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1.100.5\Data\ZAKÁZKY_2022\2022-000005_VÚB-Cetoraz\PD-pro-ZADÁVÁNÍ\E_Soupis prací\Vykaz_vymer_celkovy\"/>
    </mc:Choice>
  </mc:AlternateContent>
  <workbookProtection workbookAlgorithmName="SHA-512" workbookHashValue="lsFD/D/rEVUdvDFyszDVgtWia8JKa8klf86UaNd2p9dRjbfhMBKzwqW0VF3cftSFxEefNUYxOqPAqmibwPV9tg==" workbookSaltValue="PMZySZ8ZnBChAOk/7cKy9Q==" workbookSpinCount="100000" lockStructure="1"/>
  <bookViews>
    <workbookView xWindow="0" yWindow="1350" windowWidth="28800" windowHeight="12435" tabRatio="967" firstSheet="10" activeTab="18"/>
  </bookViews>
  <sheets>
    <sheet name="Rekapitulace stavby" sheetId="1" r:id="rId1"/>
    <sheet name="01 - stavební část" sheetId="2" r:id="rId2"/>
    <sheet name="02 - ZTI" sheetId="3" r:id="rId3"/>
    <sheet name="03 - Vytápění" sheetId="4" r:id="rId4"/>
    <sheet name="04 - elektromontáže (siln..." sheetId="5" r:id="rId5"/>
    <sheet name="05 - vzduchotechnika" sheetId="6" r:id="rId6"/>
    <sheet name="06 - gastrovybavení" sheetId="7" r:id="rId7"/>
    <sheet name="SO_03 - altán" sheetId="13" r:id="rId8"/>
    <sheet name="SO_04 - zpevněné plochy" sheetId="14" r:id="rId9"/>
    <sheet name="IO 01 - Prodloužení vodov..." sheetId="15" r:id="rId10"/>
    <sheet name="IO 02 - Vodovodní a kanal..." sheetId="16" r:id="rId11"/>
    <sheet name="IO 03 - Přípojka plynu" sheetId="17" r:id="rId12"/>
    <sheet name="VON - Vedlejší a ostatní ..." sheetId="18" r:id="rId13"/>
    <sheet name="Pokyny pro vyplnění" sheetId="19" r:id="rId14"/>
    <sheet name="SO 02 stav není součástí" sheetId="8" r:id="rId15"/>
    <sheet name="SO 02 ZTI není součástí" sheetId="9" r:id="rId16"/>
    <sheet name="SO 02 Topení není součástí" sheetId="10" r:id="rId17"/>
    <sheet name="SO 02 elektro není součástí" sheetId="11" r:id="rId18"/>
    <sheet name="SO 02 VZT není součástí" sheetId="12" r:id="rId19"/>
  </sheets>
  <definedNames>
    <definedName name="_xlnm._FilterDatabase" localSheetId="1" hidden="1">'01 - stavební část'!$C$126:$K$1600</definedName>
    <definedName name="_xlnm._FilterDatabase" localSheetId="2" hidden="1">'02 - ZTI'!$C$91:$K$205</definedName>
    <definedName name="_xlnm._FilterDatabase" localSheetId="3" hidden="1">'03 - Vytápění'!$C$92:$K$153</definedName>
    <definedName name="_xlnm._FilterDatabase" localSheetId="4" hidden="1">'04 - elektromontáže (siln...'!$C$176:$K$418</definedName>
    <definedName name="_xlnm._FilterDatabase" localSheetId="5" hidden="1">'05 - vzduchotechnika'!$C$103:$K$196</definedName>
    <definedName name="_xlnm._FilterDatabase" localSheetId="6" hidden="1">'06 - gastrovybavení'!$C$85:$K$88</definedName>
    <definedName name="_xlnm._FilterDatabase" localSheetId="9" hidden="1">'IO 01 - Prodloužení vodov...'!$C$86:$K$226</definedName>
    <definedName name="_xlnm._FilterDatabase" localSheetId="10" hidden="1">'IO 02 - Vodovodní a kanal...'!$C$87:$K$285</definedName>
    <definedName name="_xlnm._FilterDatabase" localSheetId="11" hidden="1">'IO 03 - Přípojka plynu'!$C$87:$K$170</definedName>
    <definedName name="_xlnm._FilterDatabase" localSheetId="17" hidden="1">'SO 02 elektro není součástí'!$C$159:$K$374</definedName>
    <definedName name="_xlnm._FilterDatabase" localSheetId="14" hidden="1">'SO 02 stav není součástí'!$C$127:$K$1605</definedName>
    <definedName name="_xlnm._FilterDatabase" localSheetId="16" hidden="1">'SO 02 Topení není součástí'!$C$97:$K$188</definedName>
    <definedName name="_xlnm._FilterDatabase" localSheetId="18" hidden="1">'SO 02 VZT není součástí'!$C$102:$K$190</definedName>
    <definedName name="_xlnm._FilterDatabase" localSheetId="15" hidden="1">'SO 02 ZTI není součástí'!$C$90:$K$174</definedName>
    <definedName name="_xlnm._FilterDatabase" localSheetId="7" hidden="1">'SO_03 - altán'!$C$93:$K$281</definedName>
    <definedName name="_xlnm._FilterDatabase" localSheetId="8" hidden="1">'SO_04 - zpevněné plochy'!$C$87:$K$226</definedName>
    <definedName name="_xlnm._FilterDatabase" localSheetId="12" hidden="1">'VON - Vedlejší a ostatní ...'!$C$79:$K$93</definedName>
    <definedName name="_xlnm.Print_Titles" localSheetId="1">'01 - stavební část'!$126:$126</definedName>
    <definedName name="_xlnm.Print_Titles" localSheetId="2">'02 - ZTI'!$91:$91</definedName>
    <definedName name="_xlnm.Print_Titles" localSheetId="3">'03 - Vytápění'!$92:$92</definedName>
    <definedName name="_xlnm.Print_Titles" localSheetId="4">'04 - elektromontáže (siln...'!$176:$176</definedName>
    <definedName name="_xlnm.Print_Titles" localSheetId="5">'05 - vzduchotechnika'!$103:$103</definedName>
    <definedName name="_xlnm.Print_Titles" localSheetId="6">'06 - gastrovybavení'!$85:$85</definedName>
    <definedName name="_xlnm.Print_Titles" localSheetId="9">'IO 01 - Prodloužení vodov...'!$86:$86</definedName>
    <definedName name="_xlnm.Print_Titles" localSheetId="10">'IO 02 - Vodovodní a kanal...'!$87:$87</definedName>
    <definedName name="_xlnm.Print_Titles" localSheetId="11">'IO 03 - Přípojka plynu'!$87:$87</definedName>
    <definedName name="_xlnm.Print_Titles" localSheetId="0">'Rekapitulace stavby'!$52:$52</definedName>
    <definedName name="_xlnm.Print_Titles" localSheetId="17">'SO 02 elektro není součástí'!$159:$159</definedName>
    <definedName name="_xlnm.Print_Titles" localSheetId="14">'SO 02 stav není součástí'!$127:$127</definedName>
    <definedName name="_xlnm.Print_Titles" localSheetId="16">'SO 02 Topení není součástí'!$97:$97</definedName>
    <definedName name="_xlnm.Print_Titles" localSheetId="18">'SO 02 VZT není součástí'!$102:$102</definedName>
    <definedName name="_xlnm.Print_Titles" localSheetId="15">'SO 02 ZTI není součástí'!$90:$90</definedName>
    <definedName name="_xlnm.Print_Titles" localSheetId="7">'SO_03 - altán'!$93:$93</definedName>
    <definedName name="_xlnm.Print_Titles" localSheetId="8">'SO_04 - zpevněné plochy'!$87:$87</definedName>
    <definedName name="_xlnm.Print_Titles" localSheetId="12">'VON - Vedlejší a ostatní ...'!$79:$79</definedName>
    <definedName name="_xlnm.Print_Area" localSheetId="1">'01 - stavební část'!$C$4:$J$41,'01 - stavební část'!$C$47:$J$106,'01 - stavební část'!$C$112:$K$1600</definedName>
    <definedName name="_xlnm.Print_Area" localSheetId="2">'02 - ZTI'!$C$4:$J$41,'02 - ZTI'!$C$47:$J$71,'02 - ZTI'!$C$77:$K$205</definedName>
    <definedName name="_xlnm.Print_Area" localSheetId="3">'03 - Vytápění'!$C$4:$J$41,'03 - Vytápění'!$C$47:$J$72,'03 - Vytápění'!$C$78:$K$153</definedName>
    <definedName name="_xlnm.Print_Area" localSheetId="4">'04 - elektromontáže (siln...'!$C$4:$J$41,'04 - elektromontáže (siln...'!$C$47:$J$156,'04 - elektromontáže (siln...'!$C$162:$K$418</definedName>
    <definedName name="_xlnm.Print_Area" localSheetId="5">'05 - vzduchotechnika'!$C$4:$J$41,'05 - vzduchotechnika'!$C$47:$J$83,'05 - vzduchotechnika'!$C$89:$K$196</definedName>
    <definedName name="_xlnm.Print_Area" localSheetId="6">'06 - gastrovybavení'!$C$4:$J$41,'06 - gastrovybavení'!$C$47:$J$65,'06 - gastrovybavení'!$C$71:$K$88</definedName>
    <definedName name="_xlnm.Print_Area" localSheetId="9">'IO 01 - Prodloužení vodov...'!$C$4:$J$39,'IO 01 - Prodloužení vodov...'!$C$45:$J$68,'IO 01 - Prodloužení vodov...'!$C$74:$K$226</definedName>
    <definedName name="_xlnm.Print_Area" localSheetId="10">'IO 02 - Vodovodní a kanal...'!$C$4:$J$39,'IO 02 - Vodovodní a kanal...'!$C$45:$J$69,'IO 02 - Vodovodní a kanal...'!$C$75:$K$285</definedName>
    <definedName name="_xlnm.Print_Area" localSheetId="11">'IO 03 - Přípojka plynu'!$C$4:$J$39,'IO 03 - Přípojka plynu'!$C$45:$J$69,'IO 03 - Přípojka plynu'!$C$75:$K$170</definedName>
    <definedName name="_xlnm.Print_Area" localSheetId="13">'Pokyny pro vyplnění'!$B$2:$K$71,'Pokyny pro vyplnění'!$B$74:$K$118,'Pokyny pro vyplnění'!$B$121:$K$190,'Pokyny pro vyplnění'!$B$198:$K$218</definedName>
    <definedName name="_xlnm.Print_Area" localSheetId="0">'Rekapitulace stavby'!$D$4:$AO$36,'Rekapitulace stavby'!$C$42:$AQ$74</definedName>
    <definedName name="_xlnm.Print_Area" localSheetId="17">'SO 02 elektro není součástí'!$C$4:$J$41,'SO 02 elektro není součástí'!$C$47:$J$139,'SO 02 elektro není součástí'!$C$145:$K$374</definedName>
    <definedName name="_xlnm.Print_Area" localSheetId="14">'SO 02 stav není součástí'!$C$4:$J$41,'SO 02 stav není součástí'!$C$47:$J$107,'SO 02 stav není součástí'!$C$113:$K$1605</definedName>
    <definedName name="_xlnm.Print_Area" localSheetId="16">'SO 02 Topení není součástí'!$C$4:$J$41,'SO 02 Topení není součástí'!$C$47:$J$77,'SO 02 Topení není součástí'!$C$83:$K$188</definedName>
    <definedName name="_xlnm.Print_Area" localSheetId="18">'SO 02 VZT není součástí'!$C$4:$J$41,'SO 02 VZT není součástí'!$C$47:$J$82,'SO 02 VZT není součástí'!$C$88:$K$190</definedName>
    <definedName name="_xlnm.Print_Area" localSheetId="15">'SO 02 ZTI není součástí'!$C$4:$J$41,'SO 02 ZTI není součástí'!$C$47:$J$70,'SO 02 ZTI není součástí'!$C$76:$K$174</definedName>
    <definedName name="_xlnm.Print_Area" localSheetId="7">'SO_03 - altán'!$C$4:$J$39,'SO_03 - altán'!$C$45:$J$75,'SO_03 - altán'!$C$81:$K$281</definedName>
    <definedName name="_xlnm.Print_Area" localSheetId="8">'SO_04 - zpevněné plochy'!$C$4:$J$39,'SO_04 - zpevněné plochy'!$C$45:$J$69,'SO_04 - zpevněné plochy'!$C$75:$K$226</definedName>
    <definedName name="_xlnm.Print_Area" localSheetId="12">'VON - Vedlejší a ostatní ...'!$C$4:$J$39,'VON - Vedlejší a ostatní ...'!$C$45:$J$61,'VON - Vedlejší a ostatní ...'!$C$67:$K$93</definedName>
  </definedNames>
  <calcPr calcId="162913" calcMode="manual"/>
</workbook>
</file>

<file path=xl/calcChain.xml><?xml version="1.0" encoding="utf-8"?>
<calcChain xmlns="http://schemas.openxmlformats.org/spreadsheetml/2006/main">
  <c r="J14" i="8" l="1"/>
  <c r="J19" i="8"/>
  <c r="J20" i="8"/>
  <c r="J37" i="8"/>
  <c r="J38" i="8"/>
  <c r="J39" i="8"/>
  <c r="J56" i="8"/>
  <c r="J58" i="8"/>
  <c r="J59" i="8"/>
  <c r="J122" i="8"/>
  <c r="J124" i="8"/>
  <c r="J125" i="8"/>
  <c r="J131" i="8"/>
  <c r="J136" i="8"/>
  <c r="J141" i="8"/>
  <c r="J147" i="8"/>
  <c r="J157" i="8"/>
  <c r="J176" i="8"/>
  <c r="J177" i="8"/>
  <c r="J181" i="8"/>
  <c r="J185" i="8"/>
  <c r="J188" i="8"/>
  <c r="J191" i="8"/>
  <c r="J192" i="8"/>
  <c r="J195" i="8"/>
  <c r="J200" i="8"/>
  <c r="J205" i="8"/>
  <c r="J210" i="8"/>
  <c r="J218" i="8"/>
  <c r="J219" i="8"/>
  <c r="J222" i="8"/>
  <c r="J225" i="8"/>
  <c r="J228" i="8"/>
  <c r="J232" i="8"/>
  <c r="J238" i="8"/>
  <c r="J247" i="8"/>
  <c r="J251" i="8"/>
  <c r="J261" i="8"/>
  <c r="J274" i="8"/>
  <c r="J288" i="8"/>
  <c r="J293" i="8"/>
  <c r="J296" i="8"/>
  <c r="J299" i="8"/>
  <c r="J300" i="8"/>
  <c r="J301" i="8"/>
  <c r="J302" i="8"/>
  <c r="J305" i="8"/>
  <c r="J308" i="8"/>
  <c r="J311" i="8"/>
  <c r="J314" i="8"/>
  <c r="J317" i="8"/>
  <c r="J320" i="8"/>
  <c r="J323" i="8"/>
  <c r="J327" i="8"/>
  <c r="J329" i="8"/>
  <c r="J331" i="8"/>
  <c r="J334" i="8"/>
  <c r="J338" i="8"/>
  <c r="J341" i="8"/>
  <c r="J345" i="8"/>
  <c r="J352" i="8"/>
  <c r="J359" i="8"/>
  <c r="J360" i="8"/>
  <c r="J365" i="8"/>
  <c r="J369" i="8"/>
  <c r="J370" i="8"/>
  <c r="J372" i="8"/>
  <c r="J375" i="8"/>
  <c r="J378" i="8"/>
  <c r="J381" i="8"/>
  <c r="J382" i="8"/>
  <c r="J385" i="8"/>
  <c r="J388" i="8"/>
  <c r="J390" i="8"/>
  <c r="J393" i="8"/>
  <c r="J394" i="8"/>
  <c r="J397" i="8"/>
  <c r="J400" i="8"/>
  <c r="J404" i="8"/>
  <c r="J407" i="8"/>
  <c r="J412" i="8"/>
  <c r="J413" i="8"/>
  <c r="J417" i="8"/>
  <c r="J418" i="8"/>
  <c r="J419" i="8"/>
  <c r="J450" i="8"/>
  <c r="J464" i="8"/>
  <c r="J491" i="8"/>
  <c r="J493" i="8"/>
  <c r="J497" i="8"/>
  <c r="J498" i="8"/>
  <c r="J499" i="8"/>
  <c r="J510" i="8"/>
  <c r="J517" i="8"/>
  <c r="J521" i="8"/>
  <c r="J527" i="8"/>
  <c r="J529" i="8"/>
  <c r="J533" i="8"/>
  <c r="J535" i="8"/>
  <c r="J541" i="8"/>
  <c r="J547" i="8"/>
  <c r="J551" i="8"/>
  <c r="J552" i="8"/>
  <c r="J555" i="8"/>
  <c r="J560" i="8"/>
  <c r="J565" i="8"/>
  <c r="J575" i="8"/>
  <c r="J584" i="8"/>
  <c r="J590" i="8"/>
  <c r="J591" i="8"/>
  <c r="J592" i="8"/>
  <c r="J593" i="8"/>
  <c r="J594" i="8"/>
  <c r="J595" i="8"/>
  <c r="J598" i="8"/>
  <c r="J603" i="8"/>
  <c r="J607" i="8"/>
  <c r="J608" i="8"/>
  <c r="J612" i="8"/>
  <c r="J615" i="8"/>
  <c r="J616" i="8"/>
  <c r="J620" i="8"/>
  <c r="J623" i="8"/>
  <c r="J624" i="8"/>
  <c r="J630" i="8"/>
  <c r="J631" i="8"/>
  <c r="J634" i="8"/>
  <c r="J636" i="8"/>
  <c r="J640" i="8"/>
  <c r="J643" i="8"/>
  <c r="J648" i="8"/>
  <c r="J651" i="8"/>
  <c r="J654" i="8"/>
  <c r="J656" i="8"/>
  <c r="J659" i="8"/>
  <c r="J661" i="8"/>
  <c r="J664" i="8"/>
  <c r="J666" i="8"/>
  <c r="J669" i="8"/>
  <c r="J671" i="8"/>
  <c r="J676" i="8"/>
  <c r="J695" i="8"/>
  <c r="J714" i="8"/>
  <c r="J716" i="8"/>
  <c r="J744" i="8"/>
  <c r="J763" i="8"/>
  <c r="J765" i="8"/>
  <c r="J779" i="8"/>
  <c r="J781" i="8"/>
  <c r="J783" i="8"/>
  <c r="J785" i="8"/>
  <c r="J789" i="8"/>
  <c r="J791" i="8"/>
  <c r="J797" i="8"/>
  <c r="J799" i="8"/>
  <c r="J801" i="8"/>
  <c r="J803" i="8"/>
  <c r="J806" i="8"/>
  <c r="J808" i="8"/>
  <c r="J811" i="8"/>
  <c r="J814" i="8"/>
  <c r="J818" i="8"/>
  <c r="J820" i="8"/>
  <c r="J822" i="8"/>
  <c r="J823" i="8"/>
  <c r="J824" i="8"/>
  <c r="J825" i="8"/>
  <c r="J826" i="8"/>
  <c r="J827" i="8"/>
  <c r="J828" i="8"/>
  <c r="J829" i="8"/>
  <c r="J830" i="8"/>
  <c r="J833" i="8"/>
  <c r="J836" i="8"/>
  <c r="J838" i="8"/>
  <c r="J841" i="8"/>
  <c r="J843" i="8"/>
  <c r="J846" i="8"/>
  <c r="J849" i="8"/>
  <c r="J852" i="8"/>
  <c r="J853" i="8"/>
  <c r="J854" i="8"/>
  <c r="J857" i="8"/>
  <c r="J858" i="8"/>
  <c r="J861" i="8"/>
  <c r="J867" i="8"/>
  <c r="J871" i="8"/>
  <c r="J876" i="8"/>
  <c r="J879" i="8"/>
  <c r="J893" i="8"/>
  <c r="J895" i="8"/>
  <c r="J897" i="8"/>
  <c r="J899" i="8"/>
  <c r="J901" i="8"/>
  <c r="J903" i="8"/>
  <c r="J905" i="8"/>
  <c r="J909" i="8"/>
  <c r="J910" i="8"/>
  <c r="J914" i="8"/>
  <c r="J915" i="8"/>
  <c r="J917" i="8"/>
  <c r="J919" i="8"/>
  <c r="J923" i="8"/>
  <c r="J927" i="8"/>
  <c r="J928" i="8"/>
  <c r="J931" i="8"/>
  <c r="J933" i="8"/>
  <c r="J934" i="8"/>
  <c r="J937" i="8"/>
  <c r="J938" i="8"/>
  <c r="J941" i="8"/>
  <c r="J945" i="8"/>
  <c r="J947" i="8"/>
  <c r="J951" i="8"/>
  <c r="J957" i="8"/>
  <c r="J961" i="8"/>
  <c r="J962" i="8"/>
  <c r="J965" i="8"/>
  <c r="J968" i="8"/>
  <c r="J970" i="8"/>
  <c r="J973" i="8"/>
  <c r="J976" i="8"/>
  <c r="J986" i="8"/>
  <c r="J988" i="8"/>
  <c r="J992" i="8"/>
  <c r="J995" i="8"/>
  <c r="J999" i="8"/>
  <c r="J1002" i="8"/>
  <c r="J1005" i="8"/>
  <c r="J1006" i="8"/>
  <c r="J1009" i="8"/>
  <c r="J1011" i="8"/>
  <c r="J1016" i="8"/>
  <c r="J1017" i="8"/>
  <c r="J1018" i="8"/>
  <c r="J1019" i="8"/>
  <c r="J1020" i="8"/>
  <c r="J1023" i="8"/>
  <c r="J1026" i="8"/>
  <c r="J1029" i="8"/>
  <c r="J1032" i="8"/>
  <c r="J1035" i="8"/>
  <c r="J1039" i="8"/>
  <c r="J1042" i="8"/>
  <c r="J1047" i="8"/>
  <c r="J1048" i="8"/>
  <c r="J1049" i="8"/>
  <c r="J1052" i="8"/>
  <c r="J1053" i="8"/>
  <c r="J1056" i="8"/>
  <c r="J1057" i="8"/>
  <c r="J1058" i="8"/>
  <c r="J1061" i="8"/>
  <c r="J1062" i="8"/>
  <c r="J1063" i="8"/>
  <c r="J1064" i="8"/>
  <c r="J1067" i="8"/>
  <c r="J1068" i="8"/>
  <c r="J1073" i="8"/>
  <c r="J1075" i="8"/>
  <c r="J1077" i="8"/>
  <c r="J1078" i="8"/>
  <c r="J1079" i="8"/>
  <c r="J1085" i="8"/>
  <c r="J1086" i="8"/>
  <c r="J1087" i="8"/>
  <c r="J1088" i="8"/>
  <c r="J1089" i="8"/>
  <c r="J1093" i="8"/>
  <c r="J1094" i="8"/>
  <c r="J1097" i="8"/>
  <c r="J1098" i="8"/>
  <c r="J1101" i="8"/>
  <c r="J1102" i="8"/>
  <c r="J1103" i="8"/>
  <c r="J1106" i="8"/>
  <c r="J1107" i="8"/>
  <c r="J1108" i="8"/>
  <c r="J1111" i="8"/>
  <c r="J1114" i="8"/>
  <c r="J1117" i="8"/>
  <c r="J1120" i="8"/>
  <c r="J1123" i="8"/>
  <c r="J1124" i="8"/>
  <c r="J1127" i="8"/>
  <c r="J1128" i="8"/>
  <c r="J1129" i="8"/>
  <c r="J1133" i="8"/>
  <c r="J1134" i="8"/>
  <c r="J1137" i="8"/>
  <c r="J1138" i="8"/>
  <c r="J1141" i="8"/>
  <c r="J1142" i="8"/>
  <c r="J1144" i="8"/>
  <c r="J1154" i="8"/>
  <c r="J1165" i="8"/>
  <c r="J1173" i="8"/>
  <c r="J1177" i="8"/>
  <c r="J1179" i="8"/>
  <c r="J1180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6" i="8"/>
  <c r="J1209" i="8"/>
  <c r="J1210" i="8"/>
  <c r="J1213" i="8"/>
  <c r="J1214" i="8"/>
  <c r="J1217" i="8"/>
  <c r="J1219" i="8"/>
  <c r="J1223" i="8"/>
  <c r="J1225" i="8"/>
  <c r="J1227" i="8"/>
  <c r="J1231" i="8"/>
  <c r="J1233" i="8"/>
  <c r="J1237" i="8"/>
  <c r="J1239" i="8"/>
  <c r="J1241" i="8"/>
  <c r="J1245" i="8"/>
  <c r="J1247" i="8"/>
  <c r="J1251" i="8"/>
  <c r="J1253" i="8"/>
  <c r="J1254" i="8"/>
  <c r="J1256" i="8"/>
  <c r="J1257" i="8"/>
  <c r="J1258" i="8"/>
  <c r="J1259" i="8"/>
  <c r="J1260" i="8"/>
  <c r="J1261" i="8"/>
  <c r="J1263" i="8"/>
  <c r="J1268" i="8"/>
  <c r="J1271" i="8"/>
  <c r="J1272" i="8"/>
  <c r="J1273" i="8"/>
  <c r="J1274" i="8"/>
  <c r="J1275" i="8"/>
  <c r="J1276" i="8"/>
  <c r="J1278" i="8"/>
  <c r="J1279" i="8"/>
  <c r="J1281" i="8"/>
  <c r="J1282" i="8"/>
  <c r="J1283" i="8"/>
  <c r="J1312" i="8"/>
  <c r="J1314" i="8"/>
  <c r="J1332" i="8"/>
  <c r="J1349" i="8"/>
  <c r="J1351" i="8"/>
  <c r="J1354" i="8"/>
  <c r="J1356" i="8"/>
  <c r="J1361" i="8"/>
  <c r="J1363" i="8"/>
  <c r="J1366" i="8"/>
  <c r="J1367" i="8"/>
  <c r="J1371" i="8"/>
  <c r="J1373" i="8"/>
  <c r="J1377" i="8"/>
  <c r="J1379" i="8"/>
  <c r="J1381" i="8"/>
  <c r="J1382" i="8"/>
  <c r="J1383" i="8"/>
  <c r="J1387" i="8"/>
  <c r="J1391" i="8"/>
  <c r="J1393" i="8"/>
  <c r="J1397" i="8"/>
  <c r="J1398" i="8"/>
  <c r="J1399" i="8"/>
  <c r="J1400" i="8"/>
  <c r="J1401" i="8"/>
  <c r="J1403" i="8"/>
  <c r="J1404" i="8"/>
  <c r="J1405" i="8"/>
  <c r="J1406" i="8"/>
  <c r="J1407" i="8"/>
  <c r="J1410" i="8"/>
  <c r="J1415" i="8"/>
  <c r="J1417" i="8"/>
  <c r="J1422" i="8"/>
  <c r="J1424" i="8"/>
  <c r="J1426" i="8"/>
  <c r="J1444" i="8"/>
  <c r="J1446" i="8"/>
  <c r="J1456" i="8"/>
  <c r="J1457" i="8"/>
  <c r="J1460" i="8"/>
  <c r="J1462" i="8"/>
  <c r="J1468" i="8"/>
  <c r="J1470" i="8"/>
  <c r="J1472" i="8"/>
  <c r="J1475" i="8"/>
  <c r="J1491" i="8"/>
  <c r="J1509" i="8"/>
  <c r="J1520" i="8"/>
  <c r="J1522" i="8"/>
  <c r="J1527" i="8"/>
  <c r="J1530" i="8"/>
  <c r="J1533" i="8"/>
  <c r="J1543" i="8"/>
  <c r="J1545" i="8"/>
  <c r="J1577" i="8"/>
  <c r="J1593" i="8"/>
  <c r="J1598" i="8"/>
  <c r="J1603" i="8"/>
  <c r="J1605" i="8"/>
  <c r="J37" i="18" l="1"/>
  <c r="J36" i="18"/>
  <c r="AY73" i="1"/>
  <c r="J35" i="18"/>
  <c r="AX73" i="1" s="1"/>
  <c r="BI92" i="18"/>
  <c r="BH92" i="18"/>
  <c r="BG92" i="18"/>
  <c r="BF92" i="18"/>
  <c r="T92" i="18"/>
  <c r="R92" i="18"/>
  <c r="P92" i="18"/>
  <c r="BI91" i="18"/>
  <c r="BH91" i="18"/>
  <c r="BG91" i="18"/>
  <c r="BF91" i="18"/>
  <c r="T91" i="18"/>
  <c r="R91" i="18"/>
  <c r="P91" i="18"/>
  <c r="BI90" i="18"/>
  <c r="BH90" i="18"/>
  <c r="BG90" i="18"/>
  <c r="BF90" i="18"/>
  <c r="T90" i="18"/>
  <c r="R90" i="18"/>
  <c r="P90" i="18"/>
  <c r="BI89" i="18"/>
  <c r="BH89" i="18"/>
  <c r="BG89" i="18"/>
  <c r="BF89" i="18"/>
  <c r="T89" i="18"/>
  <c r="R89" i="18"/>
  <c r="P89" i="18"/>
  <c r="BI88" i="18"/>
  <c r="BH88" i="18"/>
  <c r="BG88" i="18"/>
  <c r="BF88" i="18"/>
  <c r="T88" i="18"/>
  <c r="R88" i="18"/>
  <c r="P88" i="18"/>
  <c r="BI87" i="18"/>
  <c r="BH87" i="18"/>
  <c r="BG87" i="18"/>
  <c r="BF87" i="18"/>
  <c r="T87" i="18"/>
  <c r="R87" i="18"/>
  <c r="P87" i="18"/>
  <c r="BI86" i="18"/>
  <c r="BH86" i="18"/>
  <c r="BG86" i="18"/>
  <c r="BF86" i="18"/>
  <c r="T86" i="18"/>
  <c r="R86" i="18"/>
  <c r="P86" i="18"/>
  <c r="BI85" i="18"/>
  <c r="BH85" i="18"/>
  <c r="BG85" i="18"/>
  <c r="BF85" i="18"/>
  <c r="T85" i="18"/>
  <c r="R85" i="18"/>
  <c r="P85" i="18"/>
  <c r="BI84" i="18"/>
  <c r="BH84" i="18"/>
  <c r="BG84" i="18"/>
  <c r="BF84" i="18"/>
  <c r="T84" i="18"/>
  <c r="R84" i="18"/>
  <c r="P84" i="18"/>
  <c r="BI83" i="18"/>
  <c r="BH83" i="18"/>
  <c r="BG83" i="18"/>
  <c r="BF83" i="18"/>
  <c r="T83" i="18"/>
  <c r="R83" i="18"/>
  <c r="P83" i="18"/>
  <c r="BI82" i="18"/>
  <c r="BH82" i="18"/>
  <c r="BG82" i="18"/>
  <c r="BF82" i="18"/>
  <c r="T82" i="18"/>
  <c r="R82" i="18"/>
  <c r="P82" i="18"/>
  <c r="J77" i="18"/>
  <c r="J76" i="18"/>
  <c r="F76" i="18"/>
  <c r="F74" i="18"/>
  <c r="E72" i="18"/>
  <c r="J55" i="18"/>
  <c r="J54" i="18"/>
  <c r="F54" i="18"/>
  <c r="F52" i="18"/>
  <c r="E50" i="18"/>
  <c r="J18" i="18"/>
  <c r="E18" i="18"/>
  <c r="F77" i="18"/>
  <c r="J17" i="18"/>
  <c r="J12" i="18"/>
  <c r="J52" i="18" s="1"/>
  <c r="E7" i="18"/>
  <c r="E70" i="18"/>
  <c r="J37" i="17"/>
  <c r="J36" i="17"/>
  <c r="AY72" i="1"/>
  <c r="J35" i="17"/>
  <c r="AX72" i="1" s="1"/>
  <c r="BI169" i="17"/>
  <c r="BH169" i="17"/>
  <c r="BG169" i="17"/>
  <c r="BF169" i="17"/>
  <c r="T169" i="17"/>
  <c r="R169" i="17"/>
  <c r="P169" i="17"/>
  <c r="BI167" i="17"/>
  <c r="BH167" i="17"/>
  <c r="BG167" i="17"/>
  <c r="BF167" i="17"/>
  <c r="T167" i="17"/>
  <c r="R167" i="17"/>
  <c r="P167" i="17"/>
  <c r="BI166" i="17"/>
  <c r="BH166" i="17"/>
  <c r="BG166" i="17"/>
  <c r="BF166" i="17"/>
  <c r="T166" i="17"/>
  <c r="R166" i="17"/>
  <c r="P166" i="17"/>
  <c r="BI164" i="17"/>
  <c r="BH164" i="17"/>
  <c r="BG164" i="17"/>
  <c r="BF164" i="17"/>
  <c r="T164" i="17"/>
  <c r="R164" i="17"/>
  <c r="P164" i="17"/>
  <c r="BI163" i="17"/>
  <c r="BH163" i="17"/>
  <c r="BG163" i="17"/>
  <c r="BF163" i="17"/>
  <c r="T163" i="17"/>
  <c r="R163" i="17"/>
  <c r="P163" i="17"/>
  <c r="BI162" i="17"/>
  <c r="BH162" i="17"/>
  <c r="BG162" i="17"/>
  <c r="BF162" i="17"/>
  <c r="T162" i="17"/>
  <c r="R162" i="17"/>
  <c r="P162" i="17"/>
  <c r="BI161" i="17"/>
  <c r="BH161" i="17"/>
  <c r="BG161" i="17"/>
  <c r="BF161" i="17"/>
  <c r="T161" i="17"/>
  <c r="R161" i="17"/>
  <c r="P161" i="17"/>
  <c r="BI160" i="17"/>
  <c r="BH160" i="17"/>
  <c r="BG160" i="17"/>
  <c r="BF160" i="17"/>
  <c r="T160" i="17"/>
  <c r="R160" i="17"/>
  <c r="P160" i="17"/>
  <c r="BI158" i="17"/>
  <c r="BH158" i="17"/>
  <c r="BG158" i="17"/>
  <c r="BF158" i="17"/>
  <c r="T158" i="17"/>
  <c r="R158" i="17"/>
  <c r="P158" i="17"/>
  <c r="BI156" i="17"/>
  <c r="BH156" i="17"/>
  <c r="BG156" i="17"/>
  <c r="BF156" i="17"/>
  <c r="T156" i="17"/>
  <c r="R156" i="17"/>
  <c r="P156" i="17"/>
  <c r="BI153" i="17"/>
  <c r="BH153" i="17"/>
  <c r="BG153" i="17"/>
  <c r="BF153" i="17"/>
  <c r="T153" i="17"/>
  <c r="R153" i="17"/>
  <c r="P153" i="17"/>
  <c r="BI151" i="17"/>
  <c r="BH151" i="17"/>
  <c r="BG151" i="17"/>
  <c r="BF151" i="17"/>
  <c r="T151" i="17"/>
  <c r="R151" i="17"/>
  <c r="P151" i="17"/>
  <c r="BI148" i="17"/>
  <c r="BH148" i="17"/>
  <c r="BG148" i="17"/>
  <c r="BF148" i="17"/>
  <c r="T148" i="17"/>
  <c r="T147" i="17"/>
  <c r="R148" i="17"/>
  <c r="R147" i="17" s="1"/>
  <c r="P148" i="17"/>
  <c r="P147" i="17"/>
  <c r="BI145" i="17"/>
  <c r="BH145" i="17"/>
  <c r="BG145" i="17"/>
  <c r="BF145" i="17"/>
  <c r="T145" i="17"/>
  <c r="R145" i="17"/>
  <c r="P145" i="17"/>
  <c r="BI143" i="17"/>
  <c r="BH143" i="17"/>
  <c r="BG143" i="17"/>
  <c r="BF143" i="17"/>
  <c r="T143" i="17"/>
  <c r="R143" i="17"/>
  <c r="P143" i="17"/>
  <c r="BI142" i="17"/>
  <c r="BH142" i="17"/>
  <c r="BG142" i="17"/>
  <c r="BF142" i="17"/>
  <c r="T142" i="17"/>
  <c r="R142" i="17"/>
  <c r="P142" i="17"/>
  <c r="BI141" i="17"/>
  <c r="BH141" i="17"/>
  <c r="BG141" i="17"/>
  <c r="BF141" i="17"/>
  <c r="T141" i="17"/>
  <c r="R141" i="17"/>
  <c r="P141" i="17"/>
  <c r="BI140" i="17"/>
  <c r="BH140" i="17"/>
  <c r="BG140" i="17"/>
  <c r="BF140" i="17"/>
  <c r="T140" i="17"/>
  <c r="R140" i="17"/>
  <c r="P140" i="17"/>
  <c r="BI139" i="17"/>
  <c r="BH139" i="17"/>
  <c r="BG139" i="17"/>
  <c r="BF139" i="17"/>
  <c r="T139" i="17"/>
  <c r="R139" i="17"/>
  <c r="P139" i="17"/>
  <c r="BI138" i="17"/>
  <c r="BH138" i="17"/>
  <c r="BG138" i="17"/>
  <c r="BF138" i="17"/>
  <c r="T138" i="17"/>
  <c r="R138" i="17"/>
  <c r="P138" i="17"/>
  <c r="BI137" i="17"/>
  <c r="BH137" i="17"/>
  <c r="BG137" i="17"/>
  <c r="BF137" i="17"/>
  <c r="T137" i="17"/>
  <c r="R137" i="17"/>
  <c r="P137" i="17"/>
  <c r="BI136" i="17"/>
  <c r="BH136" i="17"/>
  <c r="BG136" i="17"/>
  <c r="BF136" i="17"/>
  <c r="T136" i="17"/>
  <c r="R136" i="17"/>
  <c r="P136" i="17"/>
  <c r="BI133" i="17"/>
  <c r="BH133" i="17"/>
  <c r="BG133" i="17"/>
  <c r="BF133" i="17"/>
  <c r="T133" i="17"/>
  <c r="T132" i="17"/>
  <c r="R133" i="17"/>
  <c r="R132" i="17"/>
  <c r="P133" i="17"/>
  <c r="P132" i="17"/>
  <c r="BI130" i="17"/>
  <c r="BH130" i="17"/>
  <c r="BG130" i="17"/>
  <c r="BF130" i="17"/>
  <c r="T130" i="17"/>
  <c r="R130" i="17"/>
  <c r="P130" i="17"/>
  <c r="BI129" i="17"/>
  <c r="BH129" i="17"/>
  <c r="BG129" i="17"/>
  <c r="BF129" i="17"/>
  <c r="T129" i="17"/>
  <c r="R129" i="17"/>
  <c r="P129" i="17"/>
  <c r="BI127" i="17"/>
  <c r="BH127" i="17"/>
  <c r="BG127" i="17"/>
  <c r="BF127" i="17"/>
  <c r="T127" i="17"/>
  <c r="R127" i="17"/>
  <c r="P127" i="17"/>
  <c r="BI125" i="17"/>
  <c r="BH125" i="17"/>
  <c r="BG125" i="17"/>
  <c r="BF125" i="17"/>
  <c r="T125" i="17"/>
  <c r="R125" i="17"/>
  <c r="P125" i="17"/>
  <c r="BI123" i="17"/>
  <c r="BH123" i="17"/>
  <c r="BG123" i="17"/>
  <c r="BF123" i="17"/>
  <c r="T123" i="17"/>
  <c r="R123" i="17"/>
  <c r="P123" i="17"/>
  <c r="BI121" i="17"/>
  <c r="BH121" i="17"/>
  <c r="BG121" i="17"/>
  <c r="BF121" i="17"/>
  <c r="T121" i="17"/>
  <c r="R121" i="17"/>
  <c r="P121" i="17"/>
  <c r="BI119" i="17"/>
  <c r="BH119" i="17"/>
  <c r="BG119" i="17"/>
  <c r="BF119" i="17"/>
  <c r="T119" i="17"/>
  <c r="R119" i="17"/>
  <c r="P119" i="17"/>
  <c r="BI117" i="17"/>
  <c r="BH117" i="17"/>
  <c r="BG117" i="17"/>
  <c r="BF117" i="17"/>
  <c r="T117" i="17"/>
  <c r="R117" i="17"/>
  <c r="P117" i="17"/>
  <c r="BI115" i="17"/>
  <c r="BH115" i="17"/>
  <c r="BG115" i="17"/>
  <c r="BF115" i="17"/>
  <c r="T115" i="17"/>
  <c r="R115" i="17"/>
  <c r="P115" i="17"/>
  <c r="BI113" i="17"/>
  <c r="BH113" i="17"/>
  <c r="BG113" i="17"/>
  <c r="BF113" i="17"/>
  <c r="T113" i="17"/>
  <c r="R113" i="17"/>
  <c r="P113" i="17"/>
  <c r="BI111" i="17"/>
  <c r="BH111" i="17"/>
  <c r="BG111" i="17"/>
  <c r="BF111" i="17"/>
  <c r="T111" i="17"/>
  <c r="R111" i="17"/>
  <c r="P111" i="17"/>
  <c r="BI109" i="17"/>
  <c r="BH109" i="17"/>
  <c r="BG109" i="17"/>
  <c r="BF109" i="17"/>
  <c r="T109" i="17"/>
  <c r="R109" i="17"/>
  <c r="P109" i="17"/>
  <c r="BI107" i="17"/>
  <c r="BH107" i="17"/>
  <c r="BG107" i="17"/>
  <c r="BF107" i="17"/>
  <c r="T107" i="17"/>
  <c r="R107" i="17"/>
  <c r="P107" i="17"/>
  <c r="BI105" i="17"/>
  <c r="BH105" i="17"/>
  <c r="BG105" i="17"/>
  <c r="BF105" i="17"/>
  <c r="T105" i="17"/>
  <c r="R105" i="17"/>
  <c r="P105" i="17"/>
  <c r="BI103" i="17"/>
  <c r="BH103" i="17"/>
  <c r="BG103" i="17"/>
  <c r="BF103" i="17"/>
  <c r="T103" i="17"/>
  <c r="R103" i="17"/>
  <c r="P103" i="17"/>
  <c r="BI101" i="17"/>
  <c r="BH101" i="17"/>
  <c r="BG101" i="17"/>
  <c r="BF101" i="17"/>
  <c r="T101" i="17"/>
  <c r="R101" i="17"/>
  <c r="P101" i="17"/>
  <c r="BI99" i="17"/>
  <c r="BH99" i="17"/>
  <c r="BG99" i="17"/>
  <c r="BF99" i="17"/>
  <c r="T99" i="17"/>
  <c r="R99" i="17"/>
  <c r="P99" i="17"/>
  <c r="BI97" i="17"/>
  <c r="BH97" i="17"/>
  <c r="BG97" i="17"/>
  <c r="BF97" i="17"/>
  <c r="T97" i="17"/>
  <c r="R97" i="17"/>
  <c r="P97" i="17"/>
  <c r="BI95" i="17"/>
  <c r="BH95" i="17"/>
  <c r="BG95" i="17"/>
  <c r="BF95" i="17"/>
  <c r="T95" i="17"/>
  <c r="R95" i="17"/>
  <c r="P95" i="17"/>
  <c r="BI94" i="17"/>
  <c r="BH94" i="17"/>
  <c r="BG94" i="17"/>
  <c r="BF94" i="17"/>
  <c r="T94" i="17"/>
  <c r="R94" i="17"/>
  <c r="P94" i="17"/>
  <c r="BI93" i="17"/>
  <c r="BH93" i="17"/>
  <c r="BG93" i="17"/>
  <c r="BF93" i="17"/>
  <c r="T93" i="17"/>
  <c r="R93" i="17"/>
  <c r="P93" i="17"/>
  <c r="BI92" i="17"/>
  <c r="BH92" i="17"/>
  <c r="BG92" i="17"/>
  <c r="BF92" i="17"/>
  <c r="T92" i="17"/>
  <c r="R92" i="17"/>
  <c r="P92" i="17"/>
  <c r="BI91" i="17"/>
  <c r="BH91" i="17"/>
  <c r="BG91" i="17"/>
  <c r="BF91" i="17"/>
  <c r="T91" i="17"/>
  <c r="R91" i="17"/>
  <c r="P91" i="17"/>
  <c r="J85" i="17"/>
  <c r="J84" i="17"/>
  <c r="F84" i="17"/>
  <c r="F82" i="17"/>
  <c r="E80" i="17"/>
  <c r="J55" i="17"/>
  <c r="J54" i="17"/>
  <c r="F54" i="17"/>
  <c r="F52" i="17"/>
  <c r="E50" i="17"/>
  <c r="J18" i="17"/>
  <c r="E18" i="17"/>
  <c r="F85" i="17"/>
  <c r="J17" i="17"/>
  <c r="J12" i="17"/>
  <c r="J52" i="17" s="1"/>
  <c r="E7" i="17"/>
  <c r="E48" i="17"/>
  <c r="J37" i="16"/>
  <c r="J36" i="16"/>
  <c r="AY71" i="1"/>
  <c r="J35" i="16"/>
  <c r="AX71" i="1"/>
  <c r="BI285" i="16"/>
  <c r="BH285" i="16"/>
  <c r="BG285" i="16"/>
  <c r="BF285" i="16"/>
  <c r="T285" i="16"/>
  <c r="T284" i="16"/>
  <c r="T283" i="16"/>
  <c r="R285" i="16"/>
  <c r="R284" i="16" s="1"/>
  <c r="R283" i="16" s="1"/>
  <c r="P285" i="16"/>
  <c r="P284" i="16"/>
  <c r="P283" i="16" s="1"/>
  <c r="BI282" i="16"/>
  <c r="BH282" i="16"/>
  <c r="BG282" i="16"/>
  <c r="BF282" i="16"/>
  <c r="T282" i="16"/>
  <c r="T281" i="16"/>
  <c r="R282" i="16"/>
  <c r="R281" i="16" s="1"/>
  <c r="P282" i="16"/>
  <c r="P281" i="16"/>
  <c r="BI278" i="16"/>
  <c r="BH278" i="16"/>
  <c r="BG278" i="16"/>
  <c r="BF278" i="16"/>
  <c r="T278" i="16"/>
  <c r="R278" i="16"/>
  <c r="P278" i="16"/>
  <c r="BI275" i="16"/>
  <c r="BH275" i="16"/>
  <c r="BG275" i="16"/>
  <c r="BF275" i="16"/>
  <c r="T275" i="16"/>
  <c r="R275" i="16"/>
  <c r="P275" i="16"/>
  <c r="BI272" i="16"/>
  <c r="BH272" i="16"/>
  <c r="BG272" i="16"/>
  <c r="BF272" i="16"/>
  <c r="T272" i="16"/>
  <c r="R272" i="16"/>
  <c r="P272" i="16"/>
  <c r="BI270" i="16"/>
  <c r="BH270" i="16"/>
  <c r="BG270" i="16"/>
  <c r="BF270" i="16"/>
  <c r="T270" i="16"/>
  <c r="R270" i="16"/>
  <c r="P270" i="16"/>
  <c r="BI267" i="16"/>
  <c r="BH267" i="16"/>
  <c r="BG267" i="16"/>
  <c r="BF267" i="16"/>
  <c r="T267" i="16"/>
  <c r="R267" i="16"/>
  <c r="P267" i="16"/>
  <c r="BI264" i="16"/>
  <c r="BH264" i="16"/>
  <c r="BG264" i="16"/>
  <c r="BF264" i="16"/>
  <c r="T264" i="16"/>
  <c r="R264" i="16"/>
  <c r="P264" i="16"/>
  <c r="BI261" i="16"/>
  <c r="BH261" i="16"/>
  <c r="BG261" i="16"/>
  <c r="BF261" i="16"/>
  <c r="T261" i="16"/>
  <c r="R261" i="16"/>
  <c r="P261" i="16"/>
  <c r="BI258" i="16"/>
  <c r="BH258" i="16"/>
  <c r="BG258" i="16"/>
  <c r="BF258" i="16"/>
  <c r="T258" i="16"/>
  <c r="R258" i="16"/>
  <c r="P258" i="16"/>
  <c r="BI255" i="16"/>
  <c r="BH255" i="16"/>
  <c r="BG255" i="16"/>
  <c r="BF255" i="16"/>
  <c r="T255" i="16"/>
  <c r="R255" i="16"/>
  <c r="P255" i="16"/>
  <c r="BI252" i="16"/>
  <c r="BH252" i="16"/>
  <c r="BG252" i="16"/>
  <c r="BF252" i="16"/>
  <c r="T252" i="16"/>
  <c r="R252" i="16"/>
  <c r="P252" i="16"/>
  <c r="BI249" i="16"/>
  <c r="BH249" i="16"/>
  <c r="BG249" i="16"/>
  <c r="BF249" i="16"/>
  <c r="T249" i="16"/>
  <c r="R249" i="16"/>
  <c r="P249" i="16"/>
  <c r="BI246" i="16"/>
  <c r="BH246" i="16"/>
  <c r="BG246" i="16"/>
  <c r="BF246" i="16"/>
  <c r="T246" i="16"/>
  <c r="R246" i="16"/>
  <c r="P246" i="16"/>
  <c r="BI244" i="16"/>
  <c r="BH244" i="16"/>
  <c r="BG244" i="16"/>
  <c r="BF244" i="16"/>
  <c r="T244" i="16"/>
  <c r="R244" i="16"/>
  <c r="P244" i="16"/>
  <c r="BI242" i="16"/>
  <c r="BH242" i="16"/>
  <c r="BG242" i="16"/>
  <c r="BF242" i="16"/>
  <c r="T242" i="16"/>
  <c r="R242" i="16"/>
  <c r="P242" i="16"/>
  <c r="BI241" i="16"/>
  <c r="BH241" i="16"/>
  <c r="BG241" i="16"/>
  <c r="BF241" i="16"/>
  <c r="T241" i="16"/>
  <c r="R241" i="16"/>
  <c r="P241" i="16"/>
  <c r="BI240" i="16"/>
  <c r="BH240" i="16"/>
  <c r="BG240" i="16"/>
  <c r="BF240" i="16"/>
  <c r="T240" i="16"/>
  <c r="R240" i="16"/>
  <c r="P240" i="16"/>
  <c r="BI239" i="16"/>
  <c r="BH239" i="16"/>
  <c r="BG239" i="16"/>
  <c r="BF239" i="16"/>
  <c r="T239" i="16"/>
  <c r="R239" i="16"/>
  <c r="P239" i="16"/>
  <c r="BI238" i="16"/>
  <c r="BH238" i="16"/>
  <c r="BG238" i="16"/>
  <c r="BF238" i="16"/>
  <c r="T238" i="16"/>
  <c r="R238" i="16"/>
  <c r="P238" i="16"/>
  <c r="BI237" i="16"/>
  <c r="BH237" i="16"/>
  <c r="BG237" i="16"/>
  <c r="BF237" i="16"/>
  <c r="T237" i="16"/>
  <c r="R237" i="16"/>
  <c r="P237" i="16"/>
  <c r="BI235" i="16"/>
  <c r="BH235" i="16"/>
  <c r="BG235" i="16"/>
  <c r="BF235" i="16"/>
  <c r="T235" i="16"/>
  <c r="R235" i="16"/>
  <c r="P235" i="16"/>
  <c r="BI233" i="16"/>
  <c r="BH233" i="16"/>
  <c r="BG233" i="16"/>
  <c r="BF233" i="16"/>
  <c r="T233" i="16"/>
  <c r="R233" i="16"/>
  <c r="P233" i="16"/>
  <c r="BI232" i="16"/>
  <c r="BH232" i="16"/>
  <c r="BG232" i="16"/>
  <c r="BF232" i="16"/>
  <c r="T232" i="16"/>
  <c r="R232" i="16"/>
  <c r="P232" i="16"/>
  <c r="BI231" i="16"/>
  <c r="BH231" i="16"/>
  <c r="BG231" i="16"/>
  <c r="BF231" i="16"/>
  <c r="T231" i="16"/>
  <c r="R231" i="16"/>
  <c r="P231" i="16"/>
  <c r="BI229" i="16"/>
  <c r="BH229" i="16"/>
  <c r="BG229" i="16"/>
  <c r="BF229" i="16"/>
  <c r="T229" i="16"/>
  <c r="R229" i="16"/>
  <c r="P229" i="16"/>
  <c r="BI227" i="16"/>
  <c r="BH227" i="16"/>
  <c r="BG227" i="16"/>
  <c r="BF227" i="16"/>
  <c r="T227" i="16"/>
  <c r="R227" i="16"/>
  <c r="P227" i="16"/>
  <c r="BI224" i="16"/>
  <c r="BH224" i="16"/>
  <c r="BG224" i="16"/>
  <c r="BF224" i="16"/>
  <c r="T224" i="16"/>
  <c r="R224" i="16"/>
  <c r="P224" i="16"/>
  <c r="BI223" i="16"/>
  <c r="BH223" i="16"/>
  <c r="BG223" i="16"/>
  <c r="BF223" i="16"/>
  <c r="T223" i="16"/>
  <c r="R223" i="16"/>
  <c r="P223" i="16"/>
  <c r="BI221" i="16"/>
  <c r="BH221" i="16"/>
  <c r="BG221" i="16"/>
  <c r="BF221" i="16"/>
  <c r="T221" i="16"/>
  <c r="R221" i="16"/>
  <c r="P221" i="16"/>
  <c r="BI220" i="16"/>
  <c r="BH220" i="16"/>
  <c r="BG220" i="16"/>
  <c r="BF220" i="16"/>
  <c r="T220" i="16"/>
  <c r="R220" i="16"/>
  <c r="P220" i="16"/>
  <c r="BI217" i="16"/>
  <c r="BH217" i="16"/>
  <c r="BG217" i="16"/>
  <c r="BF217" i="16"/>
  <c r="T217" i="16"/>
  <c r="R217" i="16"/>
  <c r="P217" i="16"/>
  <c r="BI216" i="16"/>
  <c r="BH216" i="16"/>
  <c r="BG216" i="16"/>
  <c r="BF216" i="16"/>
  <c r="T216" i="16"/>
  <c r="R216" i="16"/>
  <c r="P216" i="16"/>
  <c r="BI214" i="16"/>
  <c r="BH214" i="16"/>
  <c r="BG214" i="16"/>
  <c r="BF214" i="16"/>
  <c r="T214" i="16"/>
  <c r="R214" i="16"/>
  <c r="P214" i="16"/>
  <c r="BI211" i="16"/>
  <c r="BH211" i="16"/>
  <c r="BG211" i="16"/>
  <c r="BF211" i="16"/>
  <c r="T211" i="16"/>
  <c r="R211" i="16"/>
  <c r="P211" i="16"/>
  <c r="BI209" i="16"/>
  <c r="BH209" i="16"/>
  <c r="BG209" i="16"/>
  <c r="BF209" i="16"/>
  <c r="T209" i="16"/>
  <c r="R209" i="16"/>
  <c r="P209" i="16"/>
  <c r="BI207" i="16"/>
  <c r="BH207" i="16"/>
  <c r="BG207" i="16"/>
  <c r="BF207" i="16"/>
  <c r="T207" i="16"/>
  <c r="R207" i="16"/>
  <c r="P207" i="16"/>
  <c r="BI202" i="16"/>
  <c r="BH202" i="16"/>
  <c r="BG202" i="16"/>
  <c r="BF202" i="16"/>
  <c r="T202" i="16"/>
  <c r="T201" i="16" s="1"/>
  <c r="R202" i="16"/>
  <c r="R201" i="16"/>
  <c r="P202" i="16"/>
  <c r="P201" i="16"/>
  <c r="BI198" i="16"/>
  <c r="BH198" i="16"/>
  <c r="BG198" i="16"/>
  <c r="BF198" i="16"/>
  <c r="T198" i="16"/>
  <c r="T197" i="16"/>
  <c r="R198" i="16"/>
  <c r="R197" i="16"/>
  <c r="P198" i="16"/>
  <c r="P197" i="16"/>
  <c r="BI191" i="16"/>
  <c r="BH191" i="16"/>
  <c r="BG191" i="16"/>
  <c r="BF191" i="16"/>
  <c r="T191" i="16"/>
  <c r="R191" i="16"/>
  <c r="P191" i="16"/>
  <c r="BI190" i="16"/>
  <c r="BH190" i="16"/>
  <c r="BG190" i="16"/>
  <c r="BF190" i="16"/>
  <c r="T190" i="16"/>
  <c r="R190" i="16"/>
  <c r="P190" i="16"/>
  <c r="BI184" i="16"/>
  <c r="BH184" i="16"/>
  <c r="BG184" i="16"/>
  <c r="BF184" i="16"/>
  <c r="T184" i="16"/>
  <c r="R184" i="16"/>
  <c r="P184" i="16"/>
  <c r="BI178" i="16"/>
  <c r="BH178" i="16"/>
  <c r="BG178" i="16"/>
  <c r="BF178" i="16"/>
  <c r="T178" i="16"/>
  <c r="R178" i="16"/>
  <c r="P178" i="16"/>
  <c r="BI172" i="16"/>
  <c r="BH172" i="16"/>
  <c r="BG172" i="16"/>
  <c r="BF172" i="16"/>
  <c r="T172" i="16"/>
  <c r="R172" i="16"/>
  <c r="P172" i="16"/>
  <c r="BI168" i="16"/>
  <c r="BH168" i="16"/>
  <c r="BG168" i="16"/>
  <c r="BF168" i="16"/>
  <c r="T168" i="16"/>
  <c r="R168" i="16"/>
  <c r="P168" i="16"/>
  <c r="BI164" i="16"/>
  <c r="BH164" i="16"/>
  <c r="BG164" i="16"/>
  <c r="BF164" i="16"/>
  <c r="T164" i="16"/>
  <c r="R164" i="16"/>
  <c r="P164" i="16"/>
  <c r="BI161" i="16"/>
  <c r="BH161" i="16"/>
  <c r="BG161" i="16"/>
  <c r="BF161" i="16"/>
  <c r="T161" i="16"/>
  <c r="R161" i="16"/>
  <c r="P161" i="16"/>
  <c r="BI157" i="16"/>
  <c r="BH157" i="16"/>
  <c r="BG157" i="16"/>
  <c r="BF157" i="16"/>
  <c r="T157" i="16"/>
  <c r="R157" i="16"/>
  <c r="P157" i="16"/>
  <c r="BI151" i="16"/>
  <c r="BH151" i="16"/>
  <c r="BG151" i="16"/>
  <c r="BF151" i="16"/>
  <c r="T151" i="16"/>
  <c r="R151" i="16"/>
  <c r="P151" i="16"/>
  <c r="BI145" i="16"/>
  <c r="BH145" i="16"/>
  <c r="BG145" i="16"/>
  <c r="BF145" i="16"/>
  <c r="T145" i="16"/>
  <c r="R145" i="16"/>
  <c r="P145" i="16"/>
  <c r="BI139" i="16"/>
  <c r="BH139" i="16"/>
  <c r="BG139" i="16"/>
  <c r="BF139" i="16"/>
  <c r="T139" i="16"/>
  <c r="R139" i="16"/>
  <c r="P139" i="16"/>
  <c r="BI133" i="16"/>
  <c r="BH133" i="16"/>
  <c r="BG133" i="16"/>
  <c r="BF133" i="16"/>
  <c r="T133" i="16"/>
  <c r="R133" i="16"/>
  <c r="P133" i="16"/>
  <c r="BI127" i="16"/>
  <c r="BH127" i="16"/>
  <c r="BG127" i="16"/>
  <c r="BF127" i="16"/>
  <c r="T127" i="16"/>
  <c r="R127" i="16"/>
  <c r="P127" i="16"/>
  <c r="BI121" i="16"/>
  <c r="BH121" i="16"/>
  <c r="BG121" i="16"/>
  <c r="BF121" i="16"/>
  <c r="T121" i="16"/>
  <c r="R121" i="16"/>
  <c r="P121" i="16"/>
  <c r="BI115" i="16"/>
  <c r="BH115" i="16"/>
  <c r="BG115" i="16"/>
  <c r="BF115" i="16"/>
  <c r="T115" i="16"/>
  <c r="R115" i="16"/>
  <c r="P115" i="16"/>
  <c r="BI109" i="16"/>
  <c r="BH109" i="16"/>
  <c r="BG109" i="16"/>
  <c r="BF109" i="16"/>
  <c r="T109" i="16"/>
  <c r="R109" i="16"/>
  <c r="P109" i="16"/>
  <c r="BI106" i="16"/>
  <c r="BH106" i="16"/>
  <c r="BG106" i="16"/>
  <c r="BF106" i="16"/>
  <c r="T106" i="16"/>
  <c r="R106" i="16"/>
  <c r="P106" i="16"/>
  <c r="BI104" i="16"/>
  <c r="BH104" i="16"/>
  <c r="BG104" i="16"/>
  <c r="BF104" i="16"/>
  <c r="T104" i="16"/>
  <c r="R104" i="16"/>
  <c r="P104" i="16"/>
  <c r="BI101" i="16"/>
  <c r="BH101" i="16"/>
  <c r="BG101" i="16"/>
  <c r="BF101" i="16"/>
  <c r="T101" i="16"/>
  <c r="R101" i="16"/>
  <c r="P101" i="16"/>
  <c r="BI95" i="16"/>
  <c r="BH95" i="16"/>
  <c r="BG95" i="16"/>
  <c r="BF95" i="16"/>
  <c r="T95" i="16"/>
  <c r="R95" i="16"/>
  <c r="P95" i="16"/>
  <c r="BI94" i="16"/>
  <c r="BH94" i="16"/>
  <c r="BG94" i="16"/>
  <c r="BF94" i="16"/>
  <c r="T94" i="16"/>
  <c r="R94" i="16"/>
  <c r="P94" i="16"/>
  <c r="BI93" i="16"/>
  <c r="BH93" i="16"/>
  <c r="BG93" i="16"/>
  <c r="BF93" i="16"/>
  <c r="T93" i="16"/>
  <c r="R93" i="16"/>
  <c r="P93" i="16"/>
  <c r="BI92" i="16"/>
  <c r="BH92" i="16"/>
  <c r="BG92" i="16"/>
  <c r="BF92" i="16"/>
  <c r="T92" i="16"/>
  <c r="R92" i="16"/>
  <c r="P92" i="16"/>
  <c r="BI91" i="16"/>
  <c r="BH91" i="16"/>
  <c r="BG91" i="16"/>
  <c r="BF91" i="16"/>
  <c r="T91" i="16"/>
  <c r="R91" i="16"/>
  <c r="P91" i="16"/>
  <c r="J85" i="16"/>
  <c r="J84" i="16"/>
  <c r="F84" i="16"/>
  <c r="F82" i="16"/>
  <c r="E80" i="16"/>
  <c r="J55" i="16"/>
  <c r="J54" i="16"/>
  <c r="F54" i="16"/>
  <c r="F52" i="16"/>
  <c r="E50" i="16"/>
  <c r="J18" i="16"/>
  <c r="E18" i="16"/>
  <c r="F85" i="16"/>
  <c r="J17" i="16"/>
  <c r="J12" i="16"/>
  <c r="J82" i="16"/>
  <c r="E7" i="16"/>
  <c r="E78" i="16" s="1"/>
  <c r="J37" i="15"/>
  <c r="J36" i="15"/>
  <c r="AY70" i="1"/>
  <c r="J35" i="15"/>
  <c r="AX70" i="1"/>
  <c r="BI226" i="15"/>
  <c r="BH226" i="15"/>
  <c r="BG226" i="15"/>
  <c r="BF226" i="15"/>
  <c r="T226" i="15"/>
  <c r="T225" i="15"/>
  <c r="R226" i="15"/>
  <c r="R225" i="15" s="1"/>
  <c r="P226" i="15"/>
  <c r="P225" i="15"/>
  <c r="BI223" i="15"/>
  <c r="BH223" i="15"/>
  <c r="BG223" i="15"/>
  <c r="BF223" i="15"/>
  <c r="T223" i="15"/>
  <c r="T222" i="15"/>
  <c r="R223" i="15"/>
  <c r="R222" i="15"/>
  <c r="P223" i="15"/>
  <c r="P222" i="15"/>
  <c r="BI220" i="15"/>
  <c r="BH220" i="15"/>
  <c r="BG220" i="15"/>
  <c r="BF220" i="15"/>
  <c r="T220" i="15"/>
  <c r="R220" i="15"/>
  <c r="P220" i="15"/>
  <c r="BI218" i="15"/>
  <c r="BH218" i="15"/>
  <c r="BG218" i="15"/>
  <c r="BF218" i="15"/>
  <c r="T218" i="15"/>
  <c r="R218" i="15"/>
  <c r="P218" i="15"/>
  <c r="BI217" i="15"/>
  <c r="BH217" i="15"/>
  <c r="BG217" i="15"/>
  <c r="BF217" i="15"/>
  <c r="T217" i="15"/>
  <c r="R217" i="15"/>
  <c r="P217" i="15"/>
  <c r="BI216" i="15"/>
  <c r="BH216" i="15"/>
  <c r="BG216" i="15"/>
  <c r="BF216" i="15"/>
  <c r="T216" i="15"/>
  <c r="R216" i="15"/>
  <c r="P216" i="15"/>
  <c r="BI214" i="15"/>
  <c r="BH214" i="15"/>
  <c r="BG214" i="15"/>
  <c r="BF214" i="15"/>
  <c r="T214" i="15"/>
  <c r="R214" i="15"/>
  <c r="P214" i="15"/>
  <c r="BI212" i="15"/>
  <c r="BH212" i="15"/>
  <c r="BG212" i="15"/>
  <c r="BF212" i="15"/>
  <c r="T212" i="15"/>
  <c r="R212" i="15"/>
  <c r="P212" i="15"/>
  <c r="BI210" i="15"/>
  <c r="BH210" i="15"/>
  <c r="BG210" i="15"/>
  <c r="BF210" i="15"/>
  <c r="T210" i="15"/>
  <c r="R210" i="15"/>
  <c r="P210" i="15"/>
  <c r="BI209" i="15"/>
  <c r="BH209" i="15"/>
  <c r="BG209" i="15"/>
  <c r="BF209" i="15"/>
  <c r="T209" i="15"/>
  <c r="R209" i="15"/>
  <c r="P209" i="15"/>
  <c r="BI208" i="15"/>
  <c r="BH208" i="15"/>
  <c r="BG208" i="15"/>
  <c r="BF208" i="15"/>
  <c r="T208" i="15"/>
  <c r="R208" i="15"/>
  <c r="P208" i="15"/>
  <c r="BI207" i="15"/>
  <c r="BH207" i="15"/>
  <c r="BG207" i="15"/>
  <c r="BF207" i="15"/>
  <c r="T207" i="15"/>
  <c r="R207" i="15"/>
  <c r="P207" i="15"/>
  <c r="BI206" i="15"/>
  <c r="BH206" i="15"/>
  <c r="BG206" i="15"/>
  <c r="BF206" i="15"/>
  <c r="T206" i="15"/>
  <c r="R206" i="15"/>
  <c r="P206" i="15"/>
  <c r="BI205" i="15"/>
  <c r="BH205" i="15"/>
  <c r="BG205" i="15"/>
  <c r="BF205" i="15"/>
  <c r="T205" i="15"/>
  <c r="R205" i="15"/>
  <c r="P205" i="15"/>
  <c r="BI204" i="15"/>
  <c r="BH204" i="15"/>
  <c r="BG204" i="15"/>
  <c r="BF204" i="15"/>
  <c r="T204" i="15"/>
  <c r="R204" i="15"/>
  <c r="P204" i="15"/>
  <c r="BI203" i="15"/>
  <c r="BH203" i="15"/>
  <c r="BG203" i="15"/>
  <c r="BF203" i="15"/>
  <c r="T203" i="15"/>
  <c r="R203" i="15"/>
  <c r="P203" i="15"/>
  <c r="BI202" i="15"/>
  <c r="BH202" i="15"/>
  <c r="BG202" i="15"/>
  <c r="BF202" i="15"/>
  <c r="T202" i="15"/>
  <c r="R202" i="15"/>
  <c r="P202" i="15"/>
  <c r="BI201" i="15"/>
  <c r="BH201" i="15"/>
  <c r="BG201" i="15"/>
  <c r="BF201" i="15"/>
  <c r="T201" i="15"/>
  <c r="R201" i="15"/>
  <c r="P201" i="15"/>
  <c r="BI199" i="15"/>
  <c r="BH199" i="15"/>
  <c r="BG199" i="15"/>
  <c r="BF199" i="15"/>
  <c r="T199" i="15"/>
  <c r="R199" i="15"/>
  <c r="P199" i="15"/>
  <c r="BI198" i="15"/>
  <c r="BH198" i="15"/>
  <c r="BG198" i="15"/>
  <c r="BF198" i="15"/>
  <c r="T198" i="15"/>
  <c r="R198" i="15"/>
  <c r="P198" i="15"/>
  <c r="BI197" i="15"/>
  <c r="BH197" i="15"/>
  <c r="BG197" i="15"/>
  <c r="BF197" i="15"/>
  <c r="T197" i="15"/>
  <c r="R197" i="15"/>
  <c r="P197" i="15"/>
  <c r="BI196" i="15"/>
  <c r="BH196" i="15"/>
  <c r="BG196" i="15"/>
  <c r="BF196" i="15"/>
  <c r="T196" i="15"/>
  <c r="R196" i="15"/>
  <c r="P196" i="15"/>
  <c r="BI195" i="15"/>
  <c r="BH195" i="15"/>
  <c r="BG195" i="15"/>
  <c r="BF195" i="15"/>
  <c r="T195" i="15"/>
  <c r="R195" i="15"/>
  <c r="P195" i="15"/>
  <c r="BI194" i="15"/>
  <c r="BH194" i="15"/>
  <c r="BG194" i="15"/>
  <c r="BF194" i="15"/>
  <c r="T194" i="15"/>
  <c r="R194" i="15"/>
  <c r="P194" i="15"/>
  <c r="BI191" i="15"/>
  <c r="BH191" i="15"/>
  <c r="BG191" i="15"/>
  <c r="BF191" i="15"/>
  <c r="T191" i="15"/>
  <c r="R191" i="15"/>
  <c r="P191" i="15"/>
  <c r="BI189" i="15"/>
  <c r="BH189" i="15"/>
  <c r="BG189" i="15"/>
  <c r="BF189" i="15"/>
  <c r="T189" i="15"/>
  <c r="R189" i="15"/>
  <c r="P189" i="15"/>
  <c r="BI188" i="15"/>
  <c r="BH188" i="15"/>
  <c r="BG188" i="15"/>
  <c r="BF188" i="15"/>
  <c r="T188" i="15"/>
  <c r="R188" i="15"/>
  <c r="P188" i="15"/>
  <c r="BI187" i="15"/>
  <c r="BH187" i="15"/>
  <c r="BG187" i="15"/>
  <c r="BF187" i="15"/>
  <c r="T187" i="15"/>
  <c r="R187" i="15"/>
  <c r="P187" i="15"/>
  <c r="BI186" i="15"/>
  <c r="BH186" i="15"/>
  <c r="BG186" i="15"/>
  <c r="BF186" i="15"/>
  <c r="T186" i="15"/>
  <c r="R186" i="15"/>
  <c r="P186" i="15"/>
  <c r="BI185" i="15"/>
  <c r="BH185" i="15"/>
  <c r="BG185" i="15"/>
  <c r="BF185" i="15"/>
  <c r="T185" i="15"/>
  <c r="R185" i="15"/>
  <c r="P185" i="15"/>
  <c r="BI184" i="15"/>
  <c r="BH184" i="15"/>
  <c r="BG184" i="15"/>
  <c r="BF184" i="15"/>
  <c r="T184" i="15"/>
  <c r="R184" i="15"/>
  <c r="P184" i="15"/>
  <c r="BI183" i="15"/>
  <c r="BH183" i="15"/>
  <c r="BG183" i="15"/>
  <c r="BF183" i="15"/>
  <c r="T183" i="15"/>
  <c r="R183" i="15"/>
  <c r="P183" i="15"/>
  <c r="BI182" i="15"/>
  <c r="BH182" i="15"/>
  <c r="BG182" i="15"/>
  <c r="BF182" i="15"/>
  <c r="T182" i="15"/>
  <c r="R182" i="15"/>
  <c r="P182" i="15"/>
  <c r="BI180" i="15"/>
  <c r="BH180" i="15"/>
  <c r="BG180" i="15"/>
  <c r="BF180" i="15"/>
  <c r="T180" i="15"/>
  <c r="R180" i="15"/>
  <c r="P180" i="15"/>
  <c r="BI178" i="15"/>
  <c r="BH178" i="15"/>
  <c r="BG178" i="15"/>
  <c r="BF178" i="15"/>
  <c r="T178" i="15"/>
  <c r="R178" i="15"/>
  <c r="P178" i="15"/>
  <c r="BI176" i="15"/>
  <c r="BH176" i="15"/>
  <c r="BG176" i="15"/>
  <c r="BF176" i="15"/>
  <c r="T176" i="15"/>
  <c r="R176" i="15"/>
  <c r="P176" i="15"/>
  <c r="BI173" i="15"/>
  <c r="BH173" i="15"/>
  <c r="BG173" i="15"/>
  <c r="BF173" i="15"/>
  <c r="T173" i="15"/>
  <c r="R173" i="15"/>
  <c r="P173" i="15"/>
  <c r="BI171" i="15"/>
  <c r="BH171" i="15"/>
  <c r="BG171" i="15"/>
  <c r="BF171" i="15"/>
  <c r="T171" i="15"/>
  <c r="R171" i="15"/>
  <c r="P171" i="15"/>
  <c r="BI169" i="15"/>
  <c r="BH169" i="15"/>
  <c r="BG169" i="15"/>
  <c r="BF169" i="15"/>
  <c r="T169" i="15"/>
  <c r="R169" i="15"/>
  <c r="P169" i="15"/>
  <c r="BI167" i="15"/>
  <c r="BH167" i="15"/>
  <c r="BG167" i="15"/>
  <c r="BF167" i="15"/>
  <c r="T167" i="15"/>
  <c r="R167" i="15"/>
  <c r="P167" i="15"/>
  <c r="BI164" i="15"/>
  <c r="BH164" i="15"/>
  <c r="BG164" i="15"/>
  <c r="BF164" i="15"/>
  <c r="T164" i="15"/>
  <c r="T163" i="15" s="1"/>
  <c r="R164" i="15"/>
  <c r="R163" i="15"/>
  <c r="P164" i="15"/>
  <c r="P163" i="15" s="1"/>
  <c r="BI161" i="15"/>
  <c r="BH161" i="15"/>
  <c r="BG161" i="15"/>
  <c r="BF161" i="15"/>
  <c r="T161" i="15"/>
  <c r="R161" i="15"/>
  <c r="P161" i="15"/>
  <c r="BI159" i="15"/>
  <c r="BH159" i="15"/>
  <c r="BG159" i="15"/>
  <c r="BF159" i="15"/>
  <c r="T159" i="15"/>
  <c r="R159" i="15"/>
  <c r="P159" i="15"/>
  <c r="BI155" i="15"/>
  <c r="BH155" i="15"/>
  <c r="BG155" i="15"/>
  <c r="BF155" i="15"/>
  <c r="T155" i="15"/>
  <c r="R155" i="15"/>
  <c r="P155" i="15"/>
  <c r="BI153" i="15"/>
  <c r="BH153" i="15"/>
  <c r="BG153" i="15"/>
  <c r="BF153" i="15"/>
  <c r="T153" i="15"/>
  <c r="R153" i="15"/>
  <c r="P153" i="15"/>
  <c r="BI150" i="15"/>
  <c r="BH150" i="15"/>
  <c r="BG150" i="15"/>
  <c r="BF150" i="15"/>
  <c r="T150" i="15"/>
  <c r="R150" i="15"/>
  <c r="P150" i="15"/>
  <c r="BI147" i="15"/>
  <c r="BH147" i="15"/>
  <c r="BG147" i="15"/>
  <c r="BF147" i="15"/>
  <c r="T147" i="15"/>
  <c r="R147" i="15"/>
  <c r="P147" i="15"/>
  <c r="BI144" i="15"/>
  <c r="BH144" i="15"/>
  <c r="BG144" i="15"/>
  <c r="BF144" i="15"/>
  <c r="T144" i="15"/>
  <c r="R144" i="15"/>
  <c r="P144" i="15"/>
  <c r="BI141" i="15"/>
  <c r="BH141" i="15"/>
  <c r="BG141" i="15"/>
  <c r="BF141" i="15"/>
  <c r="T141" i="15"/>
  <c r="R141" i="15"/>
  <c r="P141" i="15"/>
  <c r="BI138" i="15"/>
  <c r="BH138" i="15"/>
  <c r="BG138" i="15"/>
  <c r="BF138" i="15"/>
  <c r="T138" i="15"/>
  <c r="R138" i="15"/>
  <c r="P138" i="15"/>
  <c r="BI135" i="15"/>
  <c r="BH135" i="15"/>
  <c r="BG135" i="15"/>
  <c r="BF135" i="15"/>
  <c r="T135" i="15"/>
  <c r="R135" i="15"/>
  <c r="P135" i="15"/>
  <c r="BI132" i="15"/>
  <c r="BH132" i="15"/>
  <c r="BG132" i="15"/>
  <c r="BF132" i="15"/>
  <c r="T132" i="15"/>
  <c r="R132" i="15"/>
  <c r="P132" i="15"/>
  <c r="BI128" i="15"/>
  <c r="BH128" i="15"/>
  <c r="BG128" i="15"/>
  <c r="BF128" i="15"/>
  <c r="T128" i="15"/>
  <c r="R128" i="15"/>
  <c r="P128" i="15"/>
  <c r="BI124" i="15"/>
  <c r="BH124" i="15"/>
  <c r="BG124" i="15"/>
  <c r="BF124" i="15"/>
  <c r="T124" i="15"/>
  <c r="R124" i="15"/>
  <c r="P124" i="15"/>
  <c r="BI120" i="15"/>
  <c r="BH120" i="15"/>
  <c r="BG120" i="15"/>
  <c r="BF120" i="15"/>
  <c r="T120" i="15"/>
  <c r="R120" i="15"/>
  <c r="P120" i="15"/>
  <c r="BI116" i="15"/>
  <c r="BH116" i="15"/>
  <c r="BG116" i="15"/>
  <c r="BF116" i="15"/>
  <c r="T116" i="15"/>
  <c r="R116" i="15"/>
  <c r="P116" i="15"/>
  <c r="BI112" i="15"/>
  <c r="BH112" i="15"/>
  <c r="BG112" i="15"/>
  <c r="BF112" i="15"/>
  <c r="T112" i="15"/>
  <c r="R112" i="15"/>
  <c r="P112" i="15"/>
  <c r="BI108" i="15"/>
  <c r="BH108" i="15"/>
  <c r="BG108" i="15"/>
  <c r="BF108" i="15"/>
  <c r="T108" i="15"/>
  <c r="R108" i="15"/>
  <c r="P108" i="15"/>
  <c r="BI105" i="15"/>
  <c r="BH105" i="15"/>
  <c r="BG105" i="15"/>
  <c r="BF105" i="15"/>
  <c r="T105" i="15"/>
  <c r="R105" i="15"/>
  <c r="P105" i="15"/>
  <c r="BI102" i="15"/>
  <c r="BH102" i="15"/>
  <c r="BG102" i="15"/>
  <c r="BF102" i="15"/>
  <c r="T102" i="15"/>
  <c r="R102" i="15"/>
  <c r="P102" i="15"/>
  <c r="BI100" i="15"/>
  <c r="BH100" i="15"/>
  <c r="BG100" i="15"/>
  <c r="BF100" i="15"/>
  <c r="T100" i="15"/>
  <c r="R100" i="15"/>
  <c r="P100" i="15"/>
  <c r="BI97" i="15"/>
  <c r="BH97" i="15"/>
  <c r="BG97" i="15"/>
  <c r="BF97" i="15"/>
  <c r="T97" i="15"/>
  <c r="R97" i="15"/>
  <c r="P97" i="15"/>
  <c r="BI94" i="15"/>
  <c r="BH94" i="15"/>
  <c r="BG94" i="15"/>
  <c r="BF94" i="15"/>
  <c r="T94" i="15"/>
  <c r="R94" i="15"/>
  <c r="P94" i="15"/>
  <c r="BI93" i="15"/>
  <c r="BH93" i="15"/>
  <c r="BG93" i="15"/>
  <c r="BF93" i="15"/>
  <c r="T93" i="15"/>
  <c r="R93" i="15"/>
  <c r="P93" i="15"/>
  <c r="BI92" i="15"/>
  <c r="BH92" i="15"/>
  <c r="BG92" i="15"/>
  <c r="BF92" i="15"/>
  <c r="T92" i="15"/>
  <c r="R92" i="15"/>
  <c r="P92" i="15"/>
  <c r="BI91" i="15"/>
  <c r="BH91" i="15"/>
  <c r="BG91" i="15"/>
  <c r="BF91" i="15"/>
  <c r="T91" i="15"/>
  <c r="R91" i="15"/>
  <c r="P91" i="15"/>
  <c r="BI90" i="15"/>
  <c r="BH90" i="15"/>
  <c r="BG90" i="15"/>
  <c r="BF90" i="15"/>
  <c r="T90" i="15"/>
  <c r="R90" i="15"/>
  <c r="P90" i="15"/>
  <c r="J84" i="15"/>
  <c r="J83" i="15"/>
  <c r="F83" i="15"/>
  <c r="F81" i="15"/>
  <c r="E79" i="15"/>
  <c r="J55" i="15"/>
  <c r="J54" i="15"/>
  <c r="F54" i="15"/>
  <c r="F52" i="15"/>
  <c r="E50" i="15"/>
  <c r="J18" i="15"/>
  <c r="E18" i="15"/>
  <c r="F84" i="15" s="1"/>
  <c r="J17" i="15"/>
  <c r="J12" i="15"/>
  <c r="J52" i="15"/>
  <c r="E7" i="15"/>
  <c r="E48" i="15" s="1"/>
  <c r="J37" i="14"/>
  <c r="J36" i="14"/>
  <c r="AY69" i="1" s="1"/>
  <c r="J35" i="14"/>
  <c r="AX69" i="1"/>
  <c r="BI226" i="14"/>
  <c r="BH226" i="14"/>
  <c r="BG226" i="14"/>
  <c r="BF226" i="14"/>
  <c r="T226" i="14"/>
  <c r="T225" i="14" s="1"/>
  <c r="R226" i="14"/>
  <c r="R225" i="14"/>
  <c r="P226" i="14"/>
  <c r="P225" i="14" s="1"/>
  <c r="BI223" i="14"/>
  <c r="BH223" i="14"/>
  <c r="BG223" i="14"/>
  <c r="BF223" i="14"/>
  <c r="T223" i="14"/>
  <c r="R223" i="14"/>
  <c r="P223" i="14"/>
  <c r="BI220" i="14"/>
  <c r="BH220" i="14"/>
  <c r="BG220" i="14"/>
  <c r="BF220" i="14"/>
  <c r="T220" i="14"/>
  <c r="R220" i="14"/>
  <c r="P220" i="14"/>
  <c r="BI218" i="14"/>
  <c r="BH218" i="14"/>
  <c r="BG218" i="14"/>
  <c r="BF218" i="14"/>
  <c r="T218" i="14"/>
  <c r="R218" i="14"/>
  <c r="P218" i="14"/>
  <c r="BI216" i="14"/>
  <c r="BH216" i="14"/>
  <c r="BG216" i="14"/>
  <c r="BF216" i="14"/>
  <c r="T216" i="14"/>
  <c r="R216" i="14"/>
  <c r="P216" i="14"/>
  <c r="BI214" i="14"/>
  <c r="BH214" i="14"/>
  <c r="BG214" i="14"/>
  <c r="BF214" i="14"/>
  <c r="T214" i="14"/>
  <c r="R214" i="14"/>
  <c r="P214" i="14"/>
  <c r="BI209" i="14"/>
  <c r="BH209" i="14"/>
  <c r="BG209" i="14"/>
  <c r="BF209" i="14"/>
  <c r="T209" i="14"/>
  <c r="R209" i="14"/>
  <c r="P209" i="14"/>
  <c r="BI205" i="14"/>
  <c r="BH205" i="14"/>
  <c r="BG205" i="14"/>
  <c r="BF205" i="14"/>
  <c r="T205" i="14"/>
  <c r="R205" i="14"/>
  <c r="P205" i="14"/>
  <c r="BI199" i="14"/>
  <c r="BH199" i="14"/>
  <c r="BG199" i="14"/>
  <c r="BF199" i="14"/>
  <c r="T199" i="14"/>
  <c r="R199" i="14"/>
  <c r="P199" i="14"/>
  <c r="BI198" i="14"/>
  <c r="BH198" i="14"/>
  <c r="BG198" i="14"/>
  <c r="BF198" i="14"/>
  <c r="T198" i="14"/>
  <c r="R198" i="14"/>
  <c r="P198" i="14"/>
  <c r="BI197" i="14"/>
  <c r="BH197" i="14"/>
  <c r="BG197" i="14"/>
  <c r="BF197" i="14"/>
  <c r="T197" i="14"/>
  <c r="R197" i="14"/>
  <c r="P197" i="14"/>
  <c r="BI195" i="14"/>
  <c r="BH195" i="14"/>
  <c r="BG195" i="14"/>
  <c r="BF195" i="14"/>
  <c r="T195" i="14"/>
  <c r="R195" i="14"/>
  <c r="P195" i="14"/>
  <c r="BI193" i="14"/>
  <c r="BH193" i="14"/>
  <c r="BG193" i="14"/>
  <c r="BF193" i="14"/>
  <c r="T193" i="14"/>
  <c r="R193" i="14"/>
  <c r="P193" i="14"/>
  <c r="BI186" i="14"/>
  <c r="BH186" i="14"/>
  <c r="BG186" i="14"/>
  <c r="BF186" i="14"/>
  <c r="T186" i="14"/>
  <c r="R186" i="14"/>
  <c r="P186" i="14"/>
  <c r="BI181" i="14"/>
  <c r="BH181" i="14"/>
  <c r="BG181" i="14"/>
  <c r="BF181" i="14"/>
  <c r="T181" i="14"/>
  <c r="R181" i="14"/>
  <c r="P181" i="14"/>
  <c r="BI180" i="14"/>
  <c r="BH180" i="14"/>
  <c r="BG180" i="14"/>
  <c r="BF180" i="14"/>
  <c r="T180" i="14"/>
  <c r="R180" i="14"/>
  <c r="P180" i="14"/>
  <c r="BI179" i="14"/>
  <c r="BH179" i="14"/>
  <c r="BG179" i="14"/>
  <c r="BF179" i="14"/>
  <c r="T179" i="14"/>
  <c r="R179" i="14"/>
  <c r="P179" i="14"/>
  <c r="BI177" i="14"/>
  <c r="BH177" i="14"/>
  <c r="BG177" i="14"/>
  <c r="BF177" i="14"/>
  <c r="T177" i="14"/>
  <c r="R177" i="14"/>
  <c r="P177" i="14"/>
  <c r="BI173" i="14"/>
  <c r="BH173" i="14"/>
  <c r="BG173" i="14"/>
  <c r="BF173" i="14"/>
  <c r="T173" i="14"/>
  <c r="R173" i="14"/>
  <c r="P173" i="14"/>
  <c r="BI168" i="14"/>
  <c r="BH168" i="14"/>
  <c r="BG168" i="14"/>
  <c r="BF168" i="14"/>
  <c r="T168" i="14"/>
  <c r="R168" i="14"/>
  <c r="P168" i="14"/>
  <c r="BI167" i="14"/>
  <c r="BH167" i="14"/>
  <c r="BG167" i="14"/>
  <c r="BF167" i="14"/>
  <c r="T167" i="14"/>
  <c r="R167" i="14"/>
  <c r="P167" i="14"/>
  <c r="BI166" i="14"/>
  <c r="BH166" i="14"/>
  <c r="BG166" i="14"/>
  <c r="BF166" i="14"/>
  <c r="T166" i="14"/>
  <c r="R166" i="14"/>
  <c r="P166" i="14"/>
  <c r="BI164" i="14"/>
  <c r="BH164" i="14"/>
  <c r="BG164" i="14"/>
  <c r="BF164" i="14"/>
  <c r="T164" i="14"/>
  <c r="R164" i="14"/>
  <c r="P164" i="14"/>
  <c r="BI160" i="14"/>
  <c r="BH160" i="14"/>
  <c r="BG160" i="14"/>
  <c r="BF160" i="14"/>
  <c r="T160" i="14"/>
  <c r="R160" i="14"/>
  <c r="P160" i="14"/>
  <c r="BI157" i="14"/>
  <c r="BH157" i="14"/>
  <c r="BG157" i="14"/>
  <c r="BF157" i="14"/>
  <c r="T157" i="14"/>
  <c r="R157" i="14"/>
  <c r="P157" i="14"/>
  <c r="BI149" i="14"/>
  <c r="BH149" i="14"/>
  <c r="BG149" i="14"/>
  <c r="BF149" i="14"/>
  <c r="T149" i="14"/>
  <c r="R149" i="14"/>
  <c r="P149" i="14"/>
  <c r="BI147" i="14"/>
  <c r="BH147" i="14"/>
  <c r="BG147" i="14"/>
  <c r="BF147" i="14"/>
  <c r="T147" i="14"/>
  <c r="R147" i="14"/>
  <c r="P147" i="14"/>
  <c r="BI139" i="14"/>
  <c r="BH139" i="14"/>
  <c r="BG139" i="14"/>
  <c r="BF139" i="14"/>
  <c r="T139" i="14"/>
  <c r="R139" i="14"/>
  <c r="P139" i="14"/>
  <c r="BI136" i="14"/>
  <c r="BH136" i="14"/>
  <c r="BG136" i="14"/>
  <c r="BF136" i="14"/>
  <c r="T136" i="14"/>
  <c r="R136" i="14"/>
  <c r="P136" i="14"/>
  <c r="BI132" i="14"/>
  <c r="BH132" i="14"/>
  <c r="BG132" i="14"/>
  <c r="BF132" i="14"/>
  <c r="T132" i="14"/>
  <c r="R132" i="14"/>
  <c r="P132" i="14"/>
  <c r="BI128" i="14"/>
  <c r="BH128" i="14"/>
  <c r="BG128" i="14"/>
  <c r="BF128" i="14"/>
  <c r="T128" i="14"/>
  <c r="R128" i="14"/>
  <c r="P128" i="14"/>
  <c r="BI127" i="14"/>
  <c r="BH127" i="14"/>
  <c r="BG127" i="14"/>
  <c r="BF127" i="14"/>
  <c r="T127" i="14"/>
  <c r="R127" i="14"/>
  <c r="P127" i="14"/>
  <c r="BI121" i="14"/>
  <c r="BH121" i="14"/>
  <c r="BG121" i="14"/>
  <c r="BF121" i="14"/>
  <c r="T121" i="14"/>
  <c r="R121" i="14"/>
  <c r="P121" i="14"/>
  <c r="BI114" i="14"/>
  <c r="BH114" i="14"/>
  <c r="BG114" i="14"/>
  <c r="BF114" i="14"/>
  <c r="T114" i="14"/>
  <c r="R114" i="14"/>
  <c r="P114" i="14"/>
  <c r="BI107" i="14"/>
  <c r="BH107" i="14"/>
  <c r="BG107" i="14"/>
  <c r="BF107" i="14"/>
  <c r="T107" i="14"/>
  <c r="R107" i="14"/>
  <c r="P107" i="14"/>
  <c r="BI99" i="14"/>
  <c r="BH99" i="14"/>
  <c r="BG99" i="14"/>
  <c r="BF99" i="14"/>
  <c r="T99" i="14"/>
  <c r="R99" i="14"/>
  <c r="P99" i="14"/>
  <c r="BI91" i="14"/>
  <c r="BH91" i="14"/>
  <c r="BG91" i="14"/>
  <c r="BF91" i="14"/>
  <c r="T91" i="14"/>
  <c r="R91" i="14"/>
  <c r="P91" i="14"/>
  <c r="J85" i="14"/>
  <c r="J84" i="14"/>
  <c r="F84" i="14"/>
  <c r="F82" i="14"/>
  <c r="E80" i="14"/>
  <c r="J55" i="14"/>
  <c r="J54" i="14"/>
  <c r="F54" i="14"/>
  <c r="F52" i="14"/>
  <c r="E50" i="14"/>
  <c r="J18" i="14"/>
  <c r="E18" i="14"/>
  <c r="F85" i="14" s="1"/>
  <c r="J17" i="14"/>
  <c r="J12" i="14"/>
  <c r="J52" i="14" s="1"/>
  <c r="E7" i="14"/>
  <c r="E78" i="14"/>
  <c r="J37" i="13"/>
  <c r="J36" i="13"/>
  <c r="AY68" i="1"/>
  <c r="J35" i="13"/>
  <c r="AX68" i="1"/>
  <c r="BI276" i="13"/>
  <c r="BH276" i="13"/>
  <c r="BG276" i="13"/>
  <c r="BF276" i="13"/>
  <c r="T276" i="13"/>
  <c r="T275" i="13"/>
  <c r="R276" i="13"/>
  <c r="R275" i="13"/>
  <c r="P276" i="13"/>
  <c r="P275" i="13"/>
  <c r="BI274" i="13"/>
  <c r="BH274" i="13"/>
  <c r="BG274" i="13"/>
  <c r="BF274" i="13"/>
  <c r="T274" i="13"/>
  <c r="R274" i="13"/>
  <c r="P274" i="13"/>
  <c r="BI271" i="13"/>
  <c r="BH271" i="13"/>
  <c r="BG271" i="13"/>
  <c r="BF271" i="13"/>
  <c r="T271" i="13"/>
  <c r="R271" i="13"/>
  <c r="P271" i="13"/>
  <c r="BI268" i="13"/>
  <c r="BH268" i="13"/>
  <c r="BG268" i="13"/>
  <c r="BF268" i="13"/>
  <c r="T268" i="13"/>
  <c r="R268" i="13"/>
  <c r="P268" i="13"/>
  <c r="BI264" i="13"/>
  <c r="BH264" i="13"/>
  <c r="BG264" i="13"/>
  <c r="BF264" i="13"/>
  <c r="T264" i="13"/>
  <c r="R264" i="13"/>
  <c r="P264" i="13"/>
  <c r="BI262" i="13"/>
  <c r="BH262" i="13"/>
  <c r="BG262" i="13"/>
  <c r="BF262" i="13"/>
  <c r="T262" i="13"/>
  <c r="R262" i="13"/>
  <c r="P262" i="13"/>
  <c r="BI258" i="13"/>
  <c r="BH258" i="13"/>
  <c r="BG258" i="13"/>
  <c r="BF258" i="13"/>
  <c r="T258" i="13"/>
  <c r="R258" i="13"/>
  <c r="P258" i="13"/>
  <c r="BI256" i="13"/>
  <c r="BH256" i="13"/>
  <c r="BG256" i="13"/>
  <c r="BF256" i="13"/>
  <c r="T256" i="13"/>
  <c r="R256" i="13"/>
  <c r="P256" i="13"/>
  <c r="BI255" i="13"/>
  <c r="BH255" i="13"/>
  <c r="BG255" i="13"/>
  <c r="BF255" i="13"/>
  <c r="T255" i="13"/>
  <c r="R255" i="13"/>
  <c r="P255" i="13"/>
  <c r="BI253" i="13"/>
  <c r="BH253" i="13"/>
  <c r="BG253" i="13"/>
  <c r="BF253" i="13"/>
  <c r="T253" i="13"/>
  <c r="R253" i="13"/>
  <c r="P253" i="13"/>
  <c r="BI250" i="13"/>
  <c r="BH250" i="13"/>
  <c r="BG250" i="13"/>
  <c r="BF250" i="13"/>
  <c r="T250" i="13"/>
  <c r="R250" i="13"/>
  <c r="P250" i="13"/>
  <c r="BI248" i="13"/>
  <c r="BH248" i="13"/>
  <c r="BG248" i="13"/>
  <c r="BF248" i="13"/>
  <c r="T248" i="13"/>
  <c r="R248" i="13"/>
  <c r="P248" i="13"/>
  <c r="BI245" i="13"/>
  <c r="BH245" i="13"/>
  <c r="BG245" i="13"/>
  <c r="BF245" i="13"/>
  <c r="T245" i="13"/>
  <c r="R245" i="13"/>
  <c r="P245" i="13"/>
  <c r="BI242" i="13"/>
  <c r="BH242" i="13"/>
  <c r="BG242" i="13"/>
  <c r="BF242" i="13"/>
  <c r="T242" i="13"/>
  <c r="T241" i="13"/>
  <c r="R242" i="13"/>
  <c r="R241" i="13" s="1"/>
  <c r="P242" i="13"/>
  <c r="P241" i="13"/>
  <c r="BI240" i="13"/>
  <c r="BH240" i="13"/>
  <c r="BG240" i="13"/>
  <c r="BF240" i="13"/>
  <c r="T240" i="13"/>
  <c r="R240" i="13"/>
  <c r="P240" i="13"/>
  <c r="BI237" i="13"/>
  <c r="BH237" i="13"/>
  <c r="BG237" i="13"/>
  <c r="BF237" i="13"/>
  <c r="T237" i="13"/>
  <c r="R237" i="13"/>
  <c r="P237" i="13"/>
  <c r="BI236" i="13"/>
  <c r="BH236" i="13"/>
  <c r="BG236" i="13"/>
  <c r="BF236" i="13"/>
  <c r="T236" i="13"/>
  <c r="R236" i="13"/>
  <c r="P236" i="13"/>
  <c r="BI231" i="13"/>
  <c r="BH231" i="13"/>
  <c r="BG231" i="13"/>
  <c r="BF231" i="13"/>
  <c r="T231" i="13"/>
  <c r="R231" i="13"/>
  <c r="P231" i="13"/>
  <c r="BI226" i="13"/>
  <c r="BH226" i="13"/>
  <c r="BG226" i="13"/>
  <c r="BF226" i="13"/>
  <c r="T226" i="13"/>
  <c r="R226" i="13"/>
  <c r="P226" i="13"/>
  <c r="BI222" i="13"/>
  <c r="BH222" i="13"/>
  <c r="BG222" i="13"/>
  <c r="BF222" i="13"/>
  <c r="T222" i="13"/>
  <c r="R222" i="13"/>
  <c r="P222" i="13"/>
  <c r="BI219" i="13"/>
  <c r="BH219" i="13"/>
  <c r="BG219" i="13"/>
  <c r="BF219" i="13"/>
  <c r="T219" i="13"/>
  <c r="R219" i="13"/>
  <c r="P219" i="13"/>
  <c r="BI218" i="13"/>
  <c r="BH218" i="13"/>
  <c r="BG218" i="13"/>
  <c r="BF218" i="13"/>
  <c r="T218" i="13"/>
  <c r="R218" i="13"/>
  <c r="P218" i="13"/>
  <c r="BI217" i="13"/>
  <c r="BH217" i="13"/>
  <c r="BG217" i="13"/>
  <c r="BF217" i="13"/>
  <c r="T217" i="13"/>
  <c r="R217" i="13"/>
  <c r="P217" i="13"/>
  <c r="BI216" i="13"/>
  <c r="BH216" i="13"/>
  <c r="BG216" i="13"/>
  <c r="BF216" i="13"/>
  <c r="T216" i="13"/>
  <c r="R216" i="13"/>
  <c r="P216" i="13"/>
  <c r="BI214" i="13"/>
  <c r="BH214" i="13"/>
  <c r="BG214" i="13"/>
  <c r="BF214" i="13"/>
  <c r="T214" i="13"/>
  <c r="R214" i="13"/>
  <c r="P214" i="13"/>
  <c r="BI211" i="13"/>
  <c r="BH211" i="13"/>
  <c r="BG211" i="13"/>
  <c r="BF211" i="13"/>
  <c r="T211" i="13"/>
  <c r="R211" i="13"/>
  <c r="P211" i="13"/>
  <c r="BI207" i="13"/>
  <c r="BH207" i="13"/>
  <c r="BG207" i="13"/>
  <c r="BF207" i="13"/>
  <c r="T207" i="13"/>
  <c r="R207" i="13"/>
  <c r="P207" i="13"/>
  <c r="BI206" i="13"/>
  <c r="BH206" i="13"/>
  <c r="BG206" i="13"/>
  <c r="BF206" i="13"/>
  <c r="T206" i="13"/>
  <c r="R206" i="13"/>
  <c r="P206" i="13"/>
  <c r="BI203" i="13"/>
  <c r="BH203" i="13"/>
  <c r="BG203" i="13"/>
  <c r="BF203" i="13"/>
  <c r="T203" i="13"/>
  <c r="R203" i="13"/>
  <c r="P203" i="13"/>
  <c r="BI202" i="13"/>
  <c r="BH202" i="13"/>
  <c r="BG202" i="13"/>
  <c r="BF202" i="13"/>
  <c r="T202" i="13"/>
  <c r="R202" i="13"/>
  <c r="P202" i="13"/>
  <c r="BI199" i="13"/>
  <c r="BH199" i="13"/>
  <c r="BG199" i="13"/>
  <c r="BF199" i="13"/>
  <c r="T199" i="13"/>
  <c r="R199" i="13"/>
  <c r="P199" i="13"/>
  <c r="BI195" i="13"/>
  <c r="BH195" i="13"/>
  <c r="BG195" i="13"/>
  <c r="BF195" i="13"/>
  <c r="T195" i="13"/>
  <c r="R195" i="13"/>
  <c r="P195" i="13"/>
  <c r="BI194" i="13"/>
  <c r="BH194" i="13"/>
  <c r="BG194" i="13"/>
  <c r="BF194" i="13"/>
  <c r="T194" i="13"/>
  <c r="R194" i="13"/>
  <c r="P194" i="13"/>
  <c r="BI190" i="13"/>
  <c r="BH190" i="13"/>
  <c r="BG190" i="13"/>
  <c r="BF190" i="13"/>
  <c r="T190" i="13"/>
  <c r="R190" i="13"/>
  <c r="P190" i="13"/>
  <c r="BI186" i="13"/>
  <c r="BH186" i="13"/>
  <c r="BG186" i="13"/>
  <c r="BF186" i="13"/>
  <c r="T186" i="13"/>
  <c r="R186" i="13"/>
  <c r="P186" i="13"/>
  <c r="BI183" i="13"/>
  <c r="BH183" i="13"/>
  <c r="BG183" i="13"/>
  <c r="BF183" i="13"/>
  <c r="T183" i="13"/>
  <c r="R183" i="13"/>
  <c r="P183" i="13"/>
  <c r="BI180" i="13"/>
  <c r="BH180" i="13"/>
  <c r="BG180" i="13"/>
  <c r="BF180" i="13"/>
  <c r="T180" i="13"/>
  <c r="R180" i="13"/>
  <c r="P180" i="13"/>
  <c r="BI179" i="13"/>
  <c r="BH179" i="13"/>
  <c r="BG179" i="13"/>
  <c r="BF179" i="13"/>
  <c r="T179" i="13"/>
  <c r="R179" i="13"/>
  <c r="P179" i="13"/>
  <c r="BI176" i="13"/>
  <c r="BH176" i="13"/>
  <c r="BG176" i="13"/>
  <c r="BF176" i="13"/>
  <c r="T176" i="13"/>
  <c r="R176" i="13"/>
  <c r="P176" i="13"/>
  <c r="BI175" i="13"/>
  <c r="BH175" i="13"/>
  <c r="BG175" i="13"/>
  <c r="BF175" i="13"/>
  <c r="T175" i="13"/>
  <c r="R175" i="13"/>
  <c r="P175" i="13"/>
  <c r="BI172" i="13"/>
  <c r="BH172" i="13"/>
  <c r="BG172" i="13"/>
  <c r="BF172" i="13"/>
  <c r="T172" i="13"/>
  <c r="R172" i="13"/>
  <c r="P172" i="13"/>
  <c r="BI169" i="13"/>
  <c r="BH169" i="13"/>
  <c r="BG169" i="13"/>
  <c r="BF169" i="13"/>
  <c r="T169" i="13"/>
  <c r="R169" i="13"/>
  <c r="P169" i="13"/>
  <c r="BI165" i="13"/>
  <c r="BH165" i="13"/>
  <c r="BG165" i="13"/>
  <c r="BF165" i="13"/>
  <c r="T165" i="13"/>
  <c r="R165" i="13"/>
  <c r="P165" i="13"/>
  <c r="BI162" i="13"/>
  <c r="BH162" i="13"/>
  <c r="BG162" i="13"/>
  <c r="BF162" i="13"/>
  <c r="T162" i="13"/>
  <c r="R162" i="13"/>
  <c r="P162" i="13"/>
  <c r="BI161" i="13"/>
  <c r="BH161" i="13"/>
  <c r="BG161" i="13"/>
  <c r="BF161" i="13"/>
  <c r="T161" i="13"/>
  <c r="R161" i="13"/>
  <c r="P161" i="13"/>
  <c r="BI158" i="13"/>
  <c r="BH158" i="13"/>
  <c r="BG158" i="13"/>
  <c r="BF158" i="13"/>
  <c r="T158" i="13"/>
  <c r="R158" i="13"/>
  <c r="P158" i="13"/>
  <c r="BI155" i="13"/>
  <c r="BH155" i="13"/>
  <c r="BG155" i="13"/>
  <c r="BF155" i="13"/>
  <c r="T155" i="13"/>
  <c r="R155" i="13"/>
  <c r="P155" i="13"/>
  <c r="BI151" i="13"/>
  <c r="BH151" i="13"/>
  <c r="BG151" i="13"/>
  <c r="BF151" i="13"/>
  <c r="T151" i="13"/>
  <c r="R151" i="13"/>
  <c r="P151" i="13"/>
  <c r="BI148" i="13"/>
  <c r="BH148" i="13"/>
  <c r="BG148" i="13"/>
  <c r="BF148" i="13"/>
  <c r="T148" i="13"/>
  <c r="R148" i="13"/>
  <c r="P148" i="13"/>
  <c r="BI147" i="13"/>
  <c r="BH147" i="13"/>
  <c r="BG147" i="13"/>
  <c r="BF147" i="13"/>
  <c r="T147" i="13"/>
  <c r="R147" i="13"/>
  <c r="P147" i="13"/>
  <c r="BI144" i="13"/>
  <c r="BH144" i="13"/>
  <c r="BG144" i="13"/>
  <c r="BF144" i="13"/>
  <c r="T144" i="13"/>
  <c r="R144" i="13"/>
  <c r="P144" i="13"/>
  <c r="BI141" i="13"/>
  <c r="BH141" i="13"/>
  <c r="BG141" i="13"/>
  <c r="BF141" i="13"/>
  <c r="T141" i="13"/>
  <c r="R141" i="13"/>
  <c r="P141" i="13"/>
  <c r="BI137" i="13"/>
  <c r="BH137" i="13"/>
  <c r="BG137" i="13"/>
  <c r="BF137" i="13"/>
  <c r="T137" i="13"/>
  <c r="R137" i="13"/>
  <c r="P137" i="13"/>
  <c r="BI132" i="13"/>
  <c r="BH132" i="13"/>
  <c r="BG132" i="13"/>
  <c r="BF132" i="13"/>
  <c r="T132" i="13"/>
  <c r="R132" i="13"/>
  <c r="P132" i="13"/>
  <c r="BI129" i="13"/>
  <c r="BH129" i="13"/>
  <c r="BG129" i="13"/>
  <c r="BF129" i="13"/>
  <c r="T129" i="13"/>
  <c r="R129" i="13"/>
  <c r="P129" i="13"/>
  <c r="BI128" i="13"/>
  <c r="BH128" i="13"/>
  <c r="BG128" i="13"/>
  <c r="BF128" i="13"/>
  <c r="T128" i="13"/>
  <c r="R128" i="13"/>
  <c r="P128" i="13"/>
  <c r="BI125" i="13"/>
  <c r="BH125" i="13"/>
  <c r="BG125" i="13"/>
  <c r="BF125" i="13"/>
  <c r="T125" i="13"/>
  <c r="R125" i="13"/>
  <c r="P125" i="13"/>
  <c r="BI122" i="13"/>
  <c r="BH122" i="13"/>
  <c r="BG122" i="13"/>
  <c r="BF122" i="13"/>
  <c r="T122" i="13"/>
  <c r="R122" i="13"/>
  <c r="P122" i="13"/>
  <c r="BI118" i="13"/>
  <c r="BH118" i="13"/>
  <c r="BG118" i="13"/>
  <c r="BF118" i="13"/>
  <c r="T118" i="13"/>
  <c r="R118" i="13"/>
  <c r="P118" i="13"/>
  <c r="BI114" i="13"/>
  <c r="BH114" i="13"/>
  <c r="BG114" i="13"/>
  <c r="BF114" i="13"/>
  <c r="T114" i="13"/>
  <c r="R114" i="13"/>
  <c r="P114" i="13"/>
  <c r="BI113" i="13"/>
  <c r="BH113" i="13"/>
  <c r="BG113" i="13"/>
  <c r="BF113" i="13"/>
  <c r="T113" i="13"/>
  <c r="R113" i="13"/>
  <c r="P113" i="13"/>
  <c r="BI105" i="13"/>
  <c r="BH105" i="13"/>
  <c r="BG105" i="13"/>
  <c r="BF105" i="13"/>
  <c r="T105" i="13"/>
  <c r="R105" i="13"/>
  <c r="P105" i="13"/>
  <c r="BI100" i="13"/>
  <c r="BH100" i="13"/>
  <c r="BG100" i="13"/>
  <c r="BF100" i="13"/>
  <c r="T100" i="13"/>
  <c r="R100" i="13"/>
  <c r="P100" i="13"/>
  <c r="BI97" i="13"/>
  <c r="BH97" i="13"/>
  <c r="BG97" i="13"/>
  <c r="BF97" i="13"/>
  <c r="T97" i="13"/>
  <c r="R97" i="13"/>
  <c r="P97" i="13"/>
  <c r="J91" i="13"/>
  <c r="J90" i="13"/>
  <c r="F90" i="13"/>
  <c r="F88" i="13"/>
  <c r="E86" i="13"/>
  <c r="J55" i="13"/>
  <c r="J54" i="13"/>
  <c r="F54" i="13"/>
  <c r="F52" i="13"/>
  <c r="E50" i="13"/>
  <c r="J18" i="13"/>
  <c r="E18" i="13"/>
  <c r="F91" i="13"/>
  <c r="J17" i="13"/>
  <c r="J12" i="13"/>
  <c r="J88" i="13" s="1"/>
  <c r="E7" i="13"/>
  <c r="E84" i="13"/>
  <c r="J39" i="12"/>
  <c r="J38" i="12"/>
  <c r="AY67" i="1"/>
  <c r="J37" i="12"/>
  <c r="AX67" i="1" s="1"/>
  <c r="BI190" i="12"/>
  <c r="BH190" i="12"/>
  <c r="BG190" i="12"/>
  <c r="BF190" i="12"/>
  <c r="T190" i="12"/>
  <c r="R190" i="12"/>
  <c r="P190" i="12"/>
  <c r="BI189" i="12"/>
  <c r="BH189" i="12"/>
  <c r="BG189" i="12"/>
  <c r="BF189" i="12"/>
  <c r="T189" i="12"/>
  <c r="R189" i="12"/>
  <c r="P189" i="12"/>
  <c r="BI188" i="12"/>
  <c r="BH188" i="12"/>
  <c r="BG188" i="12"/>
  <c r="BF188" i="12"/>
  <c r="T188" i="12"/>
  <c r="R188" i="12"/>
  <c r="P188" i="12"/>
  <c r="BI187" i="12"/>
  <c r="BH187" i="12"/>
  <c r="BG187" i="12"/>
  <c r="BF187" i="12"/>
  <c r="T187" i="12"/>
  <c r="R187" i="12"/>
  <c r="P187" i="12"/>
  <c r="BI185" i="12"/>
  <c r="BH185" i="12"/>
  <c r="BG185" i="12"/>
  <c r="BF185" i="12"/>
  <c r="T185" i="12"/>
  <c r="R185" i="12"/>
  <c r="P185" i="12"/>
  <c r="BI184" i="12"/>
  <c r="BH184" i="12"/>
  <c r="BG184" i="12"/>
  <c r="BF184" i="12"/>
  <c r="T184" i="12"/>
  <c r="R184" i="12"/>
  <c r="P184" i="12"/>
  <c r="BI183" i="12"/>
  <c r="BH183" i="12"/>
  <c r="BG183" i="12"/>
  <c r="BF183" i="12"/>
  <c r="T183" i="12"/>
  <c r="R183" i="12"/>
  <c r="P183" i="12"/>
  <c r="BI181" i="12"/>
  <c r="BH181" i="12"/>
  <c r="BG181" i="12"/>
  <c r="BF181" i="12"/>
  <c r="T181" i="12"/>
  <c r="R181" i="12"/>
  <c r="P181" i="12"/>
  <c r="BI180" i="12"/>
  <c r="BH180" i="12"/>
  <c r="BG180" i="12"/>
  <c r="BF180" i="12"/>
  <c r="T180" i="12"/>
  <c r="R180" i="12"/>
  <c r="P180" i="12"/>
  <c r="BI179" i="12"/>
  <c r="BH179" i="12"/>
  <c r="BG179" i="12"/>
  <c r="BF179" i="12"/>
  <c r="T179" i="12"/>
  <c r="R179" i="12"/>
  <c r="P179" i="12"/>
  <c r="BI178" i="12"/>
  <c r="BH178" i="12"/>
  <c r="BG178" i="12"/>
  <c r="BF178" i="12"/>
  <c r="T178" i="12"/>
  <c r="R178" i="12"/>
  <c r="P178" i="12"/>
  <c r="BI177" i="12"/>
  <c r="BH177" i="12"/>
  <c r="BG177" i="12"/>
  <c r="BF177" i="12"/>
  <c r="T177" i="12"/>
  <c r="R177" i="12"/>
  <c r="P177" i="12"/>
  <c r="BI176" i="12"/>
  <c r="BH176" i="12"/>
  <c r="BG176" i="12"/>
  <c r="BF176" i="12"/>
  <c r="T176" i="12"/>
  <c r="R176" i="12"/>
  <c r="P176" i="12"/>
  <c r="BI175" i="12"/>
  <c r="BH175" i="12"/>
  <c r="BG175" i="12"/>
  <c r="BF175" i="12"/>
  <c r="T175" i="12"/>
  <c r="R175" i="12"/>
  <c r="P175" i="12"/>
  <c r="BI174" i="12"/>
  <c r="BH174" i="12"/>
  <c r="BG174" i="12"/>
  <c r="BF174" i="12"/>
  <c r="T174" i="12"/>
  <c r="R174" i="12"/>
  <c r="P174" i="12"/>
  <c r="BI173" i="12"/>
  <c r="BH173" i="12"/>
  <c r="BG173" i="12"/>
  <c r="BF173" i="12"/>
  <c r="T173" i="12"/>
  <c r="R173" i="12"/>
  <c r="P173" i="12"/>
  <c r="BI171" i="12"/>
  <c r="BH171" i="12"/>
  <c r="BG171" i="12"/>
  <c r="BF171" i="12"/>
  <c r="T171" i="12"/>
  <c r="R171" i="12"/>
  <c r="P171" i="12"/>
  <c r="BI170" i="12"/>
  <c r="BH170" i="12"/>
  <c r="BG170" i="12"/>
  <c r="BF170" i="12"/>
  <c r="T170" i="12"/>
  <c r="R170" i="12"/>
  <c r="P170" i="12"/>
  <c r="BI169" i="12"/>
  <c r="BH169" i="12"/>
  <c r="BG169" i="12"/>
  <c r="BF169" i="12"/>
  <c r="T169" i="12"/>
  <c r="R169" i="12"/>
  <c r="P169" i="12"/>
  <c r="BI168" i="12"/>
  <c r="BH168" i="12"/>
  <c r="BG168" i="12"/>
  <c r="BF168" i="12"/>
  <c r="T168" i="12"/>
  <c r="R168" i="12"/>
  <c r="P168" i="12"/>
  <c r="BI166" i="12"/>
  <c r="BH166" i="12"/>
  <c r="BG166" i="12"/>
  <c r="BF166" i="12"/>
  <c r="T166" i="12"/>
  <c r="R166" i="12"/>
  <c r="P166" i="12"/>
  <c r="BI165" i="12"/>
  <c r="BH165" i="12"/>
  <c r="BG165" i="12"/>
  <c r="BF165" i="12"/>
  <c r="T165" i="12"/>
  <c r="R165" i="12"/>
  <c r="P165" i="12"/>
  <c r="BI164" i="12"/>
  <c r="BH164" i="12"/>
  <c r="BG164" i="12"/>
  <c r="BF164" i="12"/>
  <c r="T164" i="12"/>
  <c r="R164" i="12"/>
  <c r="P164" i="12"/>
  <c r="BI163" i="12"/>
  <c r="BH163" i="12"/>
  <c r="BG163" i="12"/>
  <c r="BF163" i="12"/>
  <c r="T163" i="12"/>
  <c r="R163" i="12"/>
  <c r="P163" i="12"/>
  <c r="BI162" i="12"/>
  <c r="BH162" i="12"/>
  <c r="BG162" i="12"/>
  <c r="BF162" i="12"/>
  <c r="T162" i="12"/>
  <c r="R162" i="12"/>
  <c r="P162" i="12"/>
  <c r="BI160" i="12"/>
  <c r="BH160" i="12"/>
  <c r="BG160" i="12"/>
  <c r="BF160" i="12"/>
  <c r="T160" i="12"/>
  <c r="R160" i="12"/>
  <c r="P160" i="12"/>
  <c r="BI159" i="12"/>
  <c r="BH159" i="12"/>
  <c r="BG159" i="12"/>
  <c r="BF159" i="12"/>
  <c r="T159" i="12"/>
  <c r="R159" i="12"/>
  <c r="P159" i="12"/>
  <c r="BI158" i="12"/>
  <c r="BH158" i="12"/>
  <c r="BG158" i="12"/>
  <c r="BF158" i="12"/>
  <c r="T158" i="12"/>
  <c r="R158" i="12"/>
  <c r="P158" i="12"/>
  <c r="BI156" i="12"/>
  <c r="BH156" i="12"/>
  <c r="BG156" i="12"/>
  <c r="BF156" i="12"/>
  <c r="T156" i="12"/>
  <c r="R156" i="12"/>
  <c r="P156" i="12"/>
  <c r="BI155" i="12"/>
  <c r="BH155" i="12"/>
  <c r="BG155" i="12"/>
  <c r="BF155" i="12"/>
  <c r="T155" i="12"/>
  <c r="R155" i="12"/>
  <c r="P155" i="12"/>
  <c r="BI154" i="12"/>
  <c r="BH154" i="12"/>
  <c r="BG154" i="12"/>
  <c r="BF154" i="12"/>
  <c r="T154" i="12"/>
  <c r="R154" i="12"/>
  <c r="P154" i="12"/>
  <c r="BI153" i="12"/>
  <c r="BH153" i="12"/>
  <c r="BG153" i="12"/>
  <c r="BF153" i="12"/>
  <c r="T153" i="12"/>
  <c r="R153" i="12"/>
  <c r="P153" i="12"/>
  <c r="BI152" i="12"/>
  <c r="BH152" i="12"/>
  <c r="BG152" i="12"/>
  <c r="BF152" i="12"/>
  <c r="T152" i="12"/>
  <c r="R152" i="12"/>
  <c r="P152" i="12"/>
  <c r="BI151" i="12"/>
  <c r="BH151" i="12"/>
  <c r="BG151" i="12"/>
  <c r="BF151" i="12"/>
  <c r="T151" i="12"/>
  <c r="R151" i="12"/>
  <c r="P151" i="12"/>
  <c r="BI149" i="12"/>
  <c r="BH149" i="12"/>
  <c r="BG149" i="12"/>
  <c r="BF149" i="12"/>
  <c r="T149" i="12"/>
  <c r="T148" i="12" s="1"/>
  <c r="R149" i="12"/>
  <c r="R148" i="12"/>
  <c r="P149" i="12"/>
  <c r="P148" i="12" s="1"/>
  <c r="BI147" i="12"/>
  <c r="BH147" i="12"/>
  <c r="BG147" i="12"/>
  <c r="BF147" i="12"/>
  <c r="T147" i="12"/>
  <c r="R147" i="12"/>
  <c r="P147" i="12"/>
  <c r="BI146" i="12"/>
  <c r="BH146" i="12"/>
  <c r="BG146" i="12"/>
  <c r="BF146" i="12"/>
  <c r="T146" i="12"/>
  <c r="R146" i="12"/>
  <c r="P146" i="12"/>
  <c r="BI145" i="12"/>
  <c r="BH145" i="12"/>
  <c r="BG145" i="12"/>
  <c r="BF145" i="12"/>
  <c r="T145" i="12"/>
  <c r="R145" i="12"/>
  <c r="P145" i="12"/>
  <c r="BI144" i="12"/>
  <c r="BH144" i="12"/>
  <c r="BG144" i="12"/>
  <c r="BF144" i="12"/>
  <c r="T144" i="12"/>
  <c r="R144" i="12"/>
  <c r="P144" i="12"/>
  <c r="BI143" i="12"/>
  <c r="BH143" i="12"/>
  <c r="BG143" i="12"/>
  <c r="BF143" i="12"/>
  <c r="T143" i="12"/>
  <c r="R143" i="12"/>
  <c r="P143" i="12"/>
  <c r="BI142" i="12"/>
  <c r="BH142" i="12"/>
  <c r="BG142" i="12"/>
  <c r="BF142" i="12"/>
  <c r="T142" i="12"/>
  <c r="R142" i="12"/>
  <c r="P142" i="12"/>
  <c r="BI141" i="12"/>
  <c r="BH141" i="12"/>
  <c r="BG141" i="12"/>
  <c r="BF141" i="12"/>
  <c r="T141" i="12"/>
  <c r="R141" i="12"/>
  <c r="P141" i="12"/>
  <c r="BI140" i="12"/>
  <c r="BH140" i="12"/>
  <c r="BG140" i="12"/>
  <c r="BF140" i="12"/>
  <c r="T140" i="12"/>
  <c r="R140" i="12"/>
  <c r="P140" i="12"/>
  <c r="BI138" i="12"/>
  <c r="BH138" i="12"/>
  <c r="BG138" i="12"/>
  <c r="BF138" i="12"/>
  <c r="T138" i="12"/>
  <c r="R138" i="12"/>
  <c r="P138" i="12"/>
  <c r="BI137" i="12"/>
  <c r="BH137" i="12"/>
  <c r="BG137" i="12"/>
  <c r="BF137" i="12"/>
  <c r="T137" i="12"/>
  <c r="R137" i="12"/>
  <c r="P137" i="12"/>
  <c r="BI136" i="12"/>
  <c r="BH136" i="12"/>
  <c r="BG136" i="12"/>
  <c r="BF136" i="12"/>
  <c r="T136" i="12"/>
  <c r="R136" i="12"/>
  <c r="P136" i="12"/>
  <c r="BI135" i="12"/>
  <c r="BH135" i="12"/>
  <c r="BG135" i="12"/>
  <c r="BF135" i="12"/>
  <c r="T135" i="12"/>
  <c r="R135" i="12"/>
  <c r="P135" i="12"/>
  <c r="BI134" i="12"/>
  <c r="BH134" i="12"/>
  <c r="BG134" i="12"/>
  <c r="BF134" i="12"/>
  <c r="T134" i="12"/>
  <c r="R134" i="12"/>
  <c r="P134" i="12"/>
  <c r="BI132" i="12"/>
  <c r="BH132" i="12"/>
  <c r="BG132" i="12"/>
  <c r="BF132" i="12"/>
  <c r="T132" i="12"/>
  <c r="R132" i="12"/>
  <c r="P132" i="12"/>
  <c r="BI131" i="12"/>
  <c r="BH131" i="12"/>
  <c r="BG131" i="12"/>
  <c r="BF131" i="12"/>
  <c r="T131" i="12"/>
  <c r="R131" i="12"/>
  <c r="P131" i="12"/>
  <c r="BI130" i="12"/>
  <c r="BH130" i="12"/>
  <c r="BG130" i="12"/>
  <c r="BF130" i="12"/>
  <c r="T130" i="12"/>
  <c r="R130" i="12"/>
  <c r="P130" i="12"/>
  <c r="BI129" i="12"/>
  <c r="BH129" i="12"/>
  <c r="BG129" i="12"/>
  <c r="BF129" i="12"/>
  <c r="T129" i="12"/>
  <c r="R129" i="12"/>
  <c r="P129" i="12"/>
  <c r="BI128" i="12"/>
  <c r="BH128" i="12"/>
  <c r="BG128" i="12"/>
  <c r="BF128" i="12"/>
  <c r="T128" i="12"/>
  <c r="R128" i="12"/>
  <c r="P128" i="12"/>
  <c r="BI127" i="12"/>
  <c r="BH127" i="12"/>
  <c r="BG127" i="12"/>
  <c r="BF127" i="12"/>
  <c r="T127" i="12"/>
  <c r="R127" i="12"/>
  <c r="P127" i="12"/>
  <c r="BI125" i="12"/>
  <c r="BH125" i="12"/>
  <c r="BG125" i="12"/>
  <c r="BF125" i="12"/>
  <c r="T125" i="12"/>
  <c r="R125" i="12"/>
  <c r="P125" i="12"/>
  <c r="BI124" i="12"/>
  <c r="BH124" i="12"/>
  <c r="BG124" i="12"/>
  <c r="BF124" i="12"/>
  <c r="T124" i="12"/>
  <c r="R124" i="12"/>
  <c r="P124" i="12"/>
  <c r="BI122" i="12"/>
  <c r="BH122" i="12"/>
  <c r="BG122" i="12"/>
  <c r="BF122" i="12"/>
  <c r="T122" i="12"/>
  <c r="R122" i="12"/>
  <c r="P122" i="12"/>
  <c r="BI121" i="12"/>
  <c r="BH121" i="12"/>
  <c r="BG121" i="12"/>
  <c r="BF121" i="12"/>
  <c r="T121" i="12"/>
  <c r="R121" i="12"/>
  <c r="P121" i="12"/>
  <c r="BI120" i="12"/>
  <c r="BH120" i="12"/>
  <c r="BG120" i="12"/>
  <c r="BF120" i="12"/>
  <c r="T120" i="12"/>
  <c r="R120" i="12"/>
  <c r="P120" i="12"/>
  <c r="BI118" i="12"/>
  <c r="BH118" i="12"/>
  <c r="BG118" i="12"/>
  <c r="BF118" i="12"/>
  <c r="T118" i="12"/>
  <c r="R118" i="12"/>
  <c r="P118" i="12"/>
  <c r="BI117" i="12"/>
  <c r="BH117" i="12"/>
  <c r="BG117" i="12"/>
  <c r="BF117" i="12"/>
  <c r="T117" i="12"/>
  <c r="R117" i="12"/>
  <c r="P117" i="12"/>
  <c r="BI116" i="12"/>
  <c r="BH116" i="12"/>
  <c r="BG116" i="12"/>
  <c r="BF116" i="12"/>
  <c r="T116" i="12"/>
  <c r="R116" i="12"/>
  <c r="P116" i="12"/>
  <c r="BI115" i="12"/>
  <c r="BH115" i="12"/>
  <c r="BG115" i="12"/>
  <c r="BF115" i="12"/>
  <c r="T115" i="12"/>
  <c r="R115" i="12"/>
  <c r="P115" i="12"/>
  <c r="BI113" i="12"/>
  <c r="BH113" i="12"/>
  <c r="BG113" i="12"/>
  <c r="BF113" i="12"/>
  <c r="T113" i="12"/>
  <c r="R113" i="12"/>
  <c r="P113" i="12"/>
  <c r="BI112" i="12"/>
  <c r="BH112" i="12"/>
  <c r="BG112" i="12"/>
  <c r="BF112" i="12"/>
  <c r="T112" i="12"/>
  <c r="R112" i="12"/>
  <c r="P112" i="12"/>
  <c r="BI110" i="12"/>
  <c r="BH110" i="12"/>
  <c r="BG110" i="12"/>
  <c r="BF110" i="12"/>
  <c r="T110" i="12"/>
  <c r="R110" i="12"/>
  <c r="P110" i="12"/>
  <c r="BI109" i="12"/>
  <c r="BH109" i="12"/>
  <c r="BG109" i="12"/>
  <c r="BF109" i="12"/>
  <c r="T109" i="12"/>
  <c r="R109" i="12"/>
  <c r="P109" i="12"/>
  <c r="BI107" i="12"/>
  <c r="BH107" i="12"/>
  <c r="BG107" i="12"/>
  <c r="BF107" i="12"/>
  <c r="T107" i="12"/>
  <c r="R107" i="12"/>
  <c r="P107" i="12"/>
  <c r="BI106" i="12"/>
  <c r="BH106" i="12"/>
  <c r="BG106" i="12"/>
  <c r="BF106" i="12"/>
  <c r="T106" i="12"/>
  <c r="R106" i="12"/>
  <c r="P106" i="12"/>
  <c r="J100" i="12"/>
  <c r="J99" i="12"/>
  <c r="F99" i="12"/>
  <c r="F97" i="12"/>
  <c r="E95" i="12"/>
  <c r="J59" i="12"/>
  <c r="J58" i="12"/>
  <c r="F58" i="12"/>
  <c r="F56" i="12"/>
  <c r="E54" i="12"/>
  <c r="J20" i="12"/>
  <c r="E20" i="12"/>
  <c r="F100" i="12"/>
  <c r="J19" i="12"/>
  <c r="J14" i="12"/>
  <c r="J56" i="12"/>
  <c r="E7" i="12"/>
  <c r="E91" i="12" s="1"/>
  <c r="J276" i="11"/>
  <c r="J39" i="11"/>
  <c r="J38" i="11"/>
  <c r="AY66" i="1" s="1"/>
  <c r="J37" i="11"/>
  <c r="AX66" i="1"/>
  <c r="BI374" i="11"/>
  <c r="BH374" i="11"/>
  <c r="BG374" i="11"/>
  <c r="BF374" i="11"/>
  <c r="T374" i="11"/>
  <c r="R374" i="11"/>
  <c r="P374" i="11"/>
  <c r="BI373" i="11"/>
  <c r="BH373" i="11"/>
  <c r="BG373" i="11"/>
  <c r="BF373" i="11"/>
  <c r="T373" i="11"/>
  <c r="R373" i="11"/>
  <c r="P373" i="11"/>
  <c r="BI371" i="11"/>
  <c r="BH371" i="11"/>
  <c r="BG371" i="11"/>
  <c r="BF371" i="11"/>
  <c r="T371" i="11"/>
  <c r="T370" i="11"/>
  <c r="R371" i="11"/>
  <c r="R370" i="11" s="1"/>
  <c r="P371" i="11"/>
  <c r="P370" i="11"/>
  <c r="BI369" i="11"/>
  <c r="BH369" i="11"/>
  <c r="BG369" i="11"/>
  <c r="BF369" i="11"/>
  <c r="T369" i="11"/>
  <c r="T368" i="11" s="1"/>
  <c r="R369" i="11"/>
  <c r="R368" i="11"/>
  <c r="P369" i="11"/>
  <c r="P368" i="11" s="1"/>
  <c r="BI367" i="11"/>
  <c r="BH367" i="11"/>
  <c r="BG367" i="11"/>
  <c r="BF367" i="11"/>
  <c r="T367" i="11"/>
  <c r="T366" i="11"/>
  <c r="R367" i="11"/>
  <c r="R366" i="11" s="1"/>
  <c r="P367" i="11"/>
  <c r="P366" i="11"/>
  <c r="BI365" i="11"/>
  <c r="BH365" i="11"/>
  <c r="BG365" i="11"/>
  <c r="BF365" i="11"/>
  <c r="T365" i="11"/>
  <c r="T364" i="11" s="1"/>
  <c r="R365" i="11"/>
  <c r="R364" i="11"/>
  <c r="P365" i="11"/>
  <c r="P364" i="11" s="1"/>
  <c r="BI363" i="11"/>
  <c r="BH363" i="11"/>
  <c r="BG363" i="11"/>
  <c r="BF363" i="11"/>
  <c r="T363" i="11"/>
  <c r="T362" i="11"/>
  <c r="R363" i="11"/>
  <c r="R362" i="11" s="1"/>
  <c r="P363" i="11"/>
  <c r="P362" i="11"/>
  <c r="BI361" i="11"/>
  <c r="BH361" i="11"/>
  <c r="BG361" i="11"/>
  <c r="BF361" i="11"/>
  <c r="T361" i="11"/>
  <c r="T360" i="11" s="1"/>
  <c r="R361" i="11"/>
  <c r="R360" i="11"/>
  <c r="P361" i="11"/>
  <c r="P360" i="11" s="1"/>
  <c r="BI359" i="11"/>
  <c r="BH359" i="11"/>
  <c r="BG359" i="11"/>
  <c r="BF359" i="11"/>
  <c r="T359" i="11"/>
  <c r="T358" i="11"/>
  <c r="R359" i="11"/>
  <c r="R358" i="11" s="1"/>
  <c r="P359" i="11"/>
  <c r="P358" i="11"/>
  <c r="BI357" i="11"/>
  <c r="BH357" i="11"/>
  <c r="BG357" i="11"/>
  <c r="BF357" i="11"/>
  <c r="T357" i="11"/>
  <c r="T356" i="11" s="1"/>
  <c r="R357" i="11"/>
  <c r="R356" i="11"/>
  <c r="P357" i="11"/>
  <c r="P356" i="11" s="1"/>
  <c r="BI354" i="11"/>
  <c r="BH354" i="11"/>
  <c r="BG354" i="11"/>
  <c r="BF354" i="11"/>
  <c r="T354" i="11"/>
  <c r="T353" i="11"/>
  <c r="R354" i="11"/>
  <c r="R353" i="11" s="1"/>
  <c r="P354" i="11"/>
  <c r="P353" i="11"/>
  <c r="BI352" i="11"/>
  <c r="BH352" i="11"/>
  <c r="BG352" i="11"/>
  <c r="BF352" i="11"/>
  <c r="T352" i="11"/>
  <c r="R352" i="11"/>
  <c r="P352" i="11"/>
  <c r="BI351" i="11"/>
  <c r="BH351" i="11"/>
  <c r="BG351" i="11"/>
  <c r="BF351" i="11"/>
  <c r="T351" i="11"/>
  <c r="R351" i="11"/>
  <c r="P351" i="11"/>
  <c r="BI350" i="11"/>
  <c r="BH350" i="11"/>
  <c r="BG350" i="11"/>
  <c r="BF350" i="11"/>
  <c r="T350" i="11"/>
  <c r="R350" i="11"/>
  <c r="P350" i="11"/>
  <c r="BI349" i="11"/>
  <c r="BH349" i="11"/>
  <c r="BG349" i="11"/>
  <c r="BF349" i="11"/>
  <c r="T349" i="11"/>
  <c r="R349" i="11"/>
  <c r="P349" i="11"/>
  <c r="BI348" i="11"/>
  <c r="BH348" i="11"/>
  <c r="BG348" i="11"/>
  <c r="BF348" i="11"/>
  <c r="T348" i="11"/>
  <c r="R348" i="11"/>
  <c r="P348" i="11"/>
  <c r="BI346" i="11"/>
  <c r="BH346" i="11"/>
  <c r="BG346" i="11"/>
  <c r="BF346" i="11"/>
  <c r="T346" i="11"/>
  <c r="R346" i="11"/>
  <c r="P346" i="11"/>
  <c r="BI345" i="11"/>
  <c r="BH345" i="11"/>
  <c r="BG345" i="11"/>
  <c r="BF345" i="11"/>
  <c r="T345" i="11"/>
  <c r="R345" i="11"/>
  <c r="P345" i="11"/>
  <c r="BI343" i="11"/>
  <c r="BH343" i="11"/>
  <c r="BG343" i="11"/>
  <c r="BF343" i="11"/>
  <c r="T343" i="11"/>
  <c r="T342" i="11" s="1"/>
  <c r="R343" i="11"/>
  <c r="R342" i="11"/>
  <c r="P343" i="11"/>
  <c r="P342" i="11" s="1"/>
  <c r="BI341" i="11"/>
  <c r="BH341" i="11"/>
  <c r="BG341" i="11"/>
  <c r="BF341" i="11"/>
  <c r="T341" i="11"/>
  <c r="R341" i="11"/>
  <c r="P341" i="11"/>
  <c r="BI340" i="11"/>
  <c r="BH340" i="11"/>
  <c r="BG340" i="11"/>
  <c r="BF340" i="11"/>
  <c r="T340" i="11"/>
  <c r="R340" i="11"/>
  <c r="P340" i="11"/>
  <c r="BI338" i="11"/>
  <c r="BH338" i="11"/>
  <c r="BG338" i="11"/>
  <c r="BF338" i="11"/>
  <c r="T338" i="11"/>
  <c r="T337" i="11" s="1"/>
  <c r="R338" i="11"/>
  <c r="R337" i="11"/>
  <c r="P338" i="11"/>
  <c r="P337" i="11" s="1"/>
  <c r="BI336" i="11"/>
  <c r="BH336" i="11"/>
  <c r="BG336" i="11"/>
  <c r="BF336" i="11"/>
  <c r="T336" i="11"/>
  <c r="R336" i="11"/>
  <c r="P336" i="11"/>
  <c r="BI335" i="11"/>
  <c r="BH335" i="11"/>
  <c r="BG335" i="11"/>
  <c r="BF335" i="11"/>
  <c r="T335" i="11"/>
  <c r="R335" i="11"/>
  <c r="P335" i="11"/>
  <c r="BI333" i="11"/>
  <c r="BH333" i="11"/>
  <c r="BG333" i="11"/>
  <c r="BF333" i="11"/>
  <c r="T333" i="11"/>
  <c r="R333" i="11"/>
  <c r="P333" i="11"/>
  <c r="BI332" i="11"/>
  <c r="BH332" i="11"/>
  <c r="BG332" i="11"/>
  <c r="BF332" i="11"/>
  <c r="T332" i="11"/>
  <c r="R332" i="11"/>
  <c r="P332" i="11"/>
  <c r="BI331" i="11"/>
  <c r="BH331" i="11"/>
  <c r="BG331" i="11"/>
  <c r="BF331" i="11"/>
  <c r="T331" i="11"/>
  <c r="R331" i="11"/>
  <c r="P331" i="11"/>
  <c r="BI330" i="11"/>
  <c r="BH330" i="11"/>
  <c r="BG330" i="11"/>
  <c r="BF330" i="11"/>
  <c r="T330" i="11"/>
  <c r="R330" i="11"/>
  <c r="P330" i="11"/>
  <c r="BI328" i="11"/>
  <c r="BH328" i="11"/>
  <c r="BG328" i="11"/>
  <c r="BF328" i="11"/>
  <c r="T328" i="11"/>
  <c r="T327" i="11" s="1"/>
  <c r="R328" i="11"/>
  <c r="R327" i="11"/>
  <c r="P328" i="11"/>
  <c r="P327" i="11" s="1"/>
  <c r="BI326" i="11"/>
  <c r="BH326" i="11"/>
  <c r="BG326" i="11"/>
  <c r="BF326" i="11"/>
  <c r="T326" i="11"/>
  <c r="R326" i="11"/>
  <c r="P326" i="11"/>
  <c r="BI325" i="11"/>
  <c r="BH325" i="11"/>
  <c r="BG325" i="11"/>
  <c r="BF325" i="11"/>
  <c r="T325" i="11"/>
  <c r="R325" i="11"/>
  <c r="P325" i="11"/>
  <c r="BI324" i="11"/>
  <c r="BH324" i="11"/>
  <c r="BG324" i="11"/>
  <c r="BF324" i="11"/>
  <c r="T324" i="11"/>
  <c r="R324" i="11"/>
  <c r="P324" i="11"/>
  <c r="BI322" i="11"/>
  <c r="BH322" i="11"/>
  <c r="BG322" i="11"/>
  <c r="BF322" i="11"/>
  <c r="T322" i="11"/>
  <c r="T321" i="11" s="1"/>
  <c r="R322" i="11"/>
  <c r="R321" i="11"/>
  <c r="P322" i="11"/>
  <c r="P321" i="11" s="1"/>
  <c r="BI320" i="11"/>
  <c r="BH320" i="11"/>
  <c r="BG320" i="11"/>
  <c r="BF320" i="11"/>
  <c r="T320" i="11"/>
  <c r="R320" i="11"/>
  <c r="P320" i="11"/>
  <c r="BI319" i="11"/>
  <c r="BH319" i="11"/>
  <c r="BG319" i="11"/>
  <c r="BF319" i="11"/>
  <c r="T319" i="11"/>
  <c r="R319" i="11"/>
  <c r="P319" i="11"/>
  <c r="BI316" i="11"/>
  <c r="BH316" i="11"/>
  <c r="BG316" i="11"/>
  <c r="BF316" i="11"/>
  <c r="T316" i="11"/>
  <c r="T315" i="11" s="1"/>
  <c r="R316" i="11"/>
  <c r="R315" i="11"/>
  <c r="P316" i="11"/>
  <c r="P315" i="11" s="1"/>
  <c r="BI314" i="11"/>
  <c r="BH314" i="11"/>
  <c r="BG314" i="11"/>
  <c r="BF314" i="11"/>
  <c r="T314" i="11"/>
  <c r="T313" i="11"/>
  <c r="R314" i="11"/>
  <c r="R313" i="11" s="1"/>
  <c r="P314" i="11"/>
  <c r="P313" i="11"/>
  <c r="BI312" i="11"/>
  <c r="BH312" i="11"/>
  <c r="BG312" i="11"/>
  <c r="BF312" i="11"/>
  <c r="T312" i="11"/>
  <c r="T311" i="11" s="1"/>
  <c r="R312" i="11"/>
  <c r="R311" i="11"/>
  <c r="P312" i="11"/>
  <c r="P311" i="11" s="1"/>
  <c r="BI310" i="11"/>
  <c r="BH310" i="11"/>
  <c r="BG310" i="11"/>
  <c r="BF310" i="11"/>
  <c r="T310" i="11"/>
  <c r="T309" i="11"/>
  <c r="R310" i="11"/>
  <c r="R309" i="11" s="1"/>
  <c r="P310" i="11"/>
  <c r="P309" i="11"/>
  <c r="BI308" i="11"/>
  <c r="BH308" i="11"/>
  <c r="BG308" i="11"/>
  <c r="BF308" i="11"/>
  <c r="T308" i="11"/>
  <c r="T307" i="11" s="1"/>
  <c r="R308" i="11"/>
  <c r="R307" i="11"/>
  <c r="P308" i="11"/>
  <c r="P307" i="11" s="1"/>
  <c r="BI306" i="11"/>
  <c r="BH306" i="11"/>
  <c r="BG306" i="11"/>
  <c r="BF306" i="11"/>
  <c r="T306" i="11"/>
  <c r="T305" i="11"/>
  <c r="R306" i="11"/>
  <c r="R305" i="11" s="1"/>
  <c r="P306" i="11"/>
  <c r="P305" i="11"/>
  <c r="BI304" i="11"/>
  <c r="BH304" i="11"/>
  <c r="BG304" i="11"/>
  <c r="BF304" i="11"/>
  <c r="T304" i="11"/>
  <c r="T303" i="11" s="1"/>
  <c r="R304" i="11"/>
  <c r="R303" i="11"/>
  <c r="P304" i="11"/>
  <c r="P303" i="11" s="1"/>
  <c r="BI302" i="11"/>
  <c r="BH302" i="11"/>
  <c r="BG302" i="11"/>
  <c r="BF302" i="11"/>
  <c r="T302" i="11"/>
  <c r="T301" i="11"/>
  <c r="R302" i="11"/>
  <c r="R301" i="11" s="1"/>
  <c r="P302" i="11"/>
  <c r="P301" i="11"/>
  <c r="BI300" i="11"/>
  <c r="BH300" i="11"/>
  <c r="BG300" i="11"/>
  <c r="BF300" i="11"/>
  <c r="T300" i="11"/>
  <c r="R300" i="11"/>
  <c r="P300" i="11"/>
  <c r="BI299" i="11"/>
  <c r="BH299" i="11"/>
  <c r="BG299" i="11"/>
  <c r="BF299" i="11"/>
  <c r="T299" i="11"/>
  <c r="R299" i="11"/>
  <c r="P299" i="11"/>
  <c r="BI298" i="11"/>
  <c r="BH298" i="11"/>
  <c r="BG298" i="11"/>
  <c r="BF298" i="11"/>
  <c r="T298" i="11"/>
  <c r="R298" i="11"/>
  <c r="P298" i="11"/>
  <c r="BI297" i="11"/>
  <c r="BH297" i="11"/>
  <c r="BG297" i="11"/>
  <c r="BF297" i="11"/>
  <c r="T297" i="11"/>
  <c r="R297" i="11"/>
  <c r="P297" i="11"/>
  <c r="BI296" i="11"/>
  <c r="BH296" i="11"/>
  <c r="BG296" i="11"/>
  <c r="BF296" i="11"/>
  <c r="T296" i="11"/>
  <c r="R296" i="11"/>
  <c r="P296" i="11"/>
  <c r="BI294" i="11"/>
  <c r="BH294" i="11"/>
  <c r="BG294" i="11"/>
  <c r="BF294" i="11"/>
  <c r="T294" i="11"/>
  <c r="T293" i="11"/>
  <c r="R294" i="11"/>
  <c r="R293" i="11" s="1"/>
  <c r="P294" i="11"/>
  <c r="P293" i="11"/>
  <c r="BI292" i="11"/>
  <c r="BH292" i="11"/>
  <c r="BG292" i="11"/>
  <c r="BF292" i="11"/>
  <c r="T292" i="11"/>
  <c r="R292" i="11"/>
  <c r="P292" i="11"/>
  <c r="BI291" i="11"/>
  <c r="BH291" i="11"/>
  <c r="BG291" i="11"/>
  <c r="BF291" i="11"/>
  <c r="T291" i="11"/>
  <c r="R291" i="11"/>
  <c r="P291" i="11"/>
  <c r="BI289" i="11"/>
  <c r="BH289" i="11"/>
  <c r="BG289" i="11"/>
  <c r="BF289" i="11"/>
  <c r="T289" i="11"/>
  <c r="T288" i="11"/>
  <c r="R289" i="11"/>
  <c r="R288" i="11" s="1"/>
  <c r="P289" i="11"/>
  <c r="P288" i="11"/>
  <c r="BI287" i="11"/>
  <c r="BH287" i="11"/>
  <c r="BG287" i="11"/>
  <c r="BF287" i="11"/>
  <c r="T287" i="11"/>
  <c r="T286" i="11" s="1"/>
  <c r="R287" i="11"/>
  <c r="R286" i="11"/>
  <c r="P287" i="11"/>
  <c r="P286" i="11" s="1"/>
  <c r="BI285" i="11"/>
  <c r="BH285" i="11"/>
  <c r="BG285" i="11"/>
  <c r="BF285" i="11"/>
  <c r="T285" i="11"/>
  <c r="R285" i="11"/>
  <c r="P285" i="11"/>
  <c r="BI284" i="11"/>
  <c r="BH284" i="11"/>
  <c r="BG284" i="11"/>
  <c r="BF284" i="11"/>
  <c r="T284" i="11"/>
  <c r="R284" i="11"/>
  <c r="P284" i="11"/>
  <c r="BI282" i="11"/>
  <c r="BH282" i="11"/>
  <c r="BG282" i="11"/>
  <c r="BF282" i="11"/>
  <c r="T282" i="11"/>
  <c r="R282" i="11"/>
  <c r="P282" i="11"/>
  <c r="BI281" i="11"/>
  <c r="BH281" i="11"/>
  <c r="BG281" i="11"/>
  <c r="BF281" i="11"/>
  <c r="T281" i="11"/>
  <c r="R281" i="11"/>
  <c r="P281" i="11"/>
  <c r="BI278" i="11"/>
  <c r="BH278" i="11"/>
  <c r="BG278" i="11"/>
  <c r="BF278" i="11"/>
  <c r="T278" i="11"/>
  <c r="T277" i="11"/>
  <c r="R278" i="11"/>
  <c r="R277" i="11" s="1"/>
  <c r="P278" i="11"/>
  <c r="P277" i="11"/>
  <c r="J98" i="11"/>
  <c r="BI275" i="11"/>
  <c r="BH275" i="11"/>
  <c r="BG275" i="11"/>
  <c r="BF275" i="11"/>
  <c r="T275" i="11"/>
  <c r="T274" i="11"/>
  <c r="R275" i="11"/>
  <c r="R274" i="11" s="1"/>
  <c r="P275" i="11"/>
  <c r="P274" i="11"/>
  <c r="BI273" i="11"/>
  <c r="BH273" i="11"/>
  <c r="BG273" i="11"/>
  <c r="BF273" i="11"/>
  <c r="T273" i="11"/>
  <c r="T272" i="11" s="1"/>
  <c r="R273" i="11"/>
  <c r="R272" i="11"/>
  <c r="P273" i="11"/>
  <c r="P272" i="11" s="1"/>
  <c r="BI271" i="11"/>
  <c r="BH271" i="11"/>
  <c r="BG271" i="11"/>
  <c r="BF271" i="11"/>
  <c r="T271" i="11"/>
  <c r="T270" i="11"/>
  <c r="R271" i="11"/>
  <c r="R270" i="11" s="1"/>
  <c r="P271" i="11"/>
  <c r="P270" i="11"/>
  <c r="BI269" i="11"/>
  <c r="BH269" i="11"/>
  <c r="BG269" i="11"/>
  <c r="BF269" i="11"/>
  <c r="T269" i="11"/>
  <c r="T268" i="11" s="1"/>
  <c r="R269" i="11"/>
  <c r="R268" i="11"/>
  <c r="P269" i="11"/>
  <c r="P268" i="11" s="1"/>
  <c r="BI267" i="11"/>
  <c r="BH267" i="11"/>
  <c r="BG267" i="11"/>
  <c r="BF267" i="11"/>
  <c r="T267" i="11"/>
  <c r="R267" i="11"/>
  <c r="P267" i="11"/>
  <c r="BI266" i="11"/>
  <c r="BH266" i="11"/>
  <c r="BG266" i="11"/>
  <c r="BF266" i="11"/>
  <c r="T266" i="11"/>
  <c r="R266" i="11"/>
  <c r="P266" i="11"/>
  <c r="BI265" i="11"/>
  <c r="BH265" i="11"/>
  <c r="BG265" i="11"/>
  <c r="BF265" i="11"/>
  <c r="T265" i="11"/>
  <c r="R265" i="11"/>
  <c r="P265" i="11"/>
  <c r="BI263" i="11"/>
  <c r="BH263" i="11"/>
  <c r="BG263" i="11"/>
  <c r="BF263" i="11"/>
  <c r="T263" i="11"/>
  <c r="T262" i="11"/>
  <c r="R263" i="11"/>
  <c r="R262" i="11" s="1"/>
  <c r="P263" i="11"/>
  <c r="P262" i="11"/>
  <c r="BI261" i="11"/>
  <c r="BH261" i="11"/>
  <c r="BG261" i="11"/>
  <c r="BF261" i="11"/>
  <c r="T261" i="11"/>
  <c r="T260" i="11" s="1"/>
  <c r="R261" i="11"/>
  <c r="R260" i="11"/>
  <c r="P261" i="11"/>
  <c r="P260" i="11" s="1"/>
  <c r="BI259" i="11"/>
  <c r="BH259" i="11"/>
  <c r="BG259" i="11"/>
  <c r="BF259" i="11"/>
  <c r="T259" i="11"/>
  <c r="T258" i="11"/>
  <c r="R259" i="11"/>
  <c r="R258" i="11" s="1"/>
  <c r="P259" i="11"/>
  <c r="P258" i="11"/>
  <c r="BI257" i="11"/>
  <c r="BH257" i="11"/>
  <c r="BG257" i="11"/>
  <c r="BF257" i="11"/>
  <c r="T257" i="11"/>
  <c r="T256" i="11" s="1"/>
  <c r="R257" i="11"/>
  <c r="R256" i="11"/>
  <c r="P257" i="11"/>
  <c r="P256" i="11" s="1"/>
  <c r="BI255" i="11"/>
  <c r="BH255" i="11"/>
  <c r="BG255" i="11"/>
  <c r="BF255" i="11"/>
  <c r="T255" i="11"/>
  <c r="R255" i="11"/>
  <c r="P255" i="11"/>
  <c r="BI254" i="11"/>
  <c r="BH254" i="11"/>
  <c r="BG254" i="11"/>
  <c r="BF254" i="11"/>
  <c r="T254" i="11"/>
  <c r="R254" i="11"/>
  <c r="P254" i="11"/>
  <c r="BI253" i="11"/>
  <c r="BH253" i="11"/>
  <c r="BG253" i="11"/>
  <c r="BF253" i="11"/>
  <c r="T253" i="11"/>
  <c r="R253" i="11"/>
  <c r="P253" i="11"/>
  <c r="BI251" i="11"/>
  <c r="BH251" i="11"/>
  <c r="BG251" i="11"/>
  <c r="BF251" i="11"/>
  <c r="T251" i="11"/>
  <c r="R251" i="11"/>
  <c r="P251" i="11"/>
  <c r="BI250" i="11"/>
  <c r="BH250" i="11"/>
  <c r="BG250" i="11"/>
  <c r="BF250" i="11"/>
  <c r="T250" i="11"/>
  <c r="R250" i="11"/>
  <c r="P250" i="11"/>
  <c r="BI249" i="11"/>
  <c r="BH249" i="11"/>
  <c r="BG249" i="11"/>
  <c r="BF249" i="11"/>
  <c r="T249" i="11"/>
  <c r="R249" i="11"/>
  <c r="P249" i="11"/>
  <c r="BI247" i="11"/>
  <c r="BH247" i="11"/>
  <c r="BG247" i="11"/>
  <c r="BF247" i="11"/>
  <c r="T247" i="11"/>
  <c r="R247" i="11"/>
  <c r="P247" i="11"/>
  <c r="BI246" i="11"/>
  <c r="BH246" i="11"/>
  <c r="BG246" i="11"/>
  <c r="BF246" i="11"/>
  <c r="T246" i="11"/>
  <c r="R246" i="11"/>
  <c r="P246" i="11"/>
  <c r="BI245" i="11"/>
  <c r="BH245" i="11"/>
  <c r="BG245" i="11"/>
  <c r="BF245" i="11"/>
  <c r="T245" i="11"/>
  <c r="R245" i="11"/>
  <c r="P245" i="11"/>
  <c r="BI244" i="11"/>
  <c r="BH244" i="11"/>
  <c r="BG244" i="11"/>
  <c r="BF244" i="11"/>
  <c r="T244" i="11"/>
  <c r="R244" i="11"/>
  <c r="P244" i="11"/>
  <c r="BI243" i="11"/>
  <c r="BH243" i="11"/>
  <c r="BG243" i="11"/>
  <c r="BF243" i="11"/>
  <c r="T243" i="11"/>
  <c r="R243" i="11"/>
  <c r="P243" i="11"/>
  <c r="BI241" i="11"/>
  <c r="BH241" i="11"/>
  <c r="BG241" i="11"/>
  <c r="BF241" i="11"/>
  <c r="T241" i="11"/>
  <c r="T240" i="11" s="1"/>
  <c r="R241" i="11"/>
  <c r="R240" i="11"/>
  <c r="P241" i="11"/>
  <c r="P240" i="11" s="1"/>
  <c r="BI239" i="11"/>
  <c r="BH239" i="11"/>
  <c r="BG239" i="11"/>
  <c r="BF239" i="11"/>
  <c r="T239" i="11"/>
  <c r="T238" i="11"/>
  <c r="R239" i="11"/>
  <c r="R238" i="11" s="1"/>
  <c r="P239" i="11"/>
  <c r="P238" i="11"/>
  <c r="BI237" i="11"/>
  <c r="BH237" i="11"/>
  <c r="BG237" i="11"/>
  <c r="BF237" i="11"/>
  <c r="T237" i="11"/>
  <c r="T236" i="11" s="1"/>
  <c r="R237" i="11"/>
  <c r="R236" i="11"/>
  <c r="P237" i="11"/>
  <c r="P236" i="11" s="1"/>
  <c r="BI235" i="11"/>
  <c r="BH235" i="11"/>
  <c r="BG235" i="11"/>
  <c r="BF235" i="11"/>
  <c r="T235" i="11"/>
  <c r="T234" i="11"/>
  <c r="R235" i="11"/>
  <c r="R234" i="11" s="1"/>
  <c r="P235" i="11"/>
  <c r="P234" i="11"/>
  <c r="BI233" i="11"/>
  <c r="BH233" i="11"/>
  <c r="BG233" i="11"/>
  <c r="BF233" i="11"/>
  <c r="T233" i="11"/>
  <c r="R233" i="11"/>
  <c r="P233" i="11"/>
  <c r="BI232" i="11"/>
  <c r="BH232" i="11"/>
  <c r="BG232" i="11"/>
  <c r="BF232" i="11"/>
  <c r="T232" i="11"/>
  <c r="R232" i="11"/>
  <c r="P232" i="11"/>
  <c r="BI230" i="11"/>
  <c r="BH230" i="11"/>
  <c r="BG230" i="11"/>
  <c r="BF230" i="11"/>
  <c r="T230" i="11"/>
  <c r="T229" i="11"/>
  <c r="R230" i="11"/>
  <c r="R229" i="11" s="1"/>
  <c r="P230" i="11"/>
  <c r="P229" i="11"/>
  <c r="BI228" i="11"/>
  <c r="BH228" i="11"/>
  <c r="BG228" i="11"/>
  <c r="BF228" i="11"/>
  <c r="T228" i="11"/>
  <c r="T227" i="11" s="1"/>
  <c r="R228" i="11"/>
  <c r="R227" i="11"/>
  <c r="P228" i="11"/>
  <c r="P227" i="11" s="1"/>
  <c r="BI226" i="11"/>
  <c r="BH226" i="11"/>
  <c r="BG226" i="11"/>
  <c r="BF226" i="11"/>
  <c r="T226" i="11"/>
  <c r="R226" i="11"/>
  <c r="P226" i="11"/>
  <c r="BI225" i="11"/>
  <c r="BH225" i="11"/>
  <c r="BG225" i="11"/>
  <c r="BF225" i="11"/>
  <c r="T225" i="11"/>
  <c r="R225" i="11"/>
  <c r="P225" i="11"/>
  <c r="BI224" i="11"/>
  <c r="BH224" i="11"/>
  <c r="BG224" i="11"/>
  <c r="BF224" i="11"/>
  <c r="T224" i="11"/>
  <c r="R224" i="11"/>
  <c r="P224" i="11"/>
  <c r="BI222" i="11"/>
  <c r="BH222" i="11"/>
  <c r="BG222" i="11"/>
  <c r="BF222" i="11"/>
  <c r="T222" i="11"/>
  <c r="T221" i="11"/>
  <c r="R222" i="11"/>
  <c r="R221" i="11" s="1"/>
  <c r="P222" i="11"/>
  <c r="P221" i="11"/>
  <c r="BI220" i="11"/>
  <c r="BH220" i="11"/>
  <c r="BG220" i="11"/>
  <c r="BF220" i="11"/>
  <c r="T220" i="11"/>
  <c r="R220" i="11"/>
  <c r="P220" i="11"/>
  <c r="BI219" i="11"/>
  <c r="BH219" i="11"/>
  <c r="BG219" i="11"/>
  <c r="BF219" i="11"/>
  <c r="T219" i="11"/>
  <c r="R219" i="11"/>
  <c r="P219" i="11"/>
  <c r="BI218" i="11"/>
  <c r="BH218" i="11"/>
  <c r="BG218" i="11"/>
  <c r="BF218" i="11"/>
  <c r="T218" i="11"/>
  <c r="R218" i="11"/>
  <c r="P218" i="11"/>
  <c r="BI217" i="11"/>
  <c r="BH217" i="11"/>
  <c r="BG217" i="11"/>
  <c r="BF217" i="11"/>
  <c r="T217" i="11"/>
  <c r="R217" i="11"/>
  <c r="P217" i="11"/>
  <c r="BI216" i="11"/>
  <c r="BH216" i="11"/>
  <c r="BG216" i="11"/>
  <c r="BF216" i="11"/>
  <c r="T216" i="11"/>
  <c r="R216" i="11"/>
  <c r="P216" i="11"/>
  <c r="BI215" i="11"/>
  <c r="BH215" i="11"/>
  <c r="BG215" i="11"/>
  <c r="BF215" i="11"/>
  <c r="T215" i="11"/>
  <c r="R215" i="11"/>
  <c r="P215" i="11"/>
  <c r="BI213" i="11"/>
  <c r="BH213" i="11"/>
  <c r="BG213" i="11"/>
  <c r="BF213" i="11"/>
  <c r="T213" i="11"/>
  <c r="T212" i="11"/>
  <c r="R213" i="11"/>
  <c r="R212" i="11" s="1"/>
  <c r="P213" i="11"/>
  <c r="P212" i="11"/>
  <c r="BI211" i="11"/>
  <c r="BH211" i="11"/>
  <c r="BG211" i="11"/>
  <c r="BF211" i="11"/>
  <c r="T211" i="11"/>
  <c r="T210" i="11" s="1"/>
  <c r="R211" i="11"/>
  <c r="R210" i="11"/>
  <c r="P211" i="11"/>
  <c r="P210" i="11" s="1"/>
  <c r="BI209" i="11"/>
  <c r="BH209" i="11"/>
  <c r="BG209" i="11"/>
  <c r="BF209" i="11"/>
  <c r="T209" i="11"/>
  <c r="R209" i="11"/>
  <c r="P209" i="11"/>
  <c r="BI208" i="11"/>
  <c r="BH208" i="11"/>
  <c r="BG208" i="11"/>
  <c r="BF208" i="11"/>
  <c r="T208" i="11"/>
  <c r="R208" i="11"/>
  <c r="P208" i="11"/>
  <c r="BI206" i="11"/>
  <c r="BH206" i="11"/>
  <c r="BG206" i="11"/>
  <c r="BF206" i="11"/>
  <c r="T206" i="11"/>
  <c r="R206" i="11"/>
  <c r="P206" i="11"/>
  <c r="BI205" i="11"/>
  <c r="BH205" i="11"/>
  <c r="BG205" i="11"/>
  <c r="BF205" i="11"/>
  <c r="T205" i="11"/>
  <c r="R205" i="11"/>
  <c r="P205" i="11"/>
  <c r="BI203" i="11"/>
  <c r="BH203" i="11"/>
  <c r="BG203" i="11"/>
  <c r="BF203" i="11"/>
  <c r="T203" i="11"/>
  <c r="T202" i="11"/>
  <c r="R203" i="11"/>
  <c r="R202" i="11" s="1"/>
  <c r="P203" i="11"/>
  <c r="P202" i="11"/>
  <c r="BI201" i="11"/>
  <c r="BH201" i="11"/>
  <c r="BG201" i="11"/>
  <c r="BF201" i="11"/>
  <c r="T201" i="11"/>
  <c r="T200" i="11" s="1"/>
  <c r="R201" i="11"/>
  <c r="R200" i="11"/>
  <c r="P201" i="11"/>
  <c r="P200" i="11" s="1"/>
  <c r="BI199" i="11"/>
  <c r="BH199" i="11"/>
  <c r="BG199" i="11"/>
  <c r="BF199" i="11"/>
  <c r="T199" i="11"/>
  <c r="R199" i="11"/>
  <c r="P199" i="11"/>
  <c r="BI198" i="11"/>
  <c r="BH198" i="11"/>
  <c r="BG198" i="11"/>
  <c r="BF198" i="11"/>
  <c r="T198" i="11"/>
  <c r="R198" i="11"/>
  <c r="P198" i="11"/>
  <c r="BI197" i="11"/>
  <c r="BH197" i="11"/>
  <c r="BG197" i="11"/>
  <c r="BF197" i="11"/>
  <c r="T197" i="11"/>
  <c r="R197" i="11"/>
  <c r="P197" i="11"/>
  <c r="BI196" i="11"/>
  <c r="BH196" i="11"/>
  <c r="BG196" i="11"/>
  <c r="BF196" i="11"/>
  <c r="T196" i="11"/>
  <c r="R196" i="11"/>
  <c r="P196" i="11"/>
  <c r="BI195" i="11"/>
  <c r="BH195" i="11"/>
  <c r="BG195" i="11"/>
  <c r="BF195" i="11"/>
  <c r="T195" i="11"/>
  <c r="R195" i="11"/>
  <c r="P195" i="11"/>
  <c r="BI193" i="11"/>
  <c r="BH193" i="11"/>
  <c r="BG193" i="11"/>
  <c r="BF193" i="11"/>
  <c r="T193" i="11"/>
  <c r="R193" i="11"/>
  <c r="P193" i="11"/>
  <c r="BI191" i="11"/>
  <c r="BH191" i="11"/>
  <c r="BG191" i="11"/>
  <c r="BF191" i="11"/>
  <c r="T191" i="11"/>
  <c r="R191" i="11"/>
  <c r="P191" i="11"/>
  <c r="BI190" i="11"/>
  <c r="BH190" i="11"/>
  <c r="BG190" i="11"/>
  <c r="BF190" i="11"/>
  <c r="T190" i="11"/>
  <c r="R190" i="11"/>
  <c r="P190" i="11"/>
  <c r="BI189" i="11"/>
  <c r="BH189" i="11"/>
  <c r="BG189" i="11"/>
  <c r="BF189" i="11"/>
  <c r="T189" i="11"/>
  <c r="R189" i="11"/>
  <c r="P189" i="11"/>
  <c r="BI187" i="11"/>
  <c r="BH187" i="11"/>
  <c r="BG187" i="11"/>
  <c r="BF187" i="11"/>
  <c r="T187" i="11"/>
  <c r="R187" i="11"/>
  <c r="P187" i="11"/>
  <c r="BI186" i="11"/>
  <c r="BH186" i="11"/>
  <c r="BG186" i="11"/>
  <c r="BF186" i="11"/>
  <c r="T186" i="11"/>
  <c r="R186" i="11"/>
  <c r="P186" i="11"/>
  <c r="BI185" i="11"/>
  <c r="BH185" i="11"/>
  <c r="BG185" i="11"/>
  <c r="BF185" i="11"/>
  <c r="T185" i="11"/>
  <c r="R185" i="11"/>
  <c r="P185" i="11"/>
  <c r="BI184" i="11"/>
  <c r="BH184" i="11"/>
  <c r="BG184" i="11"/>
  <c r="BF184" i="11"/>
  <c r="T184" i="11"/>
  <c r="R184" i="11"/>
  <c r="P184" i="11"/>
  <c r="BI183" i="11"/>
  <c r="BH183" i="11"/>
  <c r="BG183" i="11"/>
  <c r="BF183" i="11"/>
  <c r="T183" i="11"/>
  <c r="R183" i="11"/>
  <c r="P183" i="11"/>
  <c r="BI182" i="11"/>
  <c r="BH182" i="11"/>
  <c r="BG182" i="11"/>
  <c r="BF182" i="11"/>
  <c r="T182" i="11"/>
  <c r="R182" i="11"/>
  <c r="P182" i="11"/>
  <c r="BI181" i="11"/>
  <c r="BH181" i="11"/>
  <c r="BG181" i="11"/>
  <c r="BF181" i="11"/>
  <c r="T181" i="11"/>
  <c r="R181" i="11"/>
  <c r="P181" i="11"/>
  <c r="BI180" i="11"/>
  <c r="BH180" i="11"/>
  <c r="BG180" i="11"/>
  <c r="BF180" i="11"/>
  <c r="T180" i="11"/>
  <c r="R180" i="11"/>
  <c r="P180" i="11"/>
  <c r="BI178" i="11"/>
  <c r="BH178" i="11"/>
  <c r="BG178" i="11"/>
  <c r="BF178" i="11"/>
  <c r="T178" i="11"/>
  <c r="R178" i="11"/>
  <c r="P178" i="11"/>
  <c r="BI177" i="11"/>
  <c r="BH177" i="11"/>
  <c r="BG177" i="11"/>
  <c r="BF177" i="11"/>
  <c r="T177" i="11"/>
  <c r="R177" i="11"/>
  <c r="P177" i="11"/>
  <c r="BI176" i="11"/>
  <c r="BH176" i="11"/>
  <c r="BG176" i="11"/>
  <c r="BF176" i="11"/>
  <c r="T176" i="11"/>
  <c r="R176" i="11"/>
  <c r="P176" i="11"/>
  <c r="BI175" i="11"/>
  <c r="BH175" i="11"/>
  <c r="BG175" i="11"/>
  <c r="BF175" i="11"/>
  <c r="T175" i="11"/>
  <c r="R175" i="11"/>
  <c r="P175" i="11"/>
  <c r="BI174" i="11"/>
  <c r="BH174" i="11"/>
  <c r="BG174" i="11"/>
  <c r="BF174" i="11"/>
  <c r="T174" i="11"/>
  <c r="R174" i="11"/>
  <c r="P174" i="11"/>
  <c r="BI173" i="11"/>
  <c r="BH173" i="11"/>
  <c r="BG173" i="11"/>
  <c r="BF173" i="11"/>
  <c r="T173" i="11"/>
  <c r="R173" i="11"/>
  <c r="P173" i="11"/>
  <c r="BI172" i="11"/>
  <c r="BH172" i="11"/>
  <c r="BG172" i="11"/>
  <c r="BF172" i="11"/>
  <c r="T172" i="11"/>
  <c r="R172" i="11"/>
  <c r="P172" i="11"/>
  <c r="BI171" i="11"/>
  <c r="BH171" i="11"/>
  <c r="BG171" i="11"/>
  <c r="BF171" i="11"/>
  <c r="T171" i="11"/>
  <c r="R171" i="11"/>
  <c r="P171" i="11"/>
  <c r="BI170" i="11"/>
  <c r="BH170" i="11"/>
  <c r="BG170" i="11"/>
  <c r="BF170" i="11"/>
  <c r="T170" i="11"/>
  <c r="R170" i="11"/>
  <c r="P170" i="11"/>
  <c r="BI169" i="11"/>
  <c r="BH169" i="11"/>
  <c r="BG169" i="11"/>
  <c r="BF169" i="11"/>
  <c r="T169" i="11"/>
  <c r="R169" i="11"/>
  <c r="P169" i="11"/>
  <c r="BI168" i="11"/>
  <c r="BH168" i="11"/>
  <c r="BG168" i="11"/>
  <c r="BF168" i="11"/>
  <c r="T168" i="11"/>
  <c r="R168" i="11"/>
  <c r="P168" i="11"/>
  <c r="BI167" i="11"/>
  <c r="BH167" i="11"/>
  <c r="BG167" i="11"/>
  <c r="BF167" i="11"/>
  <c r="T167" i="11"/>
  <c r="R167" i="11"/>
  <c r="P167" i="11"/>
  <c r="BI166" i="11"/>
  <c r="BH166" i="11"/>
  <c r="BG166" i="11"/>
  <c r="BF166" i="11"/>
  <c r="T166" i="11"/>
  <c r="R166" i="11"/>
  <c r="P166" i="11"/>
  <c r="BI165" i="11"/>
  <c r="BH165" i="11"/>
  <c r="BG165" i="11"/>
  <c r="BF165" i="11"/>
  <c r="T165" i="11"/>
  <c r="R165" i="11"/>
  <c r="P165" i="11"/>
  <c r="BI164" i="11"/>
  <c r="BH164" i="11"/>
  <c r="BG164" i="11"/>
  <c r="BF164" i="11"/>
  <c r="T164" i="11"/>
  <c r="R164" i="11"/>
  <c r="P164" i="11"/>
  <c r="BI163" i="11"/>
  <c r="BH163" i="11"/>
  <c r="BG163" i="11"/>
  <c r="BF163" i="11"/>
  <c r="T163" i="11"/>
  <c r="R163" i="11"/>
  <c r="P163" i="11"/>
  <c r="J157" i="11"/>
  <c r="J156" i="11"/>
  <c r="F156" i="11"/>
  <c r="F154" i="11"/>
  <c r="E152" i="11"/>
  <c r="J59" i="11"/>
  <c r="J58" i="11"/>
  <c r="F58" i="11"/>
  <c r="F56" i="11"/>
  <c r="E54" i="11"/>
  <c r="J20" i="11"/>
  <c r="E20" i="11"/>
  <c r="F59" i="11"/>
  <c r="J19" i="11"/>
  <c r="J14" i="11"/>
  <c r="J56" i="11" s="1"/>
  <c r="E7" i="11"/>
  <c r="E148" i="11"/>
  <c r="J39" i="10"/>
  <c r="J38" i="10"/>
  <c r="AY65" i="1"/>
  <c r="J37" i="10"/>
  <c r="AX65" i="1"/>
  <c r="BI188" i="10"/>
  <c r="BH188" i="10"/>
  <c r="BG188" i="10"/>
  <c r="BF188" i="10"/>
  <c r="T188" i="10"/>
  <c r="R188" i="10"/>
  <c r="P188" i="10"/>
  <c r="BI187" i="10"/>
  <c r="BH187" i="10"/>
  <c r="BG187" i="10"/>
  <c r="BF187" i="10"/>
  <c r="T187" i="10"/>
  <c r="R187" i="10"/>
  <c r="P187" i="10"/>
  <c r="BI186" i="10"/>
  <c r="BH186" i="10"/>
  <c r="BG186" i="10"/>
  <c r="BF186" i="10"/>
  <c r="T186" i="10"/>
  <c r="R186" i="10"/>
  <c r="P186" i="10"/>
  <c r="BI185" i="10"/>
  <c r="BH185" i="10"/>
  <c r="BG185" i="10"/>
  <c r="BF185" i="10"/>
  <c r="T185" i="10"/>
  <c r="R185" i="10"/>
  <c r="P185" i="10"/>
  <c r="BI184" i="10"/>
  <c r="BH184" i="10"/>
  <c r="BG184" i="10"/>
  <c r="BF184" i="10"/>
  <c r="T184" i="10"/>
  <c r="R184" i="10"/>
  <c r="P184" i="10"/>
  <c r="BI182" i="10"/>
  <c r="BH182" i="10"/>
  <c r="BG182" i="10"/>
  <c r="BF182" i="10"/>
  <c r="T182" i="10"/>
  <c r="R182" i="10"/>
  <c r="P182" i="10"/>
  <c r="BI181" i="10"/>
  <c r="BH181" i="10"/>
  <c r="BG181" i="10"/>
  <c r="BF181" i="10"/>
  <c r="T181" i="10"/>
  <c r="R181" i="10"/>
  <c r="P181" i="10"/>
  <c r="BI180" i="10"/>
  <c r="BH180" i="10"/>
  <c r="BG180" i="10"/>
  <c r="BF180" i="10"/>
  <c r="T180" i="10"/>
  <c r="R180" i="10"/>
  <c r="P180" i="10"/>
  <c r="BI179" i="10"/>
  <c r="BH179" i="10"/>
  <c r="BG179" i="10"/>
  <c r="BF179" i="10"/>
  <c r="T179" i="10"/>
  <c r="R179" i="10"/>
  <c r="P179" i="10"/>
  <c r="BI178" i="10"/>
  <c r="BH178" i="10"/>
  <c r="BG178" i="10"/>
  <c r="BF178" i="10"/>
  <c r="T178" i="10"/>
  <c r="R178" i="10"/>
  <c r="P178" i="10"/>
  <c r="BI177" i="10"/>
  <c r="BH177" i="10"/>
  <c r="BG177" i="10"/>
  <c r="BF177" i="10"/>
  <c r="T177" i="10"/>
  <c r="R177" i="10"/>
  <c r="P177" i="10"/>
  <c r="BI176" i="10"/>
  <c r="BH176" i="10"/>
  <c r="BG176" i="10"/>
  <c r="BF176" i="10"/>
  <c r="T176" i="10"/>
  <c r="R176" i="10"/>
  <c r="P176" i="10"/>
  <c r="BI175" i="10"/>
  <c r="BH175" i="10"/>
  <c r="BG175" i="10"/>
  <c r="BF175" i="10"/>
  <c r="T175" i="10"/>
  <c r="R175" i="10"/>
  <c r="P175" i="10"/>
  <c r="BI174" i="10"/>
  <c r="BH174" i="10"/>
  <c r="BG174" i="10"/>
  <c r="BF174" i="10"/>
  <c r="T174" i="10"/>
  <c r="R174" i="10"/>
  <c r="P174" i="10"/>
  <c r="BI172" i="10"/>
  <c r="BH172" i="10"/>
  <c r="BG172" i="10"/>
  <c r="BF172" i="10"/>
  <c r="T172" i="10"/>
  <c r="R172" i="10"/>
  <c r="P172" i="10"/>
  <c r="BI171" i="10"/>
  <c r="BH171" i="10"/>
  <c r="BG171" i="10"/>
  <c r="BF171" i="10"/>
  <c r="T171" i="10"/>
  <c r="R171" i="10"/>
  <c r="P171" i="10"/>
  <c r="BI170" i="10"/>
  <c r="BH170" i="10"/>
  <c r="BG170" i="10"/>
  <c r="BF170" i="10"/>
  <c r="T170" i="10"/>
  <c r="R170" i="10"/>
  <c r="P170" i="10"/>
  <c r="BI169" i="10"/>
  <c r="BH169" i="10"/>
  <c r="BG169" i="10"/>
  <c r="BF169" i="10"/>
  <c r="T169" i="10"/>
  <c r="R169" i="10"/>
  <c r="P169" i="10"/>
  <c r="BI168" i="10"/>
  <c r="BH168" i="10"/>
  <c r="BG168" i="10"/>
  <c r="BF168" i="10"/>
  <c r="T168" i="10"/>
  <c r="R168" i="10"/>
  <c r="P168" i="10"/>
  <c r="BI167" i="10"/>
  <c r="BH167" i="10"/>
  <c r="BG167" i="10"/>
  <c r="BF167" i="10"/>
  <c r="T167" i="10"/>
  <c r="R167" i="10"/>
  <c r="P167" i="10"/>
  <c r="BI166" i="10"/>
  <c r="BH166" i="10"/>
  <c r="BG166" i="10"/>
  <c r="BF166" i="10"/>
  <c r="T166" i="10"/>
  <c r="R166" i="10"/>
  <c r="P166" i="10"/>
  <c r="BI164" i="10"/>
  <c r="BH164" i="10"/>
  <c r="BG164" i="10"/>
  <c r="BF164" i="10"/>
  <c r="T164" i="10"/>
  <c r="R164" i="10"/>
  <c r="P164" i="10"/>
  <c r="BI163" i="10"/>
  <c r="BH163" i="10"/>
  <c r="BG163" i="10"/>
  <c r="BF163" i="10"/>
  <c r="T163" i="10"/>
  <c r="R163" i="10"/>
  <c r="P163" i="10"/>
  <c r="BI162" i="10"/>
  <c r="BH162" i="10"/>
  <c r="BG162" i="10"/>
  <c r="BF162" i="10"/>
  <c r="T162" i="10"/>
  <c r="R162" i="10"/>
  <c r="P162" i="10"/>
  <c r="BI161" i="10"/>
  <c r="BH161" i="10"/>
  <c r="BG161" i="10"/>
  <c r="BF161" i="10"/>
  <c r="T161" i="10"/>
  <c r="R161" i="10"/>
  <c r="P161" i="10"/>
  <c r="BI160" i="10"/>
  <c r="BH160" i="10"/>
  <c r="BG160" i="10"/>
  <c r="BF160" i="10"/>
  <c r="T160" i="10"/>
  <c r="R160" i="10"/>
  <c r="P160" i="10"/>
  <c r="BI159" i="10"/>
  <c r="BH159" i="10"/>
  <c r="BG159" i="10"/>
  <c r="BF159" i="10"/>
  <c r="T159" i="10"/>
  <c r="R159" i="10"/>
  <c r="P159" i="10"/>
  <c r="BI158" i="10"/>
  <c r="BH158" i="10"/>
  <c r="BG158" i="10"/>
  <c r="BF158" i="10"/>
  <c r="T158" i="10"/>
  <c r="R158" i="10"/>
  <c r="P158" i="10"/>
  <c r="BI156" i="10"/>
  <c r="BH156" i="10"/>
  <c r="BG156" i="10"/>
  <c r="BF156" i="10"/>
  <c r="T156" i="10"/>
  <c r="R156" i="10"/>
  <c r="P156" i="10"/>
  <c r="BI155" i="10"/>
  <c r="BH155" i="10"/>
  <c r="BG155" i="10"/>
  <c r="BF155" i="10"/>
  <c r="T155" i="10"/>
  <c r="R155" i="10"/>
  <c r="P155" i="10"/>
  <c r="BI154" i="10"/>
  <c r="BH154" i="10"/>
  <c r="BG154" i="10"/>
  <c r="BF154" i="10"/>
  <c r="T154" i="10"/>
  <c r="R154" i="10"/>
  <c r="P154" i="10"/>
  <c r="BI152" i="10"/>
  <c r="BH152" i="10"/>
  <c r="BG152" i="10"/>
  <c r="BF152" i="10"/>
  <c r="T152" i="10"/>
  <c r="R152" i="10"/>
  <c r="P152" i="10"/>
  <c r="BI151" i="10"/>
  <c r="BH151" i="10"/>
  <c r="BG151" i="10"/>
  <c r="BF151" i="10"/>
  <c r="T151" i="10"/>
  <c r="R151" i="10"/>
  <c r="P151" i="10"/>
  <c r="BI150" i="10"/>
  <c r="BH150" i="10"/>
  <c r="BG150" i="10"/>
  <c r="BF150" i="10"/>
  <c r="T150" i="10"/>
  <c r="R150" i="10"/>
  <c r="P150" i="10"/>
  <c r="BI149" i="10"/>
  <c r="BH149" i="10"/>
  <c r="BG149" i="10"/>
  <c r="BF149" i="10"/>
  <c r="T149" i="10"/>
  <c r="R149" i="10"/>
  <c r="P149" i="10"/>
  <c r="BI148" i="10"/>
  <c r="BH148" i="10"/>
  <c r="BG148" i="10"/>
  <c r="BF148" i="10"/>
  <c r="T148" i="10"/>
  <c r="R148" i="10"/>
  <c r="P148" i="10"/>
  <c r="BI147" i="10"/>
  <c r="BH147" i="10"/>
  <c r="BG147" i="10"/>
  <c r="BF147" i="10"/>
  <c r="T147" i="10"/>
  <c r="R147" i="10"/>
  <c r="P147" i="10"/>
  <c r="BI146" i="10"/>
  <c r="BH146" i="10"/>
  <c r="BG146" i="10"/>
  <c r="BF146" i="10"/>
  <c r="T146" i="10"/>
  <c r="R146" i="10"/>
  <c r="P146" i="10"/>
  <c r="BI145" i="10"/>
  <c r="BH145" i="10"/>
  <c r="BG145" i="10"/>
  <c r="BF145" i="10"/>
  <c r="T145" i="10"/>
  <c r="R145" i="10"/>
  <c r="P145" i="10"/>
  <c r="BI144" i="10"/>
  <c r="BH144" i="10"/>
  <c r="BG144" i="10"/>
  <c r="BF144" i="10"/>
  <c r="T144" i="10"/>
  <c r="R144" i="10"/>
  <c r="P144" i="10"/>
  <c r="BI142" i="10"/>
  <c r="BH142" i="10"/>
  <c r="BG142" i="10"/>
  <c r="BF142" i="10"/>
  <c r="T142" i="10"/>
  <c r="R142" i="10"/>
  <c r="P142" i="10"/>
  <c r="BI141" i="10"/>
  <c r="BH141" i="10"/>
  <c r="BG141" i="10"/>
  <c r="BF141" i="10"/>
  <c r="T141" i="10"/>
  <c r="R141" i="10"/>
  <c r="P141" i="10"/>
  <c r="BI140" i="10"/>
  <c r="BH140" i="10"/>
  <c r="BG140" i="10"/>
  <c r="BF140" i="10"/>
  <c r="T140" i="10"/>
  <c r="R140" i="10"/>
  <c r="P140" i="10"/>
  <c r="BI139" i="10"/>
  <c r="BH139" i="10"/>
  <c r="BG139" i="10"/>
  <c r="BF139" i="10"/>
  <c r="T139" i="10"/>
  <c r="R139" i="10"/>
  <c r="P139" i="10"/>
  <c r="BI138" i="10"/>
  <c r="BH138" i="10"/>
  <c r="BG138" i="10"/>
  <c r="BF138" i="10"/>
  <c r="T138" i="10"/>
  <c r="R138" i="10"/>
  <c r="P138" i="10"/>
  <c r="BI137" i="10"/>
  <c r="BH137" i="10"/>
  <c r="BG137" i="10"/>
  <c r="BF137" i="10"/>
  <c r="T137" i="10"/>
  <c r="R137" i="10"/>
  <c r="P137" i="10"/>
  <c r="BI136" i="10"/>
  <c r="BH136" i="10"/>
  <c r="BG136" i="10"/>
  <c r="BF136" i="10"/>
  <c r="T136" i="10"/>
  <c r="R136" i="10"/>
  <c r="P136" i="10"/>
  <c r="BI135" i="10"/>
  <c r="BH135" i="10"/>
  <c r="BG135" i="10"/>
  <c r="BF135" i="10"/>
  <c r="T135" i="10"/>
  <c r="R135" i="10"/>
  <c r="P135" i="10"/>
  <c r="BI134" i="10"/>
  <c r="BH134" i="10"/>
  <c r="BG134" i="10"/>
  <c r="BF134" i="10"/>
  <c r="T134" i="10"/>
  <c r="R134" i="10"/>
  <c r="P134" i="10"/>
  <c r="BI132" i="10"/>
  <c r="BH132" i="10"/>
  <c r="BG132" i="10"/>
  <c r="BF132" i="10"/>
  <c r="T132" i="10"/>
  <c r="R132" i="10"/>
  <c r="P132" i="10"/>
  <c r="BI131" i="10"/>
  <c r="BH131" i="10"/>
  <c r="BG131" i="10"/>
  <c r="BF131" i="10"/>
  <c r="T131" i="10"/>
  <c r="R131" i="10"/>
  <c r="P131" i="10"/>
  <c r="BI130" i="10"/>
  <c r="BH130" i="10"/>
  <c r="BG130" i="10"/>
  <c r="BF130" i="10"/>
  <c r="T130" i="10"/>
  <c r="R130" i="10"/>
  <c r="P130" i="10"/>
  <c r="BI129" i="10"/>
  <c r="BH129" i="10"/>
  <c r="BG129" i="10"/>
  <c r="BF129" i="10"/>
  <c r="T129" i="10"/>
  <c r="R129" i="10"/>
  <c r="P129" i="10"/>
  <c r="BI128" i="10"/>
  <c r="BH128" i="10"/>
  <c r="BG128" i="10"/>
  <c r="BF128" i="10"/>
  <c r="T128" i="10"/>
  <c r="R128" i="10"/>
  <c r="P128" i="10"/>
  <c r="BI127" i="10"/>
  <c r="BH127" i="10"/>
  <c r="BG127" i="10"/>
  <c r="BF127" i="10"/>
  <c r="T127" i="10"/>
  <c r="R127" i="10"/>
  <c r="P127" i="10"/>
  <c r="BI126" i="10"/>
  <c r="BH126" i="10"/>
  <c r="BG126" i="10"/>
  <c r="BF126" i="10"/>
  <c r="T126" i="10"/>
  <c r="R126" i="10"/>
  <c r="P126" i="10"/>
  <c r="BI125" i="10"/>
  <c r="BH125" i="10"/>
  <c r="BG125" i="10"/>
  <c r="BF125" i="10"/>
  <c r="T125" i="10"/>
  <c r="R125" i="10"/>
  <c r="P125" i="10"/>
  <c r="BI124" i="10"/>
  <c r="BH124" i="10"/>
  <c r="BG124" i="10"/>
  <c r="BF124" i="10"/>
  <c r="T124" i="10"/>
  <c r="R124" i="10"/>
  <c r="P124" i="10"/>
  <c r="BI122" i="10"/>
  <c r="BH122" i="10"/>
  <c r="BG122" i="10"/>
  <c r="BF122" i="10"/>
  <c r="T122" i="10"/>
  <c r="R122" i="10"/>
  <c r="P122" i="10"/>
  <c r="BI121" i="10"/>
  <c r="BH121" i="10"/>
  <c r="BG121" i="10"/>
  <c r="BF121" i="10"/>
  <c r="T121" i="10"/>
  <c r="R121" i="10"/>
  <c r="P121" i="10"/>
  <c r="BI119" i="10"/>
  <c r="BH119" i="10"/>
  <c r="BG119" i="10"/>
  <c r="BF119" i="10"/>
  <c r="T119" i="10"/>
  <c r="R119" i="10"/>
  <c r="P119" i="10"/>
  <c r="BI118" i="10"/>
  <c r="BH118" i="10"/>
  <c r="BG118" i="10"/>
  <c r="BF118" i="10"/>
  <c r="T118" i="10"/>
  <c r="R118" i="10"/>
  <c r="P118" i="10"/>
  <c r="BI117" i="10"/>
  <c r="BH117" i="10"/>
  <c r="BG117" i="10"/>
  <c r="BF117" i="10"/>
  <c r="T117" i="10"/>
  <c r="R117" i="10"/>
  <c r="P117" i="10"/>
  <c r="BI116" i="10"/>
  <c r="BH116" i="10"/>
  <c r="BG116" i="10"/>
  <c r="BF116" i="10"/>
  <c r="T116" i="10"/>
  <c r="R116" i="10"/>
  <c r="P116" i="10"/>
  <c r="BI114" i="10"/>
  <c r="BH114" i="10"/>
  <c r="BG114" i="10"/>
  <c r="BF114" i="10"/>
  <c r="T114" i="10"/>
  <c r="R114" i="10"/>
  <c r="P114" i="10"/>
  <c r="BI113" i="10"/>
  <c r="BH113" i="10"/>
  <c r="BG113" i="10"/>
  <c r="BF113" i="10"/>
  <c r="T113" i="10"/>
  <c r="R113" i="10"/>
  <c r="P113" i="10"/>
  <c r="BI112" i="10"/>
  <c r="BH112" i="10"/>
  <c r="BG112" i="10"/>
  <c r="BF112" i="10"/>
  <c r="T112" i="10"/>
  <c r="R112" i="10"/>
  <c r="P112" i="10"/>
  <c r="BI111" i="10"/>
  <c r="BH111" i="10"/>
  <c r="BG111" i="10"/>
  <c r="BF111" i="10"/>
  <c r="T111" i="10"/>
  <c r="R111" i="10"/>
  <c r="P111" i="10"/>
  <c r="BI110" i="10"/>
  <c r="BH110" i="10"/>
  <c r="BG110" i="10"/>
  <c r="BF110" i="10"/>
  <c r="T110" i="10"/>
  <c r="R110" i="10"/>
  <c r="P110" i="10"/>
  <c r="BI109" i="10"/>
  <c r="BH109" i="10"/>
  <c r="BG109" i="10"/>
  <c r="BF109" i="10"/>
  <c r="T109" i="10"/>
  <c r="R109" i="10"/>
  <c r="P109" i="10"/>
  <c r="BI108" i="10"/>
  <c r="BH108" i="10"/>
  <c r="BG108" i="10"/>
  <c r="BF108" i="10"/>
  <c r="T108" i="10"/>
  <c r="R108" i="10"/>
  <c r="P108" i="10"/>
  <c r="BI107" i="10"/>
  <c r="BH107" i="10"/>
  <c r="BG107" i="10"/>
  <c r="BF107" i="10"/>
  <c r="T107" i="10"/>
  <c r="R107" i="10"/>
  <c r="P107" i="10"/>
  <c r="BI106" i="10"/>
  <c r="BH106" i="10"/>
  <c r="BG106" i="10"/>
  <c r="BF106" i="10"/>
  <c r="T106" i="10"/>
  <c r="R106" i="10"/>
  <c r="P106" i="10"/>
  <c r="BI105" i="10"/>
  <c r="BH105" i="10"/>
  <c r="BG105" i="10"/>
  <c r="BF105" i="10"/>
  <c r="T105" i="10"/>
  <c r="R105" i="10"/>
  <c r="P105" i="10"/>
  <c r="BI104" i="10"/>
  <c r="BH104" i="10"/>
  <c r="BG104" i="10"/>
  <c r="BF104" i="10"/>
  <c r="T104" i="10"/>
  <c r="R104" i="10"/>
  <c r="P104" i="10"/>
  <c r="BI103" i="10"/>
  <c r="BH103" i="10"/>
  <c r="BG103" i="10"/>
  <c r="BF103" i="10"/>
  <c r="T103" i="10"/>
  <c r="R103" i="10"/>
  <c r="P103" i="10"/>
  <c r="BI102" i="10"/>
  <c r="BH102" i="10"/>
  <c r="BG102" i="10"/>
  <c r="BF102" i="10"/>
  <c r="T102" i="10"/>
  <c r="R102" i="10"/>
  <c r="P102" i="10"/>
  <c r="J95" i="10"/>
  <c r="J94" i="10"/>
  <c r="F94" i="10"/>
  <c r="F92" i="10"/>
  <c r="E90" i="10"/>
  <c r="J59" i="10"/>
  <c r="J58" i="10"/>
  <c r="F58" i="10"/>
  <c r="F56" i="10"/>
  <c r="E54" i="10"/>
  <c r="J20" i="10"/>
  <c r="E20" i="10"/>
  <c r="F95" i="10"/>
  <c r="J19" i="10"/>
  <c r="J14" i="10"/>
  <c r="J92" i="10"/>
  <c r="E7" i="10"/>
  <c r="E50" i="10" s="1"/>
  <c r="J39" i="9"/>
  <c r="J38" i="9"/>
  <c r="AY64" i="1"/>
  <c r="J37" i="9"/>
  <c r="AX64" i="1"/>
  <c r="BI174" i="9"/>
  <c r="BH174" i="9"/>
  <c r="BG174" i="9"/>
  <c r="BF174" i="9"/>
  <c r="T174" i="9"/>
  <c r="R174" i="9"/>
  <c r="P174" i="9"/>
  <c r="BI173" i="9"/>
  <c r="BH173" i="9"/>
  <c r="BG173" i="9"/>
  <c r="BF173" i="9"/>
  <c r="T173" i="9"/>
  <c r="R173" i="9"/>
  <c r="P173" i="9"/>
  <c r="BI172" i="9"/>
  <c r="BH172" i="9"/>
  <c r="BG172" i="9"/>
  <c r="BF172" i="9"/>
  <c r="T172" i="9"/>
  <c r="R172" i="9"/>
  <c r="P172" i="9"/>
  <c r="BI171" i="9"/>
  <c r="BH171" i="9"/>
  <c r="BG171" i="9"/>
  <c r="BF171" i="9"/>
  <c r="T171" i="9"/>
  <c r="R171" i="9"/>
  <c r="P171" i="9"/>
  <c r="BI170" i="9"/>
  <c r="BH170" i="9"/>
  <c r="BG170" i="9"/>
  <c r="BF170" i="9"/>
  <c r="T170" i="9"/>
  <c r="R170" i="9"/>
  <c r="P170" i="9"/>
  <c r="BI168" i="9"/>
  <c r="BH168" i="9"/>
  <c r="BG168" i="9"/>
  <c r="BF168" i="9"/>
  <c r="T168" i="9"/>
  <c r="R168" i="9"/>
  <c r="P168" i="9"/>
  <c r="BI167" i="9"/>
  <c r="BH167" i="9"/>
  <c r="BG167" i="9"/>
  <c r="BF167" i="9"/>
  <c r="T167" i="9"/>
  <c r="R167" i="9"/>
  <c r="P167" i="9"/>
  <c r="BI166" i="9"/>
  <c r="BH166" i="9"/>
  <c r="BG166" i="9"/>
  <c r="BF166" i="9"/>
  <c r="T166" i="9"/>
  <c r="R166" i="9"/>
  <c r="P166" i="9"/>
  <c r="BI165" i="9"/>
  <c r="BH165" i="9"/>
  <c r="BG165" i="9"/>
  <c r="BF165" i="9"/>
  <c r="T165" i="9"/>
  <c r="R165" i="9"/>
  <c r="P165" i="9"/>
  <c r="BI164" i="9"/>
  <c r="BH164" i="9"/>
  <c r="BG164" i="9"/>
  <c r="BF164" i="9"/>
  <c r="T164" i="9"/>
  <c r="R164" i="9"/>
  <c r="P164" i="9"/>
  <c r="BI163" i="9"/>
  <c r="BH163" i="9"/>
  <c r="BG163" i="9"/>
  <c r="BF163" i="9"/>
  <c r="T163" i="9"/>
  <c r="R163" i="9"/>
  <c r="P163" i="9"/>
  <c r="BI162" i="9"/>
  <c r="BH162" i="9"/>
  <c r="BG162" i="9"/>
  <c r="BF162" i="9"/>
  <c r="T162" i="9"/>
  <c r="R162" i="9"/>
  <c r="P162" i="9"/>
  <c r="BI161" i="9"/>
  <c r="BH161" i="9"/>
  <c r="BG161" i="9"/>
  <c r="BF161" i="9"/>
  <c r="T161" i="9"/>
  <c r="R161" i="9"/>
  <c r="P161" i="9"/>
  <c r="BI160" i="9"/>
  <c r="BH160" i="9"/>
  <c r="BG160" i="9"/>
  <c r="BF160" i="9"/>
  <c r="T160" i="9"/>
  <c r="R160" i="9"/>
  <c r="P160" i="9"/>
  <c r="BI159" i="9"/>
  <c r="BH159" i="9"/>
  <c r="BG159" i="9"/>
  <c r="BF159" i="9"/>
  <c r="T159" i="9"/>
  <c r="R159" i="9"/>
  <c r="P159" i="9"/>
  <c r="BI157" i="9"/>
  <c r="BH157" i="9"/>
  <c r="BG157" i="9"/>
  <c r="BF157" i="9"/>
  <c r="T157" i="9"/>
  <c r="R157" i="9"/>
  <c r="P157" i="9"/>
  <c r="BI156" i="9"/>
  <c r="BH156" i="9"/>
  <c r="BG156" i="9"/>
  <c r="BF156" i="9"/>
  <c r="T156" i="9"/>
  <c r="R156" i="9"/>
  <c r="P156" i="9"/>
  <c r="BI155" i="9"/>
  <c r="BH155" i="9"/>
  <c r="BG155" i="9"/>
  <c r="BF155" i="9"/>
  <c r="T155" i="9"/>
  <c r="R155" i="9"/>
  <c r="P155" i="9"/>
  <c r="BI154" i="9"/>
  <c r="BH154" i="9"/>
  <c r="BG154" i="9"/>
  <c r="BF154" i="9"/>
  <c r="T154" i="9"/>
  <c r="R154" i="9"/>
  <c r="P154" i="9"/>
  <c r="BI153" i="9"/>
  <c r="BH153" i="9"/>
  <c r="BG153" i="9"/>
  <c r="BF153" i="9"/>
  <c r="T153" i="9"/>
  <c r="R153" i="9"/>
  <c r="P153" i="9"/>
  <c r="BI152" i="9"/>
  <c r="BH152" i="9"/>
  <c r="BG152" i="9"/>
  <c r="BF152" i="9"/>
  <c r="T152" i="9"/>
  <c r="R152" i="9"/>
  <c r="P152" i="9"/>
  <c r="BI151" i="9"/>
  <c r="BH151" i="9"/>
  <c r="BG151" i="9"/>
  <c r="BF151" i="9"/>
  <c r="T151" i="9"/>
  <c r="R151" i="9"/>
  <c r="P151" i="9"/>
  <c r="BI150" i="9"/>
  <c r="BH150" i="9"/>
  <c r="BG150" i="9"/>
  <c r="BF150" i="9"/>
  <c r="T150" i="9"/>
  <c r="R150" i="9"/>
  <c r="P150" i="9"/>
  <c r="BI149" i="9"/>
  <c r="BH149" i="9"/>
  <c r="BG149" i="9"/>
  <c r="BF149" i="9"/>
  <c r="T149" i="9"/>
  <c r="R149" i="9"/>
  <c r="P149" i="9"/>
  <c r="BI148" i="9"/>
  <c r="BH148" i="9"/>
  <c r="BG148" i="9"/>
  <c r="BF148" i="9"/>
  <c r="T148" i="9"/>
  <c r="R148" i="9"/>
  <c r="P148" i="9"/>
  <c r="BI147" i="9"/>
  <c r="BH147" i="9"/>
  <c r="BG147" i="9"/>
  <c r="BF147" i="9"/>
  <c r="T147" i="9"/>
  <c r="R147" i="9"/>
  <c r="P147" i="9"/>
  <c r="BI146" i="9"/>
  <c r="BH146" i="9"/>
  <c r="BG146" i="9"/>
  <c r="BF146" i="9"/>
  <c r="T146" i="9"/>
  <c r="R146" i="9"/>
  <c r="P146" i="9"/>
  <c r="BI145" i="9"/>
  <c r="BH145" i="9"/>
  <c r="BG145" i="9"/>
  <c r="BF145" i="9"/>
  <c r="T145" i="9"/>
  <c r="R145" i="9"/>
  <c r="P145" i="9"/>
  <c r="BI143" i="9"/>
  <c r="BH143" i="9"/>
  <c r="BG143" i="9"/>
  <c r="BF143" i="9"/>
  <c r="T143" i="9"/>
  <c r="R143" i="9"/>
  <c r="P143" i="9"/>
  <c r="BI142" i="9"/>
  <c r="BH142" i="9"/>
  <c r="BG142" i="9"/>
  <c r="BF142" i="9"/>
  <c r="T142" i="9"/>
  <c r="R142" i="9"/>
  <c r="P142" i="9"/>
  <c r="BI141" i="9"/>
  <c r="BH141" i="9"/>
  <c r="BG141" i="9"/>
  <c r="BF141" i="9"/>
  <c r="T141" i="9"/>
  <c r="R141" i="9"/>
  <c r="P141" i="9"/>
  <c r="BI140" i="9"/>
  <c r="BH140" i="9"/>
  <c r="BG140" i="9"/>
  <c r="BF140" i="9"/>
  <c r="T140" i="9"/>
  <c r="R140" i="9"/>
  <c r="P140" i="9"/>
  <c r="BI139" i="9"/>
  <c r="BH139" i="9"/>
  <c r="BG139" i="9"/>
  <c r="BF139" i="9"/>
  <c r="T139" i="9"/>
  <c r="R139" i="9"/>
  <c r="P139" i="9"/>
  <c r="BI138" i="9"/>
  <c r="BH138" i="9"/>
  <c r="BG138" i="9"/>
  <c r="BF138" i="9"/>
  <c r="T138" i="9"/>
  <c r="R138" i="9"/>
  <c r="P138" i="9"/>
  <c r="BI137" i="9"/>
  <c r="BH137" i="9"/>
  <c r="BG137" i="9"/>
  <c r="BF137" i="9"/>
  <c r="T137" i="9"/>
  <c r="R137" i="9"/>
  <c r="P137" i="9"/>
  <c r="BI136" i="9"/>
  <c r="BH136" i="9"/>
  <c r="BG136" i="9"/>
  <c r="BF136" i="9"/>
  <c r="T136" i="9"/>
  <c r="R136" i="9"/>
  <c r="P136" i="9"/>
  <c r="BI134" i="9"/>
  <c r="BH134" i="9"/>
  <c r="BG134" i="9"/>
  <c r="BF134" i="9"/>
  <c r="T134" i="9"/>
  <c r="R134" i="9"/>
  <c r="P134" i="9"/>
  <c r="BI133" i="9"/>
  <c r="BH133" i="9"/>
  <c r="BG133" i="9"/>
  <c r="BF133" i="9"/>
  <c r="T133" i="9"/>
  <c r="R133" i="9"/>
  <c r="P133" i="9"/>
  <c r="BI132" i="9"/>
  <c r="BH132" i="9"/>
  <c r="BG132" i="9"/>
  <c r="BF132" i="9"/>
  <c r="T132" i="9"/>
  <c r="R132" i="9"/>
  <c r="P132" i="9"/>
  <c r="BI131" i="9"/>
  <c r="BH131" i="9"/>
  <c r="BG131" i="9"/>
  <c r="BF131" i="9"/>
  <c r="T131" i="9"/>
  <c r="R131" i="9"/>
  <c r="P131" i="9"/>
  <c r="BI130" i="9"/>
  <c r="BH130" i="9"/>
  <c r="BG130" i="9"/>
  <c r="BF130" i="9"/>
  <c r="T130" i="9"/>
  <c r="R130" i="9"/>
  <c r="P130" i="9"/>
  <c r="BI129" i="9"/>
  <c r="BH129" i="9"/>
  <c r="BG129" i="9"/>
  <c r="BF129" i="9"/>
  <c r="T129" i="9"/>
  <c r="R129" i="9"/>
  <c r="P129" i="9"/>
  <c r="BI128" i="9"/>
  <c r="BH128" i="9"/>
  <c r="BG128" i="9"/>
  <c r="BF128" i="9"/>
  <c r="T128" i="9"/>
  <c r="R128" i="9"/>
  <c r="P128" i="9"/>
  <c r="BI127" i="9"/>
  <c r="BH127" i="9"/>
  <c r="BG127" i="9"/>
  <c r="BF127" i="9"/>
  <c r="T127" i="9"/>
  <c r="R127" i="9"/>
  <c r="P127" i="9"/>
  <c r="BI126" i="9"/>
  <c r="BH126" i="9"/>
  <c r="BG126" i="9"/>
  <c r="BF126" i="9"/>
  <c r="T126" i="9"/>
  <c r="R126" i="9"/>
  <c r="P126" i="9"/>
  <c r="BI125" i="9"/>
  <c r="BH125" i="9"/>
  <c r="BG125" i="9"/>
  <c r="BF125" i="9"/>
  <c r="T125" i="9"/>
  <c r="R125" i="9"/>
  <c r="P125" i="9"/>
  <c r="BI124" i="9"/>
  <c r="BH124" i="9"/>
  <c r="BG124" i="9"/>
  <c r="BF124" i="9"/>
  <c r="T124" i="9"/>
  <c r="R124" i="9"/>
  <c r="P124" i="9"/>
  <c r="BI123" i="9"/>
  <c r="BH123" i="9"/>
  <c r="BG123" i="9"/>
  <c r="BF123" i="9"/>
  <c r="T123" i="9"/>
  <c r="R123" i="9"/>
  <c r="P123" i="9"/>
  <c r="BI122" i="9"/>
  <c r="BH122" i="9"/>
  <c r="BG122" i="9"/>
  <c r="BF122" i="9"/>
  <c r="T122" i="9"/>
  <c r="R122" i="9"/>
  <c r="P122" i="9"/>
  <c r="BI121" i="9"/>
  <c r="BH121" i="9"/>
  <c r="BG121" i="9"/>
  <c r="BF121" i="9"/>
  <c r="T121" i="9"/>
  <c r="R121" i="9"/>
  <c r="P121" i="9"/>
  <c r="BI120" i="9"/>
  <c r="BH120" i="9"/>
  <c r="BG120" i="9"/>
  <c r="BF120" i="9"/>
  <c r="T120" i="9"/>
  <c r="R120" i="9"/>
  <c r="P120" i="9"/>
  <c r="BI119" i="9"/>
  <c r="BH119" i="9"/>
  <c r="BG119" i="9"/>
  <c r="BF119" i="9"/>
  <c r="T119" i="9"/>
  <c r="R119" i="9"/>
  <c r="P119" i="9"/>
  <c r="BI118" i="9"/>
  <c r="BH118" i="9"/>
  <c r="BG118" i="9"/>
  <c r="BF118" i="9"/>
  <c r="T118" i="9"/>
  <c r="R118" i="9"/>
  <c r="P118" i="9"/>
  <c r="BI117" i="9"/>
  <c r="BH117" i="9"/>
  <c r="BG117" i="9"/>
  <c r="BF117" i="9"/>
  <c r="T117" i="9"/>
  <c r="R117" i="9"/>
  <c r="P117" i="9"/>
  <c r="BI115" i="9"/>
  <c r="BH115" i="9"/>
  <c r="BG115" i="9"/>
  <c r="BF115" i="9"/>
  <c r="T115" i="9"/>
  <c r="R115" i="9"/>
  <c r="P115" i="9"/>
  <c r="BI114" i="9"/>
  <c r="BH114" i="9"/>
  <c r="BG114" i="9"/>
  <c r="BF114" i="9"/>
  <c r="T114" i="9"/>
  <c r="R114" i="9"/>
  <c r="P114" i="9"/>
  <c r="BI113" i="9"/>
  <c r="BH113" i="9"/>
  <c r="BG113" i="9"/>
  <c r="BF113" i="9"/>
  <c r="T113" i="9"/>
  <c r="R113" i="9"/>
  <c r="P113" i="9"/>
  <c r="BI112" i="9"/>
  <c r="BH112" i="9"/>
  <c r="BG112" i="9"/>
  <c r="BF112" i="9"/>
  <c r="T112" i="9"/>
  <c r="R112" i="9"/>
  <c r="P112" i="9"/>
  <c r="BI111" i="9"/>
  <c r="BH111" i="9"/>
  <c r="BG111" i="9"/>
  <c r="BF111" i="9"/>
  <c r="T111" i="9"/>
  <c r="R111" i="9"/>
  <c r="P111" i="9"/>
  <c r="BI110" i="9"/>
  <c r="BH110" i="9"/>
  <c r="BG110" i="9"/>
  <c r="BF110" i="9"/>
  <c r="T110" i="9"/>
  <c r="R110" i="9"/>
  <c r="P110" i="9"/>
  <c r="BI109" i="9"/>
  <c r="BH109" i="9"/>
  <c r="BG109" i="9"/>
  <c r="BF109" i="9"/>
  <c r="T109" i="9"/>
  <c r="R109" i="9"/>
  <c r="P109" i="9"/>
  <c r="BI108" i="9"/>
  <c r="BH108" i="9"/>
  <c r="BG108" i="9"/>
  <c r="BF108" i="9"/>
  <c r="T108" i="9"/>
  <c r="R108" i="9"/>
  <c r="P108" i="9"/>
  <c r="BI107" i="9"/>
  <c r="BH107" i="9"/>
  <c r="BG107" i="9"/>
  <c r="BF107" i="9"/>
  <c r="T107" i="9"/>
  <c r="R107" i="9"/>
  <c r="P107" i="9"/>
  <c r="BI106" i="9"/>
  <c r="BH106" i="9"/>
  <c r="BG106" i="9"/>
  <c r="BF106" i="9"/>
  <c r="T106" i="9"/>
  <c r="R106" i="9"/>
  <c r="P106" i="9"/>
  <c r="BI105" i="9"/>
  <c r="BH105" i="9"/>
  <c r="BG105" i="9"/>
  <c r="BF105" i="9"/>
  <c r="T105" i="9"/>
  <c r="R105" i="9"/>
  <c r="P105" i="9"/>
  <c r="BI104" i="9"/>
  <c r="BH104" i="9"/>
  <c r="BG104" i="9"/>
  <c r="BF104" i="9"/>
  <c r="T104" i="9"/>
  <c r="R104" i="9"/>
  <c r="P104" i="9"/>
  <c r="BI103" i="9"/>
  <c r="BH103" i="9"/>
  <c r="BG103" i="9"/>
  <c r="BF103" i="9"/>
  <c r="T103" i="9"/>
  <c r="R103" i="9"/>
  <c r="P103" i="9"/>
  <c r="BI102" i="9"/>
  <c r="BH102" i="9"/>
  <c r="BG102" i="9"/>
  <c r="BF102" i="9"/>
  <c r="T102" i="9"/>
  <c r="R102" i="9"/>
  <c r="P102" i="9"/>
  <c r="BI101" i="9"/>
  <c r="BH101" i="9"/>
  <c r="BG101" i="9"/>
  <c r="BF101" i="9"/>
  <c r="T101" i="9"/>
  <c r="R101" i="9"/>
  <c r="P101" i="9"/>
  <c r="BI100" i="9"/>
  <c r="BH100" i="9"/>
  <c r="BG100" i="9"/>
  <c r="BF100" i="9"/>
  <c r="T100" i="9"/>
  <c r="R100" i="9"/>
  <c r="P100" i="9"/>
  <c r="BI99" i="9"/>
  <c r="BH99" i="9"/>
  <c r="BG99" i="9"/>
  <c r="BF99" i="9"/>
  <c r="T99" i="9"/>
  <c r="R99" i="9"/>
  <c r="P99" i="9"/>
  <c r="BI98" i="9"/>
  <c r="BH98" i="9"/>
  <c r="BG98" i="9"/>
  <c r="BF98" i="9"/>
  <c r="T98" i="9"/>
  <c r="R98" i="9"/>
  <c r="P98" i="9"/>
  <c r="BI97" i="9"/>
  <c r="BH97" i="9"/>
  <c r="BG97" i="9"/>
  <c r="BF97" i="9"/>
  <c r="T97" i="9"/>
  <c r="R97" i="9"/>
  <c r="P97" i="9"/>
  <c r="BI96" i="9"/>
  <c r="BH96" i="9"/>
  <c r="BG96" i="9"/>
  <c r="BF96" i="9"/>
  <c r="T96" i="9"/>
  <c r="R96" i="9"/>
  <c r="P96" i="9"/>
  <c r="BI95" i="9"/>
  <c r="BH95" i="9"/>
  <c r="BG95" i="9"/>
  <c r="BF95" i="9"/>
  <c r="T95" i="9"/>
  <c r="R95" i="9"/>
  <c r="P95" i="9"/>
  <c r="BI94" i="9"/>
  <c r="BH94" i="9"/>
  <c r="BG94" i="9"/>
  <c r="BF94" i="9"/>
  <c r="T94" i="9"/>
  <c r="R94" i="9"/>
  <c r="P94" i="9"/>
  <c r="J88" i="9"/>
  <c r="J87" i="9"/>
  <c r="F87" i="9"/>
  <c r="F85" i="9"/>
  <c r="E83" i="9"/>
  <c r="J59" i="9"/>
  <c r="J58" i="9"/>
  <c r="F58" i="9"/>
  <c r="F56" i="9"/>
  <c r="E54" i="9"/>
  <c r="J20" i="9"/>
  <c r="E20" i="9"/>
  <c r="F88" i="9"/>
  <c r="J19" i="9"/>
  <c r="J14" i="9"/>
  <c r="J85" i="9" s="1"/>
  <c r="E7" i="9"/>
  <c r="E79" i="9"/>
  <c r="AY63" i="1"/>
  <c r="AX63" i="1"/>
  <c r="BI1605" i="8"/>
  <c r="BH1605" i="8"/>
  <c r="BG1605" i="8"/>
  <c r="BF1605" i="8"/>
  <c r="T1605" i="8"/>
  <c r="R1605" i="8"/>
  <c r="P1605" i="8"/>
  <c r="BI1603" i="8"/>
  <c r="BH1603" i="8"/>
  <c r="BG1603" i="8"/>
  <c r="BF1603" i="8"/>
  <c r="T1603" i="8"/>
  <c r="R1603" i="8"/>
  <c r="P1603" i="8"/>
  <c r="BI1598" i="8"/>
  <c r="BH1598" i="8"/>
  <c r="BG1598" i="8"/>
  <c r="BF1598" i="8"/>
  <c r="T1598" i="8"/>
  <c r="R1598" i="8"/>
  <c r="P1598" i="8"/>
  <c r="BI1593" i="8"/>
  <c r="BH1593" i="8"/>
  <c r="BG1593" i="8"/>
  <c r="BF1593" i="8"/>
  <c r="T1593" i="8"/>
  <c r="R1593" i="8"/>
  <c r="P1593" i="8"/>
  <c r="BI1577" i="8"/>
  <c r="BH1577" i="8"/>
  <c r="BG1577" i="8"/>
  <c r="BF1577" i="8"/>
  <c r="T1577" i="8"/>
  <c r="R1577" i="8"/>
  <c r="P1577" i="8"/>
  <c r="BI1545" i="8"/>
  <c r="BH1545" i="8"/>
  <c r="BG1545" i="8"/>
  <c r="BF1545" i="8"/>
  <c r="T1545" i="8"/>
  <c r="R1545" i="8"/>
  <c r="P1545" i="8"/>
  <c r="BI1543" i="8"/>
  <c r="BH1543" i="8"/>
  <c r="BG1543" i="8"/>
  <c r="BF1543" i="8"/>
  <c r="T1543" i="8"/>
  <c r="R1543" i="8"/>
  <c r="P1543" i="8"/>
  <c r="BI1533" i="8"/>
  <c r="BH1533" i="8"/>
  <c r="BG1533" i="8"/>
  <c r="BF1533" i="8"/>
  <c r="T1533" i="8"/>
  <c r="R1533" i="8"/>
  <c r="P1533" i="8"/>
  <c r="BI1530" i="8"/>
  <c r="BH1530" i="8"/>
  <c r="BG1530" i="8"/>
  <c r="BF1530" i="8"/>
  <c r="T1530" i="8"/>
  <c r="R1530" i="8"/>
  <c r="P1530" i="8"/>
  <c r="BI1527" i="8"/>
  <c r="BH1527" i="8"/>
  <c r="BG1527" i="8"/>
  <c r="BF1527" i="8"/>
  <c r="T1527" i="8"/>
  <c r="R1527" i="8"/>
  <c r="P1527" i="8"/>
  <c r="BI1522" i="8"/>
  <c r="BH1522" i="8"/>
  <c r="BG1522" i="8"/>
  <c r="BF1522" i="8"/>
  <c r="T1522" i="8"/>
  <c r="R1522" i="8"/>
  <c r="P1522" i="8"/>
  <c r="BI1520" i="8"/>
  <c r="BH1520" i="8"/>
  <c r="BG1520" i="8"/>
  <c r="BF1520" i="8"/>
  <c r="T1520" i="8"/>
  <c r="R1520" i="8"/>
  <c r="P1520" i="8"/>
  <c r="BI1509" i="8"/>
  <c r="BH1509" i="8"/>
  <c r="BG1509" i="8"/>
  <c r="BF1509" i="8"/>
  <c r="T1509" i="8"/>
  <c r="R1509" i="8"/>
  <c r="P1509" i="8"/>
  <c r="BI1491" i="8"/>
  <c r="BH1491" i="8"/>
  <c r="BG1491" i="8"/>
  <c r="BF1491" i="8"/>
  <c r="T1491" i="8"/>
  <c r="R1491" i="8"/>
  <c r="P1491" i="8"/>
  <c r="BI1475" i="8"/>
  <c r="BH1475" i="8"/>
  <c r="BG1475" i="8"/>
  <c r="BF1475" i="8"/>
  <c r="T1475" i="8"/>
  <c r="R1475" i="8"/>
  <c r="P1475" i="8"/>
  <c r="BI1472" i="8"/>
  <c r="BH1472" i="8"/>
  <c r="BG1472" i="8"/>
  <c r="BF1472" i="8"/>
  <c r="T1472" i="8"/>
  <c r="R1472" i="8"/>
  <c r="P1472" i="8"/>
  <c r="BI1470" i="8"/>
  <c r="BH1470" i="8"/>
  <c r="BG1470" i="8"/>
  <c r="BF1470" i="8"/>
  <c r="T1470" i="8"/>
  <c r="R1470" i="8"/>
  <c r="P1470" i="8"/>
  <c r="BI1468" i="8"/>
  <c r="BH1468" i="8"/>
  <c r="BG1468" i="8"/>
  <c r="BF1468" i="8"/>
  <c r="T1468" i="8"/>
  <c r="R1468" i="8"/>
  <c r="P1468" i="8"/>
  <c r="BI1462" i="8"/>
  <c r="BH1462" i="8"/>
  <c r="BG1462" i="8"/>
  <c r="BF1462" i="8"/>
  <c r="T1462" i="8"/>
  <c r="R1462" i="8"/>
  <c r="P1462" i="8"/>
  <c r="BI1460" i="8"/>
  <c r="BH1460" i="8"/>
  <c r="BG1460" i="8"/>
  <c r="BF1460" i="8"/>
  <c r="T1460" i="8"/>
  <c r="R1460" i="8"/>
  <c r="P1460" i="8"/>
  <c r="BI1457" i="8"/>
  <c r="BH1457" i="8"/>
  <c r="BG1457" i="8"/>
  <c r="BF1457" i="8"/>
  <c r="T1457" i="8"/>
  <c r="R1457" i="8"/>
  <c r="P1457" i="8"/>
  <c r="BI1456" i="8"/>
  <c r="BH1456" i="8"/>
  <c r="BG1456" i="8"/>
  <c r="BF1456" i="8"/>
  <c r="T1456" i="8"/>
  <c r="R1456" i="8"/>
  <c r="P1456" i="8"/>
  <c r="BI1446" i="8"/>
  <c r="BH1446" i="8"/>
  <c r="BG1446" i="8"/>
  <c r="BF1446" i="8"/>
  <c r="T1446" i="8"/>
  <c r="R1446" i="8"/>
  <c r="P1446" i="8"/>
  <c r="BI1444" i="8"/>
  <c r="BH1444" i="8"/>
  <c r="BG1444" i="8"/>
  <c r="BF1444" i="8"/>
  <c r="T1444" i="8"/>
  <c r="R1444" i="8"/>
  <c r="P1444" i="8"/>
  <c r="BI1426" i="8"/>
  <c r="BH1426" i="8"/>
  <c r="BG1426" i="8"/>
  <c r="BF1426" i="8"/>
  <c r="T1426" i="8"/>
  <c r="R1426" i="8"/>
  <c r="P1426" i="8"/>
  <c r="BI1424" i="8"/>
  <c r="BH1424" i="8"/>
  <c r="BG1424" i="8"/>
  <c r="BF1424" i="8"/>
  <c r="T1424" i="8"/>
  <c r="R1424" i="8"/>
  <c r="P1424" i="8"/>
  <c r="BI1422" i="8"/>
  <c r="BH1422" i="8"/>
  <c r="BG1422" i="8"/>
  <c r="BF1422" i="8"/>
  <c r="T1422" i="8"/>
  <c r="R1422" i="8"/>
  <c r="P1422" i="8"/>
  <c r="BI1417" i="8"/>
  <c r="BH1417" i="8"/>
  <c r="BG1417" i="8"/>
  <c r="BF1417" i="8"/>
  <c r="T1417" i="8"/>
  <c r="R1417" i="8"/>
  <c r="P1417" i="8"/>
  <c r="BI1415" i="8"/>
  <c r="BH1415" i="8"/>
  <c r="BG1415" i="8"/>
  <c r="BF1415" i="8"/>
  <c r="T1415" i="8"/>
  <c r="R1415" i="8"/>
  <c r="P1415" i="8"/>
  <c r="BI1410" i="8"/>
  <c r="BH1410" i="8"/>
  <c r="BG1410" i="8"/>
  <c r="BF1410" i="8"/>
  <c r="T1410" i="8"/>
  <c r="R1410" i="8"/>
  <c r="P1410" i="8"/>
  <c r="BI1407" i="8"/>
  <c r="BH1407" i="8"/>
  <c r="BG1407" i="8"/>
  <c r="BF1407" i="8"/>
  <c r="T1407" i="8"/>
  <c r="R1407" i="8"/>
  <c r="P1407" i="8"/>
  <c r="BI1406" i="8"/>
  <c r="BH1406" i="8"/>
  <c r="BG1406" i="8"/>
  <c r="BF1406" i="8"/>
  <c r="T1406" i="8"/>
  <c r="R1406" i="8"/>
  <c r="P1406" i="8"/>
  <c r="BI1405" i="8"/>
  <c r="BH1405" i="8"/>
  <c r="BG1405" i="8"/>
  <c r="BF1405" i="8"/>
  <c r="T1405" i="8"/>
  <c r="R1405" i="8"/>
  <c r="P1405" i="8"/>
  <c r="BI1404" i="8"/>
  <c r="BH1404" i="8"/>
  <c r="BG1404" i="8"/>
  <c r="BF1404" i="8"/>
  <c r="T1404" i="8"/>
  <c r="R1404" i="8"/>
  <c r="P1404" i="8"/>
  <c r="BI1403" i="8"/>
  <c r="BH1403" i="8"/>
  <c r="BG1403" i="8"/>
  <c r="BF1403" i="8"/>
  <c r="T1403" i="8"/>
  <c r="R1403" i="8"/>
  <c r="P1403" i="8"/>
  <c r="BI1401" i="8"/>
  <c r="BH1401" i="8"/>
  <c r="BG1401" i="8"/>
  <c r="BF1401" i="8"/>
  <c r="T1401" i="8"/>
  <c r="R1401" i="8"/>
  <c r="P1401" i="8"/>
  <c r="BI1400" i="8"/>
  <c r="BH1400" i="8"/>
  <c r="BG1400" i="8"/>
  <c r="BF1400" i="8"/>
  <c r="T1400" i="8"/>
  <c r="R1400" i="8"/>
  <c r="P1400" i="8"/>
  <c r="BI1399" i="8"/>
  <c r="BH1399" i="8"/>
  <c r="BG1399" i="8"/>
  <c r="BF1399" i="8"/>
  <c r="T1399" i="8"/>
  <c r="R1399" i="8"/>
  <c r="P1399" i="8"/>
  <c r="BI1398" i="8"/>
  <c r="BH1398" i="8"/>
  <c r="BG1398" i="8"/>
  <c r="BF1398" i="8"/>
  <c r="T1398" i="8"/>
  <c r="R1398" i="8"/>
  <c r="P1398" i="8"/>
  <c r="BI1397" i="8"/>
  <c r="BH1397" i="8"/>
  <c r="BG1397" i="8"/>
  <c r="BF1397" i="8"/>
  <c r="T1397" i="8"/>
  <c r="R1397" i="8"/>
  <c r="P1397" i="8"/>
  <c r="BI1393" i="8"/>
  <c r="BH1393" i="8"/>
  <c r="BG1393" i="8"/>
  <c r="BF1393" i="8"/>
  <c r="T1393" i="8"/>
  <c r="R1393" i="8"/>
  <c r="P1393" i="8"/>
  <c r="BI1391" i="8"/>
  <c r="BH1391" i="8"/>
  <c r="BG1391" i="8"/>
  <c r="BF1391" i="8"/>
  <c r="T1391" i="8"/>
  <c r="R1391" i="8"/>
  <c r="P1391" i="8"/>
  <c r="BI1387" i="8"/>
  <c r="BH1387" i="8"/>
  <c r="BG1387" i="8"/>
  <c r="BF1387" i="8"/>
  <c r="T1387" i="8"/>
  <c r="R1387" i="8"/>
  <c r="P1387" i="8"/>
  <c r="BI1383" i="8"/>
  <c r="BH1383" i="8"/>
  <c r="BG1383" i="8"/>
  <c r="BF1383" i="8"/>
  <c r="T1383" i="8"/>
  <c r="R1383" i="8"/>
  <c r="P1383" i="8"/>
  <c r="BI1382" i="8"/>
  <c r="BH1382" i="8"/>
  <c r="BG1382" i="8"/>
  <c r="BF1382" i="8"/>
  <c r="T1382" i="8"/>
  <c r="R1382" i="8"/>
  <c r="P1382" i="8"/>
  <c r="BI1381" i="8"/>
  <c r="BH1381" i="8"/>
  <c r="BG1381" i="8"/>
  <c r="BF1381" i="8"/>
  <c r="T1381" i="8"/>
  <c r="R1381" i="8"/>
  <c r="P1381" i="8"/>
  <c r="BI1379" i="8"/>
  <c r="BH1379" i="8"/>
  <c r="BG1379" i="8"/>
  <c r="BF1379" i="8"/>
  <c r="T1379" i="8"/>
  <c r="R1379" i="8"/>
  <c r="P1379" i="8"/>
  <c r="BI1377" i="8"/>
  <c r="BH1377" i="8"/>
  <c r="BG1377" i="8"/>
  <c r="BF1377" i="8"/>
  <c r="T1377" i="8"/>
  <c r="R1377" i="8"/>
  <c r="P1377" i="8"/>
  <c r="BI1373" i="8"/>
  <c r="BH1373" i="8"/>
  <c r="BG1373" i="8"/>
  <c r="BF1373" i="8"/>
  <c r="T1373" i="8"/>
  <c r="R1373" i="8"/>
  <c r="P1373" i="8"/>
  <c r="BI1371" i="8"/>
  <c r="BH1371" i="8"/>
  <c r="BG1371" i="8"/>
  <c r="BF1371" i="8"/>
  <c r="T1371" i="8"/>
  <c r="R1371" i="8"/>
  <c r="P1371" i="8"/>
  <c r="BI1367" i="8"/>
  <c r="BH1367" i="8"/>
  <c r="BG1367" i="8"/>
  <c r="BF1367" i="8"/>
  <c r="T1367" i="8"/>
  <c r="R1367" i="8"/>
  <c r="P1367" i="8"/>
  <c r="BI1366" i="8"/>
  <c r="BH1366" i="8"/>
  <c r="BG1366" i="8"/>
  <c r="BF1366" i="8"/>
  <c r="T1366" i="8"/>
  <c r="R1366" i="8"/>
  <c r="P1366" i="8"/>
  <c r="BI1363" i="8"/>
  <c r="BH1363" i="8"/>
  <c r="BG1363" i="8"/>
  <c r="BF1363" i="8"/>
  <c r="T1363" i="8"/>
  <c r="R1363" i="8"/>
  <c r="P1363" i="8"/>
  <c r="BI1361" i="8"/>
  <c r="BH1361" i="8"/>
  <c r="BG1361" i="8"/>
  <c r="BF1361" i="8"/>
  <c r="T1361" i="8"/>
  <c r="R1361" i="8"/>
  <c r="P1361" i="8"/>
  <c r="BI1356" i="8"/>
  <c r="BH1356" i="8"/>
  <c r="BG1356" i="8"/>
  <c r="BF1356" i="8"/>
  <c r="T1356" i="8"/>
  <c r="R1356" i="8"/>
  <c r="P1356" i="8"/>
  <c r="BI1354" i="8"/>
  <c r="BH1354" i="8"/>
  <c r="BG1354" i="8"/>
  <c r="BF1354" i="8"/>
  <c r="T1354" i="8"/>
  <c r="R1354" i="8"/>
  <c r="P1354" i="8"/>
  <c r="BI1351" i="8"/>
  <c r="BH1351" i="8"/>
  <c r="BG1351" i="8"/>
  <c r="BF1351" i="8"/>
  <c r="T1351" i="8"/>
  <c r="R1351" i="8"/>
  <c r="P1351" i="8"/>
  <c r="BI1349" i="8"/>
  <c r="BH1349" i="8"/>
  <c r="BG1349" i="8"/>
  <c r="BF1349" i="8"/>
  <c r="T1349" i="8"/>
  <c r="R1349" i="8"/>
  <c r="P1349" i="8"/>
  <c r="BI1332" i="8"/>
  <c r="BH1332" i="8"/>
  <c r="BG1332" i="8"/>
  <c r="BF1332" i="8"/>
  <c r="T1332" i="8"/>
  <c r="R1332" i="8"/>
  <c r="P1332" i="8"/>
  <c r="BI1314" i="8"/>
  <c r="BH1314" i="8"/>
  <c r="BG1314" i="8"/>
  <c r="BF1314" i="8"/>
  <c r="T1314" i="8"/>
  <c r="R1314" i="8"/>
  <c r="P1314" i="8"/>
  <c r="BI1312" i="8"/>
  <c r="BH1312" i="8"/>
  <c r="BG1312" i="8"/>
  <c r="BF1312" i="8"/>
  <c r="T1312" i="8"/>
  <c r="R1312" i="8"/>
  <c r="P1312" i="8"/>
  <c r="BI1283" i="8"/>
  <c r="BH1283" i="8"/>
  <c r="BG1283" i="8"/>
  <c r="BF1283" i="8"/>
  <c r="T1283" i="8"/>
  <c r="R1283" i="8"/>
  <c r="P1283" i="8"/>
  <c r="BI1282" i="8"/>
  <c r="BH1282" i="8"/>
  <c r="BG1282" i="8"/>
  <c r="BF1282" i="8"/>
  <c r="T1282" i="8"/>
  <c r="R1282" i="8"/>
  <c r="P1282" i="8"/>
  <c r="BI1281" i="8"/>
  <c r="BH1281" i="8"/>
  <c r="BG1281" i="8"/>
  <c r="BF1281" i="8"/>
  <c r="T1281" i="8"/>
  <c r="R1281" i="8"/>
  <c r="P1281" i="8"/>
  <c r="BI1279" i="8"/>
  <c r="BH1279" i="8"/>
  <c r="BG1279" i="8"/>
  <c r="BF1279" i="8"/>
  <c r="T1279" i="8"/>
  <c r="R1279" i="8"/>
  <c r="P1279" i="8"/>
  <c r="BI1278" i="8"/>
  <c r="BH1278" i="8"/>
  <c r="BG1278" i="8"/>
  <c r="BF1278" i="8"/>
  <c r="T1278" i="8"/>
  <c r="R1278" i="8"/>
  <c r="P1278" i="8"/>
  <c r="BI1276" i="8"/>
  <c r="BH1276" i="8"/>
  <c r="BG1276" i="8"/>
  <c r="BF1276" i="8"/>
  <c r="T1276" i="8"/>
  <c r="R1276" i="8"/>
  <c r="P1276" i="8"/>
  <c r="BI1275" i="8"/>
  <c r="BH1275" i="8"/>
  <c r="BG1275" i="8"/>
  <c r="BF1275" i="8"/>
  <c r="T1275" i="8"/>
  <c r="R1275" i="8"/>
  <c r="P1275" i="8"/>
  <c r="BI1274" i="8"/>
  <c r="BH1274" i="8"/>
  <c r="BG1274" i="8"/>
  <c r="BF1274" i="8"/>
  <c r="T1274" i="8"/>
  <c r="R1274" i="8"/>
  <c r="P1274" i="8"/>
  <c r="BI1273" i="8"/>
  <c r="BH1273" i="8"/>
  <c r="BG1273" i="8"/>
  <c r="BF1273" i="8"/>
  <c r="T1273" i="8"/>
  <c r="R1273" i="8"/>
  <c r="P1273" i="8"/>
  <c r="BI1272" i="8"/>
  <c r="BH1272" i="8"/>
  <c r="BG1272" i="8"/>
  <c r="BF1272" i="8"/>
  <c r="T1272" i="8"/>
  <c r="R1272" i="8"/>
  <c r="P1272" i="8"/>
  <c r="BI1271" i="8"/>
  <c r="BH1271" i="8"/>
  <c r="BG1271" i="8"/>
  <c r="BF1271" i="8"/>
  <c r="T1271" i="8"/>
  <c r="R1271" i="8"/>
  <c r="P1271" i="8"/>
  <c r="BI1268" i="8"/>
  <c r="BH1268" i="8"/>
  <c r="BG1268" i="8"/>
  <c r="BF1268" i="8"/>
  <c r="T1268" i="8"/>
  <c r="R1268" i="8"/>
  <c r="P1268" i="8"/>
  <c r="BI1263" i="8"/>
  <c r="BH1263" i="8"/>
  <c r="BG1263" i="8"/>
  <c r="BF1263" i="8"/>
  <c r="T1263" i="8"/>
  <c r="R1263" i="8"/>
  <c r="P1263" i="8"/>
  <c r="BI1261" i="8"/>
  <c r="BH1261" i="8"/>
  <c r="BG1261" i="8"/>
  <c r="BF1261" i="8"/>
  <c r="T1261" i="8"/>
  <c r="R1261" i="8"/>
  <c r="P1261" i="8"/>
  <c r="BI1260" i="8"/>
  <c r="BH1260" i="8"/>
  <c r="BG1260" i="8"/>
  <c r="BF1260" i="8"/>
  <c r="T1260" i="8"/>
  <c r="R1260" i="8"/>
  <c r="P1260" i="8"/>
  <c r="BI1259" i="8"/>
  <c r="BH1259" i="8"/>
  <c r="BG1259" i="8"/>
  <c r="BF1259" i="8"/>
  <c r="T1259" i="8"/>
  <c r="R1259" i="8"/>
  <c r="P1259" i="8"/>
  <c r="BI1258" i="8"/>
  <c r="BH1258" i="8"/>
  <c r="BG1258" i="8"/>
  <c r="BF1258" i="8"/>
  <c r="T1258" i="8"/>
  <c r="R1258" i="8"/>
  <c r="P1258" i="8"/>
  <c r="BI1257" i="8"/>
  <c r="BH1257" i="8"/>
  <c r="BG1257" i="8"/>
  <c r="BF1257" i="8"/>
  <c r="T1257" i="8"/>
  <c r="R1257" i="8"/>
  <c r="P1257" i="8"/>
  <c r="BI1256" i="8"/>
  <c r="BH1256" i="8"/>
  <c r="BG1256" i="8"/>
  <c r="BF1256" i="8"/>
  <c r="T1256" i="8"/>
  <c r="R1256" i="8"/>
  <c r="P1256" i="8"/>
  <c r="BI1254" i="8"/>
  <c r="BH1254" i="8"/>
  <c r="BG1254" i="8"/>
  <c r="BF1254" i="8"/>
  <c r="T1254" i="8"/>
  <c r="R1254" i="8"/>
  <c r="P1254" i="8"/>
  <c r="BI1253" i="8"/>
  <c r="BH1253" i="8"/>
  <c r="BG1253" i="8"/>
  <c r="BF1253" i="8"/>
  <c r="T1253" i="8"/>
  <c r="R1253" i="8"/>
  <c r="P1253" i="8"/>
  <c r="BI1251" i="8"/>
  <c r="BH1251" i="8"/>
  <c r="BG1251" i="8"/>
  <c r="BF1251" i="8"/>
  <c r="T1251" i="8"/>
  <c r="R1251" i="8"/>
  <c r="P1251" i="8"/>
  <c r="BI1247" i="8"/>
  <c r="BH1247" i="8"/>
  <c r="BG1247" i="8"/>
  <c r="BF1247" i="8"/>
  <c r="T1247" i="8"/>
  <c r="R1247" i="8"/>
  <c r="P1247" i="8"/>
  <c r="BI1245" i="8"/>
  <c r="BH1245" i="8"/>
  <c r="BG1245" i="8"/>
  <c r="BF1245" i="8"/>
  <c r="T1245" i="8"/>
  <c r="R1245" i="8"/>
  <c r="P1245" i="8"/>
  <c r="BI1241" i="8"/>
  <c r="BH1241" i="8"/>
  <c r="BG1241" i="8"/>
  <c r="BF1241" i="8"/>
  <c r="T1241" i="8"/>
  <c r="R1241" i="8"/>
  <c r="P1241" i="8"/>
  <c r="BI1239" i="8"/>
  <c r="BH1239" i="8"/>
  <c r="BG1239" i="8"/>
  <c r="BF1239" i="8"/>
  <c r="T1239" i="8"/>
  <c r="R1239" i="8"/>
  <c r="P1239" i="8"/>
  <c r="BI1237" i="8"/>
  <c r="BH1237" i="8"/>
  <c r="BG1237" i="8"/>
  <c r="BF1237" i="8"/>
  <c r="T1237" i="8"/>
  <c r="R1237" i="8"/>
  <c r="P1237" i="8"/>
  <c r="BI1233" i="8"/>
  <c r="BH1233" i="8"/>
  <c r="BG1233" i="8"/>
  <c r="BF1233" i="8"/>
  <c r="T1233" i="8"/>
  <c r="R1233" i="8"/>
  <c r="P1233" i="8"/>
  <c r="BI1231" i="8"/>
  <c r="BH1231" i="8"/>
  <c r="BG1231" i="8"/>
  <c r="BF1231" i="8"/>
  <c r="T1231" i="8"/>
  <c r="R1231" i="8"/>
  <c r="P1231" i="8"/>
  <c r="BI1227" i="8"/>
  <c r="BH1227" i="8"/>
  <c r="BG1227" i="8"/>
  <c r="BF1227" i="8"/>
  <c r="T1227" i="8"/>
  <c r="R1227" i="8"/>
  <c r="P1227" i="8"/>
  <c r="BI1225" i="8"/>
  <c r="BH1225" i="8"/>
  <c r="BG1225" i="8"/>
  <c r="BF1225" i="8"/>
  <c r="T1225" i="8"/>
  <c r="R1225" i="8"/>
  <c r="P1225" i="8"/>
  <c r="BI1223" i="8"/>
  <c r="BH1223" i="8"/>
  <c r="BG1223" i="8"/>
  <c r="BF1223" i="8"/>
  <c r="T1223" i="8"/>
  <c r="R1223" i="8"/>
  <c r="P1223" i="8"/>
  <c r="BI1219" i="8"/>
  <c r="BH1219" i="8"/>
  <c r="BG1219" i="8"/>
  <c r="BF1219" i="8"/>
  <c r="T1219" i="8"/>
  <c r="R1219" i="8"/>
  <c r="P1219" i="8"/>
  <c r="BI1217" i="8"/>
  <c r="BH1217" i="8"/>
  <c r="BG1217" i="8"/>
  <c r="BF1217" i="8"/>
  <c r="T1217" i="8"/>
  <c r="R1217" i="8"/>
  <c r="P1217" i="8"/>
  <c r="BI1214" i="8"/>
  <c r="BH1214" i="8"/>
  <c r="BG1214" i="8"/>
  <c r="BF1214" i="8"/>
  <c r="T1214" i="8"/>
  <c r="R1214" i="8"/>
  <c r="P1214" i="8"/>
  <c r="BI1213" i="8"/>
  <c r="BH1213" i="8"/>
  <c r="BG1213" i="8"/>
  <c r="BF1213" i="8"/>
  <c r="T1213" i="8"/>
  <c r="R1213" i="8"/>
  <c r="P1213" i="8"/>
  <c r="BI1210" i="8"/>
  <c r="BH1210" i="8"/>
  <c r="BG1210" i="8"/>
  <c r="BF1210" i="8"/>
  <c r="T1210" i="8"/>
  <c r="R1210" i="8"/>
  <c r="P1210" i="8"/>
  <c r="BI1209" i="8"/>
  <c r="BH1209" i="8"/>
  <c r="BG1209" i="8"/>
  <c r="BF1209" i="8"/>
  <c r="T1209" i="8"/>
  <c r="R1209" i="8"/>
  <c r="P1209" i="8"/>
  <c r="BI1206" i="8"/>
  <c r="BH1206" i="8"/>
  <c r="BG1206" i="8"/>
  <c r="BF1206" i="8"/>
  <c r="T1206" i="8"/>
  <c r="R1206" i="8"/>
  <c r="P1206" i="8"/>
  <c r="BI1204" i="8"/>
  <c r="BH1204" i="8"/>
  <c r="BG1204" i="8"/>
  <c r="BF1204" i="8"/>
  <c r="T1204" i="8"/>
  <c r="R1204" i="8"/>
  <c r="P1204" i="8"/>
  <c r="BI1203" i="8"/>
  <c r="BH1203" i="8"/>
  <c r="BG1203" i="8"/>
  <c r="BF1203" i="8"/>
  <c r="T1203" i="8"/>
  <c r="R1203" i="8"/>
  <c r="P1203" i="8"/>
  <c r="BI1202" i="8"/>
  <c r="BH1202" i="8"/>
  <c r="BG1202" i="8"/>
  <c r="BF1202" i="8"/>
  <c r="T1202" i="8"/>
  <c r="R1202" i="8"/>
  <c r="P1202" i="8"/>
  <c r="BI1201" i="8"/>
  <c r="BH1201" i="8"/>
  <c r="BG1201" i="8"/>
  <c r="BF1201" i="8"/>
  <c r="T1201" i="8"/>
  <c r="R1201" i="8"/>
  <c r="P1201" i="8"/>
  <c r="BI1200" i="8"/>
  <c r="BH1200" i="8"/>
  <c r="BG1200" i="8"/>
  <c r="BF1200" i="8"/>
  <c r="T1200" i="8"/>
  <c r="R1200" i="8"/>
  <c r="P1200" i="8"/>
  <c r="BI1199" i="8"/>
  <c r="BH1199" i="8"/>
  <c r="BG1199" i="8"/>
  <c r="BF1199" i="8"/>
  <c r="T1199" i="8"/>
  <c r="R1199" i="8"/>
  <c r="P1199" i="8"/>
  <c r="BI1198" i="8"/>
  <c r="BH1198" i="8"/>
  <c r="BG1198" i="8"/>
  <c r="BF1198" i="8"/>
  <c r="T1198" i="8"/>
  <c r="R1198" i="8"/>
  <c r="P1198" i="8"/>
  <c r="BI1197" i="8"/>
  <c r="BH1197" i="8"/>
  <c r="BG1197" i="8"/>
  <c r="BF1197" i="8"/>
  <c r="T1197" i="8"/>
  <c r="R1197" i="8"/>
  <c r="P1197" i="8"/>
  <c r="BI1196" i="8"/>
  <c r="BH1196" i="8"/>
  <c r="BG1196" i="8"/>
  <c r="BF1196" i="8"/>
  <c r="T1196" i="8"/>
  <c r="R1196" i="8"/>
  <c r="P1196" i="8"/>
  <c r="BI1195" i="8"/>
  <c r="BH1195" i="8"/>
  <c r="BG1195" i="8"/>
  <c r="BF1195" i="8"/>
  <c r="T1195" i="8"/>
  <c r="R1195" i="8"/>
  <c r="P1195" i="8"/>
  <c r="BI1194" i="8"/>
  <c r="BH1194" i="8"/>
  <c r="BG1194" i="8"/>
  <c r="BF1194" i="8"/>
  <c r="T1194" i="8"/>
  <c r="R1194" i="8"/>
  <c r="P1194" i="8"/>
  <c r="BI1193" i="8"/>
  <c r="BH1193" i="8"/>
  <c r="BG1193" i="8"/>
  <c r="BF1193" i="8"/>
  <c r="T1193" i="8"/>
  <c r="R1193" i="8"/>
  <c r="P1193" i="8"/>
  <c r="BI1192" i="8"/>
  <c r="BH1192" i="8"/>
  <c r="BG1192" i="8"/>
  <c r="BF1192" i="8"/>
  <c r="T1192" i="8"/>
  <c r="R1192" i="8"/>
  <c r="P1192" i="8"/>
  <c r="BI1191" i="8"/>
  <c r="BH1191" i="8"/>
  <c r="BG1191" i="8"/>
  <c r="BF1191" i="8"/>
  <c r="T1191" i="8"/>
  <c r="R1191" i="8"/>
  <c r="P1191" i="8"/>
  <c r="BI1190" i="8"/>
  <c r="BH1190" i="8"/>
  <c r="BG1190" i="8"/>
  <c r="BF1190" i="8"/>
  <c r="T1190" i="8"/>
  <c r="R1190" i="8"/>
  <c r="P1190" i="8"/>
  <c r="BI1189" i="8"/>
  <c r="BH1189" i="8"/>
  <c r="BG1189" i="8"/>
  <c r="BF1189" i="8"/>
  <c r="T1189" i="8"/>
  <c r="R1189" i="8"/>
  <c r="P1189" i="8"/>
  <c r="BI1188" i="8"/>
  <c r="BH1188" i="8"/>
  <c r="BG1188" i="8"/>
  <c r="BF1188" i="8"/>
  <c r="T1188" i="8"/>
  <c r="R1188" i="8"/>
  <c r="P1188" i="8"/>
  <c r="BI1187" i="8"/>
  <c r="BH1187" i="8"/>
  <c r="BG1187" i="8"/>
  <c r="BF1187" i="8"/>
  <c r="T1187" i="8"/>
  <c r="R1187" i="8"/>
  <c r="P1187" i="8"/>
  <c r="BI1186" i="8"/>
  <c r="BH1186" i="8"/>
  <c r="BG1186" i="8"/>
  <c r="BF1186" i="8"/>
  <c r="T1186" i="8"/>
  <c r="R1186" i="8"/>
  <c r="P1186" i="8"/>
  <c r="BI1185" i="8"/>
  <c r="BH1185" i="8"/>
  <c r="BG1185" i="8"/>
  <c r="BF1185" i="8"/>
  <c r="T1185" i="8"/>
  <c r="R1185" i="8"/>
  <c r="P1185" i="8"/>
  <c r="BI1184" i="8"/>
  <c r="BH1184" i="8"/>
  <c r="BG1184" i="8"/>
  <c r="BF1184" i="8"/>
  <c r="T1184" i="8"/>
  <c r="R1184" i="8"/>
  <c r="P1184" i="8"/>
  <c r="BI1183" i="8"/>
  <c r="BH1183" i="8"/>
  <c r="BG1183" i="8"/>
  <c r="BF1183" i="8"/>
  <c r="T1183" i="8"/>
  <c r="R1183" i="8"/>
  <c r="P1183" i="8"/>
  <c r="BI1182" i="8"/>
  <c r="BH1182" i="8"/>
  <c r="BG1182" i="8"/>
  <c r="BF1182" i="8"/>
  <c r="T1182" i="8"/>
  <c r="R1182" i="8"/>
  <c r="P1182" i="8"/>
  <c r="BI1180" i="8"/>
  <c r="BH1180" i="8"/>
  <c r="BG1180" i="8"/>
  <c r="BF1180" i="8"/>
  <c r="T1180" i="8"/>
  <c r="R1180" i="8"/>
  <c r="P1180" i="8"/>
  <c r="BI1179" i="8"/>
  <c r="BH1179" i="8"/>
  <c r="BG1179" i="8"/>
  <c r="BF1179" i="8"/>
  <c r="T1179" i="8"/>
  <c r="R1179" i="8"/>
  <c r="P1179" i="8"/>
  <c r="BI1177" i="8"/>
  <c r="BH1177" i="8"/>
  <c r="BG1177" i="8"/>
  <c r="BF1177" i="8"/>
  <c r="T1177" i="8"/>
  <c r="R1177" i="8"/>
  <c r="P1177" i="8"/>
  <c r="BI1173" i="8"/>
  <c r="BH1173" i="8"/>
  <c r="BG1173" i="8"/>
  <c r="BF1173" i="8"/>
  <c r="T1173" i="8"/>
  <c r="R1173" i="8"/>
  <c r="P1173" i="8"/>
  <c r="BI1165" i="8"/>
  <c r="BH1165" i="8"/>
  <c r="BG1165" i="8"/>
  <c r="BF1165" i="8"/>
  <c r="T1165" i="8"/>
  <c r="R1165" i="8"/>
  <c r="P1165" i="8"/>
  <c r="BI1154" i="8"/>
  <c r="BH1154" i="8"/>
  <c r="BG1154" i="8"/>
  <c r="BF1154" i="8"/>
  <c r="T1154" i="8"/>
  <c r="R1154" i="8"/>
  <c r="P1154" i="8"/>
  <c r="BI1144" i="8"/>
  <c r="BH1144" i="8"/>
  <c r="BG1144" i="8"/>
  <c r="BF1144" i="8"/>
  <c r="T1144" i="8"/>
  <c r="R1144" i="8"/>
  <c r="P1144" i="8"/>
  <c r="BI1142" i="8"/>
  <c r="BH1142" i="8"/>
  <c r="BG1142" i="8"/>
  <c r="BF1142" i="8"/>
  <c r="T1142" i="8"/>
  <c r="R1142" i="8"/>
  <c r="P1142" i="8"/>
  <c r="BI1141" i="8"/>
  <c r="BH1141" i="8"/>
  <c r="BG1141" i="8"/>
  <c r="BF1141" i="8"/>
  <c r="T1141" i="8"/>
  <c r="R1141" i="8"/>
  <c r="P1141" i="8"/>
  <c r="BI1138" i="8"/>
  <c r="BH1138" i="8"/>
  <c r="BG1138" i="8"/>
  <c r="BF1138" i="8"/>
  <c r="T1138" i="8"/>
  <c r="R1138" i="8"/>
  <c r="P1138" i="8"/>
  <c r="BI1137" i="8"/>
  <c r="BH1137" i="8"/>
  <c r="BG1137" i="8"/>
  <c r="BF1137" i="8"/>
  <c r="T1137" i="8"/>
  <c r="R1137" i="8"/>
  <c r="P1137" i="8"/>
  <c r="BI1134" i="8"/>
  <c r="BH1134" i="8"/>
  <c r="BG1134" i="8"/>
  <c r="BF1134" i="8"/>
  <c r="T1134" i="8"/>
  <c r="R1134" i="8"/>
  <c r="P1134" i="8"/>
  <c r="BI1133" i="8"/>
  <c r="BH1133" i="8"/>
  <c r="BG1133" i="8"/>
  <c r="BF1133" i="8"/>
  <c r="T1133" i="8"/>
  <c r="R1133" i="8"/>
  <c r="P1133" i="8"/>
  <c r="BI1129" i="8"/>
  <c r="BH1129" i="8"/>
  <c r="BG1129" i="8"/>
  <c r="BF1129" i="8"/>
  <c r="T1129" i="8"/>
  <c r="R1129" i="8"/>
  <c r="P1129" i="8"/>
  <c r="BI1128" i="8"/>
  <c r="BH1128" i="8"/>
  <c r="BG1128" i="8"/>
  <c r="BF1128" i="8"/>
  <c r="T1128" i="8"/>
  <c r="R1128" i="8"/>
  <c r="P1128" i="8"/>
  <c r="BI1127" i="8"/>
  <c r="BH1127" i="8"/>
  <c r="BG1127" i="8"/>
  <c r="BF1127" i="8"/>
  <c r="T1127" i="8"/>
  <c r="R1127" i="8"/>
  <c r="P1127" i="8"/>
  <c r="BI1124" i="8"/>
  <c r="BH1124" i="8"/>
  <c r="BG1124" i="8"/>
  <c r="BF1124" i="8"/>
  <c r="T1124" i="8"/>
  <c r="R1124" i="8"/>
  <c r="P1124" i="8"/>
  <c r="BI1123" i="8"/>
  <c r="BH1123" i="8"/>
  <c r="BG1123" i="8"/>
  <c r="BF1123" i="8"/>
  <c r="T1123" i="8"/>
  <c r="R1123" i="8"/>
  <c r="P1123" i="8"/>
  <c r="BI1120" i="8"/>
  <c r="BH1120" i="8"/>
  <c r="BG1120" i="8"/>
  <c r="BF1120" i="8"/>
  <c r="T1120" i="8"/>
  <c r="R1120" i="8"/>
  <c r="P1120" i="8"/>
  <c r="BI1117" i="8"/>
  <c r="BH1117" i="8"/>
  <c r="BG1117" i="8"/>
  <c r="BF1117" i="8"/>
  <c r="T1117" i="8"/>
  <c r="R1117" i="8"/>
  <c r="P1117" i="8"/>
  <c r="BI1114" i="8"/>
  <c r="BH1114" i="8"/>
  <c r="BG1114" i="8"/>
  <c r="BF1114" i="8"/>
  <c r="T1114" i="8"/>
  <c r="R1114" i="8"/>
  <c r="P1114" i="8"/>
  <c r="BI1111" i="8"/>
  <c r="BH1111" i="8"/>
  <c r="BG1111" i="8"/>
  <c r="BF1111" i="8"/>
  <c r="T1111" i="8"/>
  <c r="R1111" i="8"/>
  <c r="P1111" i="8"/>
  <c r="BI1108" i="8"/>
  <c r="BH1108" i="8"/>
  <c r="BG1108" i="8"/>
  <c r="BF1108" i="8"/>
  <c r="T1108" i="8"/>
  <c r="R1108" i="8"/>
  <c r="P1108" i="8"/>
  <c r="BI1107" i="8"/>
  <c r="BH1107" i="8"/>
  <c r="BG1107" i="8"/>
  <c r="BF1107" i="8"/>
  <c r="T1107" i="8"/>
  <c r="R1107" i="8"/>
  <c r="P1107" i="8"/>
  <c r="BI1106" i="8"/>
  <c r="BH1106" i="8"/>
  <c r="BG1106" i="8"/>
  <c r="BF1106" i="8"/>
  <c r="T1106" i="8"/>
  <c r="R1106" i="8"/>
  <c r="P1106" i="8"/>
  <c r="BI1103" i="8"/>
  <c r="BH1103" i="8"/>
  <c r="BG1103" i="8"/>
  <c r="BF1103" i="8"/>
  <c r="T1103" i="8"/>
  <c r="R1103" i="8"/>
  <c r="P1103" i="8"/>
  <c r="BI1102" i="8"/>
  <c r="BH1102" i="8"/>
  <c r="BG1102" i="8"/>
  <c r="BF1102" i="8"/>
  <c r="T1102" i="8"/>
  <c r="R1102" i="8"/>
  <c r="P1102" i="8"/>
  <c r="BI1101" i="8"/>
  <c r="BH1101" i="8"/>
  <c r="BG1101" i="8"/>
  <c r="BF1101" i="8"/>
  <c r="T1101" i="8"/>
  <c r="R1101" i="8"/>
  <c r="P1101" i="8"/>
  <c r="BI1098" i="8"/>
  <c r="BH1098" i="8"/>
  <c r="BG1098" i="8"/>
  <c r="BF1098" i="8"/>
  <c r="T1098" i="8"/>
  <c r="R1098" i="8"/>
  <c r="P1098" i="8"/>
  <c r="BI1097" i="8"/>
  <c r="BH1097" i="8"/>
  <c r="BG1097" i="8"/>
  <c r="BF1097" i="8"/>
  <c r="T1097" i="8"/>
  <c r="R1097" i="8"/>
  <c r="P1097" i="8"/>
  <c r="BI1094" i="8"/>
  <c r="BH1094" i="8"/>
  <c r="BG1094" i="8"/>
  <c r="BF1094" i="8"/>
  <c r="T1094" i="8"/>
  <c r="R1094" i="8"/>
  <c r="P1094" i="8"/>
  <c r="BI1093" i="8"/>
  <c r="BH1093" i="8"/>
  <c r="BG1093" i="8"/>
  <c r="BF1093" i="8"/>
  <c r="T1093" i="8"/>
  <c r="R1093" i="8"/>
  <c r="P1093" i="8"/>
  <c r="BI1089" i="8"/>
  <c r="BH1089" i="8"/>
  <c r="BG1089" i="8"/>
  <c r="BF1089" i="8"/>
  <c r="T1089" i="8"/>
  <c r="R1089" i="8"/>
  <c r="P1089" i="8"/>
  <c r="BI1088" i="8"/>
  <c r="BH1088" i="8"/>
  <c r="BG1088" i="8"/>
  <c r="BF1088" i="8"/>
  <c r="T1088" i="8"/>
  <c r="R1088" i="8"/>
  <c r="P1088" i="8"/>
  <c r="BI1087" i="8"/>
  <c r="BH1087" i="8"/>
  <c r="BG1087" i="8"/>
  <c r="BF1087" i="8"/>
  <c r="T1087" i="8"/>
  <c r="R1087" i="8"/>
  <c r="P1087" i="8"/>
  <c r="BI1086" i="8"/>
  <c r="BH1086" i="8"/>
  <c r="BG1086" i="8"/>
  <c r="BF1086" i="8"/>
  <c r="T1086" i="8"/>
  <c r="R1086" i="8"/>
  <c r="P1086" i="8"/>
  <c r="BI1085" i="8"/>
  <c r="BH1085" i="8"/>
  <c r="BG1085" i="8"/>
  <c r="BF1085" i="8"/>
  <c r="T1085" i="8"/>
  <c r="R1085" i="8"/>
  <c r="P1085" i="8"/>
  <c r="BI1079" i="8"/>
  <c r="BH1079" i="8"/>
  <c r="BG1079" i="8"/>
  <c r="BF1079" i="8"/>
  <c r="T1079" i="8"/>
  <c r="R1079" i="8"/>
  <c r="P1079" i="8"/>
  <c r="BI1078" i="8"/>
  <c r="BH1078" i="8"/>
  <c r="BG1078" i="8"/>
  <c r="BF1078" i="8"/>
  <c r="T1078" i="8"/>
  <c r="R1078" i="8"/>
  <c r="P1078" i="8"/>
  <c r="BI1077" i="8"/>
  <c r="BH1077" i="8"/>
  <c r="BG1077" i="8"/>
  <c r="BF1077" i="8"/>
  <c r="T1077" i="8"/>
  <c r="R1077" i="8"/>
  <c r="P1077" i="8"/>
  <c r="BI1075" i="8"/>
  <c r="BH1075" i="8"/>
  <c r="BG1075" i="8"/>
  <c r="BF1075" i="8"/>
  <c r="T1075" i="8"/>
  <c r="R1075" i="8"/>
  <c r="P1075" i="8"/>
  <c r="BI1073" i="8"/>
  <c r="BH1073" i="8"/>
  <c r="BG1073" i="8"/>
  <c r="BF1073" i="8"/>
  <c r="T1073" i="8"/>
  <c r="R1073" i="8"/>
  <c r="P1073" i="8"/>
  <c r="BI1068" i="8"/>
  <c r="BH1068" i="8"/>
  <c r="BG1068" i="8"/>
  <c r="BF1068" i="8"/>
  <c r="T1068" i="8"/>
  <c r="R1068" i="8"/>
  <c r="P1068" i="8"/>
  <c r="BI1067" i="8"/>
  <c r="BH1067" i="8"/>
  <c r="BG1067" i="8"/>
  <c r="BF1067" i="8"/>
  <c r="T1067" i="8"/>
  <c r="R1067" i="8"/>
  <c r="P1067" i="8"/>
  <c r="BI1064" i="8"/>
  <c r="BH1064" i="8"/>
  <c r="BG1064" i="8"/>
  <c r="BF1064" i="8"/>
  <c r="T1064" i="8"/>
  <c r="R1064" i="8"/>
  <c r="P1064" i="8"/>
  <c r="BI1063" i="8"/>
  <c r="BH1063" i="8"/>
  <c r="BG1063" i="8"/>
  <c r="BF1063" i="8"/>
  <c r="T1063" i="8"/>
  <c r="R1063" i="8"/>
  <c r="P1063" i="8"/>
  <c r="BI1062" i="8"/>
  <c r="BH1062" i="8"/>
  <c r="BG1062" i="8"/>
  <c r="BF1062" i="8"/>
  <c r="T1062" i="8"/>
  <c r="R1062" i="8"/>
  <c r="P1062" i="8"/>
  <c r="BI1061" i="8"/>
  <c r="BH1061" i="8"/>
  <c r="BG1061" i="8"/>
  <c r="BF1061" i="8"/>
  <c r="T1061" i="8"/>
  <c r="R1061" i="8"/>
  <c r="P1061" i="8"/>
  <c r="BI1058" i="8"/>
  <c r="BH1058" i="8"/>
  <c r="BG1058" i="8"/>
  <c r="BF1058" i="8"/>
  <c r="T1058" i="8"/>
  <c r="R1058" i="8"/>
  <c r="P1058" i="8"/>
  <c r="BI1057" i="8"/>
  <c r="BH1057" i="8"/>
  <c r="BG1057" i="8"/>
  <c r="BF1057" i="8"/>
  <c r="T1057" i="8"/>
  <c r="R1057" i="8"/>
  <c r="P1057" i="8"/>
  <c r="BI1056" i="8"/>
  <c r="BH1056" i="8"/>
  <c r="BG1056" i="8"/>
  <c r="BF1056" i="8"/>
  <c r="T1056" i="8"/>
  <c r="R1056" i="8"/>
  <c r="P1056" i="8"/>
  <c r="BI1053" i="8"/>
  <c r="BH1053" i="8"/>
  <c r="BG1053" i="8"/>
  <c r="BF1053" i="8"/>
  <c r="T1053" i="8"/>
  <c r="R1053" i="8"/>
  <c r="P1053" i="8"/>
  <c r="BI1052" i="8"/>
  <c r="BH1052" i="8"/>
  <c r="BG1052" i="8"/>
  <c r="BF1052" i="8"/>
  <c r="T1052" i="8"/>
  <c r="R1052" i="8"/>
  <c r="P1052" i="8"/>
  <c r="BI1049" i="8"/>
  <c r="BH1049" i="8"/>
  <c r="BG1049" i="8"/>
  <c r="BF1049" i="8"/>
  <c r="T1049" i="8"/>
  <c r="R1049" i="8"/>
  <c r="P1049" i="8"/>
  <c r="BI1048" i="8"/>
  <c r="BH1048" i="8"/>
  <c r="BG1048" i="8"/>
  <c r="BF1048" i="8"/>
  <c r="T1048" i="8"/>
  <c r="R1048" i="8"/>
  <c r="P1048" i="8"/>
  <c r="BI1047" i="8"/>
  <c r="BH1047" i="8"/>
  <c r="BG1047" i="8"/>
  <c r="BF1047" i="8"/>
  <c r="T1047" i="8"/>
  <c r="R1047" i="8"/>
  <c r="P1047" i="8"/>
  <c r="BI1042" i="8"/>
  <c r="BH1042" i="8"/>
  <c r="BG1042" i="8"/>
  <c r="BF1042" i="8"/>
  <c r="T1042" i="8"/>
  <c r="R1042" i="8"/>
  <c r="P1042" i="8"/>
  <c r="BI1039" i="8"/>
  <c r="BH1039" i="8"/>
  <c r="BG1039" i="8"/>
  <c r="BF1039" i="8"/>
  <c r="T1039" i="8"/>
  <c r="R1039" i="8"/>
  <c r="P1039" i="8"/>
  <c r="BI1035" i="8"/>
  <c r="BH1035" i="8"/>
  <c r="BG1035" i="8"/>
  <c r="BF1035" i="8"/>
  <c r="T1035" i="8"/>
  <c r="R1035" i="8"/>
  <c r="P1035" i="8"/>
  <c r="BI1032" i="8"/>
  <c r="BH1032" i="8"/>
  <c r="BG1032" i="8"/>
  <c r="BF1032" i="8"/>
  <c r="T1032" i="8"/>
  <c r="R1032" i="8"/>
  <c r="P1032" i="8"/>
  <c r="BI1029" i="8"/>
  <c r="BH1029" i="8"/>
  <c r="BG1029" i="8"/>
  <c r="BF1029" i="8"/>
  <c r="T1029" i="8"/>
  <c r="R1029" i="8"/>
  <c r="P1029" i="8"/>
  <c r="BI1026" i="8"/>
  <c r="BH1026" i="8"/>
  <c r="BG1026" i="8"/>
  <c r="BF1026" i="8"/>
  <c r="T1026" i="8"/>
  <c r="R1026" i="8"/>
  <c r="P1026" i="8"/>
  <c r="BI1023" i="8"/>
  <c r="BH1023" i="8"/>
  <c r="BG1023" i="8"/>
  <c r="BF1023" i="8"/>
  <c r="T1023" i="8"/>
  <c r="R1023" i="8"/>
  <c r="P1023" i="8"/>
  <c r="BI1020" i="8"/>
  <c r="BH1020" i="8"/>
  <c r="BG1020" i="8"/>
  <c r="BF1020" i="8"/>
  <c r="T1020" i="8"/>
  <c r="R1020" i="8"/>
  <c r="P1020" i="8"/>
  <c r="BI1019" i="8"/>
  <c r="BH1019" i="8"/>
  <c r="BG1019" i="8"/>
  <c r="BF1019" i="8"/>
  <c r="T1019" i="8"/>
  <c r="R1019" i="8"/>
  <c r="P1019" i="8"/>
  <c r="BI1018" i="8"/>
  <c r="BH1018" i="8"/>
  <c r="BG1018" i="8"/>
  <c r="BF1018" i="8"/>
  <c r="T1018" i="8"/>
  <c r="R1018" i="8"/>
  <c r="P1018" i="8"/>
  <c r="BI1017" i="8"/>
  <c r="BH1017" i="8"/>
  <c r="BG1017" i="8"/>
  <c r="BF1017" i="8"/>
  <c r="T1017" i="8"/>
  <c r="R1017" i="8"/>
  <c r="P1017" i="8"/>
  <c r="BI1016" i="8"/>
  <c r="BH1016" i="8"/>
  <c r="BG1016" i="8"/>
  <c r="BF1016" i="8"/>
  <c r="T1016" i="8"/>
  <c r="R1016" i="8"/>
  <c r="P1016" i="8"/>
  <c r="BI1011" i="8"/>
  <c r="BH1011" i="8"/>
  <c r="BG1011" i="8"/>
  <c r="BF1011" i="8"/>
  <c r="T1011" i="8"/>
  <c r="R1011" i="8"/>
  <c r="P1011" i="8"/>
  <c r="BI1009" i="8"/>
  <c r="BH1009" i="8"/>
  <c r="BG1009" i="8"/>
  <c r="BF1009" i="8"/>
  <c r="T1009" i="8"/>
  <c r="R1009" i="8"/>
  <c r="P1009" i="8"/>
  <c r="BI1006" i="8"/>
  <c r="BH1006" i="8"/>
  <c r="BG1006" i="8"/>
  <c r="BF1006" i="8"/>
  <c r="T1006" i="8"/>
  <c r="R1006" i="8"/>
  <c r="P1006" i="8"/>
  <c r="BI1005" i="8"/>
  <c r="BH1005" i="8"/>
  <c r="BG1005" i="8"/>
  <c r="BF1005" i="8"/>
  <c r="T1005" i="8"/>
  <c r="R1005" i="8"/>
  <c r="P1005" i="8"/>
  <c r="BI1002" i="8"/>
  <c r="BH1002" i="8"/>
  <c r="BG1002" i="8"/>
  <c r="BF1002" i="8"/>
  <c r="T1002" i="8"/>
  <c r="R1002" i="8"/>
  <c r="P1002" i="8"/>
  <c r="BI999" i="8"/>
  <c r="BH999" i="8"/>
  <c r="BG999" i="8"/>
  <c r="BF999" i="8"/>
  <c r="T999" i="8"/>
  <c r="R999" i="8"/>
  <c r="P999" i="8"/>
  <c r="BI995" i="8"/>
  <c r="BH995" i="8"/>
  <c r="BG995" i="8"/>
  <c r="BF995" i="8"/>
  <c r="T995" i="8"/>
  <c r="R995" i="8"/>
  <c r="P995" i="8"/>
  <c r="BI992" i="8"/>
  <c r="BH992" i="8"/>
  <c r="BG992" i="8"/>
  <c r="BF992" i="8"/>
  <c r="T992" i="8"/>
  <c r="R992" i="8"/>
  <c r="P992" i="8"/>
  <c r="BI988" i="8"/>
  <c r="BH988" i="8"/>
  <c r="BG988" i="8"/>
  <c r="BF988" i="8"/>
  <c r="T988" i="8"/>
  <c r="R988" i="8"/>
  <c r="P988" i="8"/>
  <c r="BI986" i="8"/>
  <c r="BH986" i="8"/>
  <c r="BG986" i="8"/>
  <c r="BF986" i="8"/>
  <c r="T986" i="8"/>
  <c r="R986" i="8"/>
  <c r="P986" i="8"/>
  <c r="BI976" i="8"/>
  <c r="BH976" i="8"/>
  <c r="BG976" i="8"/>
  <c r="BF976" i="8"/>
  <c r="T976" i="8"/>
  <c r="R976" i="8"/>
  <c r="P976" i="8"/>
  <c r="BI973" i="8"/>
  <c r="BH973" i="8"/>
  <c r="BG973" i="8"/>
  <c r="BF973" i="8"/>
  <c r="T973" i="8"/>
  <c r="R973" i="8"/>
  <c r="P973" i="8"/>
  <c r="BI970" i="8"/>
  <c r="BH970" i="8"/>
  <c r="BG970" i="8"/>
  <c r="BF970" i="8"/>
  <c r="T970" i="8"/>
  <c r="R970" i="8"/>
  <c r="P970" i="8"/>
  <c r="BI968" i="8"/>
  <c r="BH968" i="8"/>
  <c r="BG968" i="8"/>
  <c r="BF968" i="8"/>
  <c r="T968" i="8"/>
  <c r="R968" i="8"/>
  <c r="P968" i="8"/>
  <c r="BI965" i="8"/>
  <c r="BH965" i="8"/>
  <c r="BG965" i="8"/>
  <c r="BF965" i="8"/>
  <c r="T965" i="8"/>
  <c r="R965" i="8"/>
  <c r="P965" i="8"/>
  <c r="BI962" i="8"/>
  <c r="BH962" i="8"/>
  <c r="BG962" i="8"/>
  <c r="BF962" i="8"/>
  <c r="T962" i="8"/>
  <c r="R962" i="8"/>
  <c r="P962" i="8"/>
  <c r="BI961" i="8"/>
  <c r="BH961" i="8"/>
  <c r="BG961" i="8"/>
  <c r="BF961" i="8"/>
  <c r="T961" i="8"/>
  <c r="R961" i="8"/>
  <c r="P961" i="8"/>
  <c r="BI957" i="8"/>
  <c r="BH957" i="8"/>
  <c r="BG957" i="8"/>
  <c r="BF957" i="8"/>
  <c r="T957" i="8"/>
  <c r="R957" i="8"/>
  <c r="P957" i="8"/>
  <c r="BI951" i="8"/>
  <c r="BH951" i="8"/>
  <c r="BG951" i="8"/>
  <c r="BF951" i="8"/>
  <c r="T951" i="8"/>
  <c r="R951" i="8"/>
  <c r="P951" i="8"/>
  <c r="BI947" i="8"/>
  <c r="BH947" i="8"/>
  <c r="BG947" i="8"/>
  <c r="BF947" i="8"/>
  <c r="T947" i="8"/>
  <c r="R947" i="8"/>
  <c r="P947" i="8"/>
  <c r="BI945" i="8"/>
  <c r="BH945" i="8"/>
  <c r="BG945" i="8"/>
  <c r="BF945" i="8"/>
  <c r="T945" i="8"/>
  <c r="R945" i="8"/>
  <c r="P945" i="8"/>
  <c r="BI941" i="8"/>
  <c r="BH941" i="8"/>
  <c r="BG941" i="8"/>
  <c r="BF941" i="8"/>
  <c r="T941" i="8"/>
  <c r="R941" i="8"/>
  <c r="P941" i="8"/>
  <c r="BI938" i="8"/>
  <c r="BH938" i="8"/>
  <c r="BG938" i="8"/>
  <c r="BF938" i="8"/>
  <c r="T938" i="8"/>
  <c r="R938" i="8"/>
  <c r="P938" i="8"/>
  <c r="BI937" i="8"/>
  <c r="BH937" i="8"/>
  <c r="BG937" i="8"/>
  <c r="BF937" i="8"/>
  <c r="T937" i="8"/>
  <c r="R937" i="8"/>
  <c r="P937" i="8"/>
  <c r="BI934" i="8"/>
  <c r="BH934" i="8"/>
  <c r="BG934" i="8"/>
  <c r="BF934" i="8"/>
  <c r="T934" i="8"/>
  <c r="R934" i="8"/>
  <c r="P934" i="8"/>
  <c r="BI933" i="8"/>
  <c r="BH933" i="8"/>
  <c r="BG933" i="8"/>
  <c r="BF933" i="8"/>
  <c r="T933" i="8"/>
  <c r="R933" i="8"/>
  <c r="P933" i="8"/>
  <c r="BI931" i="8"/>
  <c r="BH931" i="8"/>
  <c r="BG931" i="8"/>
  <c r="BF931" i="8"/>
  <c r="T931" i="8"/>
  <c r="R931" i="8"/>
  <c r="P931" i="8"/>
  <c r="BI928" i="8"/>
  <c r="BH928" i="8"/>
  <c r="BG928" i="8"/>
  <c r="BF928" i="8"/>
  <c r="T928" i="8"/>
  <c r="R928" i="8"/>
  <c r="P928" i="8"/>
  <c r="BI927" i="8"/>
  <c r="BH927" i="8"/>
  <c r="BG927" i="8"/>
  <c r="BF927" i="8"/>
  <c r="T927" i="8"/>
  <c r="R927" i="8"/>
  <c r="P927" i="8"/>
  <c r="BI923" i="8"/>
  <c r="BH923" i="8"/>
  <c r="BG923" i="8"/>
  <c r="BF923" i="8"/>
  <c r="T923" i="8"/>
  <c r="R923" i="8"/>
  <c r="P923" i="8"/>
  <c r="BI919" i="8"/>
  <c r="BH919" i="8"/>
  <c r="BG919" i="8"/>
  <c r="BF919" i="8"/>
  <c r="T919" i="8"/>
  <c r="R919" i="8"/>
  <c r="P919" i="8"/>
  <c r="BI917" i="8"/>
  <c r="BH917" i="8"/>
  <c r="BG917" i="8"/>
  <c r="BF917" i="8"/>
  <c r="T917" i="8"/>
  <c r="R917" i="8"/>
  <c r="P917" i="8"/>
  <c r="BI915" i="8"/>
  <c r="BH915" i="8"/>
  <c r="BG915" i="8"/>
  <c r="BF915" i="8"/>
  <c r="T915" i="8"/>
  <c r="R915" i="8"/>
  <c r="P915" i="8"/>
  <c r="BI914" i="8"/>
  <c r="BH914" i="8"/>
  <c r="BG914" i="8"/>
  <c r="BF914" i="8"/>
  <c r="T914" i="8"/>
  <c r="R914" i="8"/>
  <c r="P914" i="8"/>
  <c r="BI910" i="8"/>
  <c r="BH910" i="8"/>
  <c r="BG910" i="8"/>
  <c r="BF910" i="8"/>
  <c r="T910" i="8"/>
  <c r="R910" i="8"/>
  <c r="P910" i="8"/>
  <c r="BI909" i="8"/>
  <c r="BH909" i="8"/>
  <c r="BG909" i="8"/>
  <c r="BF909" i="8"/>
  <c r="T909" i="8"/>
  <c r="R909" i="8"/>
  <c r="P909" i="8"/>
  <c r="BI905" i="8"/>
  <c r="BH905" i="8"/>
  <c r="BG905" i="8"/>
  <c r="BF905" i="8"/>
  <c r="T905" i="8"/>
  <c r="R905" i="8"/>
  <c r="P905" i="8"/>
  <c r="BI903" i="8"/>
  <c r="BH903" i="8"/>
  <c r="BG903" i="8"/>
  <c r="BF903" i="8"/>
  <c r="T903" i="8"/>
  <c r="R903" i="8"/>
  <c r="P903" i="8"/>
  <c r="BI901" i="8"/>
  <c r="BH901" i="8"/>
  <c r="BG901" i="8"/>
  <c r="BF901" i="8"/>
  <c r="T901" i="8"/>
  <c r="R901" i="8"/>
  <c r="P901" i="8"/>
  <c r="BI899" i="8"/>
  <c r="BH899" i="8"/>
  <c r="BG899" i="8"/>
  <c r="BF899" i="8"/>
  <c r="T899" i="8"/>
  <c r="R899" i="8"/>
  <c r="P899" i="8"/>
  <c r="BI897" i="8"/>
  <c r="BH897" i="8"/>
  <c r="BG897" i="8"/>
  <c r="BF897" i="8"/>
  <c r="T897" i="8"/>
  <c r="R897" i="8"/>
  <c r="P897" i="8"/>
  <c r="BI895" i="8"/>
  <c r="BH895" i="8"/>
  <c r="BG895" i="8"/>
  <c r="BF895" i="8"/>
  <c r="T895" i="8"/>
  <c r="R895" i="8"/>
  <c r="P895" i="8"/>
  <c r="BI893" i="8"/>
  <c r="BH893" i="8"/>
  <c r="BG893" i="8"/>
  <c r="BF893" i="8"/>
  <c r="T893" i="8"/>
  <c r="R893" i="8"/>
  <c r="P893" i="8"/>
  <c r="BI879" i="8"/>
  <c r="BH879" i="8"/>
  <c r="BG879" i="8"/>
  <c r="BF879" i="8"/>
  <c r="T879" i="8"/>
  <c r="R879" i="8"/>
  <c r="P879" i="8"/>
  <c r="BI876" i="8"/>
  <c r="BH876" i="8"/>
  <c r="BG876" i="8"/>
  <c r="BF876" i="8"/>
  <c r="T876" i="8"/>
  <c r="R876" i="8"/>
  <c r="P876" i="8"/>
  <c r="BI871" i="8"/>
  <c r="BH871" i="8"/>
  <c r="BG871" i="8"/>
  <c r="BF871" i="8"/>
  <c r="T871" i="8"/>
  <c r="R871" i="8"/>
  <c r="P871" i="8"/>
  <c r="BI867" i="8"/>
  <c r="BH867" i="8"/>
  <c r="BG867" i="8"/>
  <c r="BF867" i="8"/>
  <c r="T867" i="8"/>
  <c r="R867" i="8"/>
  <c r="P867" i="8"/>
  <c r="BI861" i="8"/>
  <c r="BH861" i="8"/>
  <c r="BG861" i="8"/>
  <c r="BF861" i="8"/>
  <c r="T861" i="8"/>
  <c r="R861" i="8"/>
  <c r="P861" i="8"/>
  <c r="BI858" i="8"/>
  <c r="BH858" i="8"/>
  <c r="BG858" i="8"/>
  <c r="BF858" i="8"/>
  <c r="T858" i="8"/>
  <c r="R858" i="8"/>
  <c r="P858" i="8"/>
  <c r="BI857" i="8"/>
  <c r="BH857" i="8"/>
  <c r="BG857" i="8"/>
  <c r="BF857" i="8"/>
  <c r="T857" i="8"/>
  <c r="R857" i="8"/>
  <c r="P857" i="8"/>
  <c r="BI854" i="8"/>
  <c r="BH854" i="8"/>
  <c r="BG854" i="8"/>
  <c r="BF854" i="8"/>
  <c r="T854" i="8"/>
  <c r="R854" i="8"/>
  <c r="P854" i="8"/>
  <c r="BI853" i="8"/>
  <c r="BH853" i="8"/>
  <c r="BG853" i="8"/>
  <c r="BF853" i="8"/>
  <c r="T853" i="8"/>
  <c r="R853" i="8"/>
  <c r="P853" i="8"/>
  <c r="BI852" i="8"/>
  <c r="BH852" i="8"/>
  <c r="BG852" i="8"/>
  <c r="BF852" i="8"/>
  <c r="T852" i="8"/>
  <c r="R852" i="8"/>
  <c r="P852" i="8"/>
  <c r="BI849" i="8"/>
  <c r="BH849" i="8"/>
  <c r="BG849" i="8"/>
  <c r="BF849" i="8"/>
  <c r="T849" i="8"/>
  <c r="R849" i="8"/>
  <c r="P849" i="8"/>
  <c r="BI846" i="8"/>
  <c r="BH846" i="8"/>
  <c r="BG846" i="8"/>
  <c r="BF846" i="8"/>
  <c r="T846" i="8"/>
  <c r="R846" i="8"/>
  <c r="P846" i="8"/>
  <c r="BI843" i="8"/>
  <c r="BH843" i="8"/>
  <c r="BG843" i="8"/>
  <c r="BF843" i="8"/>
  <c r="T843" i="8"/>
  <c r="R843" i="8"/>
  <c r="P843" i="8"/>
  <c r="BI841" i="8"/>
  <c r="BH841" i="8"/>
  <c r="BG841" i="8"/>
  <c r="BF841" i="8"/>
  <c r="T841" i="8"/>
  <c r="R841" i="8"/>
  <c r="P841" i="8"/>
  <c r="BI838" i="8"/>
  <c r="BH838" i="8"/>
  <c r="BG838" i="8"/>
  <c r="BF838" i="8"/>
  <c r="T838" i="8"/>
  <c r="R838" i="8"/>
  <c r="P838" i="8"/>
  <c r="BI836" i="8"/>
  <c r="BH836" i="8"/>
  <c r="BG836" i="8"/>
  <c r="BF836" i="8"/>
  <c r="T836" i="8"/>
  <c r="R836" i="8"/>
  <c r="P836" i="8"/>
  <c r="BI833" i="8"/>
  <c r="BH833" i="8"/>
  <c r="BG833" i="8"/>
  <c r="BF833" i="8"/>
  <c r="T833" i="8"/>
  <c r="R833" i="8"/>
  <c r="P833" i="8"/>
  <c r="BI830" i="8"/>
  <c r="BH830" i="8"/>
  <c r="BG830" i="8"/>
  <c r="BF830" i="8"/>
  <c r="T830" i="8"/>
  <c r="R830" i="8"/>
  <c r="P830" i="8"/>
  <c r="BI829" i="8"/>
  <c r="BH829" i="8"/>
  <c r="BG829" i="8"/>
  <c r="BF829" i="8"/>
  <c r="T829" i="8"/>
  <c r="R829" i="8"/>
  <c r="P829" i="8"/>
  <c r="BI828" i="8"/>
  <c r="BH828" i="8"/>
  <c r="BG828" i="8"/>
  <c r="BF828" i="8"/>
  <c r="T828" i="8"/>
  <c r="R828" i="8"/>
  <c r="P828" i="8"/>
  <c r="BI827" i="8"/>
  <c r="BH827" i="8"/>
  <c r="BG827" i="8"/>
  <c r="BF827" i="8"/>
  <c r="T827" i="8"/>
  <c r="R827" i="8"/>
  <c r="P827" i="8"/>
  <c r="BI826" i="8"/>
  <c r="BH826" i="8"/>
  <c r="BG826" i="8"/>
  <c r="BF826" i="8"/>
  <c r="T826" i="8"/>
  <c r="R826" i="8"/>
  <c r="P826" i="8"/>
  <c r="BI825" i="8"/>
  <c r="BH825" i="8"/>
  <c r="BG825" i="8"/>
  <c r="BF825" i="8"/>
  <c r="T825" i="8"/>
  <c r="R825" i="8"/>
  <c r="P825" i="8"/>
  <c r="BI824" i="8"/>
  <c r="BH824" i="8"/>
  <c r="BG824" i="8"/>
  <c r="BF824" i="8"/>
  <c r="T824" i="8"/>
  <c r="R824" i="8"/>
  <c r="P824" i="8"/>
  <c r="BI823" i="8"/>
  <c r="BH823" i="8"/>
  <c r="BG823" i="8"/>
  <c r="BF823" i="8"/>
  <c r="T823" i="8"/>
  <c r="R823" i="8"/>
  <c r="P823" i="8"/>
  <c r="BI822" i="8"/>
  <c r="BH822" i="8"/>
  <c r="BG822" i="8"/>
  <c r="BF822" i="8"/>
  <c r="T822" i="8"/>
  <c r="R822" i="8"/>
  <c r="P822" i="8"/>
  <c r="BI820" i="8"/>
  <c r="BH820" i="8"/>
  <c r="BG820" i="8"/>
  <c r="BF820" i="8"/>
  <c r="T820" i="8"/>
  <c r="R820" i="8"/>
  <c r="P820" i="8"/>
  <c r="BI818" i="8"/>
  <c r="BH818" i="8"/>
  <c r="BG818" i="8"/>
  <c r="BF818" i="8"/>
  <c r="T818" i="8"/>
  <c r="R818" i="8"/>
  <c r="P818" i="8"/>
  <c r="BI814" i="8"/>
  <c r="BH814" i="8"/>
  <c r="BG814" i="8"/>
  <c r="BF814" i="8"/>
  <c r="T814" i="8"/>
  <c r="R814" i="8"/>
  <c r="P814" i="8"/>
  <c r="BI811" i="8"/>
  <c r="BH811" i="8"/>
  <c r="BG811" i="8"/>
  <c r="BF811" i="8"/>
  <c r="T811" i="8"/>
  <c r="R811" i="8"/>
  <c r="P811" i="8"/>
  <c r="BI808" i="8"/>
  <c r="BH808" i="8"/>
  <c r="BG808" i="8"/>
  <c r="BF808" i="8"/>
  <c r="T808" i="8"/>
  <c r="R808" i="8"/>
  <c r="P808" i="8"/>
  <c r="BI806" i="8"/>
  <c r="BH806" i="8"/>
  <c r="BG806" i="8"/>
  <c r="BF806" i="8"/>
  <c r="T806" i="8"/>
  <c r="R806" i="8"/>
  <c r="P806" i="8"/>
  <c r="BI803" i="8"/>
  <c r="BH803" i="8"/>
  <c r="BG803" i="8"/>
  <c r="BF803" i="8"/>
  <c r="T803" i="8"/>
  <c r="R803" i="8"/>
  <c r="P803" i="8"/>
  <c r="BI801" i="8"/>
  <c r="BH801" i="8"/>
  <c r="BG801" i="8"/>
  <c r="BF801" i="8"/>
  <c r="T801" i="8"/>
  <c r="R801" i="8"/>
  <c r="P801" i="8"/>
  <c r="BI799" i="8"/>
  <c r="BH799" i="8"/>
  <c r="BG799" i="8"/>
  <c r="BF799" i="8"/>
  <c r="T799" i="8"/>
  <c r="R799" i="8"/>
  <c r="P799" i="8"/>
  <c r="BI797" i="8"/>
  <c r="BH797" i="8"/>
  <c r="BG797" i="8"/>
  <c r="BF797" i="8"/>
  <c r="T797" i="8"/>
  <c r="R797" i="8"/>
  <c r="P797" i="8"/>
  <c r="BI791" i="8"/>
  <c r="BH791" i="8"/>
  <c r="BG791" i="8"/>
  <c r="BF791" i="8"/>
  <c r="T791" i="8"/>
  <c r="R791" i="8"/>
  <c r="P791" i="8"/>
  <c r="BI789" i="8"/>
  <c r="BH789" i="8"/>
  <c r="BG789" i="8"/>
  <c r="BF789" i="8"/>
  <c r="T789" i="8"/>
  <c r="R789" i="8"/>
  <c r="P789" i="8"/>
  <c r="BI785" i="8"/>
  <c r="BH785" i="8"/>
  <c r="BG785" i="8"/>
  <c r="BF785" i="8"/>
  <c r="T785" i="8"/>
  <c r="R785" i="8"/>
  <c r="P785" i="8"/>
  <c r="BI783" i="8"/>
  <c r="BH783" i="8"/>
  <c r="BG783" i="8"/>
  <c r="BF783" i="8"/>
  <c r="T783" i="8"/>
  <c r="R783" i="8"/>
  <c r="P783" i="8"/>
  <c r="BI781" i="8"/>
  <c r="BH781" i="8"/>
  <c r="BG781" i="8"/>
  <c r="BF781" i="8"/>
  <c r="T781" i="8"/>
  <c r="R781" i="8"/>
  <c r="P781" i="8"/>
  <c r="BI779" i="8"/>
  <c r="BH779" i="8"/>
  <c r="BG779" i="8"/>
  <c r="BF779" i="8"/>
  <c r="T779" i="8"/>
  <c r="R779" i="8"/>
  <c r="P779" i="8"/>
  <c r="BI765" i="8"/>
  <c r="BH765" i="8"/>
  <c r="BG765" i="8"/>
  <c r="BF765" i="8"/>
  <c r="T765" i="8"/>
  <c r="R765" i="8"/>
  <c r="P765" i="8"/>
  <c r="BI763" i="8"/>
  <c r="BH763" i="8"/>
  <c r="BG763" i="8"/>
  <c r="BF763" i="8"/>
  <c r="T763" i="8"/>
  <c r="R763" i="8"/>
  <c r="P763" i="8"/>
  <c r="BI744" i="8"/>
  <c r="BH744" i="8"/>
  <c r="BG744" i="8"/>
  <c r="BF744" i="8"/>
  <c r="T744" i="8"/>
  <c r="R744" i="8"/>
  <c r="P744" i="8"/>
  <c r="BI716" i="8"/>
  <c r="BH716" i="8"/>
  <c r="BG716" i="8"/>
  <c r="BF716" i="8"/>
  <c r="T716" i="8"/>
  <c r="R716" i="8"/>
  <c r="P716" i="8"/>
  <c r="BI714" i="8"/>
  <c r="BH714" i="8"/>
  <c r="BG714" i="8"/>
  <c r="BF714" i="8"/>
  <c r="T714" i="8"/>
  <c r="R714" i="8"/>
  <c r="P714" i="8"/>
  <c r="BI695" i="8"/>
  <c r="BH695" i="8"/>
  <c r="BG695" i="8"/>
  <c r="BF695" i="8"/>
  <c r="T695" i="8"/>
  <c r="R695" i="8"/>
  <c r="P695" i="8"/>
  <c r="BI676" i="8"/>
  <c r="BH676" i="8"/>
  <c r="BG676" i="8"/>
  <c r="BF676" i="8"/>
  <c r="T676" i="8"/>
  <c r="R676" i="8"/>
  <c r="P676" i="8"/>
  <c r="BI671" i="8"/>
  <c r="BH671" i="8"/>
  <c r="BG671" i="8"/>
  <c r="BF671" i="8"/>
  <c r="T671" i="8"/>
  <c r="R671" i="8"/>
  <c r="P671" i="8"/>
  <c r="BI669" i="8"/>
  <c r="BH669" i="8"/>
  <c r="BG669" i="8"/>
  <c r="BF669" i="8"/>
  <c r="T669" i="8"/>
  <c r="R669" i="8"/>
  <c r="P669" i="8"/>
  <c r="BI666" i="8"/>
  <c r="BH666" i="8"/>
  <c r="BG666" i="8"/>
  <c r="BF666" i="8"/>
  <c r="T666" i="8"/>
  <c r="R666" i="8"/>
  <c r="P666" i="8"/>
  <c r="BI664" i="8"/>
  <c r="BH664" i="8"/>
  <c r="BG664" i="8"/>
  <c r="BF664" i="8"/>
  <c r="T664" i="8"/>
  <c r="R664" i="8"/>
  <c r="P664" i="8"/>
  <c r="BI661" i="8"/>
  <c r="BH661" i="8"/>
  <c r="BG661" i="8"/>
  <c r="BF661" i="8"/>
  <c r="T661" i="8"/>
  <c r="R661" i="8"/>
  <c r="P661" i="8"/>
  <c r="BI659" i="8"/>
  <c r="BH659" i="8"/>
  <c r="BG659" i="8"/>
  <c r="BF659" i="8"/>
  <c r="T659" i="8"/>
  <c r="R659" i="8"/>
  <c r="P659" i="8"/>
  <c r="BI656" i="8"/>
  <c r="BH656" i="8"/>
  <c r="BG656" i="8"/>
  <c r="BF656" i="8"/>
  <c r="T656" i="8"/>
  <c r="R656" i="8"/>
  <c r="P656" i="8"/>
  <c r="BI654" i="8"/>
  <c r="BH654" i="8"/>
  <c r="BG654" i="8"/>
  <c r="BF654" i="8"/>
  <c r="T654" i="8"/>
  <c r="R654" i="8"/>
  <c r="P654" i="8"/>
  <c r="BI651" i="8"/>
  <c r="BH651" i="8"/>
  <c r="BG651" i="8"/>
  <c r="BF651" i="8"/>
  <c r="T651" i="8"/>
  <c r="R651" i="8"/>
  <c r="P651" i="8"/>
  <c r="BI648" i="8"/>
  <c r="BH648" i="8"/>
  <c r="BG648" i="8"/>
  <c r="BF648" i="8"/>
  <c r="T648" i="8"/>
  <c r="T647" i="8"/>
  <c r="R648" i="8"/>
  <c r="R647" i="8" s="1"/>
  <c r="P648" i="8"/>
  <c r="P647" i="8"/>
  <c r="BI643" i="8"/>
  <c r="BH643" i="8"/>
  <c r="BG643" i="8"/>
  <c r="BF643" i="8"/>
  <c r="T643" i="8"/>
  <c r="R643" i="8"/>
  <c r="P643" i="8"/>
  <c r="BI640" i="8"/>
  <c r="BH640" i="8"/>
  <c r="BG640" i="8"/>
  <c r="BF640" i="8"/>
  <c r="T640" i="8"/>
  <c r="R640" i="8"/>
  <c r="P640" i="8"/>
  <c r="BI636" i="8"/>
  <c r="BH636" i="8"/>
  <c r="BG636" i="8"/>
  <c r="BF636" i="8"/>
  <c r="T636" i="8"/>
  <c r="R636" i="8"/>
  <c r="P636" i="8"/>
  <c r="BI634" i="8"/>
  <c r="BH634" i="8"/>
  <c r="BG634" i="8"/>
  <c r="BF634" i="8"/>
  <c r="T634" i="8"/>
  <c r="R634" i="8"/>
  <c r="P634" i="8"/>
  <c r="BI631" i="8"/>
  <c r="BH631" i="8"/>
  <c r="BG631" i="8"/>
  <c r="BF631" i="8"/>
  <c r="T631" i="8"/>
  <c r="R631" i="8"/>
  <c r="P631" i="8"/>
  <c r="BI630" i="8"/>
  <c r="BH630" i="8"/>
  <c r="BG630" i="8"/>
  <c r="BF630" i="8"/>
  <c r="T630" i="8"/>
  <c r="R630" i="8"/>
  <c r="P630" i="8"/>
  <c r="BI624" i="8"/>
  <c r="BH624" i="8"/>
  <c r="BG624" i="8"/>
  <c r="BF624" i="8"/>
  <c r="T624" i="8"/>
  <c r="R624" i="8"/>
  <c r="P624" i="8"/>
  <c r="BI623" i="8"/>
  <c r="BH623" i="8"/>
  <c r="BG623" i="8"/>
  <c r="BF623" i="8"/>
  <c r="T623" i="8"/>
  <c r="R623" i="8"/>
  <c r="P623" i="8"/>
  <c r="BI620" i="8"/>
  <c r="BH620" i="8"/>
  <c r="BG620" i="8"/>
  <c r="BF620" i="8"/>
  <c r="T620" i="8"/>
  <c r="R620" i="8"/>
  <c r="P620" i="8"/>
  <c r="BI616" i="8"/>
  <c r="BH616" i="8"/>
  <c r="BG616" i="8"/>
  <c r="BF616" i="8"/>
  <c r="T616" i="8"/>
  <c r="R616" i="8"/>
  <c r="P616" i="8"/>
  <c r="BI615" i="8"/>
  <c r="BH615" i="8"/>
  <c r="BG615" i="8"/>
  <c r="BF615" i="8"/>
  <c r="T615" i="8"/>
  <c r="R615" i="8"/>
  <c r="P615" i="8"/>
  <c r="BI612" i="8"/>
  <c r="BH612" i="8"/>
  <c r="BG612" i="8"/>
  <c r="BF612" i="8"/>
  <c r="T612" i="8"/>
  <c r="R612" i="8"/>
  <c r="P612" i="8"/>
  <c r="BI608" i="8"/>
  <c r="BH608" i="8"/>
  <c r="BG608" i="8"/>
  <c r="BF608" i="8"/>
  <c r="T608" i="8"/>
  <c r="R608" i="8"/>
  <c r="P608" i="8"/>
  <c r="BI607" i="8"/>
  <c r="BH607" i="8"/>
  <c r="BG607" i="8"/>
  <c r="BF607" i="8"/>
  <c r="T607" i="8"/>
  <c r="R607" i="8"/>
  <c r="P607" i="8"/>
  <c r="BI603" i="8"/>
  <c r="BH603" i="8"/>
  <c r="BG603" i="8"/>
  <c r="BF603" i="8"/>
  <c r="T603" i="8"/>
  <c r="R603" i="8"/>
  <c r="P603" i="8"/>
  <c r="BI598" i="8"/>
  <c r="BH598" i="8"/>
  <c r="BG598" i="8"/>
  <c r="BF598" i="8"/>
  <c r="T598" i="8"/>
  <c r="R598" i="8"/>
  <c r="P598" i="8"/>
  <c r="BI595" i="8"/>
  <c r="BH595" i="8"/>
  <c r="BG595" i="8"/>
  <c r="BF595" i="8"/>
  <c r="T595" i="8"/>
  <c r="R595" i="8"/>
  <c r="P595" i="8"/>
  <c r="BI594" i="8"/>
  <c r="BH594" i="8"/>
  <c r="BG594" i="8"/>
  <c r="BF594" i="8"/>
  <c r="T594" i="8"/>
  <c r="R594" i="8"/>
  <c r="P594" i="8"/>
  <c r="BI593" i="8"/>
  <c r="BH593" i="8"/>
  <c r="BG593" i="8"/>
  <c r="BF593" i="8"/>
  <c r="T593" i="8"/>
  <c r="R593" i="8"/>
  <c r="P593" i="8"/>
  <c r="BI592" i="8"/>
  <c r="BH592" i="8"/>
  <c r="BG592" i="8"/>
  <c r="BF592" i="8"/>
  <c r="T592" i="8"/>
  <c r="R592" i="8"/>
  <c r="P592" i="8"/>
  <c r="BI591" i="8"/>
  <c r="BH591" i="8"/>
  <c r="BG591" i="8"/>
  <c r="BF591" i="8"/>
  <c r="T591" i="8"/>
  <c r="R591" i="8"/>
  <c r="P591" i="8"/>
  <c r="BI590" i="8"/>
  <c r="BH590" i="8"/>
  <c r="BG590" i="8"/>
  <c r="BF590" i="8"/>
  <c r="T590" i="8"/>
  <c r="R590" i="8"/>
  <c r="P590" i="8"/>
  <c r="BI584" i="8"/>
  <c r="BH584" i="8"/>
  <c r="BG584" i="8"/>
  <c r="BF584" i="8"/>
  <c r="T584" i="8"/>
  <c r="R584" i="8"/>
  <c r="P584" i="8"/>
  <c r="BI575" i="8"/>
  <c r="BH575" i="8"/>
  <c r="BG575" i="8"/>
  <c r="BF575" i="8"/>
  <c r="T575" i="8"/>
  <c r="R575" i="8"/>
  <c r="P575" i="8"/>
  <c r="BI565" i="8"/>
  <c r="BH565" i="8"/>
  <c r="BG565" i="8"/>
  <c r="BF565" i="8"/>
  <c r="T565" i="8"/>
  <c r="R565" i="8"/>
  <c r="P565" i="8"/>
  <c r="BI560" i="8"/>
  <c r="BH560" i="8"/>
  <c r="BG560" i="8"/>
  <c r="BF560" i="8"/>
  <c r="T560" i="8"/>
  <c r="R560" i="8"/>
  <c r="P560" i="8"/>
  <c r="BI555" i="8"/>
  <c r="BH555" i="8"/>
  <c r="BG555" i="8"/>
  <c r="BF555" i="8"/>
  <c r="T555" i="8"/>
  <c r="R555" i="8"/>
  <c r="P555" i="8"/>
  <c r="BI552" i="8"/>
  <c r="BH552" i="8"/>
  <c r="BG552" i="8"/>
  <c r="BF552" i="8"/>
  <c r="T552" i="8"/>
  <c r="R552" i="8"/>
  <c r="P552" i="8"/>
  <c r="BI551" i="8"/>
  <c r="BH551" i="8"/>
  <c r="BG551" i="8"/>
  <c r="BF551" i="8"/>
  <c r="T551" i="8"/>
  <c r="R551" i="8"/>
  <c r="P551" i="8"/>
  <c r="BI547" i="8"/>
  <c r="BH547" i="8"/>
  <c r="BG547" i="8"/>
  <c r="BF547" i="8"/>
  <c r="T547" i="8"/>
  <c r="R547" i="8"/>
  <c r="P547" i="8"/>
  <c r="BI541" i="8"/>
  <c r="BH541" i="8"/>
  <c r="BG541" i="8"/>
  <c r="BF541" i="8"/>
  <c r="T541" i="8"/>
  <c r="R541" i="8"/>
  <c r="P541" i="8"/>
  <c r="BI535" i="8"/>
  <c r="BH535" i="8"/>
  <c r="BG535" i="8"/>
  <c r="BF535" i="8"/>
  <c r="T535" i="8"/>
  <c r="R535" i="8"/>
  <c r="P535" i="8"/>
  <c r="BI533" i="8"/>
  <c r="BH533" i="8"/>
  <c r="BG533" i="8"/>
  <c r="BF533" i="8"/>
  <c r="T533" i="8"/>
  <c r="R533" i="8"/>
  <c r="P533" i="8"/>
  <c r="BI529" i="8"/>
  <c r="BH529" i="8"/>
  <c r="BG529" i="8"/>
  <c r="BF529" i="8"/>
  <c r="T529" i="8"/>
  <c r="R529" i="8"/>
  <c r="P529" i="8"/>
  <c r="BI527" i="8"/>
  <c r="BH527" i="8"/>
  <c r="BG527" i="8"/>
  <c r="BF527" i="8"/>
  <c r="T527" i="8"/>
  <c r="R527" i="8"/>
  <c r="P527" i="8"/>
  <c r="BI521" i="8"/>
  <c r="BH521" i="8"/>
  <c r="BG521" i="8"/>
  <c r="BF521" i="8"/>
  <c r="T521" i="8"/>
  <c r="R521" i="8"/>
  <c r="P521" i="8"/>
  <c r="BI517" i="8"/>
  <c r="BH517" i="8"/>
  <c r="BG517" i="8"/>
  <c r="BF517" i="8"/>
  <c r="T517" i="8"/>
  <c r="R517" i="8"/>
  <c r="P517" i="8"/>
  <c r="BI510" i="8"/>
  <c r="BH510" i="8"/>
  <c r="BG510" i="8"/>
  <c r="BF510" i="8"/>
  <c r="T510" i="8"/>
  <c r="R510" i="8"/>
  <c r="P510" i="8"/>
  <c r="BI499" i="8"/>
  <c r="BH499" i="8"/>
  <c r="BG499" i="8"/>
  <c r="BF499" i="8"/>
  <c r="T499" i="8"/>
  <c r="R499" i="8"/>
  <c r="P499" i="8"/>
  <c r="BI498" i="8"/>
  <c r="BH498" i="8"/>
  <c r="BG498" i="8"/>
  <c r="BF498" i="8"/>
  <c r="T498" i="8"/>
  <c r="R498" i="8"/>
  <c r="P498" i="8"/>
  <c r="BI497" i="8"/>
  <c r="BH497" i="8"/>
  <c r="BG497" i="8"/>
  <c r="BF497" i="8"/>
  <c r="T497" i="8"/>
  <c r="R497" i="8"/>
  <c r="P497" i="8"/>
  <c r="BI493" i="8"/>
  <c r="BH493" i="8"/>
  <c r="BG493" i="8"/>
  <c r="BF493" i="8"/>
  <c r="T493" i="8"/>
  <c r="R493" i="8"/>
  <c r="P493" i="8"/>
  <c r="BI491" i="8"/>
  <c r="BH491" i="8"/>
  <c r="BG491" i="8"/>
  <c r="BF491" i="8"/>
  <c r="T491" i="8"/>
  <c r="R491" i="8"/>
  <c r="P491" i="8"/>
  <c r="BI464" i="8"/>
  <c r="BH464" i="8"/>
  <c r="BG464" i="8"/>
  <c r="BF464" i="8"/>
  <c r="T464" i="8"/>
  <c r="R464" i="8"/>
  <c r="P464" i="8"/>
  <c r="BI450" i="8"/>
  <c r="BH450" i="8"/>
  <c r="BG450" i="8"/>
  <c r="BF450" i="8"/>
  <c r="T450" i="8"/>
  <c r="R450" i="8"/>
  <c r="P450" i="8"/>
  <c r="BI419" i="8"/>
  <c r="BH419" i="8"/>
  <c r="BG419" i="8"/>
  <c r="BF419" i="8"/>
  <c r="T419" i="8"/>
  <c r="R419" i="8"/>
  <c r="P419" i="8"/>
  <c r="BI418" i="8"/>
  <c r="BH418" i="8"/>
  <c r="BG418" i="8"/>
  <c r="BF418" i="8"/>
  <c r="T418" i="8"/>
  <c r="R418" i="8"/>
  <c r="P418" i="8"/>
  <c r="BI417" i="8"/>
  <c r="BH417" i="8"/>
  <c r="BG417" i="8"/>
  <c r="BF417" i="8"/>
  <c r="T417" i="8"/>
  <c r="R417" i="8"/>
  <c r="P417" i="8"/>
  <c r="BI413" i="8"/>
  <c r="BH413" i="8"/>
  <c r="BG413" i="8"/>
  <c r="BF413" i="8"/>
  <c r="T413" i="8"/>
  <c r="R413" i="8"/>
  <c r="P413" i="8"/>
  <c r="BI412" i="8"/>
  <c r="BH412" i="8"/>
  <c r="BG412" i="8"/>
  <c r="BF412" i="8"/>
  <c r="T412" i="8"/>
  <c r="R412" i="8"/>
  <c r="P412" i="8"/>
  <c r="BI407" i="8"/>
  <c r="BH407" i="8"/>
  <c r="BG407" i="8"/>
  <c r="BF407" i="8"/>
  <c r="T407" i="8"/>
  <c r="R407" i="8"/>
  <c r="P407" i="8"/>
  <c r="BI404" i="8"/>
  <c r="BH404" i="8"/>
  <c r="BG404" i="8"/>
  <c r="BF404" i="8"/>
  <c r="T404" i="8"/>
  <c r="R404" i="8"/>
  <c r="P404" i="8"/>
  <c r="BI400" i="8"/>
  <c r="BH400" i="8"/>
  <c r="BG400" i="8"/>
  <c r="BF400" i="8"/>
  <c r="T400" i="8"/>
  <c r="R400" i="8"/>
  <c r="P400" i="8"/>
  <c r="BI397" i="8"/>
  <c r="BH397" i="8"/>
  <c r="BG397" i="8"/>
  <c r="BF397" i="8"/>
  <c r="T397" i="8"/>
  <c r="R397" i="8"/>
  <c r="P397" i="8"/>
  <c r="BI394" i="8"/>
  <c r="BH394" i="8"/>
  <c r="BG394" i="8"/>
  <c r="BF394" i="8"/>
  <c r="T394" i="8"/>
  <c r="R394" i="8"/>
  <c r="P394" i="8"/>
  <c r="BI393" i="8"/>
  <c r="BH393" i="8"/>
  <c r="BG393" i="8"/>
  <c r="BF393" i="8"/>
  <c r="T393" i="8"/>
  <c r="R393" i="8"/>
  <c r="P393" i="8"/>
  <c r="BI390" i="8"/>
  <c r="BH390" i="8"/>
  <c r="BG390" i="8"/>
  <c r="BF390" i="8"/>
  <c r="T390" i="8"/>
  <c r="R390" i="8"/>
  <c r="P390" i="8"/>
  <c r="BI388" i="8"/>
  <c r="BH388" i="8"/>
  <c r="BG388" i="8"/>
  <c r="BF388" i="8"/>
  <c r="T388" i="8"/>
  <c r="R388" i="8"/>
  <c r="P388" i="8"/>
  <c r="BI385" i="8"/>
  <c r="BH385" i="8"/>
  <c r="BG385" i="8"/>
  <c r="BF385" i="8"/>
  <c r="T385" i="8"/>
  <c r="R385" i="8"/>
  <c r="P385" i="8"/>
  <c r="BI382" i="8"/>
  <c r="BH382" i="8"/>
  <c r="BG382" i="8"/>
  <c r="BF382" i="8"/>
  <c r="T382" i="8"/>
  <c r="R382" i="8"/>
  <c r="P382" i="8"/>
  <c r="BI381" i="8"/>
  <c r="BH381" i="8"/>
  <c r="BG381" i="8"/>
  <c r="BF381" i="8"/>
  <c r="T381" i="8"/>
  <c r="R381" i="8"/>
  <c r="P381" i="8"/>
  <c r="BI378" i="8"/>
  <c r="BH378" i="8"/>
  <c r="BG378" i="8"/>
  <c r="BF378" i="8"/>
  <c r="T378" i="8"/>
  <c r="R378" i="8"/>
  <c r="P378" i="8"/>
  <c r="BI375" i="8"/>
  <c r="BH375" i="8"/>
  <c r="BG375" i="8"/>
  <c r="BF375" i="8"/>
  <c r="T375" i="8"/>
  <c r="R375" i="8"/>
  <c r="P375" i="8"/>
  <c r="BI372" i="8"/>
  <c r="BH372" i="8"/>
  <c r="BG372" i="8"/>
  <c r="BF372" i="8"/>
  <c r="T372" i="8"/>
  <c r="R372" i="8"/>
  <c r="P372" i="8"/>
  <c r="BI370" i="8"/>
  <c r="BH370" i="8"/>
  <c r="BG370" i="8"/>
  <c r="BF370" i="8"/>
  <c r="T370" i="8"/>
  <c r="R370" i="8"/>
  <c r="P370" i="8"/>
  <c r="BI369" i="8"/>
  <c r="BH369" i="8"/>
  <c r="BG369" i="8"/>
  <c r="BF369" i="8"/>
  <c r="T369" i="8"/>
  <c r="R369" i="8"/>
  <c r="P369" i="8"/>
  <c r="BI365" i="8"/>
  <c r="BH365" i="8"/>
  <c r="BG365" i="8"/>
  <c r="BF365" i="8"/>
  <c r="T365" i="8"/>
  <c r="R365" i="8"/>
  <c r="P365" i="8"/>
  <c r="BI360" i="8"/>
  <c r="BH360" i="8"/>
  <c r="BG360" i="8"/>
  <c r="BF360" i="8"/>
  <c r="T360" i="8"/>
  <c r="R360" i="8"/>
  <c r="P360" i="8"/>
  <c r="BI359" i="8"/>
  <c r="BH359" i="8"/>
  <c r="BG359" i="8"/>
  <c r="BF359" i="8"/>
  <c r="T359" i="8"/>
  <c r="R359" i="8"/>
  <c r="P359" i="8"/>
  <c r="BI352" i="8"/>
  <c r="BH352" i="8"/>
  <c r="BG352" i="8"/>
  <c r="BF352" i="8"/>
  <c r="T352" i="8"/>
  <c r="R352" i="8"/>
  <c r="P352" i="8"/>
  <c r="BI345" i="8"/>
  <c r="BH345" i="8"/>
  <c r="BG345" i="8"/>
  <c r="BF345" i="8"/>
  <c r="T345" i="8"/>
  <c r="R345" i="8"/>
  <c r="P345" i="8"/>
  <c r="BI341" i="8"/>
  <c r="BH341" i="8"/>
  <c r="BG341" i="8"/>
  <c r="BF341" i="8"/>
  <c r="T341" i="8"/>
  <c r="R341" i="8"/>
  <c r="P341" i="8"/>
  <c r="BI338" i="8"/>
  <c r="BH338" i="8"/>
  <c r="BG338" i="8"/>
  <c r="BF338" i="8"/>
  <c r="T338" i="8"/>
  <c r="R338" i="8"/>
  <c r="P338" i="8"/>
  <c r="BI334" i="8"/>
  <c r="BH334" i="8"/>
  <c r="BG334" i="8"/>
  <c r="BF334" i="8"/>
  <c r="T334" i="8"/>
  <c r="R334" i="8"/>
  <c r="P334" i="8"/>
  <c r="BI331" i="8"/>
  <c r="BH331" i="8"/>
  <c r="BG331" i="8"/>
  <c r="BF331" i="8"/>
  <c r="T331" i="8"/>
  <c r="R331" i="8"/>
  <c r="P331" i="8"/>
  <c r="BI329" i="8"/>
  <c r="BH329" i="8"/>
  <c r="BG329" i="8"/>
  <c r="BF329" i="8"/>
  <c r="T329" i="8"/>
  <c r="R329" i="8"/>
  <c r="P329" i="8"/>
  <c r="BI327" i="8"/>
  <c r="BH327" i="8"/>
  <c r="BG327" i="8"/>
  <c r="BF327" i="8"/>
  <c r="T327" i="8"/>
  <c r="R327" i="8"/>
  <c r="P327" i="8"/>
  <c r="BI323" i="8"/>
  <c r="BH323" i="8"/>
  <c r="BG323" i="8"/>
  <c r="BF323" i="8"/>
  <c r="T323" i="8"/>
  <c r="R323" i="8"/>
  <c r="P323" i="8"/>
  <c r="BI320" i="8"/>
  <c r="BH320" i="8"/>
  <c r="BG320" i="8"/>
  <c r="BF320" i="8"/>
  <c r="T320" i="8"/>
  <c r="R320" i="8"/>
  <c r="P320" i="8"/>
  <c r="BI317" i="8"/>
  <c r="BH317" i="8"/>
  <c r="BG317" i="8"/>
  <c r="BF317" i="8"/>
  <c r="T317" i="8"/>
  <c r="R317" i="8"/>
  <c r="P317" i="8"/>
  <c r="BI314" i="8"/>
  <c r="BH314" i="8"/>
  <c r="BG314" i="8"/>
  <c r="BF314" i="8"/>
  <c r="T314" i="8"/>
  <c r="R314" i="8"/>
  <c r="P314" i="8"/>
  <c r="BI311" i="8"/>
  <c r="BH311" i="8"/>
  <c r="BG311" i="8"/>
  <c r="BF311" i="8"/>
  <c r="T311" i="8"/>
  <c r="R311" i="8"/>
  <c r="P311" i="8"/>
  <c r="BI308" i="8"/>
  <c r="BH308" i="8"/>
  <c r="BG308" i="8"/>
  <c r="BF308" i="8"/>
  <c r="T308" i="8"/>
  <c r="R308" i="8"/>
  <c r="P308" i="8"/>
  <c r="BI305" i="8"/>
  <c r="BH305" i="8"/>
  <c r="BG305" i="8"/>
  <c r="BF305" i="8"/>
  <c r="T305" i="8"/>
  <c r="R305" i="8"/>
  <c r="P305" i="8"/>
  <c r="BI302" i="8"/>
  <c r="BH302" i="8"/>
  <c r="BG302" i="8"/>
  <c r="BF302" i="8"/>
  <c r="T302" i="8"/>
  <c r="R302" i="8"/>
  <c r="P302" i="8"/>
  <c r="BI301" i="8"/>
  <c r="BH301" i="8"/>
  <c r="BG301" i="8"/>
  <c r="BF301" i="8"/>
  <c r="T301" i="8"/>
  <c r="R301" i="8"/>
  <c r="P301" i="8"/>
  <c r="BI300" i="8"/>
  <c r="BH300" i="8"/>
  <c r="BG300" i="8"/>
  <c r="BF300" i="8"/>
  <c r="T300" i="8"/>
  <c r="R300" i="8"/>
  <c r="P300" i="8"/>
  <c r="BI299" i="8"/>
  <c r="BH299" i="8"/>
  <c r="BG299" i="8"/>
  <c r="BF299" i="8"/>
  <c r="T299" i="8"/>
  <c r="R299" i="8"/>
  <c r="P299" i="8"/>
  <c r="BI296" i="8"/>
  <c r="BH296" i="8"/>
  <c r="BG296" i="8"/>
  <c r="BF296" i="8"/>
  <c r="T296" i="8"/>
  <c r="R296" i="8"/>
  <c r="P296" i="8"/>
  <c r="BI293" i="8"/>
  <c r="BH293" i="8"/>
  <c r="BG293" i="8"/>
  <c r="BF293" i="8"/>
  <c r="T293" i="8"/>
  <c r="R293" i="8"/>
  <c r="P293" i="8"/>
  <c r="BI288" i="8"/>
  <c r="BH288" i="8"/>
  <c r="BG288" i="8"/>
  <c r="BF288" i="8"/>
  <c r="T288" i="8"/>
  <c r="R288" i="8"/>
  <c r="P288" i="8"/>
  <c r="BI274" i="8"/>
  <c r="BH274" i="8"/>
  <c r="BG274" i="8"/>
  <c r="BF274" i="8"/>
  <c r="T274" i="8"/>
  <c r="R274" i="8"/>
  <c r="P274" i="8"/>
  <c r="BI261" i="8"/>
  <c r="BH261" i="8"/>
  <c r="BG261" i="8"/>
  <c r="BF261" i="8"/>
  <c r="T261" i="8"/>
  <c r="R261" i="8"/>
  <c r="P261" i="8"/>
  <c r="BI251" i="8"/>
  <c r="BH251" i="8"/>
  <c r="BG251" i="8"/>
  <c r="BF251" i="8"/>
  <c r="T251" i="8"/>
  <c r="R251" i="8"/>
  <c r="P251" i="8"/>
  <c r="BI247" i="8"/>
  <c r="BH247" i="8"/>
  <c r="BG247" i="8"/>
  <c r="BF247" i="8"/>
  <c r="T247" i="8"/>
  <c r="R247" i="8"/>
  <c r="P247" i="8"/>
  <c r="BI238" i="8"/>
  <c r="BH238" i="8"/>
  <c r="BG238" i="8"/>
  <c r="BF238" i="8"/>
  <c r="T238" i="8"/>
  <c r="R238" i="8"/>
  <c r="P238" i="8"/>
  <c r="BI232" i="8"/>
  <c r="BH232" i="8"/>
  <c r="BG232" i="8"/>
  <c r="BF232" i="8"/>
  <c r="T232" i="8"/>
  <c r="R232" i="8"/>
  <c r="P232" i="8"/>
  <c r="BI228" i="8"/>
  <c r="BH228" i="8"/>
  <c r="BG228" i="8"/>
  <c r="BF228" i="8"/>
  <c r="T228" i="8"/>
  <c r="R228" i="8"/>
  <c r="P228" i="8"/>
  <c r="BI225" i="8"/>
  <c r="BH225" i="8"/>
  <c r="BG225" i="8"/>
  <c r="BF225" i="8"/>
  <c r="T225" i="8"/>
  <c r="R225" i="8"/>
  <c r="P225" i="8"/>
  <c r="BI222" i="8"/>
  <c r="BH222" i="8"/>
  <c r="BG222" i="8"/>
  <c r="BF222" i="8"/>
  <c r="T222" i="8"/>
  <c r="R222" i="8"/>
  <c r="P222" i="8"/>
  <c r="BI219" i="8"/>
  <c r="BH219" i="8"/>
  <c r="BG219" i="8"/>
  <c r="BF219" i="8"/>
  <c r="T219" i="8"/>
  <c r="R219" i="8"/>
  <c r="P219" i="8"/>
  <c r="BI218" i="8"/>
  <c r="BH218" i="8"/>
  <c r="BG218" i="8"/>
  <c r="BF218" i="8"/>
  <c r="T218" i="8"/>
  <c r="R218" i="8"/>
  <c r="P218" i="8"/>
  <c r="BI210" i="8"/>
  <c r="BH210" i="8"/>
  <c r="BG210" i="8"/>
  <c r="BF210" i="8"/>
  <c r="T210" i="8"/>
  <c r="R210" i="8"/>
  <c r="P210" i="8"/>
  <c r="BI205" i="8"/>
  <c r="BH205" i="8"/>
  <c r="BG205" i="8"/>
  <c r="BF205" i="8"/>
  <c r="T205" i="8"/>
  <c r="R205" i="8"/>
  <c r="P205" i="8"/>
  <c r="BI200" i="8"/>
  <c r="BH200" i="8"/>
  <c r="BG200" i="8"/>
  <c r="BF200" i="8"/>
  <c r="T200" i="8"/>
  <c r="R200" i="8"/>
  <c r="P200" i="8"/>
  <c r="BI195" i="8"/>
  <c r="BH195" i="8"/>
  <c r="BG195" i="8"/>
  <c r="BF195" i="8"/>
  <c r="T195" i="8"/>
  <c r="R195" i="8"/>
  <c r="P195" i="8"/>
  <c r="BI192" i="8"/>
  <c r="BH192" i="8"/>
  <c r="BG192" i="8"/>
  <c r="BF192" i="8"/>
  <c r="T192" i="8"/>
  <c r="R192" i="8"/>
  <c r="P192" i="8"/>
  <c r="BI191" i="8"/>
  <c r="BH191" i="8"/>
  <c r="BG191" i="8"/>
  <c r="BF191" i="8"/>
  <c r="T191" i="8"/>
  <c r="R191" i="8"/>
  <c r="P191" i="8"/>
  <c r="BI188" i="8"/>
  <c r="BH188" i="8"/>
  <c r="BG188" i="8"/>
  <c r="BF188" i="8"/>
  <c r="T188" i="8"/>
  <c r="R188" i="8"/>
  <c r="P188" i="8"/>
  <c r="BI185" i="8"/>
  <c r="BH185" i="8"/>
  <c r="BG185" i="8"/>
  <c r="BF185" i="8"/>
  <c r="T185" i="8"/>
  <c r="R185" i="8"/>
  <c r="P185" i="8"/>
  <c r="BI181" i="8"/>
  <c r="BH181" i="8"/>
  <c r="BG181" i="8"/>
  <c r="BF181" i="8"/>
  <c r="T181" i="8"/>
  <c r="R181" i="8"/>
  <c r="P181" i="8"/>
  <c r="BI177" i="8"/>
  <c r="BH177" i="8"/>
  <c r="BG177" i="8"/>
  <c r="BF177" i="8"/>
  <c r="T177" i="8"/>
  <c r="R177" i="8"/>
  <c r="P177" i="8"/>
  <c r="BI176" i="8"/>
  <c r="BH176" i="8"/>
  <c r="BG176" i="8"/>
  <c r="BF176" i="8"/>
  <c r="T176" i="8"/>
  <c r="R176" i="8"/>
  <c r="P176" i="8"/>
  <c r="BI157" i="8"/>
  <c r="BH157" i="8"/>
  <c r="BG157" i="8"/>
  <c r="BF157" i="8"/>
  <c r="T157" i="8"/>
  <c r="R157" i="8"/>
  <c r="P157" i="8"/>
  <c r="BI147" i="8"/>
  <c r="BH147" i="8"/>
  <c r="BG147" i="8"/>
  <c r="BF147" i="8"/>
  <c r="T147" i="8"/>
  <c r="R147" i="8"/>
  <c r="P147" i="8"/>
  <c r="BI141" i="8"/>
  <c r="BH141" i="8"/>
  <c r="BG141" i="8"/>
  <c r="BF141" i="8"/>
  <c r="T141" i="8"/>
  <c r="R141" i="8"/>
  <c r="P141" i="8"/>
  <c r="BI136" i="8"/>
  <c r="BH136" i="8"/>
  <c r="BG136" i="8"/>
  <c r="BF136" i="8"/>
  <c r="T136" i="8"/>
  <c r="R136" i="8"/>
  <c r="P136" i="8"/>
  <c r="BI131" i="8"/>
  <c r="BH131" i="8"/>
  <c r="BG131" i="8"/>
  <c r="BF131" i="8"/>
  <c r="T131" i="8"/>
  <c r="R131" i="8"/>
  <c r="P131" i="8"/>
  <c r="F124" i="8"/>
  <c r="F122" i="8"/>
  <c r="E120" i="8"/>
  <c r="F58" i="8"/>
  <c r="F56" i="8"/>
  <c r="E54" i="8"/>
  <c r="E20" i="8"/>
  <c r="F125" i="8" s="1"/>
  <c r="E7" i="8"/>
  <c r="E50" i="8"/>
  <c r="J39" i="7"/>
  <c r="J38" i="7"/>
  <c r="AY61" i="1"/>
  <c r="J37" i="7"/>
  <c r="AX61" i="1" s="1"/>
  <c r="BI88" i="7"/>
  <c r="BH88" i="7"/>
  <c r="BG88" i="7"/>
  <c r="BF88" i="7"/>
  <c r="T88" i="7"/>
  <c r="T87" i="7"/>
  <c r="T86" i="7"/>
  <c r="R88" i="7"/>
  <c r="R87" i="7" s="1"/>
  <c r="R86" i="7" s="1"/>
  <c r="P88" i="7"/>
  <c r="P87" i="7"/>
  <c r="P86" i="7" s="1"/>
  <c r="AU61" i="1" s="1"/>
  <c r="J82" i="7"/>
  <c r="F82" i="7"/>
  <c r="F80" i="7"/>
  <c r="E78" i="7"/>
  <c r="J58" i="7"/>
  <c r="F58" i="7"/>
  <c r="F56" i="7"/>
  <c r="E54" i="7"/>
  <c r="J26" i="7"/>
  <c r="E26" i="7"/>
  <c r="J83" i="7" s="1"/>
  <c r="J25" i="7"/>
  <c r="J20" i="7"/>
  <c r="E20" i="7"/>
  <c r="F59" i="7" s="1"/>
  <c r="J19" i="7"/>
  <c r="J14" i="7"/>
  <c r="J56" i="7"/>
  <c r="E7" i="7"/>
  <c r="E74" i="7"/>
  <c r="J39" i="6"/>
  <c r="J38" i="6"/>
  <c r="AY60" i="1" s="1"/>
  <c r="J37" i="6"/>
  <c r="AX60" i="1"/>
  <c r="BI196" i="6"/>
  <c r="BH196" i="6"/>
  <c r="BG196" i="6"/>
  <c r="BF196" i="6"/>
  <c r="T196" i="6"/>
  <c r="R196" i="6"/>
  <c r="P196" i="6"/>
  <c r="BI195" i="6"/>
  <c r="BH195" i="6"/>
  <c r="BG195" i="6"/>
  <c r="BF195" i="6"/>
  <c r="T195" i="6"/>
  <c r="R195" i="6"/>
  <c r="P195" i="6"/>
  <c r="BI194" i="6"/>
  <c r="BH194" i="6"/>
  <c r="BG194" i="6"/>
  <c r="BF194" i="6"/>
  <c r="T194" i="6"/>
  <c r="R194" i="6"/>
  <c r="P194" i="6"/>
  <c r="BI193" i="6"/>
  <c r="BH193" i="6"/>
  <c r="BG193" i="6"/>
  <c r="BF193" i="6"/>
  <c r="T193" i="6"/>
  <c r="R193" i="6"/>
  <c r="P193" i="6"/>
  <c r="BI191" i="6"/>
  <c r="BH191" i="6"/>
  <c r="BG191" i="6"/>
  <c r="BF191" i="6"/>
  <c r="T191" i="6"/>
  <c r="R191" i="6"/>
  <c r="P191" i="6"/>
  <c r="BI190" i="6"/>
  <c r="BH190" i="6"/>
  <c r="BG190" i="6"/>
  <c r="BF190" i="6"/>
  <c r="T190" i="6"/>
  <c r="R190" i="6"/>
  <c r="P190" i="6"/>
  <c r="BI189" i="6"/>
  <c r="BH189" i="6"/>
  <c r="BG189" i="6"/>
  <c r="BF189" i="6"/>
  <c r="T189" i="6"/>
  <c r="R189" i="6"/>
  <c r="P189" i="6"/>
  <c r="BI187" i="6"/>
  <c r="BH187" i="6"/>
  <c r="BG187" i="6"/>
  <c r="BF187" i="6"/>
  <c r="T187" i="6"/>
  <c r="R187" i="6"/>
  <c r="P187" i="6"/>
  <c r="BI186" i="6"/>
  <c r="BH186" i="6"/>
  <c r="BG186" i="6"/>
  <c r="BF186" i="6"/>
  <c r="T186" i="6"/>
  <c r="R186" i="6"/>
  <c r="P186" i="6"/>
  <c r="BI185" i="6"/>
  <c r="BH185" i="6"/>
  <c r="BG185" i="6"/>
  <c r="BF185" i="6"/>
  <c r="T185" i="6"/>
  <c r="R185" i="6"/>
  <c r="P185" i="6"/>
  <c r="BI184" i="6"/>
  <c r="BH184" i="6"/>
  <c r="BG184" i="6"/>
  <c r="BF184" i="6"/>
  <c r="T184" i="6"/>
  <c r="R184" i="6"/>
  <c r="P184" i="6"/>
  <c r="BI183" i="6"/>
  <c r="BH183" i="6"/>
  <c r="BG183" i="6"/>
  <c r="BF183" i="6"/>
  <c r="T183" i="6"/>
  <c r="R183" i="6"/>
  <c r="P183" i="6"/>
  <c r="BI182" i="6"/>
  <c r="BH182" i="6"/>
  <c r="BG182" i="6"/>
  <c r="BF182" i="6"/>
  <c r="T182" i="6"/>
  <c r="R182" i="6"/>
  <c r="P182" i="6"/>
  <c r="BI181" i="6"/>
  <c r="BH181" i="6"/>
  <c r="BG181" i="6"/>
  <c r="BF181" i="6"/>
  <c r="T181" i="6"/>
  <c r="R181" i="6"/>
  <c r="P181" i="6"/>
  <c r="BI180" i="6"/>
  <c r="BH180" i="6"/>
  <c r="BG180" i="6"/>
  <c r="BF180" i="6"/>
  <c r="T180" i="6"/>
  <c r="R180" i="6"/>
  <c r="P180" i="6"/>
  <c r="BI179" i="6"/>
  <c r="BH179" i="6"/>
  <c r="BG179" i="6"/>
  <c r="BF179" i="6"/>
  <c r="T179" i="6"/>
  <c r="R179" i="6"/>
  <c r="P179" i="6"/>
  <c r="BI178" i="6"/>
  <c r="BH178" i="6"/>
  <c r="BG178" i="6"/>
  <c r="BF178" i="6"/>
  <c r="T178" i="6"/>
  <c r="R178" i="6"/>
  <c r="P178" i="6"/>
  <c r="BI176" i="6"/>
  <c r="BH176" i="6"/>
  <c r="BG176" i="6"/>
  <c r="BF176" i="6"/>
  <c r="T176" i="6"/>
  <c r="R176" i="6"/>
  <c r="P176" i="6"/>
  <c r="BI175" i="6"/>
  <c r="BH175" i="6"/>
  <c r="BG175" i="6"/>
  <c r="BF175" i="6"/>
  <c r="T175" i="6"/>
  <c r="R175" i="6"/>
  <c r="P175" i="6"/>
  <c r="BI174" i="6"/>
  <c r="BH174" i="6"/>
  <c r="BG174" i="6"/>
  <c r="BF174" i="6"/>
  <c r="T174" i="6"/>
  <c r="R174" i="6"/>
  <c r="P174" i="6"/>
  <c r="BI173" i="6"/>
  <c r="BH173" i="6"/>
  <c r="BG173" i="6"/>
  <c r="BF173" i="6"/>
  <c r="T173" i="6"/>
  <c r="R173" i="6"/>
  <c r="P173" i="6"/>
  <c r="BI171" i="6"/>
  <c r="BH171" i="6"/>
  <c r="BG171" i="6"/>
  <c r="BF171" i="6"/>
  <c r="T171" i="6"/>
  <c r="R171" i="6"/>
  <c r="P171" i="6"/>
  <c r="BI170" i="6"/>
  <c r="BH170" i="6"/>
  <c r="BG170" i="6"/>
  <c r="BF170" i="6"/>
  <c r="T170" i="6"/>
  <c r="R170" i="6"/>
  <c r="P170" i="6"/>
  <c r="BI169" i="6"/>
  <c r="BH169" i="6"/>
  <c r="BG169" i="6"/>
  <c r="BF169" i="6"/>
  <c r="T169" i="6"/>
  <c r="R169" i="6"/>
  <c r="P169" i="6"/>
  <c r="BI167" i="6"/>
  <c r="BH167" i="6"/>
  <c r="BG167" i="6"/>
  <c r="BF167" i="6"/>
  <c r="T167" i="6"/>
  <c r="R167" i="6"/>
  <c r="P167" i="6"/>
  <c r="BI166" i="6"/>
  <c r="BH166" i="6"/>
  <c r="BG166" i="6"/>
  <c r="BF166" i="6"/>
  <c r="T166" i="6"/>
  <c r="R166" i="6"/>
  <c r="P166" i="6"/>
  <c r="BI165" i="6"/>
  <c r="BH165" i="6"/>
  <c r="BG165" i="6"/>
  <c r="BF165" i="6"/>
  <c r="T165" i="6"/>
  <c r="R165" i="6"/>
  <c r="P165" i="6"/>
  <c r="BI164" i="6"/>
  <c r="BH164" i="6"/>
  <c r="BG164" i="6"/>
  <c r="BF164" i="6"/>
  <c r="T164" i="6"/>
  <c r="R164" i="6"/>
  <c r="P164" i="6"/>
  <c r="BI163" i="6"/>
  <c r="BH163" i="6"/>
  <c r="BG163" i="6"/>
  <c r="BF163" i="6"/>
  <c r="T163" i="6"/>
  <c r="R163" i="6"/>
  <c r="P163" i="6"/>
  <c r="BI161" i="6"/>
  <c r="BH161" i="6"/>
  <c r="BG161" i="6"/>
  <c r="BF161" i="6"/>
  <c r="T161" i="6"/>
  <c r="R161" i="6"/>
  <c r="P161" i="6"/>
  <c r="BI160" i="6"/>
  <c r="BH160" i="6"/>
  <c r="BG160" i="6"/>
  <c r="BF160" i="6"/>
  <c r="T160" i="6"/>
  <c r="R160" i="6"/>
  <c r="P160" i="6"/>
  <c r="BI159" i="6"/>
  <c r="BH159" i="6"/>
  <c r="BG159" i="6"/>
  <c r="BF159" i="6"/>
  <c r="T159" i="6"/>
  <c r="R159" i="6"/>
  <c r="P159" i="6"/>
  <c r="BI157" i="6"/>
  <c r="BH157" i="6"/>
  <c r="BG157" i="6"/>
  <c r="BF157" i="6"/>
  <c r="T157" i="6"/>
  <c r="R157" i="6"/>
  <c r="P157" i="6"/>
  <c r="BI156" i="6"/>
  <c r="BH156" i="6"/>
  <c r="BG156" i="6"/>
  <c r="BF156" i="6"/>
  <c r="T156" i="6"/>
  <c r="R156" i="6"/>
  <c r="P156" i="6"/>
  <c r="BI155" i="6"/>
  <c r="BH155" i="6"/>
  <c r="BG155" i="6"/>
  <c r="BF155" i="6"/>
  <c r="T155" i="6"/>
  <c r="R155" i="6"/>
  <c r="P155" i="6"/>
  <c r="BI154" i="6"/>
  <c r="BH154" i="6"/>
  <c r="BG154" i="6"/>
  <c r="BF154" i="6"/>
  <c r="T154" i="6"/>
  <c r="R154" i="6"/>
  <c r="P154" i="6"/>
  <c r="BI153" i="6"/>
  <c r="BH153" i="6"/>
  <c r="BG153" i="6"/>
  <c r="BF153" i="6"/>
  <c r="T153" i="6"/>
  <c r="R153" i="6"/>
  <c r="P153" i="6"/>
  <c r="BI152" i="6"/>
  <c r="BH152" i="6"/>
  <c r="BG152" i="6"/>
  <c r="BF152" i="6"/>
  <c r="T152" i="6"/>
  <c r="R152" i="6"/>
  <c r="P152" i="6"/>
  <c r="BI151" i="6"/>
  <c r="BH151" i="6"/>
  <c r="BG151" i="6"/>
  <c r="BF151" i="6"/>
  <c r="T151" i="6"/>
  <c r="R151" i="6"/>
  <c r="P151" i="6"/>
  <c r="BI150" i="6"/>
  <c r="BH150" i="6"/>
  <c r="BG150" i="6"/>
  <c r="BF150" i="6"/>
  <c r="T150" i="6"/>
  <c r="R150" i="6"/>
  <c r="P150" i="6"/>
  <c r="BI148" i="6"/>
  <c r="BH148" i="6"/>
  <c r="BG148" i="6"/>
  <c r="BF148" i="6"/>
  <c r="T148" i="6"/>
  <c r="T147" i="6" s="1"/>
  <c r="R148" i="6"/>
  <c r="R147" i="6"/>
  <c r="P148" i="6"/>
  <c r="P147" i="6" s="1"/>
  <c r="BI146" i="6"/>
  <c r="BH146" i="6"/>
  <c r="BG146" i="6"/>
  <c r="BF146" i="6"/>
  <c r="T146" i="6"/>
  <c r="R146" i="6"/>
  <c r="P146" i="6"/>
  <c r="BI145" i="6"/>
  <c r="BH145" i="6"/>
  <c r="BG145" i="6"/>
  <c r="BF145" i="6"/>
  <c r="T145" i="6"/>
  <c r="R145" i="6"/>
  <c r="P145" i="6"/>
  <c r="BI144" i="6"/>
  <c r="BH144" i="6"/>
  <c r="BG144" i="6"/>
  <c r="BF144" i="6"/>
  <c r="T144" i="6"/>
  <c r="R144" i="6"/>
  <c r="P144" i="6"/>
  <c r="BI143" i="6"/>
  <c r="BH143" i="6"/>
  <c r="BG143" i="6"/>
  <c r="BF143" i="6"/>
  <c r="T143" i="6"/>
  <c r="R143" i="6"/>
  <c r="P143" i="6"/>
  <c r="BI142" i="6"/>
  <c r="BH142" i="6"/>
  <c r="BG142" i="6"/>
  <c r="BF142" i="6"/>
  <c r="T142" i="6"/>
  <c r="R142" i="6"/>
  <c r="P142" i="6"/>
  <c r="BI141" i="6"/>
  <c r="BH141" i="6"/>
  <c r="BG141" i="6"/>
  <c r="BF141" i="6"/>
  <c r="T141" i="6"/>
  <c r="R141" i="6"/>
  <c r="P141" i="6"/>
  <c r="BI139" i="6"/>
  <c r="BH139" i="6"/>
  <c r="BG139" i="6"/>
  <c r="BF139" i="6"/>
  <c r="T139" i="6"/>
  <c r="R139" i="6"/>
  <c r="P139" i="6"/>
  <c r="BI138" i="6"/>
  <c r="BH138" i="6"/>
  <c r="BG138" i="6"/>
  <c r="BF138" i="6"/>
  <c r="T138" i="6"/>
  <c r="R138" i="6"/>
  <c r="P138" i="6"/>
  <c r="BI137" i="6"/>
  <c r="BH137" i="6"/>
  <c r="BG137" i="6"/>
  <c r="BF137" i="6"/>
  <c r="T137" i="6"/>
  <c r="R137" i="6"/>
  <c r="P137" i="6"/>
  <c r="BI136" i="6"/>
  <c r="BH136" i="6"/>
  <c r="BG136" i="6"/>
  <c r="BF136" i="6"/>
  <c r="T136" i="6"/>
  <c r="R136" i="6"/>
  <c r="P136" i="6"/>
  <c r="BI135" i="6"/>
  <c r="BH135" i="6"/>
  <c r="BG135" i="6"/>
  <c r="BF135" i="6"/>
  <c r="T135" i="6"/>
  <c r="R135" i="6"/>
  <c r="P135" i="6"/>
  <c r="BI134" i="6"/>
  <c r="BH134" i="6"/>
  <c r="BG134" i="6"/>
  <c r="BF134" i="6"/>
  <c r="T134" i="6"/>
  <c r="R134" i="6"/>
  <c r="P134" i="6"/>
  <c r="BI133" i="6"/>
  <c r="BH133" i="6"/>
  <c r="BG133" i="6"/>
  <c r="BF133" i="6"/>
  <c r="T133" i="6"/>
  <c r="R133" i="6"/>
  <c r="P133" i="6"/>
  <c r="BI131" i="6"/>
  <c r="BH131" i="6"/>
  <c r="BG131" i="6"/>
  <c r="BF131" i="6"/>
  <c r="T131" i="6"/>
  <c r="R131" i="6"/>
  <c r="P131" i="6"/>
  <c r="BI130" i="6"/>
  <c r="BH130" i="6"/>
  <c r="BG130" i="6"/>
  <c r="BF130" i="6"/>
  <c r="T130" i="6"/>
  <c r="R130" i="6"/>
  <c r="P130" i="6"/>
  <c r="BI129" i="6"/>
  <c r="BH129" i="6"/>
  <c r="BG129" i="6"/>
  <c r="BF129" i="6"/>
  <c r="T129" i="6"/>
  <c r="R129" i="6"/>
  <c r="P129" i="6"/>
  <c r="BI127" i="6"/>
  <c r="BH127" i="6"/>
  <c r="BG127" i="6"/>
  <c r="BF127" i="6"/>
  <c r="T127" i="6"/>
  <c r="R127" i="6"/>
  <c r="P127" i="6"/>
  <c r="BI126" i="6"/>
  <c r="BH126" i="6"/>
  <c r="BG126" i="6"/>
  <c r="BF126" i="6"/>
  <c r="T126" i="6"/>
  <c r="R126" i="6"/>
  <c r="P126" i="6"/>
  <c r="BI125" i="6"/>
  <c r="BH125" i="6"/>
  <c r="BG125" i="6"/>
  <c r="BF125" i="6"/>
  <c r="T125" i="6"/>
  <c r="R125" i="6"/>
  <c r="P125" i="6"/>
  <c r="BI123" i="6"/>
  <c r="BH123" i="6"/>
  <c r="BG123" i="6"/>
  <c r="BF123" i="6"/>
  <c r="T123" i="6"/>
  <c r="R123" i="6"/>
  <c r="P123" i="6"/>
  <c r="BI122" i="6"/>
  <c r="BH122" i="6"/>
  <c r="BG122" i="6"/>
  <c r="BF122" i="6"/>
  <c r="T122" i="6"/>
  <c r="R122" i="6"/>
  <c r="P122" i="6"/>
  <c r="BI121" i="6"/>
  <c r="BH121" i="6"/>
  <c r="BG121" i="6"/>
  <c r="BF121" i="6"/>
  <c r="T121" i="6"/>
  <c r="R121" i="6"/>
  <c r="P121" i="6"/>
  <c r="BI120" i="6"/>
  <c r="BH120" i="6"/>
  <c r="BG120" i="6"/>
  <c r="BF120" i="6"/>
  <c r="T120" i="6"/>
  <c r="R120" i="6"/>
  <c r="P120" i="6"/>
  <c r="BI118" i="6"/>
  <c r="BH118" i="6"/>
  <c r="BG118" i="6"/>
  <c r="BF118" i="6"/>
  <c r="T118" i="6"/>
  <c r="R118" i="6"/>
  <c r="P118" i="6"/>
  <c r="BI117" i="6"/>
  <c r="BH117" i="6"/>
  <c r="BG117" i="6"/>
  <c r="BF117" i="6"/>
  <c r="T117" i="6"/>
  <c r="R117" i="6"/>
  <c r="P117" i="6"/>
  <c r="BI115" i="6"/>
  <c r="BH115" i="6"/>
  <c r="BG115" i="6"/>
  <c r="BF115" i="6"/>
  <c r="T115" i="6"/>
  <c r="R115" i="6"/>
  <c r="P115" i="6"/>
  <c r="BI114" i="6"/>
  <c r="BH114" i="6"/>
  <c r="BG114" i="6"/>
  <c r="BF114" i="6"/>
  <c r="T114" i="6"/>
  <c r="R114" i="6"/>
  <c r="P114" i="6"/>
  <c r="BI113" i="6"/>
  <c r="BH113" i="6"/>
  <c r="BG113" i="6"/>
  <c r="BF113" i="6"/>
  <c r="T113" i="6"/>
  <c r="R113" i="6"/>
  <c r="P113" i="6"/>
  <c r="BI111" i="6"/>
  <c r="BH111" i="6"/>
  <c r="BG111" i="6"/>
  <c r="BF111" i="6"/>
  <c r="T111" i="6"/>
  <c r="R111" i="6"/>
  <c r="P111" i="6"/>
  <c r="BI110" i="6"/>
  <c r="BH110" i="6"/>
  <c r="BG110" i="6"/>
  <c r="BF110" i="6"/>
  <c r="T110" i="6"/>
  <c r="R110" i="6"/>
  <c r="P110" i="6"/>
  <c r="BI108" i="6"/>
  <c r="BH108" i="6"/>
  <c r="BG108" i="6"/>
  <c r="BF108" i="6"/>
  <c r="T108" i="6"/>
  <c r="R108" i="6"/>
  <c r="P108" i="6"/>
  <c r="BI107" i="6"/>
  <c r="BH107" i="6"/>
  <c r="BG107" i="6"/>
  <c r="BF107" i="6"/>
  <c r="T107" i="6"/>
  <c r="R107" i="6"/>
  <c r="P107" i="6"/>
  <c r="J101" i="6"/>
  <c r="J100" i="6"/>
  <c r="F100" i="6"/>
  <c r="F98" i="6"/>
  <c r="E96" i="6"/>
  <c r="J59" i="6"/>
  <c r="J58" i="6"/>
  <c r="F58" i="6"/>
  <c r="F56" i="6"/>
  <c r="E54" i="6"/>
  <c r="J20" i="6"/>
  <c r="E20" i="6"/>
  <c r="F101" i="6" s="1"/>
  <c r="J19" i="6"/>
  <c r="J14" i="6"/>
  <c r="J56" i="6" s="1"/>
  <c r="E7" i="6"/>
  <c r="E92" i="6"/>
  <c r="J286" i="5"/>
  <c r="J39" i="5"/>
  <c r="J38" i="5"/>
  <c r="AY59" i="1"/>
  <c r="J37" i="5"/>
  <c r="AX59" i="1" s="1"/>
  <c r="BI418" i="5"/>
  <c r="BH418" i="5"/>
  <c r="BG418" i="5"/>
  <c r="BF418" i="5"/>
  <c r="T418" i="5"/>
  <c r="R418" i="5"/>
  <c r="P418" i="5"/>
  <c r="BI417" i="5"/>
  <c r="BH417" i="5"/>
  <c r="BG417" i="5"/>
  <c r="BF417" i="5"/>
  <c r="T417" i="5"/>
  <c r="R417" i="5"/>
  <c r="P417" i="5"/>
  <c r="BI415" i="5"/>
  <c r="BH415" i="5"/>
  <c r="BG415" i="5"/>
  <c r="BF415" i="5"/>
  <c r="T415" i="5"/>
  <c r="T414" i="5" s="1"/>
  <c r="R415" i="5"/>
  <c r="R414" i="5"/>
  <c r="P415" i="5"/>
  <c r="P414" i="5" s="1"/>
  <c r="BI413" i="5"/>
  <c r="BH413" i="5"/>
  <c r="BG413" i="5"/>
  <c r="BF413" i="5"/>
  <c r="T413" i="5"/>
  <c r="T412" i="5"/>
  <c r="R413" i="5"/>
  <c r="R412" i="5" s="1"/>
  <c r="P413" i="5"/>
  <c r="P412" i="5"/>
  <c r="BI411" i="5"/>
  <c r="BH411" i="5"/>
  <c r="BG411" i="5"/>
  <c r="BF411" i="5"/>
  <c r="T411" i="5"/>
  <c r="T410" i="5" s="1"/>
  <c r="R411" i="5"/>
  <c r="R410" i="5"/>
  <c r="P411" i="5"/>
  <c r="P410" i="5" s="1"/>
  <c r="BI409" i="5"/>
  <c r="BH409" i="5"/>
  <c r="BG409" i="5"/>
  <c r="BF409" i="5"/>
  <c r="T409" i="5"/>
  <c r="T408" i="5"/>
  <c r="R409" i="5"/>
  <c r="R408" i="5" s="1"/>
  <c r="P409" i="5"/>
  <c r="P408" i="5"/>
  <c r="BI407" i="5"/>
  <c r="BH407" i="5"/>
  <c r="BG407" i="5"/>
  <c r="BF407" i="5"/>
  <c r="T407" i="5"/>
  <c r="T406" i="5" s="1"/>
  <c r="R407" i="5"/>
  <c r="R406" i="5"/>
  <c r="P407" i="5"/>
  <c r="P406" i="5" s="1"/>
  <c r="BI405" i="5"/>
  <c r="BH405" i="5"/>
  <c r="BG405" i="5"/>
  <c r="BF405" i="5"/>
  <c r="T405" i="5"/>
  <c r="T404" i="5"/>
  <c r="R405" i="5"/>
  <c r="R404" i="5" s="1"/>
  <c r="P405" i="5"/>
  <c r="P404" i="5"/>
  <c r="BI403" i="5"/>
  <c r="BH403" i="5"/>
  <c r="BG403" i="5"/>
  <c r="BF403" i="5"/>
  <c r="T403" i="5"/>
  <c r="T402" i="5" s="1"/>
  <c r="R403" i="5"/>
  <c r="R402" i="5"/>
  <c r="P403" i="5"/>
  <c r="P402" i="5" s="1"/>
  <c r="BI401" i="5"/>
  <c r="BH401" i="5"/>
  <c r="BG401" i="5"/>
  <c r="BF401" i="5"/>
  <c r="T401" i="5"/>
  <c r="T400" i="5" s="1"/>
  <c r="R401" i="5"/>
  <c r="R400" i="5"/>
  <c r="P401" i="5"/>
  <c r="P400" i="5" s="1"/>
  <c r="BI399" i="5"/>
  <c r="BH399" i="5"/>
  <c r="BG399" i="5"/>
  <c r="BF399" i="5"/>
  <c r="T399" i="5"/>
  <c r="T398" i="5"/>
  <c r="R399" i="5"/>
  <c r="R398" i="5" s="1"/>
  <c r="P399" i="5"/>
  <c r="P398" i="5"/>
  <c r="BI397" i="5"/>
  <c r="BH397" i="5"/>
  <c r="BG397" i="5"/>
  <c r="BF397" i="5"/>
  <c r="T397" i="5"/>
  <c r="T396" i="5" s="1"/>
  <c r="R397" i="5"/>
  <c r="R396" i="5"/>
  <c r="P397" i="5"/>
  <c r="P396" i="5" s="1"/>
  <c r="BI395" i="5"/>
  <c r="BH395" i="5"/>
  <c r="BG395" i="5"/>
  <c r="BF395" i="5"/>
  <c r="T395" i="5"/>
  <c r="T394" i="5"/>
  <c r="R395" i="5"/>
  <c r="R394" i="5" s="1"/>
  <c r="P395" i="5"/>
  <c r="P394" i="5"/>
  <c r="BI392" i="5"/>
  <c r="BH392" i="5"/>
  <c r="BG392" i="5"/>
  <c r="BF392" i="5"/>
  <c r="T392" i="5"/>
  <c r="T391" i="5" s="1"/>
  <c r="R392" i="5"/>
  <c r="R391" i="5"/>
  <c r="P392" i="5"/>
  <c r="P391" i="5" s="1"/>
  <c r="BI390" i="5"/>
  <c r="BH390" i="5"/>
  <c r="BG390" i="5"/>
  <c r="BF390" i="5"/>
  <c r="T390" i="5"/>
  <c r="T389" i="5"/>
  <c r="R390" i="5"/>
  <c r="R389" i="5" s="1"/>
  <c r="P390" i="5"/>
  <c r="P389" i="5"/>
  <c r="BI388" i="5"/>
  <c r="BH388" i="5"/>
  <c r="BG388" i="5"/>
  <c r="BF388" i="5"/>
  <c r="T388" i="5"/>
  <c r="T387" i="5" s="1"/>
  <c r="R388" i="5"/>
  <c r="R387" i="5"/>
  <c r="P388" i="5"/>
  <c r="P387" i="5" s="1"/>
  <c r="BI386" i="5"/>
  <c r="BH386" i="5"/>
  <c r="BG386" i="5"/>
  <c r="BF386" i="5"/>
  <c r="T386" i="5"/>
  <c r="T385" i="5"/>
  <c r="R386" i="5"/>
  <c r="R385" i="5" s="1"/>
  <c r="P386" i="5"/>
  <c r="P385" i="5"/>
  <c r="BI384" i="5"/>
  <c r="BH384" i="5"/>
  <c r="BG384" i="5"/>
  <c r="BF384" i="5"/>
  <c r="T384" i="5"/>
  <c r="T383" i="5" s="1"/>
  <c r="R384" i="5"/>
  <c r="R383" i="5"/>
  <c r="P384" i="5"/>
  <c r="P383" i="5" s="1"/>
  <c r="BI382" i="5"/>
  <c r="BH382" i="5"/>
  <c r="BG382" i="5"/>
  <c r="BF382" i="5"/>
  <c r="T382" i="5"/>
  <c r="T381" i="5"/>
  <c r="R382" i="5"/>
  <c r="R381" i="5" s="1"/>
  <c r="P382" i="5"/>
  <c r="P381" i="5"/>
  <c r="BI380" i="5"/>
  <c r="BH380" i="5"/>
  <c r="BG380" i="5"/>
  <c r="BF380" i="5"/>
  <c r="T380" i="5"/>
  <c r="R380" i="5"/>
  <c r="P380" i="5"/>
  <c r="BI379" i="5"/>
  <c r="BH379" i="5"/>
  <c r="BG379" i="5"/>
  <c r="BF379" i="5"/>
  <c r="T379" i="5"/>
  <c r="R379" i="5"/>
  <c r="P379" i="5"/>
  <c r="BI378" i="5"/>
  <c r="BH378" i="5"/>
  <c r="BG378" i="5"/>
  <c r="BF378" i="5"/>
  <c r="T378" i="5"/>
  <c r="R378" i="5"/>
  <c r="P378" i="5"/>
  <c r="BI377" i="5"/>
  <c r="BH377" i="5"/>
  <c r="BG377" i="5"/>
  <c r="BF377" i="5"/>
  <c r="T377" i="5"/>
  <c r="R377" i="5"/>
  <c r="P377" i="5"/>
  <c r="BI376" i="5"/>
  <c r="BH376" i="5"/>
  <c r="BG376" i="5"/>
  <c r="BF376" i="5"/>
  <c r="T376" i="5"/>
  <c r="R376" i="5"/>
  <c r="P376" i="5"/>
  <c r="BI375" i="5"/>
  <c r="BH375" i="5"/>
  <c r="BG375" i="5"/>
  <c r="BF375" i="5"/>
  <c r="T375" i="5"/>
  <c r="R375" i="5"/>
  <c r="P375" i="5"/>
  <c r="BI373" i="5"/>
  <c r="BH373" i="5"/>
  <c r="BG373" i="5"/>
  <c r="BF373" i="5"/>
  <c r="T373" i="5"/>
  <c r="T372" i="5" s="1"/>
  <c r="R373" i="5"/>
  <c r="R372" i="5" s="1"/>
  <c r="P373" i="5"/>
  <c r="P372" i="5"/>
  <c r="BI371" i="5"/>
  <c r="BH371" i="5"/>
  <c r="BG371" i="5"/>
  <c r="BF371" i="5"/>
  <c r="T371" i="5"/>
  <c r="T370" i="5" s="1"/>
  <c r="R371" i="5"/>
  <c r="R370" i="5" s="1"/>
  <c r="P371" i="5"/>
  <c r="P370" i="5" s="1"/>
  <c r="BI369" i="5"/>
  <c r="BH369" i="5"/>
  <c r="BG369" i="5"/>
  <c r="BF369" i="5"/>
  <c r="T369" i="5"/>
  <c r="R369" i="5"/>
  <c r="P369" i="5"/>
  <c r="BI368" i="5"/>
  <c r="BH368" i="5"/>
  <c r="BG368" i="5"/>
  <c r="BF368" i="5"/>
  <c r="T368" i="5"/>
  <c r="R368" i="5"/>
  <c r="P368" i="5"/>
  <c r="BI366" i="5"/>
  <c r="BH366" i="5"/>
  <c r="BG366" i="5"/>
  <c r="BF366" i="5"/>
  <c r="T366" i="5"/>
  <c r="T365" i="5" s="1"/>
  <c r="R366" i="5"/>
  <c r="R365" i="5" s="1"/>
  <c r="P366" i="5"/>
  <c r="P365" i="5" s="1"/>
  <c r="BI364" i="5"/>
  <c r="BH364" i="5"/>
  <c r="BG364" i="5"/>
  <c r="BF364" i="5"/>
  <c r="T364" i="5"/>
  <c r="R364" i="5"/>
  <c r="P364" i="5"/>
  <c r="BI363" i="5"/>
  <c r="BH363" i="5"/>
  <c r="BG363" i="5"/>
  <c r="BF363" i="5"/>
  <c r="T363" i="5"/>
  <c r="R363" i="5"/>
  <c r="P363" i="5"/>
  <c r="BI360" i="5"/>
  <c r="BH360" i="5"/>
  <c r="BG360" i="5"/>
  <c r="BF360" i="5"/>
  <c r="T360" i="5"/>
  <c r="T359" i="5" s="1"/>
  <c r="R360" i="5"/>
  <c r="R359" i="5" s="1"/>
  <c r="P360" i="5"/>
  <c r="P359" i="5" s="1"/>
  <c r="BI358" i="5"/>
  <c r="BH358" i="5"/>
  <c r="BG358" i="5"/>
  <c r="BF358" i="5"/>
  <c r="T358" i="5"/>
  <c r="T357" i="5" s="1"/>
  <c r="R358" i="5"/>
  <c r="R357" i="5" s="1"/>
  <c r="P358" i="5"/>
  <c r="P357" i="5" s="1"/>
  <c r="BI356" i="5"/>
  <c r="BH356" i="5"/>
  <c r="BG356" i="5"/>
  <c r="BF356" i="5"/>
  <c r="T356" i="5"/>
  <c r="R356" i="5"/>
  <c r="P356" i="5"/>
  <c r="BI355" i="5"/>
  <c r="BH355" i="5"/>
  <c r="BG355" i="5"/>
  <c r="BF355" i="5"/>
  <c r="T355" i="5"/>
  <c r="R355" i="5"/>
  <c r="P355" i="5"/>
  <c r="BI354" i="5"/>
  <c r="BH354" i="5"/>
  <c r="BG354" i="5"/>
  <c r="BF354" i="5"/>
  <c r="T354" i="5"/>
  <c r="R354" i="5"/>
  <c r="P354" i="5"/>
  <c r="BI353" i="5"/>
  <c r="BH353" i="5"/>
  <c r="BG353" i="5"/>
  <c r="BF353" i="5"/>
  <c r="T353" i="5"/>
  <c r="R353" i="5"/>
  <c r="P353" i="5"/>
  <c r="BI352" i="5"/>
  <c r="BH352" i="5"/>
  <c r="BG352" i="5"/>
  <c r="BF352" i="5"/>
  <c r="T352" i="5"/>
  <c r="R352" i="5"/>
  <c r="P352" i="5"/>
  <c r="BI350" i="5"/>
  <c r="BH350" i="5"/>
  <c r="BG350" i="5"/>
  <c r="BF350" i="5"/>
  <c r="T350" i="5"/>
  <c r="R350" i="5"/>
  <c r="P350" i="5"/>
  <c r="BI349" i="5"/>
  <c r="BH349" i="5"/>
  <c r="BG349" i="5"/>
  <c r="BF349" i="5"/>
  <c r="T349" i="5"/>
  <c r="R349" i="5"/>
  <c r="P349" i="5"/>
  <c r="BI347" i="5"/>
  <c r="BH347" i="5"/>
  <c r="BG347" i="5"/>
  <c r="BF347" i="5"/>
  <c r="T347" i="5"/>
  <c r="R347" i="5"/>
  <c r="P347" i="5"/>
  <c r="BI346" i="5"/>
  <c r="BH346" i="5"/>
  <c r="BG346" i="5"/>
  <c r="BF346" i="5"/>
  <c r="T346" i="5"/>
  <c r="R346" i="5"/>
  <c r="P346" i="5"/>
  <c r="BI344" i="5"/>
  <c r="BH344" i="5"/>
  <c r="BG344" i="5"/>
  <c r="BF344" i="5"/>
  <c r="T344" i="5"/>
  <c r="R344" i="5"/>
  <c r="P344" i="5"/>
  <c r="BI343" i="5"/>
  <c r="BH343" i="5"/>
  <c r="BG343" i="5"/>
  <c r="BF343" i="5"/>
  <c r="T343" i="5"/>
  <c r="R343" i="5"/>
  <c r="P343" i="5"/>
  <c r="BI341" i="5"/>
  <c r="BH341" i="5"/>
  <c r="BG341" i="5"/>
  <c r="BF341" i="5"/>
  <c r="T341" i="5"/>
  <c r="T340" i="5"/>
  <c r="R341" i="5"/>
  <c r="R340" i="5"/>
  <c r="P341" i="5"/>
  <c r="P340" i="5"/>
  <c r="BI339" i="5"/>
  <c r="BH339" i="5"/>
  <c r="BG339" i="5"/>
  <c r="BF339" i="5"/>
  <c r="T339" i="5"/>
  <c r="R339" i="5"/>
  <c r="P339" i="5"/>
  <c r="BI338" i="5"/>
  <c r="BH338" i="5"/>
  <c r="BG338" i="5"/>
  <c r="BF338" i="5"/>
  <c r="T338" i="5"/>
  <c r="R338" i="5"/>
  <c r="P338" i="5"/>
  <c r="BI337" i="5"/>
  <c r="BH337" i="5"/>
  <c r="BG337" i="5"/>
  <c r="BF337" i="5"/>
  <c r="T337" i="5"/>
  <c r="R337" i="5"/>
  <c r="P337" i="5"/>
  <c r="BI336" i="5"/>
  <c r="BH336" i="5"/>
  <c r="BG336" i="5"/>
  <c r="BF336" i="5"/>
  <c r="T336" i="5"/>
  <c r="R336" i="5"/>
  <c r="P336" i="5"/>
  <c r="BI334" i="5"/>
  <c r="BH334" i="5"/>
  <c r="BG334" i="5"/>
  <c r="BF334" i="5"/>
  <c r="T334" i="5"/>
  <c r="T333" i="5"/>
  <c r="R334" i="5"/>
  <c r="R333" i="5"/>
  <c r="P334" i="5"/>
  <c r="P333" i="5"/>
  <c r="BI332" i="5"/>
  <c r="BH332" i="5"/>
  <c r="BG332" i="5"/>
  <c r="BF332" i="5"/>
  <c r="T332" i="5"/>
  <c r="R332" i="5"/>
  <c r="P332" i="5"/>
  <c r="BI331" i="5"/>
  <c r="BH331" i="5"/>
  <c r="BG331" i="5"/>
  <c r="BF331" i="5"/>
  <c r="T331" i="5"/>
  <c r="R331" i="5"/>
  <c r="P331" i="5"/>
  <c r="BI330" i="5"/>
  <c r="BH330" i="5"/>
  <c r="BG330" i="5"/>
  <c r="BF330" i="5"/>
  <c r="T330" i="5"/>
  <c r="R330" i="5"/>
  <c r="P330" i="5"/>
  <c r="BI329" i="5"/>
  <c r="BH329" i="5"/>
  <c r="BG329" i="5"/>
  <c r="BF329" i="5"/>
  <c r="T329" i="5"/>
  <c r="R329" i="5"/>
  <c r="P329" i="5"/>
  <c r="BI327" i="5"/>
  <c r="BH327" i="5"/>
  <c r="BG327" i="5"/>
  <c r="BF327" i="5"/>
  <c r="T327" i="5"/>
  <c r="T326" i="5"/>
  <c r="R327" i="5"/>
  <c r="R326" i="5"/>
  <c r="P327" i="5"/>
  <c r="P326" i="5"/>
  <c r="BI325" i="5"/>
  <c r="BH325" i="5"/>
  <c r="BG325" i="5"/>
  <c r="BF325" i="5"/>
  <c r="T325" i="5"/>
  <c r="R325" i="5"/>
  <c r="P325" i="5"/>
  <c r="BI324" i="5"/>
  <c r="BH324" i="5"/>
  <c r="BG324" i="5"/>
  <c r="BF324" i="5"/>
  <c r="T324" i="5"/>
  <c r="R324" i="5"/>
  <c r="P324" i="5"/>
  <c r="BI321" i="5"/>
  <c r="BH321" i="5"/>
  <c r="BG321" i="5"/>
  <c r="BF321" i="5"/>
  <c r="T321" i="5"/>
  <c r="T320" i="5"/>
  <c r="R321" i="5"/>
  <c r="R320" i="5"/>
  <c r="P321" i="5"/>
  <c r="P320" i="5"/>
  <c r="BI319" i="5"/>
  <c r="BH319" i="5"/>
  <c r="BG319" i="5"/>
  <c r="BF319" i="5"/>
  <c r="T319" i="5"/>
  <c r="T318" i="5"/>
  <c r="R319" i="5"/>
  <c r="R318" i="5"/>
  <c r="P319" i="5"/>
  <c r="P318" i="5"/>
  <c r="BI317" i="5"/>
  <c r="BH317" i="5"/>
  <c r="BG317" i="5"/>
  <c r="BF317" i="5"/>
  <c r="T317" i="5"/>
  <c r="T316" i="5"/>
  <c r="R317" i="5"/>
  <c r="R316" i="5"/>
  <c r="P317" i="5"/>
  <c r="P316" i="5"/>
  <c r="BI315" i="5"/>
  <c r="BH315" i="5"/>
  <c r="BG315" i="5"/>
  <c r="BF315" i="5"/>
  <c r="T315" i="5"/>
  <c r="T314" i="5"/>
  <c r="R315" i="5"/>
  <c r="R314" i="5"/>
  <c r="P315" i="5"/>
  <c r="P314" i="5"/>
  <c r="BI313" i="5"/>
  <c r="BH313" i="5"/>
  <c r="BG313" i="5"/>
  <c r="BF313" i="5"/>
  <c r="T313" i="5"/>
  <c r="T312" i="5"/>
  <c r="R313" i="5"/>
  <c r="R312" i="5"/>
  <c r="P313" i="5"/>
  <c r="P312" i="5"/>
  <c r="BI311" i="5"/>
  <c r="BH311" i="5"/>
  <c r="BG311" i="5"/>
  <c r="BF311" i="5"/>
  <c r="T311" i="5"/>
  <c r="T310" i="5"/>
  <c r="R311" i="5"/>
  <c r="R310" i="5"/>
  <c r="P311" i="5"/>
  <c r="P310" i="5"/>
  <c r="BI309" i="5"/>
  <c r="BH309" i="5"/>
  <c r="BG309" i="5"/>
  <c r="BF309" i="5"/>
  <c r="T309" i="5"/>
  <c r="T308" i="5"/>
  <c r="R309" i="5"/>
  <c r="R308" i="5"/>
  <c r="P309" i="5"/>
  <c r="P308" i="5"/>
  <c r="BI307" i="5"/>
  <c r="BH307" i="5"/>
  <c r="BG307" i="5"/>
  <c r="BF307" i="5"/>
  <c r="T307" i="5"/>
  <c r="T306" i="5"/>
  <c r="R307" i="5"/>
  <c r="R306" i="5"/>
  <c r="P307" i="5"/>
  <c r="P306" i="5"/>
  <c r="BI305" i="5"/>
  <c r="BH305" i="5"/>
  <c r="BG305" i="5"/>
  <c r="BF305" i="5"/>
  <c r="T305" i="5"/>
  <c r="T304" i="5"/>
  <c r="R305" i="5"/>
  <c r="R304" i="5"/>
  <c r="P305" i="5"/>
  <c r="P304" i="5"/>
  <c r="BI303" i="5"/>
  <c r="BH303" i="5"/>
  <c r="BG303" i="5"/>
  <c r="BF303" i="5"/>
  <c r="T303" i="5"/>
  <c r="R303" i="5"/>
  <c r="P303" i="5"/>
  <c r="BI302" i="5"/>
  <c r="BH302" i="5"/>
  <c r="BG302" i="5"/>
  <c r="BF302" i="5"/>
  <c r="T302" i="5"/>
  <c r="R302" i="5"/>
  <c r="P302" i="5"/>
  <c r="BI300" i="5"/>
  <c r="BH300" i="5"/>
  <c r="BG300" i="5"/>
  <c r="BF300" i="5"/>
  <c r="T300" i="5"/>
  <c r="T299" i="5"/>
  <c r="R300" i="5"/>
  <c r="R299" i="5"/>
  <c r="P300" i="5"/>
  <c r="P299" i="5"/>
  <c r="BI298" i="5"/>
  <c r="BH298" i="5"/>
  <c r="BG298" i="5"/>
  <c r="BF298" i="5"/>
  <c r="T298" i="5"/>
  <c r="T297" i="5"/>
  <c r="R298" i="5"/>
  <c r="R297" i="5"/>
  <c r="P298" i="5"/>
  <c r="P297" i="5"/>
  <c r="BI296" i="5"/>
  <c r="BH296" i="5"/>
  <c r="BG296" i="5"/>
  <c r="BF296" i="5"/>
  <c r="T296" i="5"/>
  <c r="R296" i="5"/>
  <c r="P296" i="5"/>
  <c r="BI295" i="5"/>
  <c r="BH295" i="5"/>
  <c r="BG295" i="5"/>
  <c r="BF295" i="5"/>
  <c r="T295" i="5"/>
  <c r="R295" i="5"/>
  <c r="P295" i="5"/>
  <c r="BI294" i="5"/>
  <c r="BH294" i="5"/>
  <c r="BG294" i="5"/>
  <c r="BF294" i="5"/>
  <c r="T294" i="5"/>
  <c r="R294" i="5"/>
  <c r="P294" i="5"/>
  <c r="BI292" i="5"/>
  <c r="BH292" i="5"/>
  <c r="BG292" i="5"/>
  <c r="BF292" i="5"/>
  <c r="T292" i="5"/>
  <c r="R292" i="5"/>
  <c r="P292" i="5"/>
  <c r="BI291" i="5"/>
  <c r="BH291" i="5"/>
  <c r="BG291" i="5"/>
  <c r="BF291" i="5"/>
  <c r="T291" i="5"/>
  <c r="R291" i="5"/>
  <c r="P291" i="5"/>
  <c r="BI288" i="5"/>
  <c r="BH288" i="5"/>
  <c r="BG288" i="5"/>
  <c r="BF288" i="5"/>
  <c r="T288" i="5"/>
  <c r="T287" i="5" s="1"/>
  <c r="R288" i="5"/>
  <c r="R287" i="5" s="1"/>
  <c r="P288" i="5"/>
  <c r="P287" i="5" s="1"/>
  <c r="J100" i="5"/>
  <c r="BI285" i="5"/>
  <c r="BH285" i="5"/>
  <c r="BG285" i="5"/>
  <c r="BF285" i="5"/>
  <c r="T285" i="5"/>
  <c r="T284" i="5"/>
  <c r="R285" i="5"/>
  <c r="R284" i="5"/>
  <c r="P285" i="5"/>
  <c r="P284" i="5"/>
  <c r="BI283" i="5"/>
  <c r="BH283" i="5"/>
  <c r="BG283" i="5"/>
  <c r="BF283" i="5"/>
  <c r="T283" i="5"/>
  <c r="T282" i="5"/>
  <c r="R283" i="5"/>
  <c r="R282" i="5"/>
  <c r="P283" i="5"/>
  <c r="P282" i="5"/>
  <c r="BI281" i="5"/>
  <c r="BH281" i="5"/>
  <c r="BG281" i="5"/>
  <c r="BF281" i="5"/>
  <c r="T281" i="5"/>
  <c r="T280" i="5"/>
  <c r="R281" i="5"/>
  <c r="R280" i="5"/>
  <c r="P281" i="5"/>
  <c r="P280" i="5"/>
  <c r="BI279" i="5"/>
  <c r="BH279" i="5"/>
  <c r="BG279" i="5"/>
  <c r="BF279" i="5"/>
  <c r="T279" i="5"/>
  <c r="T278" i="5"/>
  <c r="R279" i="5"/>
  <c r="R278" i="5"/>
  <c r="P279" i="5"/>
  <c r="P278" i="5"/>
  <c r="BI277" i="5"/>
  <c r="BH277" i="5"/>
  <c r="BG277" i="5"/>
  <c r="BF277" i="5"/>
  <c r="T277" i="5"/>
  <c r="R277" i="5"/>
  <c r="P277" i="5"/>
  <c r="BI276" i="5"/>
  <c r="BH276" i="5"/>
  <c r="BG276" i="5"/>
  <c r="BF276" i="5"/>
  <c r="T276" i="5"/>
  <c r="R276" i="5"/>
  <c r="P276" i="5"/>
  <c r="BI275" i="5"/>
  <c r="BH275" i="5"/>
  <c r="BG275" i="5"/>
  <c r="BF275" i="5"/>
  <c r="T275" i="5"/>
  <c r="R275" i="5"/>
  <c r="P275" i="5"/>
  <c r="BI273" i="5"/>
  <c r="BH273" i="5"/>
  <c r="BG273" i="5"/>
  <c r="BF273" i="5"/>
  <c r="T273" i="5"/>
  <c r="T272" i="5" s="1"/>
  <c r="R273" i="5"/>
  <c r="R272" i="5" s="1"/>
  <c r="P273" i="5"/>
  <c r="P272" i="5" s="1"/>
  <c r="BI271" i="5"/>
  <c r="BH271" i="5"/>
  <c r="BG271" i="5"/>
  <c r="BF271" i="5"/>
  <c r="T271" i="5"/>
  <c r="T270" i="5" s="1"/>
  <c r="R271" i="5"/>
  <c r="R270" i="5" s="1"/>
  <c r="P271" i="5"/>
  <c r="P270" i="5" s="1"/>
  <c r="BI269" i="5"/>
  <c r="BH269" i="5"/>
  <c r="BG269" i="5"/>
  <c r="BF269" i="5"/>
  <c r="T269" i="5"/>
  <c r="T268" i="5" s="1"/>
  <c r="R269" i="5"/>
  <c r="R268" i="5" s="1"/>
  <c r="P269" i="5"/>
  <c r="P268" i="5" s="1"/>
  <c r="BI267" i="5"/>
  <c r="BH267" i="5"/>
  <c r="BG267" i="5"/>
  <c r="BF267" i="5"/>
  <c r="T267" i="5"/>
  <c r="T266" i="5" s="1"/>
  <c r="R267" i="5"/>
  <c r="R266" i="5" s="1"/>
  <c r="P267" i="5"/>
  <c r="P266" i="5" s="1"/>
  <c r="BI265" i="5"/>
  <c r="BH265" i="5"/>
  <c r="BG265" i="5"/>
  <c r="BF265" i="5"/>
  <c r="T265" i="5"/>
  <c r="R265" i="5"/>
  <c r="P265" i="5"/>
  <c r="BI264" i="5"/>
  <c r="BH264" i="5"/>
  <c r="BG264" i="5"/>
  <c r="BF264" i="5"/>
  <c r="T264" i="5"/>
  <c r="R264" i="5"/>
  <c r="P264" i="5"/>
  <c r="BI263" i="5"/>
  <c r="BH263" i="5"/>
  <c r="BG263" i="5"/>
  <c r="BF263" i="5"/>
  <c r="T263" i="5"/>
  <c r="R263" i="5"/>
  <c r="P263" i="5"/>
  <c r="BI261" i="5"/>
  <c r="BH261" i="5"/>
  <c r="BG261" i="5"/>
  <c r="BF261" i="5"/>
  <c r="T261" i="5"/>
  <c r="R261" i="5"/>
  <c r="P261" i="5"/>
  <c r="BI260" i="5"/>
  <c r="BH260" i="5"/>
  <c r="BG260" i="5"/>
  <c r="BF260" i="5"/>
  <c r="T260" i="5"/>
  <c r="R260" i="5"/>
  <c r="P260" i="5"/>
  <c r="BI258" i="5"/>
  <c r="BH258" i="5"/>
  <c r="BG258" i="5"/>
  <c r="BF258" i="5"/>
  <c r="T258" i="5"/>
  <c r="R258" i="5"/>
  <c r="P258" i="5"/>
  <c r="BI257" i="5"/>
  <c r="BH257" i="5"/>
  <c r="BG257" i="5"/>
  <c r="BF257" i="5"/>
  <c r="T257" i="5"/>
  <c r="R257" i="5"/>
  <c r="P257" i="5"/>
  <c r="BI256" i="5"/>
  <c r="BH256" i="5"/>
  <c r="BG256" i="5"/>
  <c r="BF256" i="5"/>
  <c r="T256" i="5"/>
  <c r="R256" i="5"/>
  <c r="P256" i="5"/>
  <c r="BI255" i="5"/>
  <c r="BH255" i="5"/>
  <c r="BG255" i="5"/>
  <c r="BF255" i="5"/>
  <c r="T255" i="5"/>
  <c r="R255" i="5"/>
  <c r="P255" i="5"/>
  <c r="BI254" i="5"/>
  <c r="BH254" i="5"/>
  <c r="BG254" i="5"/>
  <c r="BF254" i="5"/>
  <c r="T254" i="5"/>
  <c r="R254" i="5"/>
  <c r="P254" i="5"/>
  <c r="BI252" i="5"/>
  <c r="BH252" i="5"/>
  <c r="BG252" i="5"/>
  <c r="BF252" i="5"/>
  <c r="T252" i="5"/>
  <c r="T251" i="5" s="1"/>
  <c r="R252" i="5"/>
  <c r="R251" i="5" s="1"/>
  <c r="P252" i="5"/>
  <c r="P251" i="5" s="1"/>
  <c r="BI250" i="5"/>
  <c r="BH250" i="5"/>
  <c r="BG250" i="5"/>
  <c r="BF250" i="5"/>
  <c r="T250" i="5"/>
  <c r="T249" i="5" s="1"/>
  <c r="R250" i="5"/>
  <c r="R249" i="5" s="1"/>
  <c r="P250" i="5"/>
  <c r="P249" i="5" s="1"/>
  <c r="BI248" i="5"/>
  <c r="BH248" i="5"/>
  <c r="BG248" i="5"/>
  <c r="BF248" i="5"/>
  <c r="T248" i="5"/>
  <c r="R248" i="5"/>
  <c r="P248" i="5"/>
  <c r="BI247" i="5"/>
  <c r="BH247" i="5"/>
  <c r="BG247" i="5"/>
  <c r="BF247" i="5"/>
  <c r="T247" i="5"/>
  <c r="R247" i="5"/>
  <c r="P247" i="5"/>
  <c r="BI245" i="5"/>
  <c r="BH245" i="5"/>
  <c r="BG245" i="5"/>
  <c r="BF245" i="5"/>
  <c r="T245" i="5"/>
  <c r="T244" i="5" s="1"/>
  <c r="R245" i="5"/>
  <c r="R244" i="5" s="1"/>
  <c r="P245" i="5"/>
  <c r="P244" i="5" s="1"/>
  <c r="BI243" i="5"/>
  <c r="BH243" i="5"/>
  <c r="BG243" i="5"/>
  <c r="BF243" i="5"/>
  <c r="T243" i="5"/>
  <c r="T242" i="5" s="1"/>
  <c r="R243" i="5"/>
  <c r="R242" i="5" s="1"/>
  <c r="P243" i="5"/>
  <c r="P242" i="5" s="1"/>
  <c r="BI241" i="5"/>
  <c r="BH241" i="5"/>
  <c r="BG241" i="5"/>
  <c r="BF241" i="5"/>
  <c r="T241" i="5"/>
  <c r="T240" i="5" s="1"/>
  <c r="R241" i="5"/>
  <c r="R240" i="5" s="1"/>
  <c r="P241" i="5"/>
  <c r="P240" i="5" s="1"/>
  <c r="BI239" i="5"/>
  <c r="BH239" i="5"/>
  <c r="BG239" i="5"/>
  <c r="BF239" i="5"/>
  <c r="T239" i="5"/>
  <c r="T238" i="5" s="1"/>
  <c r="R239" i="5"/>
  <c r="R238" i="5" s="1"/>
  <c r="P239" i="5"/>
  <c r="P238" i="5" s="1"/>
  <c r="BI237" i="5"/>
  <c r="BH237" i="5"/>
  <c r="BG237" i="5"/>
  <c r="BF237" i="5"/>
  <c r="T237" i="5"/>
  <c r="T236" i="5" s="1"/>
  <c r="R237" i="5"/>
  <c r="R236" i="5" s="1"/>
  <c r="P237" i="5"/>
  <c r="P236" i="5" s="1"/>
  <c r="BI235" i="5"/>
  <c r="BH235" i="5"/>
  <c r="BG235" i="5"/>
  <c r="BF235" i="5"/>
  <c r="T235" i="5"/>
  <c r="R235" i="5"/>
  <c r="P235" i="5"/>
  <c r="BI234" i="5"/>
  <c r="BH234" i="5"/>
  <c r="BG234" i="5"/>
  <c r="BF234" i="5"/>
  <c r="T234" i="5"/>
  <c r="R234" i="5"/>
  <c r="P234" i="5"/>
  <c r="BI232" i="5"/>
  <c r="BH232" i="5"/>
  <c r="BG232" i="5"/>
  <c r="BF232" i="5"/>
  <c r="T232" i="5"/>
  <c r="T231" i="5" s="1"/>
  <c r="R232" i="5"/>
  <c r="R231" i="5" s="1"/>
  <c r="P232" i="5"/>
  <c r="P231" i="5" s="1"/>
  <c r="BI230" i="5"/>
  <c r="BH230" i="5"/>
  <c r="BG230" i="5"/>
  <c r="BF230" i="5"/>
  <c r="T230" i="5"/>
  <c r="T229" i="5" s="1"/>
  <c r="R230" i="5"/>
  <c r="R229" i="5" s="1"/>
  <c r="P230" i="5"/>
  <c r="P229" i="5" s="1"/>
  <c r="BI228" i="5"/>
  <c r="BH228" i="5"/>
  <c r="BG228" i="5"/>
  <c r="BF228" i="5"/>
  <c r="T228" i="5"/>
  <c r="R228" i="5"/>
  <c r="P228" i="5"/>
  <c r="BI227" i="5"/>
  <c r="BH227" i="5"/>
  <c r="BG227" i="5"/>
  <c r="BF227" i="5"/>
  <c r="T227" i="5"/>
  <c r="R227" i="5"/>
  <c r="P227" i="5"/>
  <c r="BI226" i="5"/>
  <c r="BH226" i="5"/>
  <c r="BG226" i="5"/>
  <c r="BF226" i="5"/>
  <c r="T226" i="5"/>
  <c r="R226" i="5"/>
  <c r="P226" i="5"/>
  <c r="BI225" i="5"/>
  <c r="BH225" i="5"/>
  <c r="BG225" i="5"/>
  <c r="BF225" i="5"/>
  <c r="T225" i="5"/>
  <c r="R225" i="5"/>
  <c r="P225" i="5"/>
  <c r="BI223" i="5"/>
  <c r="BH223" i="5"/>
  <c r="BG223" i="5"/>
  <c r="BF223" i="5"/>
  <c r="T223" i="5"/>
  <c r="T222" i="5" s="1"/>
  <c r="R223" i="5"/>
  <c r="R222" i="5" s="1"/>
  <c r="P223" i="5"/>
  <c r="P222" i="5" s="1"/>
  <c r="BI221" i="5"/>
  <c r="BH221" i="5"/>
  <c r="BG221" i="5"/>
  <c r="BF221" i="5"/>
  <c r="T221" i="5"/>
  <c r="T220" i="5" s="1"/>
  <c r="R221" i="5"/>
  <c r="R220" i="5" s="1"/>
  <c r="P221" i="5"/>
  <c r="P220" i="5" s="1"/>
  <c r="BI219" i="5"/>
  <c r="BH219" i="5"/>
  <c r="BG219" i="5"/>
  <c r="BF219" i="5"/>
  <c r="T219" i="5"/>
  <c r="R219" i="5"/>
  <c r="P219" i="5"/>
  <c r="BI218" i="5"/>
  <c r="BH218" i="5"/>
  <c r="BG218" i="5"/>
  <c r="BF218" i="5"/>
  <c r="T218" i="5"/>
  <c r="R218" i="5"/>
  <c r="P218" i="5"/>
  <c r="BI216" i="5"/>
  <c r="BH216" i="5"/>
  <c r="BG216" i="5"/>
  <c r="BF216" i="5"/>
  <c r="T216" i="5"/>
  <c r="R216" i="5"/>
  <c r="P216" i="5"/>
  <c r="BI215" i="5"/>
  <c r="BH215" i="5"/>
  <c r="BG215" i="5"/>
  <c r="BF215" i="5"/>
  <c r="T215" i="5"/>
  <c r="R215" i="5"/>
  <c r="P215" i="5"/>
  <c r="BI213" i="5"/>
  <c r="BH213" i="5"/>
  <c r="BG213" i="5"/>
  <c r="BF213" i="5"/>
  <c r="T213" i="5"/>
  <c r="T212" i="5" s="1"/>
  <c r="R213" i="5"/>
  <c r="R212" i="5" s="1"/>
  <c r="P213" i="5"/>
  <c r="P212" i="5" s="1"/>
  <c r="BI211" i="5"/>
  <c r="BH211" i="5"/>
  <c r="BG211" i="5"/>
  <c r="BF211" i="5"/>
  <c r="T211" i="5"/>
  <c r="R211" i="5"/>
  <c r="P211" i="5"/>
  <c r="BI210" i="5"/>
  <c r="BH210" i="5"/>
  <c r="BG210" i="5"/>
  <c r="BF210" i="5"/>
  <c r="T210" i="5"/>
  <c r="R210" i="5"/>
  <c r="P210" i="5"/>
  <c r="BI208" i="5"/>
  <c r="BH208" i="5"/>
  <c r="BG208" i="5"/>
  <c r="BF208" i="5"/>
  <c r="T208" i="5"/>
  <c r="T207" i="5" s="1"/>
  <c r="R208" i="5"/>
  <c r="R207" i="5" s="1"/>
  <c r="P208" i="5"/>
  <c r="P207" i="5" s="1"/>
  <c r="BI206" i="5"/>
  <c r="BH206" i="5"/>
  <c r="BG206" i="5"/>
  <c r="BF206" i="5"/>
  <c r="T206" i="5"/>
  <c r="T205" i="5" s="1"/>
  <c r="R206" i="5"/>
  <c r="R205" i="5" s="1"/>
  <c r="P206" i="5"/>
  <c r="P205" i="5" s="1"/>
  <c r="BI204" i="5"/>
  <c r="BH204" i="5"/>
  <c r="BG204" i="5"/>
  <c r="BF204" i="5"/>
  <c r="T204" i="5"/>
  <c r="R204" i="5"/>
  <c r="P204" i="5"/>
  <c r="BI203" i="5"/>
  <c r="BH203" i="5"/>
  <c r="BG203" i="5"/>
  <c r="BF203" i="5"/>
  <c r="T203" i="5"/>
  <c r="R203" i="5"/>
  <c r="P203" i="5"/>
  <c r="BI202" i="5"/>
  <c r="BH202" i="5"/>
  <c r="BG202" i="5"/>
  <c r="BF202" i="5"/>
  <c r="T202" i="5"/>
  <c r="R202" i="5"/>
  <c r="P202" i="5"/>
  <c r="BI201" i="5"/>
  <c r="BH201" i="5"/>
  <c r="BG201" i="5"/>
  <c r="BF201" i="5"/>
  <c r="T201" i="5"/>
  <c r="R201" i="5"/>
  <c r="P201" i="5"/>
  <c r="BI200" i="5"/>
  <c r="BH200" i="5"/>
  <c r="BG200" i="5"/>
  <c r="BF200" i="5"/>
  <c r="T200" i="5"/>
  <c r="R200" i="5"/>
  <c r="P200" i="5"/>
  <c r="BI198" i="5"/>
  <c r="BH198" i="5"/>
  <c r="BG198" i="5"/>
  <c r="BF198" i="5"/>
  <c r="T198" i="5"/>
  <c r="R198" i="5"/>
  <c r="P198" i="5"/>
  <c r="BI196" i="5"/>
  <c r="BH196" i="5"/>
  <c r="BG196" i="5"/>
  <c r="BF196" i="5"/>
  <c r="T196" i="5"/>
  <c r="R196" i="5"/>
  <c r="P196" i="5"/>
  <c r="BI195" i="5"/>
  <c r="BH195" i="5"/>
  <c r="BG195" i="5"/>
  <c r="BF195" i="5"/>
  <c r="T195" i="5"/>
  <c r="R195" i="5"/>
  <c r="P195" i="5"/>
  <c r="BI194" i="5"/>
  <c r="BH194" i="5"/>
  <c r="BG194" i="5"/>
  <c r="BF194" i="5"/>
  <c r="T194" i="5"/>
  <c r="R194" i="5"/>
  <c r="P194" i="5"/>
  <c r="BI193" i="5"/>
  <c r="BH193" i="5"/>
  <c r="BG193" i="5"/>
  <c r="BF193" i="5"/>
  <c r="T193" i="5"/>
  <c r="R193" i="5"/>
  <c r="P193" i="5"/>
  <c r="BI192" i="5"/>
  <c r="BH192" i="5"/>
  <c r="BG192" i="5"/>
  <c r="BF192" i="5"/>
  <c r="T192" i="5"/>
  <c r="R192" i="5"/>
  <c r="P192" i="5"/>
  <c r="BI191" i="5"/>
  <c r="BH191" i="5"/>
  <c r="BG191" i="5"/>
  <c r="BF191" i="5"/>
  <c r="T191" i="5"/>
  <c r="R191" i="5"/>
  <c r="P191" i="5"/>
  <c r="BI190" i="5"/>
  <c r="BH190" i="5"/>
  <c r="BG190" i="5"/>
  <c r="BF190" i="5"/>
  <c r="T190" i="5"/>
  <c r="R190" i="5"/>
  <c r="P190" i="5"/>
  <c r="BI189" i="5"/>
  <c r="BH189" i="5"/>
  <c r="BG189" i="5"/>
  <c r="BF189" i="5"/>
  <c r="T189" i="5"/>
  <c r="R189" i="5"/>
  <c r="P189" i="5"/>
  <c r="BI188" i="5"/>
  <c r="BH188" i="5"/>
  <c r="BG188" i="5"/>
  <c r="BF188" i="5"/>
  <c r="T188" i="5"/>
  <c r="R188" i="5"/>
  <c r="P188" i="5"/>
  <c r="BI187" i="5"/>
  <c r="BH187" i="5"/>
  <c r="BG187" i="5"/>
  <c r="BF187" i="5"/>
  <c r="T187" i="5"/>
  <c r="R187" i="5"/>
  <c r="P187" i="5"/>
  <c r="BI186" i="5"/>
  <c r="BH186" i="5"/>
  <c r="BG186" i="5"/>
  <c r="BF186" i="5"/>
  <c r="T186" i="5"/>
  <c r="R186" i="5"/>
  <c r="P186" i="5"/>
  <c r="BI185" i="5"/>
  <c r="BH185" i="5"/>
  <c r="BG185" i="5"/>
  <c r="BF185" i="5"/>
  <c r="T185" i="5"/>
  <c r="R185" i="5"/>
  <c r="P185" i="5"/>
  <c r="BI184" i="5"/>
  <c r="BH184" i="5"/>
  <c r="BG184" i="5"/>
  <c r="BF184" i="5"/>
  <c r="T184" i="5"/>
  <c r="R184" i="5"/>
  <c r="P184" i="5"/>
  <c r="BI183" i="5"/>
  <c r="BH183" i="5"/>
  <c r="BG183" i="5"/>
  <c r="BF183" i="5"/>
  <c r="T183" i="5"/>
  <c r="R183" i="5"/>
  <c r="P183" i="5"/>
  <c r="BI182" i="5"/>
  <c r="BH182" i="5"/>
  <c r="BG182" i="5"/>
  <c r="BF182" i="5"/>
  <c r="T182" i="5"/>
  <c r="R182" i="5"/>
  <c r="P182" i="5"/>
  <c r="BI181" i="5"/>
  <c r="BH181" i="5"/>
  <c r="BG181" i="5"/>
  <c r="BF181" i="5"/>
  <c r="T181" i="5"/>
  <c r="R181" i="5"/>
  <c r="P181" i="5"/>
  <c r="BI180" i="5"/>
  <c r="BH180" i="5"/>
  <c r="BG180" i="5"/>
  <c r="BF180" i="5"/>
  <c r="T180" i="5"/>
  <c r="R180" i="5"/>
  <c r="P180" i="5"/>
  <c r="J174" i="5"/>
  <c r="J173" i="5"/>
  <c r="F173" i="5"/>
  <c r="F171" i="5"/>
  <c r="E169" i="5"/>
  <c r="J59" i="5"/>
  <c r="J58" i="5"/>
  <c r="F58" i="5"/>
  <c r="F56" i="5"/>
  <c r="E54" i="5"/>
  <c r="J20" i="5"/>
  <c r="E20" i="5"/>
  <c r="F59" i="5" s="1"/>
  <c r="J19" i="5"/>
  <c r="J14" i="5"/>
  <c r="J171" i="5"/>
  <c r="E7" i="5"/>
  <c r="E50" i="5"/>
  <c r="J39" i="4"/>
  <c r="J38" i="4"/>
  <c r="AY58" i="1" s="1"/>
  <c r="J37" i="4"/>
  <c r="AX58" i="1" s="1"/>
  <c r="BI153" i="4"/>
  <c r="BH153" i="4"/>
  <c r="BG153" i="4"/>
  <c r="BF153" i="4"/>
  <c r="T153" i="4"/>
  <c r="R153" i="4"/>
  <c r="P153" i="4"/>
  <c r="BI152" i="4"/>
  <c r="BH152" i="4"/>
  <c r="BG152" i="4"/>
  <c r="BF152" i="4"/>
  <c r="T152" i="4"/>
  <c r="R152" i="4"/>
  <c r="P152" i="4"/>
  <c r="BI151" i="4"/>
  <c r="BH151" i="4"/>
  <c r="BG151" i="4"/>
  <c r="BF151" i="4"/>
  <c r="T151" i="4"/>
  <c r="R151" i="4"/>
  <c r="P151" i="4"/>
  <c r="BI150" i="4"/>
  <c r="BH150" i="4"/>
  <c r="BG150" i="4"/>
  <c r="BF150" i="4"/>
  <c r="T150" i="4"/>
  <c r="R150" i="4"/>
  <c r="P150" i="4"/>
  <c r="BI149" i="4"/>
  <c r="BH149" i="4"/>
  <c r="BG149" i="4"/>
  <c r="BF149" i="4"/>
  <c r="T149" i="4"/>
  <c r="R149" i="4"/>
  <c r="P149" i="4"/>
  <c r="BI147" i="4"/>
  <c r="BH147" i="4"/>
  <c r="BG147" i="4"/>
  <c r="BF147" i="4"/>
  <c r="T147" i="4"/>
  <c r="R147" i="4"/>
  <c r="P147" i="4"/>
  <c r="BI146" i="4"/>
  <c r="BH146" i="4"/>
  <c r="BG146" i="4"/>
  <c r="BF146" i="4"/>
  <c r="T146" i="4"/>
  <c r="R146" i="4"/>
  <c r="P146" i="4"/>
  <c r="BI145" i="4"/>
  <c r="BH145" i="4"/>
  <c r="BG145" i="4"/>
  <c r="BF145" i="4"/>
  <c r="T145" i="4"/>
  <c r="R145" i="4"/>
  <c r="P145" i="4"/>
  <c r="BI144" i="4"/>
  <c r="BH144" i="4"/>
  <c r="BG144" i="4"/>
  <c r="BF144" i="4"/>
  <c r="T144" i="4"/>
  <c r="R144" i="4"/>
  <c r="P144" i="4"/>
  <c r="BI143" i="4"/>
  <c r="BH143" i="4"/>
  <c r="BG143" i="4"/>
  <c r="BF143" i="4"/>
  <c r="T143" i="4"/>
  <c r="R143" i="4"/>
  <c r="P143" i="4"/>
  <c r="BI142" i="4"/>
  <c r="BH142" i="4"/>
  <c r="BG142" i="4"/>
  <c r="BF142" i="4"/>
  <c r="T142" i="4"/>
  <c r="R142" i="4"/>
  <c r="P142" i="4"/>
  <c r="BI141" i="4"/>
  <c r="BH141" i="4"/>
  <c r="BG141" i="4"/>
  <c r="BF141" i="4"/>
  <c r="T141" i="4"/>
  <c r="R141" i="4"/>
  <c r="P141" i="4"/>
  <c r="BI140" i="4"/>
  <c r="BH140" i="4"/>
  <c r="BG140" i="4"/>
  <c r="BF140" i="4"/>
  <c r="T140" i="4"/>
  <c r="R140" i="4"/>
  <c r="P140" i="4"/>
  <c r="BI139" i="4"/>
  <c r="BH139" i="4"/>
  <c r="BG139" i="4"/>
  <c r="BF139" i="4"/>
  <c r="T139" i="4"/>
  <c r="R139" i="4"/>
  <c r="P139" i="4"/>
  <c r="BI137" i="4"/>
  <c r="BH137" i="4"/>
  <c r="BG137" i="4"/>
  <c r="BF137" i="4"/>
  <c r="T137" i="4"/>
  <c r="R137" i="4"/>
  <c r="P137" i="4"/>
  <c r="BI136" i="4"/>
  <c r="BH136" i="4"/>
  <c r="BG136" i="4"/>
  <c r="BF136" i="4"/>
  <c r="T136" i="4"/>
  <c r="R136" i="4"/>
  <c r="P136" i="4"/>
  <c r="BI135" i="4"/>
  <c r="BH135" i="4"/>
  <c r="BG135" i="4"/>
  <c r="BF135" i="4"/>
  <c r="T135" i="4"/>
  <c r="R135" i="4"/>
  <c r="P135" i="4"/>
  <c r="BI134" i="4"/>
  <c r="BH134" i="4"/>
  <c r="BG134" i="4"/>
  <c r="BF134" i="4"/>
  <c r="T134" i="4"/>
  <c r="R134" i="4"/>
  <c r="P134" i="4"/>
  <c r="BI133" i="4"/>
  <c r="BH133" i="4"/>
  <c r="BG133" i="4"/>
  <c r="BF133" i="4"/>
  <c r="T133" i="4"/>
  <c r="R133" i="4"/>
  <c r="P133" i="4"/>
  <c r="BI132" i="4"/>
  <c r="BH132" i="4"/>
  <c r="BG132" i="4"/>
  <c r="BF132" i="4"/>
  <c r="T132" i="4"/>
  <c r="R132" i="4"/>
  <c r="P132" i="4"/>
  <c r="BI131" i="4"/>
  <c r="BH131" i="4"/>
  <c r="BG131" i="4"/>
  <c r="BF131" i="4"/>
  <c r="T131" i="4"/>
  <c r="R131" i="4"/>
  <c r="P131" i="4"/>
  <c r="BI130" i="4"/>
  <c r="BH130" i="4"/>
  <c r="BG130" i="4"/>
  <c r="BF130" i="4"/>
  <c r="T130" i="4"/>
  <c r="R130" i="4"/>
  <c r="P130" i="4"/>
  <c r="BI129" i="4"/>
  <c r="BH129" i="4"/>
  <c r="BG129" i="4"/>
  <c r="BF129" i="4"/>
  <c r="T129" i="4"/>
  <c r="R129" i="4"/>
  <c r="P129" i="4"/>
  <c r="BI128" i="4"/>
  <c r="BH128" i="4"/>
  <c r="BG128" i="4"/>
  <c r="BF128" i="4"/>
  <c r="T128" i="4"/>
  <c r="R128" i="4"/>
  <c r="P128" i="4"/>
  <c r="BI127" i="4"/>
  <c r="BH127" i="4"/>
  <c r="BG127" i="4"/>
  <c r="BF127" i="4"/>
  <c r="T127" i="4"/>
  <c r="R127" i="4"/>
  <c r="P127" i="4"/>
  <c r="BI126" i="4"/>
  <c r="BH126" i="4"/>
  <c r="BG126" i="4"/>
  <c r="BF126" i="4"/>
  <c r="T126" i="4"/>
  <c r="R126" i="4"/>
  <c r="P126" i="4"/>
  <c r="BI124" i="4"/>
  <c r="BH124" i="4"/>
  <c r="BG124" i="4"/>
  <c r="BF124" i="4"/>
  <c r="T124" i="4"/>
  <c r="T123" i="4" s="1"/>
  <c r="R124" i="4"/>
  <c r="R123" i="4" s="1"/>
  <c r="P124" i="4"/>
  <c r="P123" i="4" s="1"/>
  <c r="BI122" i="4"/>
  <c r="BH122" i="4"/>
  <c r="BG122" i="4"/>
  <c r="BF122" i="4"/>
  <c r="T122" i="4"/>
  <c r="R122" i="4"/>
  <c r="P122" i="4"/>
  <c r="BI121" i="4"/>
  <c r="BH121" i="4"/>
  <c r="BG121" i="4"/>
  <c r="BF121" i="4"/>
  <c r="T121" i="4"/>
  <c r="R121" i="4"/>
  <c r="P121" i="4"/>
  <c r="BI120" i="4"/>
  <c r="BH120" i="4"/>
  <c r="BG120" i="4"/>
  <c r="BF120" i="4"/>
  <c r="T120" i="4"/>
  <c r="R120" i="4"/>
  <c r="P120" i="4"/>
  <c r="BI119" i="4"/>
  <c r="BH119" i="4"/>
  <c r="BG119" i="4"/>
  <c r="BF119" i="4"/>
  <c r="T119" i="4"/>
  <c r="R119" i="4"/>
  <c r="P119" i="4"/>
  <c r="BI118" i="4"/>
  <c r="BH118" i="4"/>
  <c r="BG118" i="4"/>
  <c r="BF118" i="4"/>
  <c r="T118" i="4"/>
  <c r="R118" i="4"/>
  <c r="P118" i="4"/>
  <c r="BI117" i="4"/>
  <c r="BH117" i="4"/>
  <c r="BG117" i="4"/>
  <c r="BF117" i="4"/>
  <c r="T117" i="4"/>
  <c r="R117" i="4"/>
  <c r="P117" i="4"/>
  <c r="BI116" i="4"/>
  <c r="BH116" i="4"/>
  <c r="BG116" i="4"/>
  <c r="BF116" i="4"/>
  <c r="T116" i="4"/>
  <c r="R116" i="4"/>
  <c r="P116" i="4"/>
  <c r="BI115" i="4"/>
  <c r="BH115" i="4"/>
  <c r="BG115" i="4"/>
  <c r="BF115" i="4"/>
  <c r="T115" i="4"/>
  <c r="R115" i="4"/>
  <c r="P115" i="4"/>
  <c r="BI113" i="4"/>
  <c r="BH113" i="4"/>
  <c r="BG113" i="4"/>
  <c r="BF113" i="4"/>
  <c r="T113" i="4"/>
  <c r="R113" i="4"/>
  <c r="P113" i="4"/>
  <c r="BI112" i="4"/>
  <c r="BH112" i="4"/>
  <c r="BG112" i="4"/>
  <c r="BF112" i="4"/>
  <c r="T112" i="4"/>
  <c r="R112" i="4"/>
  <c r="P112" i="4"/>
  <c r="BI111" i="4"/>
  <c r="BH111" i="4"/>
  <c r="BG111" i="4"/>
  <c r="BF111" i="4"/>
  <c r="T111" i="4"/>
  <c r="R111" i="4"/>
  <c r="P111" i="4"/>
  <c r="BI110" i="4"/>
  <c r="BH110" i="4"/>
  <c r="BG110" i="4"/>
  <c r="BF110" i="4"/>
  <c r="T110" i="4"/>
  <c r="R110" i="4"/>
  <c r="P110" i="4"/>
  <c r="BI109" i="4"/>
  <c r="BH109" i="4"/>
  <c r="BG109" i="4"/>
  <c r="BF109" i="4"/>
  <c r="T109" i="4"/>
  <c r="R109" i="4"/>
  <c r="P109" i="4"/>
  <c r="BI108" i="4"/>
  <c r="BH108" i="4"/>
  <c r="BG108" i="4"/>
  <c r="BF108" i="4"/>
  <c r="T108" i="4"/>
  <c r="R108" i="4"/>
  <c r="P108" i="4"/>
  <c r="BI106" i="4"/>
  <c r="BH106" i="4"/>
  <c r="BG106" i="4"/>
  <c r="BF106" i="4"/>
  <c r="T106" i="4"/>
  <c r="R106" i="4"/>
  <c r="P106" i="4"/>
  <c r="BI105" i="4"/>
  <c r="BH105" i="4"/>
  <c r="BG105" i="4"/>
  <c r="BF105" i="4"/>
  <c r="T105" i="4"/>
  <c r="R105" i="4"/>
  <c r="P105" i="4"/>
  <c r="BI104" i="4"/>
  <c r="BH104" i="4"/>
  <c r="BG104" i="4"/>
  <c r="BF104" i="4"/>
  <c r="T104" i="4"/>
  <c r="R104" i="4"/>
  <c r="P104" i="4"/>
  <c r="BI103" i="4"/>
  <c r="BH103" i="4"/>
  <c r="BG103" i="4"/>
  <c r="BF103" i="4"/>
  <c r="T103" i="4"/>
  <c r="R103" i="4"/>
  <c r="P103" i="4"/>
  <c r="BI102" i="4"/>
  <c r="BH102" i="4"/>
  <c r="BG102" i="4"/>
  <c r="BF102" i="4"/>
  <c r="T102" i="4"/>
  <c r="R102" i="4"/>
  <c r="P102" i="4"/>
  <c r="BI101" i="4"/>
  <c r="BH101" i="4"/>
  <c r="BG101" i="4"/>
  <c r="BF101" i="4"/>
  <c r="T101" i="4"/>
  <c r="R101" i="4"/>
  <c r="P101" i="4"/>
  <c r="BI100" i="4"/>
  <c r="BH100" i="4"/>
  <c r="BG100" i="4"/>
  <c r="BF100" i="4"/>
  <c r="T100" i="4"/>
  <c r="R100" i="4"/>
  <c r="P100" i="4"/>
  <c r="BI99" i="4"/>
  <c r="BH99" i="4"/>
  <c r="BG99" i="4"/>
  <c r="BF99" i="4"/>
  <c r="T99" i="4"/>
  <c r="R99" i="4"/>
  <c r="P99" i="4"/>
  <c r="BI98" i="4"/>
  <c r="BH98" i="4"/>
  <c r="BG98" i="4"/>
  <c r="BF98" i="4"/>
  <c r="T98" i="4"/>
  <c r="R98" i="4"/>
  <c r="P98" i="4"/>
  <c r="BI97" i="4"/>
  <c r="BH97" i="4"/>
  <c r="BG97" i="4"/>
  <c r="BF97" i="4"/>
  <c r="T97" i="4"/>
  <c r="R97" i="4"/>
  <c r="P97" i="4"/>
  <c r="BI96" i="4"/>
  <c r="BH96" i="4"/>
  <c r="BG96" i="4"/>
  <c r="BF96" i="4"/>
  <c r="T96" i="4"/>
  <c r="R96" i="4"/>
  <c r="P96" i="4"/>
  <c r="J90" i="4"/>
  <c r="J89" i="4"/>
  <c r="F89" i="4"/>
  <c r="F87" i="4"/>
  <c r="E85" i="4"/>
  <c r="J59" i="4"/>
  <c r="J58" i="4"/>
  <c r="F58" i="4"/>
  <c r="F56" i="4"/>
  <c r="E54" i="4"/>
  <c r="J20" i="4"/>
  <c r="E20" i="4"/>
  <c r="F59" i="4" s="1"/>
  <c r="J19" i="4"/>
  <c r="J14" i="4"/>
  <c r="J87" i="4"/>
  <c r="E7" i="4"/>
  <c r="E50" i="4"/>
  <c r="J39" i="3"/>
  <c r="J38" i="3"/>
  <c r="AY57" i="1" s="1"/>
  <c r="J37" i="3"/>
  <c r="AX57" i="1" s="1"/>
  <c r="BI205" i="3"/>
  <c r="BH205" i="3"/>
  <c r="BG205" i="3"/>
  <c r="BF205" i="3"/>
  <c r="T205" i="3"/>
  <c r="R205" i="3"/>
  <c r="P205" i="3"/>
  <c r="BI204" i="3"/>
  <c r="BH204" i="3"/>
  <c r="BG204" i="3"/>
  <c r="BF204" i="3"/>
  <c r="T204" i="3"/>
  <c r="R204" i="3"/>
  <c r="P204" i="3"/>
  <c r="BI203" i="3"/>
  <c r="BH203" i="3"/>
  <c r="BG203" i="3"/>
  <c r="BF203" i="3"/>
  <c r="T203" i="3"/>
  <c r="R203" i="3"/>
  <c r="P203" i="3"/>
  <c r="BI202" i="3"/>
  <c r="BH202" i="3"/>
  <c r="BG202" i="3"/>
  <c r="BF202" i="3"/>
  <c r="T202" i="3"/>
  <c r="R202" i="3"/>
  <c r="P202" i="3"/>
  <c r="BI199" i="3"/>
  <c r="BH199" i="3"/>
  <c r="BG199" i="3"/>
  <c r="BF199" i="3"/>
  <c r="T199" i="3"/>
  <c r="R199" i="3"/>
  <c r="P199" i="3"/>
  <c r="BI197" i="3"/>
  <c r="BH197" i="3"/>
  <c r="BG197" i="3"/>
  <c r="BF197" i="3"/>
  <c r="T197" i="3"/>
  <c r="R197" i="3"/>
  <c r="P197" i="3"/>
  <c r="BI196" i="3"/>
  <c r="BH196" i="3"/>
  <c r="BG196" i="3"/>
  <c r="BF196" i="3"/>
  <c r="T196" i="3"/>
  <c r="R196" i="3"/>
  <c r="P196" i="3"/>
  <c r="BI195" i="3"/>
  <c r="BH195" i="3"/>
  <c r="BG195" i="3"/>
  <c r="BF195" i="3"/>
  <c r="T195" i="3"/>
  <c r="R195" i="3"/>
  <c r="P195" i="3"/>
  <c r="BI194" i="3"/>
  <c r="BH194" i="3"/>
  <c r="BG194" i="3"/>
  <c r="BF194" i="3"/>
  <c r="T194" i="3"/>
  <c r="R194" i="3"/>
  <c r="P194" i="3"/>
  <c r="BI193" i="3"/>
  <c r="BH193" i="3"/>
  <c r="BG193" i="3"/>
  <c r="BF193" i="3"/>
  <c r="T193" i="3"/>
  <c r="R193" i="3"/>
  <c r="P193" i="3"/>
  <c r="BI192" i="3"/>
  <c r="BH192" i="3"/>
  <c r="BG192" i="3"/>
  <c r="BF192" i="3"/>
  <c r="T192" i="3"/>
  <c r="R192" i="3"/>
  <c r="P192" i="3"/>
  <c r="BI191" i="3"/>
  <c r="BH191" i="3"/>
  <c r="BG191" i="3"/>
  <c r="BF191" i="3"/>
  <c r="T191" i="3"/>
  <c r="R191" i="3"/>
  <c r="P191" i="3"/>
  <c r="BI190" i="3"/>
  <c r="BH190" i="3"/>
  <c r="BG190" i="3"/>
  <c r="BF190" i="3"/>
  <c r="T190" i="3"/>
  <c r="R190" i="3"/>
  <c r="P190" i="3"/>
  <c r="BI189" i="3"/>
  <c r="BH189" i="3"/>
  <c r="BG189" i="3"/>
  <c r="BF189" i="3"/>
  <c r="T189" i="3"/>
  <c r="R189" i="3"/>
  <c r="P189" i="3"/>
  <c r="BI188" i="3"/>
  <c r="BH188" i="3"/>
  <c r="BG188" i="3"/>
  <c r="BF188" i="3"/>
  <c r="T188" i="3"/>
  <c r="R188" i="3"/>
  <c r="P188" i="3"/>
  <c r="BI187" i="3"/>
  <c r="BH187" i="3"/>
  <c r="BG187" i="3"/>
  <c r="BF187" i="3"/>
  <c r="T187" i="3"/>
  <c r="R187" i="3"/>
  <c r="P187" i="3"/>
  <c r="BI186" i="3"/>
  <c r="BH186" i="3"/>
  <c r="BG186" i="3"/>
  <c r="BF186" i="3"/>
  <c r="T186" i="3"/>
  <c r="R186" i="3"/>
  <c r="P186" i="3"/>
  <c r="BI184" i="3"/>
  <c r="BH184" i="3"/>
  <c r="BG184" i="3"/>
  <c r="BF184" i="3"/>
  <c r="T184" i="3"/>
  <c r="R184" i="3"/>
  <c r="P184" i="3"/>
  <c r="BI183" i="3"/>
  <c r="BH183" i="3"/>
  <c r="BG183" i="3"/>
  <c r="BF183" i="3"/>
  <c r="T183" i="3"/>
  <c r="R183" i="3"/>
  <c r="P183" i="3"/>
  <c r="BI182" i="3"/>
  <c r="BH182" i="3"/>
  <c r="BG182" i="3"/>
  <c r="BF182" i="3"/>
  <c r="T182" i="3"/>
  <c r="R182" i="3"/>
  <c r="P182" i="3"/>
  <c r="BI181" i="3"/>
  <c r="BH181" i="3"/>
  <c r="BG181" i="3"/>
  <c r="BF181" i="3"/>
  <c r="T181" i="3"/>
  <c r="R181" i="3"/>
  <c r="P181" i="3"/>
  <c r="BI180" i="3"/>
  <c r="BH180" i="3"/>
  <c r="BG180" i="3"/>
  <c r="BF180" i="3"/>
  <c r="T180" i="3"/>
  <c r="R180" i="3"/>
  <c r="P180" i="3"/>
  <c r="BI179" i="3"/>
  <c r="BH179" i="3"/>
  <c r="BG179" i="3"/>
  <c r="BF179" i="3"/>
  <c r="T179" i="3"/>
  <c r="R179" i="3"/>
  <c r="P179" i="3"/>
  <c r="BI178" i="3"/>
  <c r="BH178" i="3"/>
  <c r="BG178" i="3"/>
  <c r="BF178" i="3"/>
  <c r="T178" i="3"/>
  <c r="R178" i="3"/>
  <c r="P178" i="3"/>
  <c r="BI177" i="3"/>
  <c r="BH177" i="3"/>
  <c r="BG177" i="3"/>
  <c r="BF177" i="3"/>
  <c r="T177" i="3"/>
  <c r="R177" i="3"/>
  <c r="P177" i="3"/>
  <c r="BI176" i="3"/>
  <c r="BH176" i="3"/>
  <c r="BG176" i="3"/>
  <c r="BF176" i="3"/>
  <c r="T176" i="3"/>
  <c r="R176" i="3"/>
  <c r="P176" i="3"/>
  <c r="BI175" i="3"/>
  <c r="BH175" i="3"/>
  <c r="BG175" i="3"/>
  <c r="BF175" i="3"/>
  <c r="T175" i="3"/>
  <c r="R175" i="3"/>
  <c r="P175" i="3"/>
  <c r="BI174" i="3"/>
  <c r="BH174" i="3"/>
  <c r="BG174" i="3"/>
  <c r="BF174" i="3"/>
  <c r="T174" i="3"/>
  <c r="R174" i="3"/>
  <c r="P174" i="3"/>
  <c r="BI173" i="3"/>
  <c r="BH173" i="3"/>
  <c r="BG173" i="3"/>
  <c r="BF173" i="3"/>
  <c r="T173" i="3"/>
  <c r="R173" i="3"/>
  <c r="P173" i="3"/>
  <c r="BI172" i="3"/>
  <c r="BH172" i="3"/>
  <c r="BG172" i="3"/>
  <c r="BF172" i="3"/>
  <c r="T172" i="3"/>
  <c r="R172" i="3"/>
  <c r="P172" i="3"/>
  <c r="BI171" i="3"/>
  <c r="BH171" i="3"/>
  <c r="BG171" i="3"/>
  <c r="BF171" i="3"/>
  <c r="T171" i="3"/>
  <c r="R171" i="3"/>
  <c r="P171" i="3"/>
  <c r="BI168" i="3"/>
  <c r="BH168" i="3"/>
  <c r="BG168" i="3"/>
  <c r="BF168" i="3"/>
  <c r="T168" i="3"/>
  <c r="R168" i="3"/>
  <c r="P168" i="3"/>
  <c r="BI166" i="3"/>
  <c r="BH166" i="3"/>
  <c r="BG166" i="3"/>
  <c r="BF166" i="3"/>
  <c r="T166" i="3"/>
  <c r="T165" i="3" s="1"/>
  <c r="R166" i="3"/>
  <c r="R165" i="3" s="1"/>
  <c r="P166" i="3"/>
  <c r="P165" i="3" s="1"/>
  <c r="BI164" i="3"/>
  <c r="BH164" i="3"/>
  <c r="BG164" i="3"/>
  <c r="BF164" i="3"/>
  <c r="T164" i="3"/>
  <c r="R164" i="3"/>
  <c r="P164" i="3"/>
  <c r="BI163" i="3"/>
  <c r="BH163" i="3"/>
  <c r="BG163" i="3"/>
  <c r="BF163" i="3"/>
  <c r="T163" i="3"/>
  <c r="R163" i="3"/>
  <c r="P163" i="3"/>
  <c r="BI162" i="3"/>
  <c r="BH162" i="3"/>
  <c r="BG162" i="3"/>
  <c r="BF162" i="3"/>
  <c r="T162" i="3"/>
  <c r="R162" i="3"/>
  <c r="P162" i="3"/>
  <c r="BI161" i="3"/>
  <c r="BH161" i="3"/>
  <c r="BG161" i="3"/>
  <c r="BF161" i="3"/>
  <c r="T161" i="3"/>
  <c r="R161" i="3"/>
  <c r="P161" i="3"/>
  <c r="BI160" i="3"/>
  <c r="BH160" i="3"/>
  <c r="BG160" i="3"/>
  <c r="BF160" i="3"/>
  <c r="T160" i="3"/>
  <c r="R160" i="3"/>
  <c r="P160" i="3"/>
  <c r="BI159" i="3"/>
  <c r="BH159" i="3"/>
  <c r="BG159" i="3"/>
  <c r="BF159" i="3"/>
  <c r="T159" i="3"/>
  <c r="R159" i="3"/>
  <c r="P159" i="3"/>
  <c r="BI157" i="3"/>
  <c r="BH157" i="3"/>
  <c r="BG157" i="3"/>
  <c r="BF157" i="3"/>
  <c r="T157" i="3"/>
  <c r="R157" i="3"/>
  <c r="P157" i="3"/>
  <c r="BI156" i="3"/>
  <c r="BH156" i="3"/>
  <c r="BG156" i="3"/>
  <c r="BF156" i="3"/>
  <c r="T156" i="3"/>
  <c r="R156" i="3"/>
  <c r="P156" i="3"/>
  <c r="BI155" i="3"/>
  <c r="BH155" i="3"/>
  <c r="BG155" i="3"/>
  <c r="BF155" i="3"/>
  <c r="T155" i="3"/>
  <c r="R155" i="3"/>
  <c r="P155" i="3"/>
  <c r="BI153" i="3"/>
  <c r="BH153" i="3"/>
  <c r="BG153" i="3"/>
  <c r="BF153" i="3"/>
  <c r="T153" i="3"/>
  <c r="R153" i="3"/>
  <c r="P153" i="3"/>
  <c r="BI152" i="3"/>
  <c r="BH152" i="3"/>
  <c r="BG152" i="3"/>
  <c r="BF152" i="3"/>
  <c r="T152" i="3"/>
  <c r="R152" i="3"/>
  <c r="P152" i="3"/>
  <c r="BI150" i="3"/>
  <c r="BH150" i="3"/>
  <c r="BG150" i="3"/>
  <c r="BF150" i="3"/>
  <c r="T150" i="3"/>
  <c r="R150" i="3"/>
  <c r="P150" i="3"/>
  <c r="BI149" i="3"/>
  <c r="BH149" i="3"/>
  <c r="BG149" i="3"/>
  <c r="BF149" i="3"/>
  <c r="T149" i="3"/>
  <c r="R149" i="3"/>
  <c r="P149" i="3"/>
  <c r="BI148" i="3"/>
  <c r="BH148" i="3"/>
  <c r="BG148" i="3"/>
  <c r="BF148" i="3"/>
  <c r="T148" i="3"/>
  <c r="R148" i="3"/>
  <c r="P148" i="3"/>
  <c r="BI147" i="3"/>
  <c r="BH147" i="3"/>
  <c r="BG147" i="3"/>
  <c r="BF147" i="3"/>
  <c r="T147" i="3"/>
  <c r="R147" i="3"/>
  <c r="P147" i="3"/>
  <c r="BI146" i="3"/>
  <c r="BH146" i="3"/>
  <c r="BG146" i="3"/>
  <c r="BF146" i="3"/>
  <c r="T146" i="3"/>
  <c r="R146" i="3"/>
  <c r="P146" i="3"/>
  <c r="BI145" i="3"/>
  <c r="BH145" i="3"/>
  <c r="BG145" i="3"/>
  <c r="BF145" i="3"/>
  <c r="T145" i="3"/>
  <c r="R145" i="3"/>
  <c r="P145" i="3"/>
  <c r="BI144" i="3"/>
  <c r="BH144" i="3"/>
  <c r="BG144" i="3"/>
  <c r="BF144" i="3"/>
  <c r="T144" i="3"/>
  <c r="R144" i="3"/>
  <c r="P144" i="3"/>
  <c r="BI143" i="3"/>
  <c r="BH143" i="3"/>
  <c r="BG143" i="3"/>
  <c r="BF143" i="3"/>
  <c r="T143" i="3"/>
  <c r="R143" i="3"/>
  <c r="P143" i="3"/>
  <c r="BI141" i="3"/>
  <c r="BH141" i="3"/>
  <c r="BG141" i="3"/>
  <c r="BF141" i="3"/>
  <c r="T141" i="3"/>
  <c r="R141" i="3"/>
  <c r="P141" i="3"/>
  <c r="BI140" i="3"/>
  <c r="BH140" i="3"/>
  <c r="BG140" i="3"/>
  <c r="BF140" i="3"/>
  <c r="T140" i="3"/>
  <c r="R140" i="3"/>
  <c r="P140" i="3"/>
  <c r="BI139" i="3"/>
  <c r="BH139" i="3"/>
  <c r="BG139" i="3"/>
  <c r="BF139" i="3"/>
  <c r="T139" i="3"/>
  <c r="R139" i="3"/>
  <c r="P139" i="3"/>
  <c r="BI138" i="3"/>
  <c r="BH138" i="3"/>
  <c r="BG138" i="3"/>
  <c r="BF138" i="3"/>
  <c r="T138" i="3"/>
  <c r="R138" i="3"/>
  <c r="P138" i="3"/>
  <c r="BI137" i="3"/>
  <c r="BH137" i="3"/>
  <c r="BG137" i="3"/>
  <c r="BF137" i="3"/>
  <c r="T137" i="3"/>
  <c r="R137" i="3"/>
  <c r="P137" i="3"/>
  <c r="BI136" i="3"/>
  <c r="BH136" i="3"/>
  <c r="BG136" i="3"/>
  <c r="BF136" i="3"/>
  <c r="T136" i="3"/>
  <c r="R136" i="3"/>
  <c r="P136" i="3"/>
  <c r="BI135" i="3"/>
  <c r="BH135" i="3"/>
  <c r="BG135" i="3"/>
  <c r="BF135" i="3"/>
  <c r="T135" i="3"/>
  <c r="R135" i="3"/>
  <c r="P135" i="3"/>
  <c r="BI134" i="3"/>
  <c r="BH134" i="3"/>
  <c r="BG134" i="3"/>
  <c r="BF134" i="3"/>
  <c r="T134" i="3"/>
  <c r="R134" i="3"/>
  <c r="P134" i="3"/>
  <c r="BI133" i="3"/>
  <c r="BH133" i="3"/>
  <c r="BG133" i="3"/>
  <c r="BF133" i="3"/>
  <c r="T133" i="3"/>
  <c r="R133" i="3"/>
  <c r="P133" i="3"/>
  <c r="BI131" i="3"/>
  <c r="BH131" i="3"/>
  <c r="BG131" i="3"/>
  <c r="BF131" i="3"/>
  <c r="T131" i="3"/>
  <c r="R131" i="3"/>
  <c r="P131" i="3"/>
  <c r="BI129" i="3"/>
  <c r="BH129" i="3"/>
  <c r="BG129" i="3"/>
  <c r="BF129" i="3"/>
  <c r="T129" i="3"/>
  <c r="R129" i="3"/>
  <c r="P129" i="3"/>
  <c r="BI127" i="3"/>
  <c r="BH127" i="3"/>
  <c r="BG127" i="3"/>
  <c r="BF127" i="3"/>
  <c r="T127" i="3"/>
  <c r="R127" i="3"/>
  <c r="P127" i="3"/>
  <c r="BI125" i="3"/>
  <c r="BH125" i="3"/>
  <c r="BG125" i="3"/>
  <c r="BF125" i="3"/>
  <c r="T125" i="3"/>
  <c r="R125" i="3"/>
  <c r="P125" i="3"/>
  <c r="BI123" i="3"/>
  <c r="BH123" i="3"/>
  <c r="BG123" i="3"/>
  <c r="BF123" i="3"/>
  <c r="T123" i="3"/>
  <c r="R123" i="3"/>
  <c r="P123" i="3"/>
  <c r="BI122" i="3"/>
  <c r="BH122" i="3"/>
  <c r="BG122" i="3"/>
  <c r="BF122" i="3"/>
  <c r="T122" i="3"/>
  <c r="R122" i="3"/>
  <c r="P122" i="3"/>
  <c r="BI121" i="3"/>
  <c r="BH121" i="3"/>
  <c r="BG121" i="3"/>
  <c r="BF121" i="3"/>
  <c r="T121" i="3"/>
  <c r="R121" i="3"/>
  <c r="P121" i="3"/>
  <c r="BI120" i="3"/>
  <c r="BH120" i="3"/>
  <c r="BG120" i="3"/>
  <c r="BF120" i="3"/>
  <c r="T120" i="3"/>
  <c r="R120" i="3"/>
  <c r="P120" i="3"/>
  <c r="BI119" i="3"/>
  <c r="BH119" i="3"/>
  <c r="BG119" i="3"/>
  <c r="BF119" i="3"/>
  <c r="T119" i="3"/>
  <c r="R119" i="3"/>
  <c r="P119" i="3"/>
  <c r="BI118" i="3"/>
  <c r="BH118" i="3"/>
  <c r="BG118" i="3"/>
  <c r="BF118" i="3"/>
  <c r="T118" i="3"/>
  <c r="R118" i="3"/>
  <c r="P118" i="3"/>
  <c r="BI117" i="3"/>
  <c r="BH117" i="3"/>
  <c r="BG117" i="3"/>
  <c r="BF117" i="3"/>
  <c r="T117" i="3"/>
  <c r="R117" i="3"/>
  <c r="P117" i="3"/>
  <c r="BI116" i="3"/>
  <c r="BH116" i="3"/>
  <c r="BG116" i="3"/>
  <c r="BF116" i="3"/>
  <c r="T116" i="3"/>
  <c r="R116" i="3"/>
  <c r="P116" i="3"/>
  <c r="BI115" i="3"/>
  <c r="BH115" i="3"/>
  <c r="BG115" i="3"/>
  <c r="BF115" i="3"/>
  <c r="T115" i="3"/>
  <c r="R115" i="3"/>
  <c r="P115" i="3"/>
  <c r="BI113" i="3"/>
  <c r="BH113" i="3"/>
  <c r="BG113" i="3"/>
  <c r="BF113" i="3"/>
  <c r="T113" i="3"/>
  <c r="R113" i="3"/>
  <c r="P113" i="3"/>
  <c r="BI111" i="3"/>
  <c r="BH111" i="3"/>
  <c r="BG111" i="3"/>
  <c r="BF111" i="3"/>
  <c r="T111" i="3"/>
  <c r="R111" i="3"/>
  <c r="P111" i="3"/>
  <c r="BI109" i="3"/>
  <c r="BH109" i="3"/>
  <c r="BG109" i="3"/>
  <c r="BF109" i="3"/>
  <c r="T109" i="3"/>
  <c r="R109" i="3"/>
  <c r="P109" i="3"/>
  <c r="BI107" i="3"/>
  <c r="BH107" i="3"/>
  <c r="BG107" i="3"/>
  <c r="BF107" i="3"/>
  <c r="T107" i="3"/>
  <c r="R107" i="3"/>
  <c r="P107" i="3"/>
  <c r="BI105" i="3"/>
  <c r="BH105" i="3"/>
  <c r="BG105" i="3"/>
  <c r="BF105" i="3"/>
  <c r="T105" i="3"/>
  <c r="R105" i="3"/>
  <c r="P105" i="3"/>
  <c r="BI103" i="3"/>
  <c r="BH103" i="3"/>
  <c r="BG103" i="3"/>
  <c r="BF103" i="3"/>
  <c r="T103" i="3"/>
  <c r="R103" i="3"/>
  <c r="P103" i="3"/>
  <c r="BI101" i="3"/>
  <c r="BH101" i="3"/>
  <c r="BG101" i="3"/>
  <c r="BF101" i="3"/>
  <c r="T101" i="3"/>
  <c r="R101" i="3"/>
  <c r="P101" i="3"/>
  <c r="BI99" i="3"/>
  <c r="BH99" i="3"/>
  <c r="BG99" i="3"/>
  <c r="BF99" i="3"/>
  <c r="T99" i="3"/>
  <c r="R99" i="3"/>
  <c r="P99" i="3"/>
  <c r="BI97" i="3"/>
  <c r="BH97" i="3"/>
  <c r="BG97" i="3"/>
  <c r="BF97" i="3"/>
  <c r="T97" i="3"/>
  <c r="R97" i="3"/>
  <c r="P97" i="3"/>
  <c r="BI95" i="3"/>
  <c r="BH95" i="3"/>
  <c r="BG95" i="3"/>
  <c r="BF95" i="3"/>
  <c r="T95" i="3"/>
  <c r="R95" i="3"/>
  <c r="P95" i="3"/>
  <c r="J89" i="3"/>
  <c r="J88" i="3"/>
  <c r="F88" i="3"/>
  <c r="F86" i="3"/>
  <c r="E84" i="3"/>
  <c r="J59" i="3"/>
  <c r="J58" i="3"/>
  <c r="F58" i="3"/>
  <c r="F56" i="3"/>
  <c r="E54" i="3"/>
  <c r="J20" i="3"/>
  <c r="E20" i="3"/>
  <c r="F59" i="3" s="1"/>
  <c r="J19" i="3"/>
  <c r="J14" i="3"/>
  <c r="J86" i="3"/>
  <c r="E7" i="3"/>
  <c r="E80" i="3"/>
  <c r="J39" i="2"/>
  <c r="J38" i="2"/>
  <c r="AY56" i="1" s="1"/>
  <c r="J37" i="2"/>
  <c r="AX56" i="1" s="1"/>
  <c r="BI1591" i="2"/>
  <c r="BH1591" i="2"/>
  <c r="BG1591" i="2"/>
  <c r="BF1591" i="2"/>
  <c r="T1591" i="2"/>
  <c r="R1591" i="2"/>
  <c r="P1591" i="2"/>
  <c r="BI1558" i="2"/>
  <c r="BH1558" i="2"/>
  <c r="BG1558" i="2"/>
  <c r="BF1558" i="2"/>
  <c r="T1558" i="2"/>
  <c r="R1558" i="2"/>
  <c r="P1558" i="2"/>
  <c r="BI1556" i="2"/>
  <c r="BH1556" i="2"/>
  <c r="BG1556" i="2"/>
  <c r="BF1556" i="2"/>
  <c r="T1556" i="2"/>
  <c r="R1556" i="2"/>
  <c r="P1556" i="2"/>
  <c r="BI1545" i="2"/>
  <c r="BH1545" i="2"/>
  <c r="BG1545" i="2"/>
  <c r="BF1545" i="2"/>
  <c r="T1545" i="2"/>
  <c r="R1545" i="2"/>
  <c r="P1545" i="2"/>
  <c r="BI1542" i="2"/>
  <c r="BH1542" i="2"/>
  <c r="BG1542" i="2"/>
  <c r="BF1542" i="2"/>
  <c r="T1542" i="2"/>
  <c r="R1542" i="2"/>
  <c r="P1542" i="2"/>
  <c r="BI1539" i="2"/>
  <c r="BH1539" i="2"/>
  <c r="BG1539" i="2"/>
  <c r="BF1539" i="2"/>
  <c r="T1539" i="2"/>
  <c r="R1539" i="2"/>
  <c r="P1539" i="2"/>
  <c r="BI1533" i="2"/>
  <c r="BH1533" i="2"/>
  <c r="BG1533" i="2"/>
  <c r="BF1533" i="2"/>
  <c r="T1533" i="2"/>
  <c r="R1533" i="2"/>
  <c r="P1533" i="2"/>
  <c r="BI1531" i="2"/>
  <c r="BH1531" i="2"/>
  <c r="BG1531" i="2"/>
  <c r="BF1531" i="2"/>
  <c r="T1531" i="2"/>
  <c r="R1531" i="2"/>
  <c r="P1531" i="2"/>
  <c r="BI1523" i="2"/>
  <c r="BH1523" i="2"/>
  <c r="BG1523" i="2"/>
  <c r="BF1523" i="2"/>
  <c r="T1523" i="2"/>
  <c r="R1523" i="2"/>
  <c r="P1523" i="2"/>
  <c r="BI1501" i="2"/>
  <c r="BH1501" i="2"/>
  <c r="BG1501" i="2"/>
  <c r="BF1501" i="2"/>
  <c r="T1501" i="2"/>
  <c r="R1501" i="2"/>
  <c r="P1501" i="2"/>
  <c r="BI1492" i="2"/>
  <c r="BH1492" i="2"/>
  <c r="BG1492" i="2"/>
  <c r="BF1492" i="2"/>
  <c r="T1492" i="2"/>
  <c r="R1492" i="2"/>
  <c r="P1492" i="2"/>
  <c r="BI1483" i="2"/>
  <c r="BH1483" i="2"/>
  <c r="BG1483" i="2"/>
  <c r="BF1483" i="2"/>
  <c r="T1483" i="2"/>
  <c r="R1483" i="2"/>
  <c r="P1483" i="2"/>
  <c r="BI1482" i="2"/>
  <c r="BH1482" i="2"/>
  <c r="BG1482" i="2"/>
  <c r="BF1482" i="2"/>
  <c r="T1482" i="2"/>
  <c r="R1482" i="2"/>
  <c r="P1482" i="2"/>
  <c r="BI1473" i="2"/>
  <c r="BH1473" i="2"/>
  <c r="BG1473" i="2"/>
  <c r="BF1473" i="2"/>
  <c r="T1473" i="2"/>
  <c r="R1473" i="2"/>
  <c r="P1473" i="2"/>
  <c r="BI1448" i="2"/>
  <c r="BH1448" i="2"/>
  <c r="BG1448" i="2"/>
  <c r="BF1448" i="2"/>
  <c r="T1448" i="2"/>
  <c r="R1448" i="2"/>
  <c r="P1448" i="2"/>
  <c r="BI1445" i="2"/>
  <c r="BH1445" i="2"/>
  <c r="BG1445" i="2"/>
  <c r="BF1445" i="2"/>
  <c r="T1445" i="2"/>
  <c r="R1445" i="2"/>
  <c r="P1445" i="2"/>
  <c r="BI1443" i="2"/>
  <c r="BH1443" i="2"/>
  <c r="BG1443" i="2"/>
  <c r="BF1443" i="2"/>
  <c r="T1443" i="2"/>
  <c r="R1443" i="2"/>
  <c r="P1443" i="2"/>
  <c r="BI1441" i="2"/>
  <c r="BH1441" i="2"/>
  <c r="BG1441" i="2"/>
  <c r="BF1441" i="2"/>
  <c r="T1441" i="2"/>
  <c r="R1441" i="2"/>
  <c r="P1441" i="2"/>
  <c r="BI1435" i="2"/>
  <c r="BH1435" i="2"/>
  <c r="BG1435" i="2"/>
  <c r="BF1435" i="2"/>
  <c r="T1435" i="2"/>
  <c r="R1435" i="2"/>
  <c r="P1435" i="2"/>
  <c r="BI1433" i="2"/>
  <c r="BH1433" i="2"/>
  <c r="BG1433" i="2"/>
  <c r="BF1433" i="2"/>
  <c r="T1433" i="2"/>
  <c r="R1433" i="2"/>
  <c r="P1433" i="2"/>
  <c r="BI1430" i="2"/>
  <c r="BH1430" i="2"/>
  <c r="BG1430" i="2"/>
  <c r="BF1430" i="2"/>
  <c r="T1430" i="2"/>
  <c r="R1430" i="2"/>
  <c r="P1430" i="2"/>
  <c r="BI1429" i="2"/>
  <c r="BH1429" i="2"/>
  <c r="BG1429" i="2"/>
  <c r="BF1429" i="2"/>
  <c r="T1429" i="2"/>
  <c r="R1429" i="2"/>
  <c r="P1429" i="2"/>
  <c r="BI1420" i="2"/>
  <c r="BH1420" i="2"/>
  <c r="BG1420" i="2"/>
  <c r="BF1420" i="2"/>
  <c r="T1420" i="2"/>
  <c r="R1420" i="2"/>
  <c r="P1420" i="2"/>
  <c r="BI1418" i="2"/>
  <c r="BH1418" i="2"/>
  <c r="BG1418" i="2"/>
  <c r="BF1418" i="2"/>
  <c r="T1418" i="2"/>
  <c r="R1418" i="2"/>
  <c r="P1418" i="2"/>
  <c r="BI1402" i="2"/>
  <c r="BH1402" i="2"/>
  <c r="BG1402" i="2"/>
  <c r="BF1402" i="2"/>
  <c r="T1402" i="2"/>
  <c r="R1402" i="2"/>
  <c r="P1402" i="2"/>
  <c r="BI1400" i="2"/>
  <c r="BH1400" i="2"/>
  <c r="BG1400" i="2"/>
  <c r="BF1400" i="2"/>
  <c r="T1400" i="2"/>
  <c r="R1400" i="2"/>
  <c r="P1400" i="2"/>
  <c r="BI1398" i="2"/>
  <c r="BH1398" i="2"/>
  <c r="BG1398" i="2"/>
  <c r="BF1398" i="2"/>
  <c r="T1398" i="2"/>
  <c r="R1398" i="2"/>
  <c r="P1398" i="2"/>
  <c r="BI1386" i="2"/>
  <c r="BH1386" i="2"/>
  <c r="BG1386" i="2"/>
  <c r="BF1386" i="2"/>
  <c r="T1386" i="2"/>
  <c r="R1386" i="2"/>
  <c r="P1386" i="2"/>
  <c r="BI1369" i="2"/>
  <c r="BH1369" i="2"/>
  <c r="BG1369" i="2"/>
  <c r="BF1369" i="2"/>
  <c r="T1369" i="2"/>
  <c r="R1369" i="2"/>
  <c r="P1369" i="2"/>
  <c r="BI1367" i="2"/>
  <c r="BH1367" i="2"/>
  <c r="BG1367" i="2"/>
  <c r="BF1367" i="2"/>
  <c r="T1367" i="2"/>
  <c r="R1367" i="2"/>
  <c r="P1367" i="2"/>
  <c r="BI1341" i="2"/>
  <c r="BH1341" i="2"/>
  <c r="BG1341" i="2"/>
  <c r="BF1341" i="2"/>
  <c r="T1341" i="2"/>
  <c r="R1341" i="2"/>
  <c r="P1341" i="2"/>
  <c r="BI1340" i="2"/>
  <c r="BH1340" i="2"/>
  <c r="BG1340" i="2"/>
  <c r="BF1340" i="2"/>
  <c r="T1340" i="2"/>
  <c r="R1340" i="2"/>
  <c r="P1340" i="2"/>
  <c r="BI1339" i="2"/>
  <c r="BH1339" i="2"/>
  <c r="BG1339" i="2"/>
  <c r="BF1339" i="2"/>
  <c r="T1339" i="2"/>
  <c r="R1339" i="2"/>
  <c r="P1339" i="2"/>
  <c r="BI1337" i="2"/>
  <c r="BH1337" i="2"/>
  <c r="BG1337" i="2"/>
  <c r="BF1337" i="2"/>
  <c r="T1337" i="2"/>
  <c r="R1337" i="2"/>
  <c r="P1337" i="2"/>
  <c r="BI1336" i="2"/>
  <c r="BH1336" i="2"/>
  <c r="BG1336" i="2"/>
  <c r="BF1336" i="2"/>
  <c r="T1336" i="2"/>
  <c r="R1336" i="2"/>
  <c r="P1336" i="2"/>
  <c r="BI1335" i="2"/>
  <c r="BH1335" i="2"/>
  <c r="BG1335" i="2"/>
  <c r="BF1335" i="2"/>
  <c r="T1335" i="2"/>
  <c r="R1335" i="2"/>
  <c r="P1335" i="2"/>
  <c r="BI1334" i="2"/>
  <c r="BH1334" i="2"/>
  <c r="BG1334" i="2"/>
  <c r="BF1334" i="2"/>
  <c r="T1334" i="2"/>
  <c r="R1334" i="2"/>
  <c r="P1334" i="2"/>
  <c r="BI1333" i="2"/>
  <c r="BH1333" i="2"/>
  <c r="BG1333" i="2"/>
  <c r="BF1333" i="2"/>
  <c r="T1333" i="2"/>
  <c r="R1333" i="2"/>
  <c r="P1333" i="2"/>
  <c r="BI1332" i="2"/>
  <c r="BH1332" i="2"/>
  <c r="BG1332" i="2"/>
  <c r="BF1332" i="2"/>
  <c r="T1332" i="2"/>
  <c r="R1332" i="2"/>
  <c r="P1332" i="2"/>
  <c r="BI1329" i="2"/>
  <c r="BH1329" i="2"/>
  <c r="BG1329" i="2"/>
  <c r="BF1329" i="2"/>
  <c r="T1329" i="2"/>
  <c r="R1329" i="2"/>
  <c r="P1329" i="2"/>
  <c r="BI1324" i="2"/>
  <c r="BH1324" i="2"/>
  <c r="BG1324" i="2"/>
  <c r="BF1324" i="2"/>
  <c r="T1324" i="2"/>
  <c r="R1324" i="2"/>
  <c r="P1324" i="2"/>
  <c r="BI1322" i="2"/>
  <c r="BH1322" i="2"/>
  <c r="BG1322" i="2"/>
  <c r="BF1322" i="2"/>
  <c r="T1322" i="2"/>
  <c r="R1322" i="2"/>
  <c r="P1322" i="2"/>
  <c r="BI1321" i="2"/>
  <c r="BH1321" i="2"/>
  <c r="BG1321" i="2"/>
  <c r="BF1321" i="2"/>
  <c r="T1321" i="2"/>
  <c r="R1321" i="2"/>
  <c r="P1321" i="2"/>
  <c r="BI1320" i="2"/>
  <c r="BH1320" i="2"/>
  <c r="BG1320" i="2"/>
  <c r="BF1320" i="2"/>
  <c r="T1320" i="2"/>
  <c r="R1320" i="2"/>
  <c r="P1320" i="2"/>
  <c r="BI1319" i="2"/>
  <c r="BH1319" i="2"/>
  <c r="BG1319" i="2"/>
  <c r="BF1319" i="2"/>
  <c r="T1319" i="2"/>
  <c r="R1319" i="2"/>
  <c r="P1319" i="2"/>
  <c r="BI1318" i="2"/>
  <c r="BH1318" i="2"/>
  <c r="BG1318" i="2"/>
  <c r="BF1318" i="2"/>
  <c r="T1318" i="2"/>
  <c r="R1318" i="2"/>
  <c r="P1318" i="2"/>
  <c r="BI1317" i="2"/>
  <c r="BH1317" i="2"/>
  <c r="BG1317" i="2"/>
  <c r="BF1317" i="2"/>
  <c r="T1317" i="2"/>
  <c r="R1317" i="2"/>
  <c r="P1317" i="2"/>
  <c r="BI1315" i="2"/>
  <c r="BH1315" i="2"/>
  <c r="BG1315" i="2"/>
  <c r="BF1315" i="2"/>
  <c r="T1315" i="2"/>
  <c r="R1315" i="2"/>
  <c r="P1315" i="2"/>
  <c r="BI1313" i="2"/>
  <c r="BH1313" i="2"/>
  <c r="BG1313" i="2"/>
  <c r="BF1313" i="2"/>
  <c r="T1313" i="2"/>
  <c r="R1313" i="2"/>
  <c r="P1313" i="2"/>
  <c r="BI1309" i="2"/>
  <c r="BH1309" i="2"/>
  <c r="BG1309" i="2"/>
  <c r="BF1309" i="2"/>
  <c r="T1309" i="2"/>
  <c r="R1309" i="2"/>
  <c r="P1309" i="2"/>
  <c r="BI1307" i="2"/>
  <c r="BH1307" i="2"/>
  <c r="BG1307" i="2"/>
  <c r="BF1307" i="2"/>
  <c r="T1307" i="2"/>
  <c r="R1307" i="2"/>
  <c r="P1307" i="2"/>
  <c r="BI1303" i="2"/>
  <c r="BH1303" i="2"/>
  <c r="BG1303" i="2"/>
  <c r="BF1303" i="2"/>
  <c r="T1303" i="2"/>
  <c r="R1303" i="2"/>
  <c r="P1303" i="2"/>
  <c r="BI1301" i="2"/>
  <c r="BH1301" i="2"/>
  <c r="BG1301" i="2"/>
  <c r="BF1301" i="2"/>
  <c r="T1301" i="2"/>
  <c r="R1301" i="2"/>
  <c r="P1301" i="2"/>
  <c r="BI1300" i="2"/>
  <c r="BH1300" i="2"/>
  <c r="BG1300" i="2"/>
  <c r="BF1300" i="2"/>
  <c r="T1300" i="2"/>
  <c r="R1300" i="2"/>
  <c r="P1300" i="2"/>
  <c r="BI1299" i="2"/>
  <c r="BH1299" i="2"/>
  <c r="BG1299" i="2"/>
  <c r="BF1299" i="2"/>
  <c r="T1299" i="2"/>
  <c r="R1299" i="2"/>
  <c r="P1299" i="2"/>
  <c r="BI1298" i="2"/>
  <c r="BH1298" i="2"/>
  <c r="BG1298" i="2"/>
  <c r="BF1298" i="2"/>
  <c r="T1298" i="2"/>
  <c r="R1298" i="2"/>
  <c r="P1298" i="2"/>
  <c r="BI1296" i="2"/>
  <c r="BH1296" i="2"/>
  <c r="BG1296" i="2"/>
  <c r="BF1296" i="2"/>
  <c r="T1296" i="2"/>
  <c r="R1296" i="2"/>
  <c r="P1296" i="2"/>
  <c r="BI1291" i="2"/>
  <c r="BH1291" i="2"/>
  <c r="BG1291" i="2"/>
  <c r="BF1291" i="2"/>
  <c r="T1291" i="2"/>
  <c r="R1291" i="2"/>
  <c r="P1291" i="2"/>
  <c r="BI1289" i="2"/>
  <c r="BH1289" i="2"/>
  <c r="BG1289" i="2"/>
  <c r="BF1289" i="2"/>
  <c r="T1289" i="2"/>
  <c r="R1289" i="2"/>
  <c r="P1289" i="2"/>
  <c r="BI1285" i="2"/>
  <c r="BH1285" i="2"/>
  <c r="BG1285" i="2"/>
  <c r="BF1285" i="2"/>
  <c r="T1285" i="2"/>
  <c r="R1285" i="2"/>
  <c r="P1285" i="2"/>
  <c r="BI1284" i="2"/>
  <c r="BH1284" i="2"/>
  <c r="BG1284" i="2"/>
  <c r="BF1284" i="2"/>
  <c r="T1284" i="2"/>
  <c r="R1284" i="2"/>
  <c r="P1284" i="2"/>
  <c r="BI1281" i="2"/>
  <c r="BH1281" i="2"/>
  <c r="BG1281" i="2"/>
  <c r="BF1281" i="2"/>
  <c r="T1281" i="2"/>
  <c r="R1281" i="2"/>
  <c r="P1281" i="2"/>
  <c r="BI1279" i="2"/>
  <c r="BH1279" i="2"/>
  <c r="BG1279" i="2"/>
  <c r="BF1279" i="2"/>
  <c r="T1279" i="2"/>
  <c r="R1279" i="2"/>
  <c r="P1279" i="2"/>
  <c r="BI1278" i="2"/>
  <c r="BH1278" i="2"/>
  <c r="BG1278" i="2"/>
  <c r="BF1278" i="2"/>
  <c r="T1278" i="2"/>
  <c r="R1278" i="2"/>
  <c r="P1278" i="2"/>
  <c r="BI1277" i="2"/>
  <c r="BH1277" i="2"/>
  <c r="BG1277" i="2"/>
  <c r="BF1277" i="2"/>
  <c r="T1277" i="2"/>
  <c r="R1277" i="2"/>
  <c r="P1277" i="2"/>
  <c r="BI1276" i="2"/>
  <c r="BH1276" i="2"/>
  <c r="BG1276" i="2"/>
  <c r="BF1276" i="2"/>
  <c r="T1276" i="2"/>
  <c r="R1276" i="2"/>
  <c r="P1276" i="2"/>
  <c r="BI1275" i="2"/>
  <c r="BH1275" i="2"/>
  <c r="BG1275" i="2"/>
  <c r="BF1275" i="2"/>
  <c r="T1275" i="2"/>
  <c r="R1275" i="2"/>
  <c r="P1275" i="2"/>
  <c r="BI1274" i="2"/>
  <c r="BH1274" i="2"/>
  <c r="BG1274" i="2"/>
  <c r="BF1274" i="2"/>
  <c r="T1274" i="2"/>
  <c r="R1274" i="2"/>
  <c r="P1274" i="2"/>
  <c r="BI1273" i="2"/>
  <c r="BH1273" i="2"/>
  <c r="BG1273" i="2"/>
  <c r="BF1273" i="2"/>
  <c r="T1273" i="2"/>
  <c r="R1273" i="2"/>
  <c r="P1273" i="2"/>
  <c r="BI1272" i="2"/>
  <c r="BH1272" i="2"/>
  <c r="BG1272" i="2"/>
  <c r="BF1272" i="2"/>
  <c r="T1272" i="2"/>
  <c r="R1272" i="2"/>
  <c r="P1272" i="2"/>
  <c r="BI1271" i="2"/>
  <c r="BH1271" i="2"/>
  <c r="BG1271" i="2"/>
  <c r="BF1271" i="2"/>
  <c r="T1271" i="2"/>
  <c r="R1271" i="2"/>
  <c r="P1271" i="2"/>
  <c r="BI1269" i="2"/>
  <c r="BH1269" i="2"/>
  <c r="BG1269" i="2"/>
  <c r="BF1269" i="2"/>
  <c r="T1269" i="2"/>
  <c r="R1269" i="2"/>
  <c r="P1269" i="2"/>
  <c r="BI1268" i="2"/>
  <c r="BH1268" i="2"/>
  <c r="BG1268" i="2"/>
  <c r="BF1268" i="2"/>
  <c r="T1268" i="2"/>
  <c r="R1268" i="2"/>
  <c r="P1268" i="2"/>
  <c r="BI1266" i="2"/>
  <c r="BH1266" i="2"/>
  <c r="BG1266" i="2"/>
  <c r="BF1266" i="2"/>
  <c r="T1266" i="2"/>
  <c r="R1266" i="2"/>
  <c r="P1266" i="2"/>
  <c r="BI1262" i="2"/>
  <c r="BH1262" i="2"/>
  <c r="BG1262" i="2"/>
  <c r="BF1262" i="2"/>
  <c r="T1262" i="2"/>
  <c r="R1262" i="2"/>
  <c r="P1262" i="2"/>
  <c r="BI1252" i="2"/>
  <c r="BH1252" i="2"/>
  <c r="BG1252" i="2"/>
  <c r="BF1252" i="2"/>
  <c r="T1252" i="2"/>
  <c r="R1252" i="2"/>
  <c r="P1252" i="2"/>
  <c r="BI1241" i="2"/>
  <c r="BH1241" i="2"/>
  <c r="BG1241" i="2"/>
  <c r="BF1241" i="2"/>
  <c r="T1241" i="2"/>
  <c r="R1241" i="2"/>
  <c r="P1241" i="2"/>
  <c r="BI1231" i="2"/>
  <c r="BH1231" i="2"/>
  <c r="BG1231" i="2"/>
  <c r="BF1231" i="2"/>
  <c r="T1231" i="2"/>
  <c r="R1231" i="2"/>
  <c r="P1231" i="2"/>
  <c r="BI1229" i="2"/>
  <c r="BH1229" i="2"/>
  <c r="BG1229" i="2"/>
  <c r="BF1229" i="2"/>
  <c r="T1229" i="2"/>
  <c r="R1229" i="2"/>
  <c r="P1229" i="2"/>
  <c r="BI1228" i="2"/>
  <c r="BH1228" i="2"/>
  <c r="BG1228" i="2"/>
  <c r="BF1228" i="2"/>
  <c r="T1228" i="2"/>
  <c r="R1228" i="2"/>
  <c r="P1228" i="2"/>
  <c r="BI1225" i="2"/>
  <c r="BH1225" i="2"/>
  <c r="BG1225" i="2"/>
  <c r="BF1225" i="2"/>
  <c r="T1225" i="2"/>
  <c r="R1225" i="2"/>
  <c r="P1225" i="2"/>
  <c r="BI1224" i="2"/>
  <c r="BH1224" i="2"/>
  <c r="BG1224" i="2"/>
  <c r="BF1224" i="2"/>
  <c r="T1224" i="2"/>
  <c r="R1224" i="2"/>
  <c r="P1224" i="2"/>
  <c r="BI1221" i="2"/>
  <c r="BH1221" i="2"/>
  <c r="BG1221" i="2"/>
  <c r="BF1221" i="2"/>
  <c r="T1221" i="2"/>
  <c r="R1221" i="2"/>
  <c r="P1221" i="2"/>
  <c r="BI1220" i="2"/>
  <c r="BH1220" i="2"/>
  <c r="BG1220" i="2"/>
  <c r="BF1220" i="2"/>
  <c r="T1220" i="2"/>
  <c r="R1220" i="2"/>
  <c r="P1220" i="2"/>
  <c r="BI1216" i="2"/>
  <c r="BH1216" i="2"/>
  <c r="BG1216" i="2"/>
  <c r="BF1216" i="2"/>
  <c r="T1216" i="2"/>
  <c r="R1216" i="2"/>
  <c r="P1216" i="2"/>
  <c r="BI1213" i="2"/>
  <c r="BH1213" i="2"/>
  <c r="BG1213" i="2"/>
  <c r="BF1213" i="2"/>
  <c r="T1213" i="2"/>
  <c r="R1213" i="2"/>
  <c r="P1213" i="2"/>
  <c r="BI1210" i="2"/>
  <c r="BH1210" i="2"/>
  <c r="BG1210" i="2"/>
  <c r="BF1210" i="2"/>
  <c r="T1210" i="2"/>
  <c r="R1210" i="2"/>
  <c r="P1210" i="2"/>
  <c r="BI1207" i="2"/>
  <c r="BH1207" i="2"/>
  <c r="BG1207" i="2"/>
  <c r="BF1207" i="2"/>
  <c r="T1207" i="2"/>
  <c r="R1207" i="2"/>
  <c r="P1207" i="2"/>
  <c r="BI1204" i="2"/>
  <c r="BH1204" i="2"/>
  <c r="BG1204" i="2"/>
  <c r="BF1204" i="2"/>
  <c r="T1204" i="2"/>
  <c r="R1204" i="2"/>
  <c r="P1204" i="2"/>
  <c r="BI1200" i="2"/>
  <c r="BH1200" i="2"/>
  <c r="BG1200" i="2"/>
  <c r="BF1200" i="2"/>
  <c r="T1200" i="2"/>
  <c r="R1200" i="2"/>
  <c r="P1200" i="2"/>
  <c r="BI1197" i="2"/>
  <c r="BH1197" i="2"/>
  <c r="BG1197" i="2"/>
  <c r="BF1197" i="2"/>
  <c r="T1197" i="2"/>
  <c r="R1197" i="2"/>
  <c r="P1197" i="2"/>
  <c r="BI1196" i="2"/>
  <c r="BH1196" i="2"/>
  <c r="BG1196" i="2"/>
  <c r="BF1196" i="2"/>
  <c r="T1196" i="2"/>
  <c r="R1196" i="2"/>
  <c r="P1196" i="2"/>
  <c r="BI1193" i="2"/>
  <c r="BH1193" i="2"/>
  <c r="BG1193" i="2"/>
  <c r="BF1193" i="2"/>
  <c r="T1193" i="2"/>
  <c r="R1193" i="2"/>
  <c r="P1193" i="2"/>
  <c r="BI1192" i="2"/>
  <c r="BH1192" i="2"/>
  <c r="BG1192" i="2"/>
  <c r="BF1192" i="2"/>
  <c r="T1192" i="2"/>
  <c r="R1192" i="2"/>
  <c r="P1192" i="2"/>
  <c r="BI1189" i="2"/>
  <c r="BH1189" i="2"/>
  <c r="BG1189" i="2"/>
  <c r="BF1189" i="2"/>
  <c r="T1189" i="2"/>
  <c r="R1189" i="2"/>
  <c r="P1189" i="2"/>
  <c r="BI1188" i="2"/>
  <c r="BH1188" i="2"/>
  <c r="BG1188" i="2"/>
  <c r="BF1188" i="2"/>
  <c r="T1188" i="2"/>
  <c r="R1188" i="2"/>
  <c r="P1188" i="2"/>
  <c r="BI1185" i="2"/>
  <c r="BH1185" i="2"/>
  <c r="BG1185" i="2"/>
  <c r="BF1185" i="2"/>
  <c r="T1185" i="2"/>
  <c r="R1185" i="2"/>
  <c r="P1185" i="2"/>
  <c r="BI1184" i="2"/>
  <c r="BH1184" i="2"/>
  <c r="BG1184" i="2"/>
  <c r="BF1184" i="2"/>
  <c r="T1184" i="2"/>
  <c r="R1184" i="2"/>
  <c r="P1184" i="2"/>
  <c r="BI1183" i="2"/>
  <c r="BH1183" i="2"/>
  <c r="BG1183" i="2"/>
  <c r="BF1183" i="2"/>
  <c r="T1183" i="2"/>
  <c r="R1183" i="2"/>
  <c r="P1183" i="2"/>
  <c r="BI1182" i="2"/>
  <c r="BH1182" i="2"/>
  <c r="BG1182" i="2"/>
  <c r="BF1182" i="2"/>
  <c r="T1182" i="2"/>
  <c r="R1182" i="2"/>
  <c r="P1182" i="2"/>
  <c r="BI1181" i="2"/>
  <c r="BH1181" i="2"/>
  <c r="BG1181" i="2"/>
  <c r="BF1181" i="2"/>
  <c r="T1181" i="2"/>
  <c r="R1181" i="2"/>
  <c r="P1181" i="2"/>
  <c r="BI1180" i="2"/>
  <c r="BH1180" i="2"/>
  <c r="BG1180" i="2"/>
  <c r="BF1180" i="2"/>
  <c r="T1180" i="2"/>
  <c r="R1180" i="2"/>
  <c r="P1180" i="2"/>
  <c r="BI1173" i="2"/>
  <c r="BH1173" i="2"/>
  <c r="BG1173" i="2"/>
  <c r="BF1173" i="2"/>
  <c r="T1173" i="2"/>
  <c r="R1173" i="2"/>
  <c r="P1173" i="2"/>
  <c r="BI1172" i="2"/>
  <c r="BH1172" i="2"/>
  <c r="BG1172" i="2"/>
  <c r="BF1172" i="2"/>
  <c r="T1172" i="2"/>
  <c r="R1172" i="2"/>
  <c r="P1172" i="2"/>
  <c r="BI1171" i="2"/>
  <c r="BH1171" i="2"/>
  <c r="BG1171" i="2"/>
  <c r="BF1171" i="2"/>
  <c r="T1171" i="2"/>
  <c r="R1171" i="2"/>
  <c r="P1171" i="2"/>
  <c r="BI1169" i="2"/>
  <c r="BH1169" i="2"/>
  <c r="BG1169" i="2"/>
  <c r="BF1169" i="2"/>
  <c r="T1169" i="2"/>
  <c r="R1169" i="2"/>
  <c r="P1169" i="2"/>
  <c r="BI1167" i="2"/>
  <c r="BH1167" i="2"/>
  <c r="BG1167" i="2"/>
  <c r="BF1167" i="2"/>
  <c r="T1167" i="2"/>
  <c r="R1167" i="2"/>
  <c r="P1167" i="2"/>
  <c r="BI1162" i="2"/>
  <c r="BH1162" i="2"/>
  <c r="BG1162" i="2"/>
  <c r="BF1162" i="2"/>
  <c r="T1162" i="2"/>
  <c r="R1162" i="2"/>
  <c r="P1162" i="2"/>
  <c r="BI1161" i="2"/>
  <c r="BH1161" i="2"/>
  <c r="BG1161" i="2"/>
  <c r="BF1161" i="2"/>
  <c r="T1161" i="2"/>
  <c r="R1161" i="2"/>
  <c r="P1161" i="2"/>
  <c r="BI1158" i="2"/>
  <c r="BH1158" i="2"/>
  <c r="BG1158" i="2"/>
  <c r="BF1158" i="2"/>
  <c r="T1158" i="2"/>
  <c r="R1158" i="2"/>
  <c r="P1158" i="2"/>
  <c r="BI1156" i="2"/>
  <c r="BH1156" i="2"/>
  <c r="BG1156" i="2"/>
  <c r="BF1156" i="2"/>
  <c r="T1156" i="2"/>
  <c r="R1156" i="2"/>
  <c r="P1156" i="2"/>
  <c r="BI1155" i="2"/>
  <c r="BH1155" i="2"/>
  <c r="BG1155" i="2"/>
  <c r="BF1155" i="2"/>
  <c r="T1155" i="2"/>
  <c r="R1155" i="2"/>
  <c r="P1155" i="2"/>
  <c r="BI1154" i="2"/>
  <c r="BH1154" i="2"/>
  <c r="BG1154" i="2"/>
  <c r="BF1154" i="2"/>
  <c r="T1154" i="2"/>
  <c r="R1154" i="2"/>
  <c r="P1154" i="2"/>
  <c r="BI1153" i="2"/>
  <c r="BH1153" i="2"/>
  <c r="BG1153" i="2"/>
  <c r="BF1153" i="2"/>
  <c r="T1153" i="2"/>
  <c r="R1153" i="2"/>
  <c r="P1153" i="2"/>
  <c r="BI1152" i="2"/>
  <c r="BH1152" i="2"/>
  <c r="BG1152" i="2"/>
  <c r="BF1152" i="2"/>
  <c r="T1152" i="2"/>
  <c r="R1152" i="2"/>
  <c r="P1152" i="2"/>
  <c r="BI1149" i="2"/>
  <c r="BH1149" i="2"/>
  <c r="BG1149" i="2"/>
  <c r="BF1149" i="2"/>
  <c r="T1149" i="2"/>
  <c r="R1149" i="2"/>
  <c r="P1149" i="2"/>
  <c r="BI1148" i="2"/>
  <c r="BH1148" i="2"/>
  <c r="BG1148" i="2"/>
  <c r="BF1148" i="2"/>
  <c r="T1148" i="2"/>
  <c r="R1148" i="2"/>
  <c r="P1148" i="2"/>
  <c r="BI1147" i="2"/>
  <c r="BH1147" i="2"/>
  <c r="BG1147" i="2"/>
  <c r="BF1147" i="2"/>
  <c r="T1147" i="2"/>
  <c r="R1147" i="2"/>
  <c r="P1147" i="2"/>
  <c r="BI1144" i="2"/>
  <c r="BH1144" i="2"/>
  <c r="BG1144" i="2"/>
  <c r="BF1144" i="2"/>
  <c r="T1144" i="2"/>
  <c r="R1144" i="2"/>
  <c r="P1144" i="2"/>
  <c r="BI1143" i="2"/>
  <c r="BH1143" i="2"/>
  <c r="BG1143" i="2"/>
  <c r="BF1143" i="2"/>
  <c r="T1143" i="2"/>
  <c r="R1143" i="2"/>
  <c r="P1143" i="2"/>
  <c r="BI1140" i="2"/>
  <c r="BH1140" i="2"/>
  <c r="BG1140" i="2"/>
  <c r="BF1140" i="2"/>
  <c r="T1140" i="2"/>
  <c r="R1140" i="2"/>
  <c r="P1140" i="2"/>
  <c r="BI1139" i="2"/>
  <c r="BH1139" i="2"/>
  <c r="BG1139" i="2"/>
  <c r="BF1139" i="2"/>
  <c r="T1139" i="2"/>
  <c r="R1139" i="2"/>
  <c r="P1139" i="2"/>
  <c r="BI1138" i="2"/>
  <c r="BH1138" i="2"/>
  <c r="BG1138" i="2"/>
  <c r="BF1138" i="2"/>
  <c r="T1138" i="2"/>
  <c r="R1138" i="2"/>
  <c r="P1138" i="2"/>
  <c r="BI1133" i="2"/>
  <c r="BH1133" i="2"/>
  <c r="BG1133" i="2"/>
  <c r="BF1133" i="2"/>
  <c r="T1133" i="2"/>
  <c r="R1133" i="2"/>
  <c r="P1133" i="2"/>
  <c r="BI1130" i="2"/>
  <c r="BH1130" i="2"/>
  <c r="BG1130" i="2"/>
  <c r="BF1130" i="2"/>
  <c r="T1130" i="2"/>
  <c r="R1130" i="2"/>
  <c r="P1130" i="2"/>
  <c r="BI1127" i="2"/>
  <c r="BH1127" i="2"/>
  <c r="BG1127" i="2"/>
  <c r="BF1127" i="2"/>
  <c r="T1127" i="2"/>
  <c r="R1127" i="2"/>
  <c r="P1127" i="2"/>
  <c r="BI1123" i="2"/>
  <c r="BH1123" i="2"/>
  <c r="BG1123" i="2"/>
  <c r="BF1123" i="2"/>
  <c r="T1123" i="2"/>
  <c r="R1123" i="2"/>
  <c r="P1123" i="2"/>
  <c r="BI1120" i="2"/>
  <c r="BH1120" i="2"/>
  <c r="BG1120" i="2"/>
  <c r="BF1120" i="2"/>
  <c r="T1120" i="2"/>
  <c r="R1120" i="2"/>
  <c r="P1120" i="2"/>
  <c r="BI1117" i="2"/>
  <c r="BH1117" i="2"/>
  <c r="BG1117" i="2"/>
  <c r="BF1117" i="2"/>
  <c r="T1117" i="2"/>
  <c r="R1117" i="2"/>
  <c r="P1117" i="2"/>
  <c r="BI1114" i="2"/>
  <c r="BH1114" i="2"/>
  <c r="BG1114" i="2"/>
  <c r="BF1114" i="2"/>
  <c r="T1114" i="2"/>
  <c r="R1114" i="2"/>
  <c r="P1114" i="2"/>
  <c r="BI1113" i="2"/>
  <c r="BH1113" i="2"/>
  <c r="BG1113" i="2"/>
  <c r="BF1113" i="2"/>
  <c r="T1113" i="2"/>
  <c r="R1113" i="2"/>
  <c r="P1113" i="2"/>
  <c r="BI1112" i="2"/>
  <c r="BH1112" i="2"/>
  <c r="BG1112" i="2"/>
  <c r="BF1112" i="2"/>
  <c r="T1112" i="2"/>
  <c r="R1112" i="2"/>
  <c r="P1112" i="2"/>
  <c r="BI1111" i="2"/>
  <c r="BH1111" i="2"/>
  <c r="BG1111" i="2"/>
  <c r="BF1111" i="2"/>
  <c r="T1111" i="2"/>
  <c r="R1111" i="2"/>
  <c r="P1111" i="2"/>
  <c r="BI1110" i="2"/>
  <c r="BH1110" i="2"/>
  <c r="BG1110" i="2"/>
  <c r="BF1110" i="2"/>
  <c r="T1110" i="2"/>
  <c r="R1110" i="2"/>
  <c r="P1110" i="2"/>
  <c r="BI1105" i="2"/>
  <c r="BH1105" i="2"/>
  <c r="BG1105" i="2"/>
  <c r="BF1105" i="2"/>
  <c r="T1105" i="2"/>
  <c r="R1105" i="2"/>
  <c r="P1105" i="2"/>
  <c r="BI1103" i="2"/>
  <c r="BH1103" i="2"/>
  <c r="BG1103" i="2"/>
  <c r="BF1103" i="2"/>
  <c r="T1103" i="2"/>
  <c r="R1103" i="2"/>
  <c r="P1103" i="2"/>
  <c r="BI1099" i="2"/>
  <c r="BH1099" i="2"/>
  <c r="BG1099" i="2"/>
  <c r="BF1099" i="2"/>
  <c r="T1099" i="2"/>
  <c r="R1099" i="2"/>
  <c r="P1099" i="2"/>
  <c r="BI1098" i="2"/>
  <c r="BH1098" i="2"/>
  <c r="BG1098" i="2"/>
  <c r="BF1098" i="2"/>
  <c r="T1098" i="2"/>
  <c r="R1098" i="2"/>
  <c r="P1098" i="2"/>
  <c r="BI1094" i="2"/>
  <c r="BH1094" i="2"/>
  <c r="BG1094" i="2"/>
  <c r="BF1094" i="2"/>
  <c r="T1094" i="2"/>
  <c r="R1094" i="2"/>
  <c r="P1094" i="2"/>
  <c r="BI1091" i="2"/>
  <c r="BH1091" i="2"/>
  <c r="BG1091" i="2"/>
  <c r="BF1091" i="2"/>
  <c r="T1091" i="2"/>
  <c r="R1091" i="2"/>
  <c r="P1091" i="2"/>
  <c r="BI1087" i="2"/>
  <c r="BH1087" i="2"/>
  <c r="BG1087" i="2"/>
  <c r="BF1087" i="2"/>
  <c r="T1087" i="2"/>
  <c r="R1087" i="2"/>
  <c r="P1087" i="2"/>
  <c r="BI1084" i="2"/>
  <c r="BH1084" i="2"/>
  <c r="BG1084" i="2"/>
  <c r="BF1084" i="2"/>
  <c r="T1084" i="2"/>
  <c r="R1084" i="2"/>
  <c r="P1084" i="2"/>
  <c r="BI1081" i="2"/>
  <c r="BH1081" i="2"/>
  <c r="BG1081" i="2"/>
  <c r="BF1081" i="2"/>
  <c r="T1081" i="2"/>
  <c r="R1081" i="2"/>
  <c r="P1081" i="2"/>
  <c r="BI1077" i="2"/>
  <c r="BH1077" i="2"/>
  <c r="BG1077" i="2"/>
  <c r="BF1077" i="2"/>
  <c r="T1077" i="2"/>
  <c r="R1077" i="2"/>
  <c r="P1077" i="2"/>
  <c r="BI1075" i="2"/>
  <c r="BH1075" i="2"/>
  <c r="BG1075" i="2"/>
  <c r="BF1075" i="2"/>
  <c r="T1075" i="2"/>
  <c r="R1075" i="2"/>
  <c r="P1075" i="2"/>
  <c r="BI1068" i="2"/>
  <c r="BH1068" i="2"/>
  <c r="BG1068" i="2"/>
  <c r="BF1068" i="2"/>
  <c r="T1068" i="2"/>
  <c r="R1068" i="2"/>
  <c r="P1068" i="2"/>
  <c r="BI1066" i="2"/>
  <c r="BH1066" i="2"/>
  <c r="BG1066" i="2"/>
  <c r="BF1066" i="2"/>
  <c r="T1066" i="2"/>
  <c r="R1066" i="2"/>
  <c r="P1066" i="2"/>
  <c r="BI1063" i="2"/>
  <c r="BH1063" i="2"/>
  <c r="BG1063" i="2"/>
  <c r="BF1063" i="2"/>
  <c r="T1063" i="2"/>
  <c r="R1063" i="2"/>
  <c r="P1063" i="2"/>
  <c r="BI1060" i="2"/>
  <c r="BH1060" i="2"/>
  <c r="BG1060" i="2"/>
  <c r="BF1060" i="2"/>
  <c r="T1060" i="2"/>
  <c r="R1060" i="2"/>
  <c r="P1060" i="2"/>
  <c r="BI1059" i="2"/>
  <c r="BH1059" i="2"/>
  <c r="BG1059" i="2"/>
  <c r="BF1059" i="2"/>
  <c r="T1059" i="2"/>
  <c r="R1059" i="2"/>
  <c r="P1059" i="2"/>
  <c r="BI1055" i="2"/>
  <c r="BH1055" i="2"/>
  <c r="BG1055" i="2"/>
  <c r="BF1055" i="2"/>
  <c r="T1055" i="2"/>
  <c r="R1055" i="2"/>
  <c r="P1055" i="2"/>
  <c r="BI1053" i="2"/>
  <c r="BH1053" i="2"/>
  <c r="BG1053" i="2"/>
  <c r="BF1053" i="2"/>
  <c r="T1053" i="2"/>
  <c r="R1053" i="2"/>
  <c r="P1053" i="2"/>
  <c r="BI1049" i="2"/>
  <c r="BH1049" i="2"/>
  <c r="BG1049" i="2"/>
  <c r="BF1049" i="2"/>
  <c r="T1049" i="2"/>
  <c r="R1049" i="2"/>
  <c r="P1049" i="2"/>
  <c r="BI1046" i="2"/>
  <c r="BH1046" i="2"/>
  <c r="BG1046" i="2"/>
  <c r="BF1046" i="2"/>
  <c r="T1046" i="2"/>
  <c r="R1046" i="2"/>
  <c r="P1046" i="2"/>
  <c r="BI1045" i="2"/>
  <c r="BH1045" i="2"/>
  <c r="BG1045" i="2"/>
  <c r="BF1045" i="2"/>
  <c r="T1045" i="2"/>
  <c r="R1045" i="2"/>
  <c r="P1045" i="2"/>
  <c r="BI1042" i="2"/>
  <c r="BH1042" i="2"/>
  <c r="BG1042" i="2"/>
  <c r="BF1042" i="2"/>
  <c r="T1042" i="2"/>
  <c r="R1042" i="2"/>
  <c r="P1042" i="2"/>
  <c r="BI1040" i="2"/>
  <c r="BH1040" i="2"/>
  <c r="BG1040" i="2"/>
  <c r="BF1040" i="2"/>
  <c r="T1040" i="2"/>
  <c r="R1040" i="2"/>
  <c r="P1040" i="2"/>
  <c r="BI1038" i="2"/>
  <c r="BH1038" i="2"/>
  <c r="BG1038" i="2"/>
  <c r="BF1038" i="2"/>
  <c r="T1038" i="2"/>
  <c r="R1038" i="2"/>
  <c r="P1038" i="2"/>
  <c r="BI1037" i="2"/>
  <c r="BH1037" i="2"/>
  <c r="BG1037" i="2"/>
  <c r="BF1037" i="2"/>
  <c r="T1037" i="2"/>
  <c r="R1037" i="2"/>
  <c r="P1037" i="2"/>
  <c r="BI1033" i="2"/>
  <c r="BH1033" i="2"/>
  <c r="BG1033" i="2"/>
  <c r="BF1033" i="2"/>
  <c r="T1033" i="2"/>
  <c r="R1033" i="2"/>
  <c r="P1033" i="2"/>
  <c r="BI1031" i="2"/>
  <c r="BH1031" i="2"/>
  <c r="BG1031" i="2"/>
  <c r="BF1031" i="2"/>
  <c r="T1031" i="2"/>
  <c r="R1031" i="2"/>
  <c r="P1031" i="2"/>
  <c r="BI1027" i="2"/>
  <c r="BH1027" i="2"/>
  <c r="BG1027" i="2"/>
  <c r="BF1027" i="2"/>
  <c r="T1027" i="2"/>
  <c r="R1027" i="2"/>
  <c r="P1027" i="2"/>
  <c r="BI1024" i="2"/>
  <c r="BH1024" i="2"/>
  <c r="BG1024" i="2"/>
  <c r="BF1024" i="2"/>
  <c r="T1024" i="2"/>
  <c r="R1024" i="2"/>
  <c r="P1024" i="2"/>
  <c r="BI1021" i="2"/>
  <c r="BH1021" i="2"/>
  <c r="BG1021" i="2"/>
  <c r="BF1021" i="2"/>
  <c r="T1021" i="2"/>
  <c r="R1021" i="2"/>
  <c r="P1021" i="2"/>
  <c r="BI1020" i="2"/>
  <c r="BH1020" i="2"/>
  <c r="BG1020" i="2"/>
  <c r="BF1020" i="2"/>
  <c r="T1020" i="2"/>
  <c r="R1020" i="2"/>
  <c r="P1020" i="2"/>
  <c r="BI1019" i="2"/>
  <c r="BH1019" i="2"/>
  <c r="BG1019" i="2"/>
  <c r="BF1019" i="2"/>
  <c r="T1019" i="2"/>
  <c r="R1019" i="2"/>
  <c r="P1019" i="2"/>
  <c r="BI1017" i="2"/>
  <c r="BH1017" i="2"/>
  <c r="BG1017" i="2"/>
  <c r="BF1017" i="2"/>
  <c r="T1017" i="2"/>
  <c r="R1017" i="2"/>
  <c r="P1017" i="2"/>
  <c r="BI1016" i="2"/>
  <c r="BH1016" i="2"/>
  <c r="BG1016" i="2"/>
  <c r="BF1016" i="2"/>
  <c r="T1016" i="2"/>
  <c r="R1016" i="2"/>
  <c r="P1016" i="2"/>
  <c r="BI1014" i="2"/>
  <c r="BH1014" i="2"/>
  <c r="BG1014" i="2"/>
  <c r="BF1014" i="2"/>
  <c r="T1014" i="2"/>
  <c r="R1014" i="2"/>
  <c r="P1014" i="2"/>
  <c r="BI1011" i="2"/>
  <c r="BH1011" i="2"/>
  <c r="BG1011" i="2"/>
  <c r="BF1011" i="2"/>
  <c r="T1011" i="2"/>
  <c r="R1011" i="2"/>
  <c r="P1011" i="2"/>
  <c r="BI1008" i="2"/>
  <c r="BH1008" i="2"/>
  <c r="BG1008" i="2"/>
  <c r="BF1008" i="2"/>
  <c r="T1008" i="2"/>
  <c r="R1008" i="2"/>
  <c r="P1008" i="2"/>
  <c r="BI1006" i="2"/>
  <c r="BH1006" i="2"/>
  <c r="BG1006" i="2"/>
  <c r="BF1006" i="2"/>
  <c r="T1006" i="2"/>
  <c r="R1006" i="2"/>
  <c r="P1006" i="2"/>
  <c r="BI1003" i="2"/>
  <c r="BH1003" i="2"/>
  <c r="BG1003" i="2"/>
  <c r="BF1003" i="2"/>
  <c r="T1003" i="2"/>
  <c r="R1003" i="2"/>
  <c r="P1003" i="2"/>
  <c r="BI1000" i="2"/>
  <c r="BH1000" i="2"/>
  <c r="BG1000" i="2"/>
  <c r="BF1000" i="2"/>
  <c r="T1000" i="2"/>
  <c r="R1000" i="2"/>
  <c r="P1000" i="2"/>
  <c r="BI998" i="2"/>
  <c r="BH998" i="2"/>
  <c r="BG998" i="2"/>
  <c r="BF998" i="2"/>
  <c r="T998" i="2"/>
  <c r="R998" i="2"/>
  <c r="P998" i="2"/>
  <c r="BI996" i="2"/>
  <c r="BH996" i="2"/>
  <c r="BG996" i="2"/>
  <c r="BF996" i="2"/>
  <c r="T996" i="2"/>
  <c r="R996" i="2"/>
  <c r="P996" i="2"/>
  <c r="BI994" i="2"/>
  <c r="BH994" i="2"/>
  <c r="BG994" i="2"/>
  <c r="BF994" i="2"/>
  <c r="T994" i="2"/>
  <c r="R994" i="2"/>
  <c r="P994" i="2"/>
  <c r="BI988" i="2"/>
  <c r="BH988" i="2"/>
  <c r="BG988" i="2"/>
  <c r="BF988" i="2"/>
  <c r="T988" i="2"/>
  <c r="R988" i="2"/>
  <c r="P988" i="2"/>
  <c r="BI985" i="2"/>
  <c r="BH985" i="2"/>
  <c r="BG985" i="2"/>
  <c r="BF985" i="2"/>
  <c r="T985" i="2"/>
  <c r="R985" i="2"/>
  <c r="P985" i="2"/>
  <c r="BI982" i="2"/>
  <c r="BH982" i="2"/>
  <c r="BG982" i="2"/>
  <c r="BF982" i="2"/>
  <c r="T982" i="2"/>
  <c r="R982" i="2"/>
  <c r="P982" i="2"/>
  <c r="BI979" i="2"/>
  <c r="BH979" i="2"/>
  <c r="BG979" i="2"/>
  <c r="BF979" i="2"/>
  <c r="T979" i="2"/>
  <c r="R979" i="2"/>
  <c r="P979" i="2"/>
  <c r="BI978" i="2"/>
  <c r="BH978" i="2"/>
  <c r="BG978" i="2"/>
  <c r="BF978" i="2"/>
  <c r="T978" i="2"/>
  <c r="R978" i="2"/>
  <c r="P978" i="2"/>
  <c r="BI977" i="2"/>
  <c r="BH977" i="2"/>
  <c r="BG977" i="2"/>
  <c r="BF977" i="2"/>
  <c r="T977" i="2"/>
  <c r="R977" i="2"/>
  <c r="P977" i="2"/>
  <c r="BI974" i="2"/>
  <c r="BH974" i="2"/>
  <c r="BG974" i="2"/>
  <c r="BF974" i="2"/>
  <c r="T974" i="2"/>
  <c r="R974" i="2"/>
  <c r="P974" i="2"/>
  <c r="BI971" i="2"/>
  <c r="BH971" i="2"/>
  <c r="BG971" i="2"/>
  <c r="BF971" i="2"/>
  <c r="T971" i="2"/>
  <c r="R971" i="2"/>
  <c r="P971" i="2"/>
  <c r="BI966" i="2"/>
  <c r="BH966" i="2"/>
  <c r="BG966" i="2"/>
  <c r="BF966" i="2"/>
  <c r="T966" i="2"/>
  <c r="R966" i="2"/>
  <c r="P966" i="2"/>
  <c r="BI964" i="2"/>
  <c r="BH964" i="2"/>
  <c r="BG964" i="2"/>
  <c r="BF964" i="2"/>
  <c r="T964" i="2"/>
  <c r="R964" i="2"/>
  <c r="P964" i="2"/>
  <c r="BI963" i="2"/>
  <c r="BH963" i="2"/>
  <c r="BG963" i="2"/>
  <c r="BF963" i="2"/>
  <c r="T963" i="2"/>
  <c r="R963" i="2"/>
  <c r="P963" i="2"/>
  <c r="BI961" i="2"/>
  <c r="BH961" i="2"/>
  <c r="BG961" i="2"/>
  <c r="BF961" i="2"/>
  <c r="T961" i="2"/>
  <c r="R961" i="2"/>
  <c r="P961" i="2"/>
  <c r="BI960" i="2"/>
  <c r="BH960" i="2"/>
  <c r="BG960" i="2"/>
  <c r="BF960" i="2"/>
  <c r="T960" i="2"/>
  <c r="R960" i="2"/>
  <c r="P960" i="2"/>
  <c r="BI956" i="2"/>
  <c r="BH956" i="2"/>
  <c r="BG956" i="2"/>
  <c r="BF956" i="2"/>
  <c r="T956" i="2"/>
  <c r="R956" i="2"/>
  <c r="P956" i="2"/>
  <c r="BI955" i="2"/>
  <c r="BH955" i="2"/>
  <c r="BG955" i="2"/>
  <c r="BF955" i="2"/>
  <c r="T955" i="2"/>
  <c r="R955" i="2"/>
  <c r="P955" i="2"/>
  <c r="BI951" i="2"/>
  <c r="BH951" i="2"/>
  <c r="BG951" i="2"/>
  <c r="BF951" i="2"/>
  <c r="T951" i="2"/>
  <c r="R951" i="2"/>
  <c r="P951" i="2"/>
  <c r="BI949" i="2"/>
  <c r="BH949" i="2"/>
  <c r="BG949" i="2"/>
  <c r="BF949" i="2"/>
  <c r="T949" i="2"/>
  <c r="R949" i="2"/>
  <c r="P949" i="2"/>
  <c r="BI947" i="2"/>
  <c r="BH947" i="2"/>
  <c r="BG947" i="2"/>
  <c r="BF947" i="2"/>
  <c r="T947" i="2"/>
  <c r="R947" i="2"/>
  <c r="P947" i="2"/>
  <c r="BI945" i="2"/>
  <c r="BH945" i="2"/>
  <c r="BG945" i="2"/>
  <c r="BF945" i="2"/>
  <c r="T945" i="2"/>
  <c r="R945" i="2"/>
  <c r="P945" i="2"/>
  <c r="BI943" i="2"/>
  <c r="BH943" i="2"/>
  <c r="BG943" i="2"/>
  <c r="BF943" i="2"/>
  <c r="T943" i="2"/>
  <c r="R943" i="2"/>
  <c r="P943" i="2"/>
  <c r="BI941" i="2"/>
  <c r="BH941" i="2"/>
  <c r="BG941" i="2"/>
  <c r="BF941" i="2"/>
  <c r="T941" i="2"/>
  <c r="R941" i="2"/>
  <c r="P941" i="2"/>
  <c r="BI939" i="2"/>
  <c r="BH939" i="2"/>
  <c r="BG939" i="2"/>
  <c r="BF939" i="2"/>
  <c r="T939" i="2"/>
  <c r="R939" i="2"/>
  <c r="P939" i="2"/>
  <c r="BI925" i="2"/>
  <c r="BH925" i="2"/>
  <c r="BG925" i="2"/>
  <c r="BF925" i="2"/>
  <c r="T925" i="2"/>
  <c r="R925" i="2"/>
  <c r="P925" i="2"/>
  <c r="BI922" i="2"/>
  <c r="BH922" i="2"/>
  <c r="BG922" i="2"/>
  <c r="BF922" i="2"/>
  <c r="T922" i="2"/>
  <c r="R922" i="2"/>
  <c r="P922" i="2"/>
  <c r="BI918" i="2"/>
  <c r="BH918" i="2"/>
  <c r="BG918" i="2"/>
  <c r="BF918" i="2"/>
  <c r="T918" i="2"/>
  <c r="R918" i="2"/>
  <c r="P918" i="2"/>
  <c r="BI914" i="2"/>
  <c r="BH914" i="2"/>
  <c r="BG914" i="2"/>
  <c r="BF914" i="2"/>
  <c r="T914" i="2"/>
  <c r="R914" i="2"/>
  <c r="P914" i="2"/>
  <c r="BI906" i="2"/>
  <c r="BH906" i="2"/>
  <c r="BG906" i="2"/>
  <c r="BF906" i="2"/>
  <c r="T906" i="2"/>
  <c r="R906" i="2"/>
  <c r="P906" i="2"/>
  <c r="BI903" i="2"/>
  <c r="BH903" i="2"/>
  <c r="BG903" i="2"/>
  <c r="BF903" i="2"/>
  <c r="T903" i="2"/>
  <c r="R903" i="2"/>
  <c r="P903" i="2"/>
  <c r="BI902" i="2"/>
  <c r="BH902" i="2"/>
  <c r="BG902" i="2"/>
  <c r="BF902" i="2"/>
  <c r="T902" i="2"/>
  <c r="R902" i="2"/>
  <c r="P902" i="2"/>
  <c r="BI899" i="2"/>
  <c r="BH899" i="2"/>
  <c r="BG899" i="2"/>
  <c r="BF899" i="2"/>
  <c r="T899" i="2"/>
  <c r="R899" i="2"/>
  <c r="P899" i="2"/>
  <c r="BI898" i="2"/>
  <c r="BH898" i="2"/>
  <c r="BG898" i="2"/>
  <c r="BF898" i="2"/>
  <c r="T898" i="2"/>
  <c r="R898" i="2"/>
  <c r="P898" i="2"/>
  <c r="BI897" i="2"/>
  <c r="BH897" i="2"/>
  <c r="BG897" i="2"/>
  <c r="BF897" i="2"/>
  <c r="T897" i="2"/>
  <c r="R897" i="2"/>
  <c r="P897" i="2"/>
  <c r="BI894" i="2"/>
  <c r="BH894" i="2"/>
  <c r="BG894" i="2"/>
  <c r="BF894" i="2"/>
  <c r="T894" i="2"/>
  <c r="R894" i="2"/>
  <c r="P894" i="2"/>
  <c r="BI891" i="2"/>
  <c r="BH891" i="2"/>
  <c r="BG891" i="2"/>
  <c r="BF891" i="2"/>
  <c r="T891" i="2"/>
  <c r="R891" i="2"/>
  <c r="P891" i="2"/>
  <c r="BI888" i="2"/>
  <c r="BH888" i="2"/>
  <c r="BG888" i="2"/>
  <c r="BF888" i="2"/>
  <c r="T888" i="2"/>
  <c r="R888" i="2"/>
  <c r="P888" i="2"/>
  <c r="BI886" i="2"/>
  <c r="BH886" i="2"/>
  <c r="BG886" i="2"/>
  <c r="BF886" i="2"/>
  <c r="T886" i="2"/>
  <c r="R886" i="2"/>
  <c r="P886" i="2"/>
  <c r="BI885" i="2"/>
  <c r="BH885" i="2"/>
  <c r="BG885" i="2"/>
  <c r="BF885" i="2"/>
  <c r="T885" i="2"/>
  <c r="R885" i="2"/>
  <c r="P885" i="2"/>
  <c r="BI884" i="2"/>
  <c r="BH884" i="2"/>
  <c r="BG884" i="2"/>
  <c r="BF884" i="2"/>
  <c r="T884" i="2"/>
  <c r="R884" i="2"/>
  <c r="P884" i="2"/>
  <c r="BI883" i="2"/>
  <c r="BH883" i="2"/>
  <c r="BG883" i="2"/>
  <c r="BF883" i="2"/>
  <c r="T883" i="2"/>
  <c r="R883" i="2"/>
  <c r="P883" i="2"/>
  <c r="BI882" i="2"/>
  <c r="BH882" i="2"/>
  <c r="BG882" i="2"/>
  <c r="BF882" i="2"/>
  <c r="T882" i="2"/>
  <c r="R882" i="2"/>
  <c r="P882" i="2"/>
  <c r="BI879" i="2"/>
  <c r="BH879" i="2"/>
  <c r="BG879" i="2"/>
  <c r="BF879" i="2"/>
  <c r="T879" i="2"/>
  <c r="R879" i="2"/>
  <c r="P879" i="2"/>
  <c r="BI877" i="2"/>
  <c r="BH877" i="2"/>
  <c r="BG877" i="2"/>
  <c r="BF877" i="2"/>
  <c r="T877" i="2"/>
  <c r="R877" i="2"/>
  <c r="P877" i="2"/>
  <c r="BI874" i="2"/>
  <c r="BH874" i="2"/>
  <c r="BG874" i="2"/>
  <c r="BF874" i="2"/>
  <c r="T874" i="2"/>
  <c r="R874" i="2"/>
  <c r="P874" i="2"/>
  <c r="BI872" i="2"/>
  <c r="BH872" i="2"/>
  <c r="BG872" i="2"/>
  <c r="BF872" i="2"/>
  <c r="T872" i="2"/>
  <c r="R872" i="2"/>
  <c r="P872" i="2"/>
  <c r="BI869" i="2"/>
  <c r="BH869" i="2"/>
  <c r="BG869" i="2"/>
  <c r="BF869" i="2"/>
  <c r="T869" i="2"/>
  <c r="R869" i="2"/>
  <c r="P869" i="2"/>
  <c r="BI866" i="2"/>
  <c r="BH866" i="2"/>
  <c r="BG866" i="2"/>
  <c r="BF866" i="2"/>
  <c r="T866" i="2"/>
  <c r="R866" i="2"/>
  <c r="P866" i="2"/>
  <c r="BI865" i="2"/>
  <c r="BH865" i="2"/>
  <c r="BG865" i="2"/>
  <c r="BF865" i="2"/>
  <c r="T865" i="2"/>
  <c r="R865" i="2"/>
  <c r="P865" i="2"/>
  <c r="BI864" i="2"/>
  <c r="BH864" i="2"/>
  <c r="BG864" i="2"/>
  <c r="BF864" i="2"/>
  <c r="T864" i="2"/>
  <c r="R864" i="2"/>
  <c r="P864" i="2"/>
  <c r="BI863" i="2"/>
  <c r="BH863" i="2"/>
  <c r="BG863" i="2"/>
  <c r="BF863" i="2"/>
  <c r="T863" i="2"/>
  <c r="R863" i="2"/>
  <c r="P863" i="2"/>
  <c r="BI862" i="2"/>
  <c r="BH862" i="2"/>
  <c r="BG862" i="2"/>
  <c r="BF862" i="2"/>
  <c r="T862" i="2"/>
  <c r="R862" i="2"/>
  <c r="P862" i="2"/>
  <c r="BI861" i="2"/>
  <c r="BH861" i="2"/>
  <c r="BG861" i="2"/>
  <c r="BF861" i="2"/>
  <c r="T861" i="2"/>
  <c r="R861" i="2"/>
  <c r="P861" i="2"/>
  <c r="BI860" i="2"/>
  <c r="BH860" i="2"/>
  <c r="BG860" i="2"/>
  <c r="BF860" i="2"/>
  <c r="T860" i="2"/>
  <c r="R860" i="2"/>
  <c r="P860" i="2"/>
  <c r="BI859" i="2"/>
  <c r="BH859" i="2"/>
  <c r="BG859" i="2"/>
  <c r="BF859" i="2"/>
  <c r="T859" i="2"/>
  <c r="R859" i="2"/>
  <c r="P859" i="2"/>
  <c r="BI858" i="2"/>
  <c r="BH858" i="2"/>
  <c r="BG858" i="2"/>
  <c r="BF858" i="2"/>
  <c r="T858" i="2"/>
  <c r="R858" i="2"/>
  <c r="P858" i="2"/>
  <c r="BI856" i="2"/>
  <c r="BH856" i="2"/>
  <c r="BG856" i="2"/>
  <c r="BF856" i="2"/>
  <c r="T856" i="2"/>
  <c r="R856" i="2"/>
  <c r="P856" i="2"/>
  <c r="BI854" i="2"/>
  <c r="BH854" i="2"/>
  <c r="BG854" i="2"/>
  <c r="BF854" i="2"/>
  <c r="T854" i="2"/>
  <c r="R854" i="2"/>
  <c r="P854" i="2"/>
  <c r="BI848" i="2"/>
  <c r="BH848" i="2"/>
  <c r="BG848" i="2"/>
  <c r="BF848" i="2"/>
  <c r="T848" i="2"/>
  <c r="R848" i="2"/>
  <c r="P848" i="2"/>
  <c r="BI845" i="2"/>
  <c r="BH845" i="2"/>
  <c r="BG845" i="2"/>
  <c r="BF845" i="2"/>
  <c r="T845" i="2"/>
  <c r="R845" i="2"/>
  <c r="P845" i="2"/>
  <c r="BI842" i="2"/>
  <c r="BH842" i="2"/>
  <c r="BG842" i="2"/>
  <c r="BF842" i="2"/>
  <c r="T842" i="2"/>
  <c r="R842" i="2"/>
  <c r="P842" i="2"/>
  <c r="BI840" i="2"/>
  <c r="BH840" i="2"/>
  <c r="BG840" i="2"/>
  <c r="BF840" i="2"/>
  <c r="T840" i="2"/>
  <c r="R840" i="2"/>
  <c r="P840" i="2"/>
  <c r="BI837" i="2"/>
  <c r="BH837" i="2"/>
  <c r="BG837" i="2"/>
  <c r="BF837" i="2"/>
  <c r="T837" i="2"/>
  <c r="R837" i="2"/>
  <c r="P837" i="2"/>
  <c r="BI835" i="2"/>
  <c r="BH835" i="2"/>
  <c r="BG835" i="2"/>
  <c r="BF835" i="2"/>
  <c r="T835" i="2"/>
  <c r="R835" i="2"/>
  <c r="P835" i="2"/>
  <c r="BI831" i="2"/>
  <c r="BH831" i="2"/>
  <c r="BG831" i="2"/>
  <c r="BF831" i="2"/>
  <c r="T831" i="2"/>
  <c r="R831" i="2"/>
  <c r="P831" i="2"/>
  <c r="BI829" i="2"/>
  <c r="BH829" i="2"/>
  <c r="BG829" i="2"/>
  <c r="BF829" i="2"/>
  <c r="T829" i="2"/>
  <c r="R829" i="2"/>
  <c r="P829" i="2"/>
  <c r="BI827" i="2"/>
  <c r="BH827" i="2"/>
  <c r="BG827" i="2"/>
  <c r="BF827" i="2"/>
  <c r="T827" i="2"/>
  <c r="R827" i="2"/>
  <c r="P827" i="2"/>
  <c r="BI823" i="2"/>
  <c r="BH823" i="2"/>
  <c r="BG823" i="2"/>
  <c r="BF823" i="2"/>
  <c r="T823" i="2"/>
  <c r="R823" i="2"/>
  <c r="P823" i="2"/>
  <c r="BI821" i="2"/>
  <c r="BH821" i="2"/>
  <c r="BG821" i="2"/>
  <c r="BF821" i="2"/>
  <c r="T821" i="2"/>
  <c r="R821" i="2"/>
  <c r="P821" i="2"/>
  <c r="BI819" i="2"/>
  <c r="BH819" i="2"/>
  <c r="BG819" i="2"/>
  <c r="BF819" i="2"/>
  <c r="T819" i="2"/>
  <c r="R819" i="2"/>
  <c r="P819" i="2"/>
  <c r="BI817" i="2"/>
  <c r="BH817" i="2"/>
  <c r="BG817" i="2"/>
  <c r="BF817" i="2"/>
  <c r="T817" i="2"/>
  <c r="R817" i="2"/>
  <c r="P817" i="2"/>
  <c r="BI803" i="2"/>
  <c r="BH803" i="2"/>
  <c r="BG803" i="2"/>
  <c r="BF803" i="2"/>
  <c r="T803" i="2"/>
  <c r="R803" i="2"/>
  <c r="P803" i="2"/>
  <c r="BI801" i="2"/>
  <c r="BH801" i="2"/>
  <c r="BG801" i="2"/>
  <c r="BF801" i="2"/>
  <c r="T801" i="2"/>
  <c r="R801" i="2"/>
  <c r="P801" i="2"/>
  <c r="BI798" i="2"/>
  <c r="BH798" i="2"/>
  <c r="BG798" i="2"/>
  <c r="BF798" i="2"/>
  <c r="T798" i="2"/>
  <c r="R798" i="2"/>
  <c r="P798" i="2"/>
  <c r="BI795" i="2"/>
  <c r="BH795" i="2"/>
  <c r="BG795" i="2"/>
  <c r="BF795" i="2"/>
  <c r="T795" i="2"/>
  <c r="R795" i="2"/>
  <c r="P795" i="2"/>
  <c r="BI792" i="2"/>
  <c r="BH792" i="2"/>
  <c r="BG792" i="2"/>
  <c r="BF792" i="2"/>
  <c r="T792" i="2"/>
  <c r="R792" i="2"/>
  <c r="P792" i="2"/>
  <c r="BI789" i="2"/>
  <c r="BH789" i="2"/>
  <c r="BG789" i="2"/>
  <c r="BF789" i="2"/>
  <c r="T789" i="2"/>
  <c r="R789" i="2"/>
  <c r="P789" i="2"/>
  <c r="BI786" i="2"/>
  <c r="BH786" i="2"/>
  <c r="BG786" i="2"/>
  <c r="BF786" i="2"/>
  <c r="T786" i="2"/>
  <c r="R786" i="2"/>
  <c r="P786" i="2"/>
  <c r="BI783" i="2"/>
  <c r="BH783" i="2"/>
  <c r="BG783" i="2"/>
  <c r="BF783" i="2"/>
  <c r="T783" i="2"/>
  <c r="R783" i="2"/>
  <c r="P783" i="2"/>
  <c r="BI777" i="2"/>
  <c r="BH777" i="2"/>
  <c r="BG777" i="2"/>
  <c r="BF777" i="2"/>
  <c r="T777" i="2"/>
  <c r="R777" i="2"/>
  <c r="P777" i="2"/>
  <c r="BI775" i="2"/>
  <c r="BH775" i="2"/>
  <c r="BG775" i="2"/>
  <c r="BF775" i="2"/>
  <c r="T775" i="2"/>
  <c r="R775" i="2"/>
  <c r="P775" i="2"/>
  <c r="BI771" i="2"/>
  <c r="BH771" i="2"/>
  <c r="BG771" i="2"/>
  <c r="BF771" i="2"/>
  <c r="T771" i="2"/>
  <c r="R771" i="2"/>
  <c r="P771" i="2"/>
  <c r="BI769" i="2"/>
  <c r="BH769" i="2"/>
  <c r="BG769" i="2"/>
  <c r="BF769" i="2"/>
  <c r="T769" i="2"/>
  <c r="R769" i="2"/>
  <c r="P769" i="2"/>
  <c r="BI766" i="2"/>
  <c r="BH766" i="2"/>
  <c r="BG766" i="2"/>
  <c r="BF766" i="2"/>
  <c r="T766" i="2"/>
  <c r="R766" i="2"/>
  <c r="P766" i="2"/>
  <c r="BI764" i="2"/>
  <c r="BH764" i="2"/>
  <c r="BG764" i="2"/>
  <c r="BF764" i="2"/>
  <c r="T764" i="2"/>
  <c r="R764" i="2"/>
  <c r="P764" i="2"/>
  <c r="BI760" i="2"/>
  <c r="BH760" i="2"/>
  <c r="BG760" i="2"/>
  <c r="BF760" i="2"/>
  <c r="T760" i="2"/>
  <c r="R760" i="2"/>
  <c r="P760" i="2"/>
  <c r="BI758" i="2"/>
  <c r="BH758" i="2"/>
  <c r="BG758" i="2"/>
  <c r="BF758" i="2"/>
  <c r="T758" i="2"/>
  <c r="R758" i="2"/>
  <c r="P758" i="2"/>
  <c r="BI744" i="2"/>
  <c r="BH744" i="2"/>
  <c r="BG744" i="2"/>
  <c r="BF744" i="2"/>
  <c r="T744" i="2"/>
  <c r="R744" i="2"/>
  <c r="P744" i="2"/>
  <c r="BI717" i="2"/>
  <c r="BH717" i="2"/>
  <c r="BG717" i="2"/>
  <c r="BF717" i="2"/>
  <c r="T717" i="2"/>
  <c r="R717" i="2"/>
  <c r="P717" i="2"/>
  <c r="BI715" i="2"/>
  <c r="BH715" i="2"/>
  <c r="BG715" i="2"/>
  <c r="BF715" i="2"/>
  <c r="T715" i="2"/>
  <c r="R715" i="2"/>
  <c r="P715" i="2"/>
  <c r="BI701" i="2"/>
  <c r="BH701" i="2"/>
  <c r="BG701" i="2"/>
  <c r="BF701" i="2"/>
  <c r="T701" i="2"/>
  <c r="R701" i="2"/>
  <c r="P701" i="2"/>
  <c r="BI687" i="2"/>
  <c r="BH687" i="2"/>
  <c r="BG687" i="2"/>
  <c r="BF687" i="2"/>
  <c r="T687" i="2"/>
  <c r="R687" i="2"/>
  <c r="P687" i="2"/>
  <c r="BI684" i="2"/>
  <c r="BH684" i="2"/>
  <c r="BG684" i="2"/>
  <c r="BF684" i="2"/>
  <c r="T684" i="2"/>
  <c r="R684" i="2"/>
  <c r="P684" i="2"/>
  <c r="BI682" i="2"/>
  <c r="BH682" i="2"/>
  <c r="BG682" i="2"/>
  <c r="BF682" i="2"/>
  <c r="T682" i="2"/>
  <c r="R682" i="2"/>
  <c r="P682" i="2"/>
  <c r="BI679" i="2"/>
  <c r="BH679" i="2"/>
  <c r="BG679" i="2"/>
  <c r="BF679" i="2"/>
  <c r="T679" i="2"/>
  <c r="R679" i="2"/>
  <c r="P679" i="2"/>
  <c r="BI677" i="2"/>
  <c r="BH677" i="2"/>
  <c r="BG677" i="2"/>
  <c r="BF677" i="2"/>
  <c r="T677" i="2"/>
  <c r="R677" i="2"/>
  <c r="P677" i="2"/>
  <c r="BI673" i="2"/>
  <c r="BH673" i="2"/>
  <c r="BG673" i="2"/>
  <c r="BF673" i="2"/>
  <c r="T673" i="2"/>
  <c r="R673" i="2"/>
  <c r="P673" i="2"/>
  <c r="BI671" i="2"/>
  <c r="BH671" i="2"/>
  <c r="BG671" i="2"/>
  <c r="BF671" i="2"/>
  <c r="T671" i="2"/>
  <c r="R671" i="2"/>
  <c r="P671" i="2"/>
  <c r="BI668" i="2"/>
  <c r="BH668" i="2"/>
  <c r="BG668" i="2"/>
  <c r="BF668" i="2"/>
  <c r="T668" i="2"/>
  <c r="R668" i="2"/>
  <c r="P668" i="2"/>
  <c r="BI666" i="2"/>
  <c r="BH666" i="2"/>
  <c r="BG666" i="2"/>
  <c r="BF666" i="2"/>
  <c r="T666" i="2"/>
  <c r="R666" i="2"/>
  <c r="P666" i="2"/>
  <c r="BI662" i="2"/>
  <c r="BH662" i="2"/>
  <c r="BG662" i="2"/>
  <c r="BF662" i="2"/>
  <c r="T662" i="2"/>
  <c r="R662" i="2"/>
  <c r="P662" i="2"/>
  <c r="BI659" i="2"/>
  <c r="BH659" i="2"/>
  <c r="BG659" i="2"/>
  <c r="BF659" i="2"/>
  <c r="T659" i="2"/>
  <c r="T658" i="2" s="1"/>
  <c r="R659" i="2"/>
  <c r="R658" i="2" s="1"/>
  <c r="P659" i="2"/>
  <c r="P658" i="2" s="1"/>
  <c r="BI654" i="2"/>
  <c r="BH654" i="2"/>
  <c r="BG654" i="2"/>
  <c r="BF654" i="2"/>
  <c r="T654" i="2"/>
  <c r="R654" i="2"/>
  <c r="P654" i="2"/>
  <c r="BI651" i="2"/>
  <c r="BH651" i="2"/>
  <c r="BG651" i="2"/>
  <c r="BF651" i="2"/>
  <c r="T651" i="2"/>
  <c r="R651" i="2"/>
  <c r="P651" i="2"/>
  <c r="BI646" i="2"/>
  <c r="BH646" i="2"/>
  <c r="BG646" i="2"/>
  <c r="BF646" i="2"/>
  <c r="T646" i="2"/>
  <c r="R646" i="2"/>
  <c r="P646" i="2"/>
  <c r="BI638" i="2"/>
  <c r="BH638" i="2"/>
  <c r="BG638" i="2"/>
  <c r="BF638" i="2"/>
  <c r="T638" i="2"/>
  <c r="R638" i="2"/>
  <c r="P638" i="2"/>
  <c r="BI637" i="2"/>
  <c r="BH637" i="2"/>
  <c r="BG637" i="2"/>
  <c r="BF637" i="2"/>
  <c r="T637" i="2"/>
  <c r="R637" i="2"/>
  <c r="P637" i="2"/>
  <c r="BI634" i="2"/>
  <c r="BH634" i="2"/>
  <c r="BG634" i="2"/>
  <c r="BF634" i="2"/>
  <c r="T634" i="2"/>
  <c r="R634" i="2"/>
  <c r="P634" i="2"/>
  <c r="BI630" i="2"/>
  <c r="BH630" i="2"/>
  <c r="BG630" i="2"/>
  <c r="BF630" i="2"/>
  <c r="T630" i="2"/>
  <c r="R630" i="2"/>
  <c r="P630" i="2"/>
  <c r="BI629" i="2"/>
  <c r="BH629" i="2"/>
  <c r="BG629" i="2"/>
  <c r="BF629" i="2"/>
  <c r="T629" i="2"/>
  <c r="R629" i="2"/>
  <c r="P629" i="2"/>
  <c r="BI626" i="2"/>
  <c r="BH626" i="2"/>
  <c r="BG626" i="2"/>
  <c r="BF626" i="2"/>
  <c r="T626" i="2"/>
  <c r="R626" i="2"/>
  <c r="P626" i="2"/>
  <c r="BI622" i="2"/>
  <c r="BH622" i="2"/>
  <c r="BG622" i="2"/>
  <c r="BF622" i="2"/>
  <c r="T622" i="2"/>
  <c r="R622" i="2"/>
  <c r="P622" i="2"/>
  <c r="BI621" i="2"/>
  <c r="BH621" i="2"/>
  <c r="BG621" i="2"/>
  <c r="BF621" i="2"/>
  <c r="T621" i="2"/>
  <c r="R621" i="2"/>
  <c r="P621" i="2"/>
  <c r="BI617" i="2"/>
  <c r="BH617" i="2"/>
  <c r="BG617" i="2"/>
  <c r="BF617" i="2"/>
  <c r="T617" i="2"/>
  <c r="R617" i="2"/>
  <c r="P617" i="2"/>
  <c r="BI611" i="2"/>
  <c r="BH611" i="2"/>
  <c r="BG611" i="2"/>
  <c r="BF611" i="2"/>
  <c r="T611" i="2"/>
  <c r="R611" i="2"/>
  <c r="P611" i="2"/>
  <c r="BI608" i="2"/>
  <c r="BH608" i="2"/>
  <c r="BG608" i="2"/>
  <c r="BF608" i="2"/>
  <c r="T608" i="2"/>
  <c r="R608" i="2"/>
  <c r="P608" i="2"/>
  <c r="BI607" i="2"/>
  <c r="BH607" i="2"/>
  <c r="BG607" i="2"/>
  <c r="BF607" i="2"/>
  <c r="T607" i="2"/>
  <c r="R607" i="2"/>
  <c r="P607" i="2"/>
  <c r="BI606" i="2"/>
  <c r="BH606" i="2"/>
  <c r="BG606" i="2"/>
  <c r="BF606" i="2"/>
  <c r="T606" i="2"/>
  <c r="R606" i="2"/>
  <c r="P606" i="2"/>
  <c r="BI605" i="2"/>
  <c r="BH605" i="2"/>
  <c r="BG605" i="2"/>
  <c r="BF605" i="2"/>
  <c r="T605" i="2"/>
  <c r="R605" i="2"/>
  <c r="P605" i="2"/>
  <c r="BI604" i="2"/>
  <c r="BH604" i="2"/>
  <c r="BG604" i="2"/>
  <c r="BF604" i="2"/>
  <c r="T604" i="2"/>
  <c r="R604" i="2"/>
  <c r="P604" i="2"/>
  <c r="BI596" i="2"/>
  <c r="BH596" i="2"/>
  <c r="BG596" i="2"/>
  <c r="BF596" i="2"/>
  <c r="T596" i="2"/>
  <c r="R596" i="2"/>
  <c r="P596" i="2"/>
  <c r="BI591" i="2"/>
  <c r="BH591" i="2"/>
  <c r="BG591" i="2"/>
  <c r="BF591" i="2"/>
  <c r="T591" i="2"/>
  <c r="R591" i="2"/>
  <c r="P591" i="2"/>
  <c r="BI587" i="2"/>
  <c r="BH587" i="2"/>
  <c r="BG587" i="2"/>
  <c r="BF587" i="2"/>
  <c r="T587" i="2"/>
  <c r="R587" i="2"/>
  <c r="P587" i="2"/>
  <c r="BI582" i="2"/>
  <c r="BH582" i="2"/>
  <c r="BG582" i="2"/>
  <c r="BF582" i="2"/>
  <c r="T582" i="2"/>
  <c r="R582" i="2"/>
  <c r="P582" i="2"/>
  <c r="BI577" i="2"/>
  <c r="BH577" i="2"/>
  <c r="BG577" i="2"/>
  <c r="BF577" i="2"/>
  <c r="T577" i="2"/>
  <c r="R577" i="2"/>
  <c r="P577" i="2"/>
  <c r="BI574" i="2"/>
  <c r="BH574" i="2"/>
  <c r="BG574" i="2"/>
  <c r="BF574" i="2"/>
  <c r="T574" i="2"/>
  <c r="R574" i="2"/>
  <c r="P574" i="2"/>
  <c r="BI573" i="2"/>
  <c r="BH573" i="2"/>
  <c r="BG573" i="2"/>
  <c r="BF573" i="2"/>
  <c r="T573" i="2"/>
  <c r="R573" i="2"/>
  <c r="P573" i="2"/>
  <c r="BI569" i="2"/>
  <c r="BH569" i="2"/>
  <c r="BG569" i="2"/>
  <c r="BF569" i="2"/>
  <c r="T569" i="2"/>
  <c r="R569" i="2"/>
  <c r="P569" i="2"/>
  <c r="BI563" i="2"/>
  <c r="BH563" i="2"/>
  <c r="BG563" i="2"/>
  <c r="BF563" i="2"/>
  <c r="T563" i="2"/>
  <c r="R563" i="2"/>
  <c r="P563" i="2"/>
  <c r="BI554" i="2"/>
  <c r="BH554" i="2"/>
  <c r="BG554" i="2"/>
  <c r="BF554" i="2"/>
  <c r="T554" i="2"/>
  <c r="R554" i="2"/>
  <c r="P554" i="2"/>
  <c r="BI552" i="2"/>
  <c r="BH552" i="2"/>
  <c r="BG552" i="2"/>
  <c r="BF552" i="2"/>
  <c r="T552" i="2"/>
  <c r="R552" i="2"/>
  <c r="P552" i="2"/>
  <c r="BI548" i="2"/>
  <c r="BH548" i="2"/>
  <c r="BG548" i="2"/>
  <c r="BF548" i="2"/>
  <c r="T548" i="2"/>
  <c r="R548" i="2"/>
  <c r="P548" i="2"/>
  <c r="BI546" i="2"/>
  <c r="BH546" i="2"/>
  <c r="BG546" i="2"/>
  <c r="BF546" i="2"/>
  <c r="T546" i="2"/>
  <c r="R546" i="2"/>
  <c r="P546" i="2"/>
  <c r="BI536" i="2"/>
  <c r="BH536" i="2"/>
  <c r="BG536" i="2"/>
  <c r="BF536" i="2"/>
  <c r="T536" i="2"/>
  <c r="R536" i="2"/>
  <c r="P536" i="2"/>
  <c r="BI532" i="2"/>
  <c r="BH532" i="2"/>
  <c r="BG532" i="2"/>
  <c r="BF532" i="2"/>
  <c r="T532" i="2"/>
  <c r="R532" i="2"/>
  <c r="P532" i="2"/>
  <c r="BI519" i="2"/>
  <c r="BH519" i="2"/>
  <c r="BG519" i="2"/>
  <c r="BF519" i="2"/>
  <c r="T519" i="2"/>
  <c r="R519" i="2"/>
  <c r="P519" i="2"/>
  <c r="BI504" i="2"/>
  <c r="BH504" i="2"/>
  <c r="BG504" i="2"/>
  <c r="BF504" i="2"/>
  <c r="T504" i="2"/>
  <c r="R504" i="2"/>
  <c r="P504" i="2"/>
  <c r="BI503" i="2"/>
  <c r="BH503" i="2"/>
  <c r="BG503" i="2"/>
  <c r="BF503" i="2"/>
  <c r="T503" i="2"/>
  <c r="R503" i="2"/>
  <c r="P503" i="2"/>
  <c r="BI502" i="2"/>
  <c r="BH502" i="2"/>
  <c r="BG502" i="2"/>
  <c r="BF502" i="2"/>
  <c r="T502" i="2"/>
  <c r="R502" i="2"/>
  <c r="P502" i="2"/>
  <c r="BI498" i="2"/>
  <c r="BH498" i="2"/>
  <c r="BG498" i="2"/>
  <c r="BF498" i="2"/>
  <c r="T498" i="2"/>
  <c r="R498" i="2"/>
  <c r="P498" i="2"/>
  <c r="BI493" i="2"/>
  <c r="BH493" i="2"/>
  <c r="BG493" i="2"/>
  <c r="BF493" i="2"/>
  <c r="T493" i="2"/>
  <c r="R493" i="2"/>
  <c r="P493" i="2"/>
  <c r="BI491" i="2"/>
  <c r="BH491" i="2"/>
  <c r="BG491" i="2"/>
  <c r="BF491" i="2"/>
  <c r="T491" i="2"/>
  <c r="R491" i="2"/>
  <c r="P491" i="2"/>
  <c r="BI487" i="2"/>
  <c r="BH487" i="2"/>
  <c r="BG487" i="2"/>
  <c r="BF487" i="2"/>
  <c r="T487" i="2"/>
  <c r="R487" i="2"/>
  <c r="P487" i="2"/>
  <c r="BI486" i="2"/>
  <c r="BH486" i="2"/>
  <c r="BG486" i="2"/>
  <c r="BF486" i="2"/>
  <c r="T486" i="2"/>
  <c r="R486" i="2"/>
  <c r="P486" i="2"/>
  <c r="BI469" i="2"/>
  <c r="BH469" i="2"/>
  <c r="BG469" i="2"/>
  <c r="BF469" i="2"/>
  <c r="T469" i="2"/>
  <c r="R469" i="2"/>
  <c r="P469" i="2"/>
  <c r="BI466" i="2"/>
  <c r="BH466" i="2"/>
  <c r="BG466" i="2"/>
  <c r="BF466" i="2"/>
  <c r="T466" i="2"/>
  <c r="R466" i="2"/>
  <c r="P466" i="2"/>
  <c r="BI440" i="2"/>
  <c r="BH440" i="2"/>
  <c r="BG440" i="2"/>
  <c r="BF440" i="2"/>
  <c r="T440" i="2"/>
  <c r="R440" i="2"/>
  <c r="P440" i="2"/>
  <c r="BI437" i="2"/>
  <c r="BH437" i="2"/>
  <c r="BG437" i="2"/>
  <c r="BF437" i="2"/>
  <c r="T437" i="2"/>
  <c r="R437" i="2"/>
  <c r="P437" i="2"/>
  <c r="BI436" i="2"/>
  <c r="BH436" i="2"/>
  <c r="BG436" i="2"/>
  <c r="BF436" i="2"/>
  <c r="T436" i="2"/>
  <c r="R436" i="2"/>
  <c r="P436" i="2"/>
  <c r="BI425" i="2"/>
  <c r="BH425" i="2"/>
  <c r="BG425" i="2"/>
  <c r="BF425" i="2"/>
  <c r="T425" i="2"/>
  <c r="R425" i="2"/>
  <c r="P425" i="2"/>
  <c r="BI424" i="2"/>
  <c r="BH424" i="2"/>
  <c r="BG424" i="2"/>
  <c r="BF424" i="2"/>
  <c r="T424" i="2"/>
  <c r="R424" i="2"/>
  <c r="P424" i="2"/>
  <c r="BI421" i="2"/>
  <c r="BH421" i="2"/>
  <c r="BG421" i="2"/>
  <c r="BF421" i="2"/>
  <c r="T421" i="2"/>
  <c r="R421" i="2"/>
  <c r="P421" i="2"/>
  <c r="BI420" i="2"/>
  <c r="BH420" i="2"/>
  <c r="BG420" i="2"/>
  <c r="BF420" i="2"/>
  <c r="T420" i="2"/>
  <c r="R420" i="2"/>
  <c r="P420" i="2"/>
  <c r="BI419" i="2"/>
  <c r="BH419" i="2"/>
  <c r="BG419" i="2"/>
  <c r="BF419" i="2"/>
  <c r="T419" i="2"/>
  <c r="R419" i="2"/>
  <c r="P419" i="2"/>
  <c r="BI417" i="2"/>
  <c r="BH417" i="2"/>
  <c r="BG417" i="2"/>
  <c r="BF417" i="2"/>
  <c r="T417" i="2"/>
  <c r="R417" i="2"/>
  <c r="P417" i="2"/>
  <c r="BI414" i="2"/>
  <c r="BH414" i="2"/>
  <c r="BG414" i="2"/>
  <c r="BF414" i="2"/>
  <c r="T414" i="2"/>
  <c r="R414" i="2"/>
  <c r="P414" i="2"/>
  <c r="BI411" i="2"/>
  <c r="BH411" i="2"/>
  <c r="BG411" i="2"/>
  <c r="BF411" i="2"/>
  <c r="T411" i="2"/>
  <c r="R411" i="2"/>
  <c r="P411" i="2"/>
  <c r="BI410" i="2"/>
  <c r="BH410" i="2"/>
  <c r="BG410" i="2"/>
  <c r="BF410" i="2"/>
  <c r="T410" i="2"/>
  <c r="R410" i="2"/>
  <c r="P410" i="2"/>
  <c r="BI409" i="2"/>
  <c r="BH409" i="2"/>
  <c r="BG409" i="2"/>
  <c r="BF409" i="2"/>
  <c r="T409" i="2"/>
  <c r="R409" i="2"/>
  <c r="P409" i="2"/>
  <c r="BI408" i="2"/>
  <c r="BH408" i="2"/>
  <c r="BG408" i="2"/>
  <c r="BF408" i="2"/>
  <c r="T408" i="2"/>
  <c r="R408" i="2"/>
  <c r="P408" i="2"/>
  <c r="BI407" i="2"/>
  <c r="BH407" i="2"/>
  <c r="BG407" i="2"/>
  <c r="BF407" i="2"/>
  <c r="T407" i="2"/>
  <c r="R407" i="2"/>
  <c r="P407" i="2"/>
  <c r="BI405" i="2"/>
  <c r="BH405" i="2"/>
  <c r="BG405" i="2"/>
  <c r="BF405" i="2"/>
  <c r="T405" i="2"/>
  <c r="R405" i="2"/>
  <c r="P405" i="2"/>
  <c r="BI401" i="2"/>
  <c r="BH401" i="2"/>
  <c r="BG401" i="2"/>
  <c r="BF401" i="2"/>
  <c r="T401" i="2"/>
  <c r="R401" i="2"/>
  <c r="P401" i="2"/>
  <c r="BI398" i="2"/>
  <c r="BH398" i="2"/>
  <c r="BG398" i="2"/>
  <c r="BF398" i="2"/>
  <c r="T398" i="2"/>
  <c r="R398" i="2"/>
  <c r="P398" i="2"/>
  <c r="BI395" i="2"/>
  <c r="BH395" i="2"/>
  <c r="BG395" i="2"/>
  <c r="BF395" i="2"/>
  <c r="T395" i="2"/>
  <c r="R395" i="2"/>
  <c r="P395" i="2"/>
  <c r="BI392" i="2"/>
  <c r="BH392" i="2"/>
  <c r="BG392" i="2"/>
  <c r="BF392" i="2"/>
  <c r="T392" i="2"/>
  <c r="R392" i="2"/>
  <c r="P392" i="2"/>
  <c r="BI391" i="2"/>
  <c r="BH391" i="2"/>
  <c r="BG391" i="2"/>
  <c r="BF391" i="2"/>
  <c r="T391" i="2"/>
  <c r="R391" i="2"/>
  <c r="P391" i="2"/>
  <c r="BI388" i="2"/>
  <c r="BH388" i="2"/>
  <c r="BG388" i="2"/>
  <c r="BF388" i="2"/>
  <c r="T388" i="2"/>
  <c r="R388" i="2"/>
  <c r="P388" i="2"/>
  <c r="BI383" i="2"/>
  <c r="BH383" i="2"/>
  <c r="BG383" i="2"/>
  <c r="BF383" i="2"/>
  <c r="T383" i="2"/>
  <c r="R383" i="2"/>
  <c r="P383" i="2"/>
  <c r="BI382" i="2"/>
  <c r="BH382" i="2"/>
  <c r="BG382" i="2"/>
  <c r="BF382" i="2"/>
  <c r="T382" i="2"/>
  <c r="R382" i="2"/>
  <c r="P382" i="2"/>
  <c r="BI375" i="2"/>
  <c r="BH375" i="2"/>
  <c r="BG375" i="2"/>
  <c r="BF375" i="2"/>
  <c r="T375" i="2"/>
  <c r="R375" i="2"/>
  <c r="P375" i="2"/>
  <c r="BI368" i="2"/>
  <c r="BH368" i="2"/>
  <c r="BG368" i="2"/>
  <c r="BF368" i="2"/>
  <c r="T368" i="2"/>
  <c r="R368" i="2"/>
  <c r="P368" i="2"/>
  <c r="BI365" i="2"/>
  <c r="BH365" i="2"/>
  <c r="BG365" i="2"/>
  <c r="BF365" i="2"/>
  <c r="T365" i="2"/>
  <c r="R365" i="2"/>
  <c r="P365" i="2"/>
  <c r="BI361" i="2"/>
  <c r="BH361" i="2"/>
  <c r="BG361" i="2"/>
  <c r="BF361" i="2"/>
  <c r="T361" i="2"/>
  <c r="R361" i="2"/>
  <c r="P361" i="2"/>
  <c r="BI358" i="2"/>
  <c r="BH358" i="2"/>
  <c r="BG358" i="2"/>
  <c r="BF358" i="2"/>
  <c r="T358" i="2"/>
  <c r="R358" i="2"/>
  <c r="P358" i="2"/>
  <c r="BI356" i="2"/>
  <c r="BH356" i="2"/>
  <c r="BG356" i="2"/>
  <c r="BF356" i="2"/>
  <c r="T356" i="2"/>
  <c r="R356" i="2"/>
  <c r="P356" i="2"/>
  <c r="BI355" i="2"/>
  <c r="BH355" i="2"/>
  <c r="BG355" i="2"/>
  <c r="BF355" i="2"/>
  <c r="T355" i="2"/>
  <c r="R355" i="2"/>
  <c r="P355" i="2"/>
  <c r="BI352" i="2"/>
  <c r="BH352" i="2"/>
  <c r="BG352" i="2"/>
  <c r="BF352" i="2"/>
  <c r="T352" i="2"/>
  <c r="R352" i="2"/>
  <c r="P352" i="2"/>
  <c r="BI351" i="2"/>
  <c r="BH351" i="2"/>
  <c r="BG351" i="2"/>
  <c r="BF351" i="2"/>
  <c r="T351" i="2"/>
  <c r="R351" i="2"/>
  <c r="P351" i="2"/>
  <c r="BI348" i="2"/>
  <c r="BH348" i="2"/>
  <c r="BG348" i="2"/>
  <c r="BF348" i="2"/>
  <c r="T348" i="2"/>
  <c r="R348" i="2"/>
  <c r="P348" i="2"/>
  <c r="BI345" i="2"/>
  <c r="BH345" i="2"/>
  <c r="BG345" i="2"/>
  <c r="BF345" i="2"/>
  <c r="T345" i="2"/>
  <c r="R345" i="2"/>
  <c r="P345" i="2"/>
  <c r="BI343" i="2"/>
  <c r="BH343" i="2"/>
  <c r="BG343" i="2"/>
  <c r="BF343" i="2"/>
  <c r="T343" i="2"/>
  <c r="R343" i="2"/>
  <c r="P343" i="2"/>
  <c r="BI340" i="2"/>
  <c r="BH340" i="2"/>
  <c r="BG340" i="2"/>
  <c r="BF340" i="2"/>
  <c r="T340" i="2"/>
  <c r="R340" i="2"/>
  <c r="P340" i="2"/>
  <c r="BI338" i="2"/>
  <c r="BH338" i="2"/>
  <c r="BG338" i="2"/>
  <c r="BF338" i="2"/>
  <c r="T338" i="2"/>
  <c r="R338" i="2"/>
  <c r="P338" i="2"/>
  <c r="BI336" i="2"/>
  <c r="BH336" i="2"/>
  <c r="BG336" i="2"/>
  <c r="BF336" i="2"/>
  <c r="T336" i="2"/>
  <c r="R336" i="2"/>
  <c r="P336" i="2"/>
  <c r="BI334" i="2"/>
  <c r="BH334" i="2"/>
  <c r="BG334" i="2"/>
  <c r="BF334" i="2"/>
  <c r="T334" i="2"/>
  <c r="R334" i="2"/>
  <c r="P334" i="2"/>
  <c r="BI332" i="2"/>
  <c r="BH332" i="2"/>
  <c r="BG332" i="2"/>
  <c r="BF332" i="2"/>
  <c r="T332" i="2"/>
  <c r="R332" i="2"/>
  <c r="P332" i="2"/>
  <c r="BI326" i="2"/>
  <c r="BH326" i="2"/>
  <c r="BG326" i="2"/>
  <c r="BF326" i="2"/>
  <c r="T326" i="2"/>
  <c r="R326" i="2"/>
  <c r="P326" i="2"/>
  <c r="BI323" i="2"/>
  <c r="BH323" i="2"/>
  <c r="BG323" i="2"/>
  <c r="BF323" i="2"/>
  <c r="T323" i="2"/>
  <c r="R323" i="2"/>
  <c r="P323" i="2"/>
  <c r="BI320" i="2"/>
  <c r="BH320" i="2"/>
  <c r="BG320" i="2"/>
  <c r="BF320" i="2"/>
  <c r="T320" i="2"/>
  <c r="R320" i="2"/>
  <c r="P320" i="2"/>
  <c r="BI317" i="2"/>
  <c r="BH317" i="2"/>
  <c r="BG317" i="2"/>
  <c r="BF317" i="2"/>
  <c r="T317" i="2"/>
  <c r="R317" i="2"/>
  <c r="P317" i="2"/>
  <c r="BI314" i="2"/>
  <c r="BH314" i="2"/>
  <c r="BG314" i="2"/>
  <c r="BF314" i="2"/>
  <c r="T314" i="2"/>
  <c r="R314" i="2"/>
  <c r="P314" i="2"/>
  <c r="BI311" i="2"/>
  <c r="BH311" i="2"/>
  <c r="BG311" i="2"/>
  <c r="BF311" i="2"/>
  <c r="T311" i="2"/>
  <c r="R311" i="2"/>
  <c r="P311" i="2"/>
  <c r="BI308" i="2"/>
  <c r="BH308" i="2"/>
  <c r="BG308" i="2"/>
  <c r="BF308" i="2"/>
  <c r="T308" i="2"/>
  <c r="R308" i="2"/>
  <c r="P308" i="2"/>
  <c r="BI305" i="2"/>
  <c r="BH305" i="2"/>
  <c r="BG305" i="2"/>
  <c r="BF305" i="2"/>
  <c r="T305" i="2"/>
  <c r="R305" i="2"/>
  <c r="P305" i="2"/>
  <c r="BI304" i="2"/>
  <c r="BH304" i="2"/>
  <c r="BG304" i="2"/>
  <c r="BF304" i="2"/>
  <c r="T304" i="2"/>
  <c r="R304" i="2"/>
  <c r="P304" i="2"/>
  <c r="BI303" i="2"/>
  <c r="BH303" i="2"/>
  <c r="BG303" i="2"/>
  <c r="BF303" i="2"/>
  <c r="T303" i="2"/>
  <c r="R303" i="2"/>
  <c r="P303" i="2"/>
  <c r="BI300" i="2"/>
  <c r="BH300" i="2"/>
  <c r="BG300" i="2"/>
  <c r="BF300" i="2"/>
  <c r="T300" i="2"/>
  <c r="R300" i="2"/>
  <c r="P300" i="2"/>
  <c r="BI297" i="2"/>
  <c r="BH297" i="2"/>
  <c r="BG297" i="2"/>
  <c r="BF297" i="2"/>
  <c r="T297" i="2"/>
  <c r="R297" i="2"/>
  <c r="P297" i="2"/>
  <c r="BI292" i="2"/>
  <c r="BH292" i="2"/>
  <c r="BG292" i="2"/>
  <c r="BF292" i="2"/>
  <c r="T292" i="2"/>
  <c r="R292" i="2"/>
  <c r="P292" i="2"/>
  <c r="BI283" i="2"/>
  <c r="BH283" i="2"/>
  <c r="BG283" i="2"/>
  <c r="BF283" i="2"/>
  <c r="T283" i="2"/>
  <c r="R283" i="2"/>
  <c r="P283" i="2"/>
  <c r="BI280" i="2"/>
  <c r="BH280" i="2"/>
  <c r="BG280" i="2"/>
  <c r="BF280" i="2"/>
  <c r="T280" i="2"/>
  <c r="R280" i="2"/>
  <c r="P280" i="2"/>
  <c r="BI271" i="2"/>
  <c r="BH271" i="2"/>
  <c r="BG271" i="2"/>
  <c r="BF271" i="2"/>
  <c r="T271" i="2"/>
  <c r="R271" i="2"/>
  <c r="P271" i="2"/>
  <c r="BI261" i="2"/>
  <c r="BH261" i="2"/>
  <c r="BG261" i="2"/>
  <c r="BF261" i="2"/>
  <c r="T261" i="2"/>
  <c r="R261" i="2"/>
  <c r="P261" i="2"/>
  <c r="BI257" i="2"/>
  <c r="BH257" i="2"/>
  <c r="BG257" i="2"/>
  <c r="BF257" i="2"/>
  <c r="T257" i="2"/>
  <c r="R257" i="2"/>
  <c r="P257" i="2"/>
  <c r="BI245" i="2"/>
  <c r="BH245" i="2"/>
  <c r="BG245" i="2"/>
  <c r="BF245" i="2"/>
  <c r="T245" i="2"/>
  <c r="R245" i="2"/>
  <c r="P245" i="2"/>
  <c r="BI241" i="2"/>
  <c r="BH241" i="2"/>
  <c r="BG241" i="2"/>
  <c r="BF241" i="2"/>
  <c r="T241" i="2"/>
  <c r="R241" i="2"/>
  <c r="P241" i="2"/>
  <c r="BI238" i="2"/>
  <c r="BH238" i="2"/>
  <c r="BG238" i="2"/>
  <c r="BF238" i="2"/>
  <c r="T238" i="2"/>
  <c r="R238" i="2"/>
  <c r="P238" i="2"/>
  <c r="BI235" i="2"/>
  <c r="BH235" i="2"/>
  <c r="BG235" i="2"/>
  <c r="BF235" i="2"/>
  <c r="T235" i="2"/>
  <c r="R235" i="2"/>
  <c r="P235" i="2"/>
  <c r="BI232" i="2"/>
  <c r="BH232" i="2"/>
  <c r="BG232" i="2"/>
  <c r="BF232" i="2"/>
  <c r="T232" i="2"/>
  <c r="R232" i="2"/>
  <c r="P232" i="2"/>
  <c r="BI231" i="2"/>
  <c r="BH231" i="2"/>
  <c r="BG231" i="2"/>
  <c r="BF231" i="2"/>
  <c r="T231" i="2"/>
  <c r="R231" i="2"/>
  <c r="P231" i="2"/>
  <c r="BI223" i="2"/>
  <c r="BH223" i="2"/>
  <c r="BG223" i="2"/>
  <c r="BF223" i="2"/>
  <c r="T223" i="2"/>
  <c r="R223" i="2"/>
  <c r="P223" i="2"/>
  <c r="BI218" i="2"/>
  <c r="BH218" i="2"/>
  <c r="BG218" i="2"/>
  <c r="BF218" i="2"/>
  <c r="T218" i="2"/>
  <c r="R218" i="2"/>
  <c r="P218" i="2"/>
  <c r="BI211" i="2"/>
  <c r="BH211" i="2"/>
  <c r="BG211" i="2"/>
  <c r="BF211" i="2"/>
  <c r="T211" i="2"/>
  <c r="R211" i="2"/>
  <c r="P211" i="2"/>
  <c r="BI209" i="2"/>
  <c r="BH209" i="2"/>
  <c r="BG209" i="2"/>
  <c r="BF209" i="2"/>
  <c r="T209" i="2"/>
  <c r="R209" i="2"/>
  <c r="P209" i="2"/>
  <c r="BI206" i="2"/>
  <c r="BH206" i="2"/>
  <c r="BG206" i="2"/>
  <c r="BF206" i="2"/>
  <c r="T206" i="2"/>
  <c r="R206" i="2"/>
  <c r="P206" i="2"/>
  <c r="BI202" i="2"/>
  <c r="BH202" i="2"/>
  <c r="BG202" i="2"/>
  <c r="BF202" i="2"/>
  <c r="T202" i="2"/>
  <c r="R202" i="2"/>
  <c r="P202" i="2"/>
  <c r="BI199" i="2"/>
  <c r="BH199" i="2"/>
  <c r="BG199" i="2"/>
  <c r="BF199" i="2"/>
  <c r="T199" i="2"/>
  <c r="R199" i="2"/>
  <c r="P199" i="2"/>
  <c r="BI196" i="2"/>
  <c r="BH196" i="2"/>
  <c r="BG196" i="2"/>
  <c r="BF196" i="2"/>
  <c r="T196" i="2"/>
  <c r="R196" i="2"/>
  <c r="P196" i="2"/>
  <c r="BI192" i="2"/>
  <c r="BH192" i="2"/>
  <c r="BG192" i="2"/>
  <c r="BF192" i="2"/>
  <c r="T192" i="2"/>
  <c r="R192" i="2"/>
  <c r="P192" i="2"/>
  <c r="BI188" i="2"/>
  <c r="BH188" i="2"/>
  <c r="BG188" i="2"/>
  <c r="BF188" i="2"/>
  <c r="T188" i="2"/>
  <c r="R188" i="2"/>
  <c r="P188" i="2"/>
  <c r="BI187" i="2"/>
  <c r="BH187" i="2"/>
  <c r="BG187" i="2"/>
  <c r="BF187" i="2"/>
  <c r="T187" i="2"/>
  <c r="R187" i="2"/>
  <c r="P187" i="2"/>
  <c r="BI166" i="2"/>
  <c r="BH166" i="2"/>
  <c r="BG166" i="2"/>
  <c r="BF166" i="2"/>
  <c r="T166" i="2"/>
  <c r="R166" i="2"/>
  <c r="P166" i="2"/>
  <c r="BI154" i="2"/>
  <c r="BH154" i="2"/>
  <c r="BG154" i="2"/>
  <c r="BF154" i="2"/>
  <c r="T154" i="2"/>
  <c r="R154" i="2"/>
  <c r="P154" i="2"/>
  <c r="BI148" i="2"/>
  <c r="BH148" i="2"/>
  <c r="BG148" i="2"/>
  <c r="BF148" i="2"/>
  <c r="T148" i="2"/>
  <c r="R148" i="2"/>
  <c r="P148" i="2"/>
  <c r="BI139" i="2"/>
  <c r="BH139" i="2"/>
  <c r="BG139" i="2"/>
  <c r="BF139" i="2"/>
  <c r="T139" i="2"/>
  <c r="R139" i="2"/>
  <c r="P139" i="2"/>
  <c r="BI130" i="2"/>
  <c r="BH130" i="2"/>
  <c r="BG130" i="2"/>
  <c r="BF130" i="2"/>
  <c r="T130" i="2"/>
  <c r="R130" i="2"/>
  <c r="P130" i="2"/>
  <c r="J124" i="2"/>
  <c r="J123" i="2"/>
  <c r="F123" i="2"/>
  <c r="F121" i="2"/>
  <c r="E119" i="2"/>
  <c r="J59" i="2"/>
  <c r="J58" i="2"/>
  <c r="F58" i="2"/>
  <c r="F56" i="2"/>
  <c r="E54" i="2"/>
  <c r="J20" i="2"/>
  <c r="E20" i="2"/>
  <c r="F124" i="2" s="1"/>
  <c r="J19" i="2"/>
  <c r="J14" i="2"/>
  <c r="J56" i="2"/>
  <c r="E7" i="2"/>
  <c r="E50" i="2"/>
  <c r="L50" i="1"/>
  <c r="AM50" i="1"/>
  <c r="AM49" i="1"/>
  <c r="L49" i="1"/>
  <c r="AM47" i="1"/>
  <c r="L47" i="1"/>
  <c r="L45" i="1"/>
  <c r="L44" i="1"/>
  <c r="BK92" i="18"/>
  <c r="BK240" i="13"/>
  <c r="J219" i="13"/>
  <c r="J216" i="13"/>
  <c r="BK206" i="13"/>
  <c r="J194" i="13"/>
  <c r="J180" i="13"/>
  <c r="J175" i="13"/>
  <c r="BK147" i="13"/>
  <c r="J125" i="13"/>
  <c r="BK100" i="13"/>
  <c r="J188" i="12"/>
  <c r="BK184" i="12"/>
  <c r="J175" i="12"/>
  <c r="J168" i="12"/>
  <c r="J164" i="12"/>
  <c r="J155" i="12"/>
  <c r="BK146" i="12"/>
  <c r="J137" i="12"/>
  <c r="BK129" i="12"/>
  <c r="BK121" i="12"/>
  <c r="J115" i="12"/>
  <c r="J367" i="11"/>
  <c r="BK348" i="11"/>
  <c r="BK338" i="11"/>
  <c r="BK331" i="11"/>
  <c r="J319" i="11"/>
  <c r="BK304" i="11"/>
  <c r="BK298" i="11"/>
  <c r="J292" i="11"/>
  <c r="BK281" i="11"/>
  <c r="J267" i="11"/>
  <c r="BK254" i="11"/>
  <c r="BK245" i="11"/>
  <c r="BK237" i="11"/>
  <c r="J225" i="11"/>
  <c r="J219" i="11"/>
  <c r="BK209" i="11"/>
  <c r="J197" i="11"/>
  <c r="BK189" i="11"/>
  <c r="J185" i="11"/>
  <c r="J178" i="11"/>
  <c r="BK170" i="11"/>
  <c r="J164" i="11"/>
  <c r="BK186" i="10"/>
  <c r="J180" i="10"/>
  <c r="BK174" i="10"/>
  <c r="J166" i="10"/>
  <c r="J162" i="10"/>
  <c r="BK156" i="10"/>
  <c r="J146" i="10"/>
  <c r="J142" i="10"/>
  <c r="BK137" i="10"/>
  <c r="BK124" i="10"/>
  <c r="BK118" i="10"/>
  <c r="BK111" i="10"/>
  <c r="BK106" i="10"/>
  <c r="J174" i="9"/>
  <c r="BK164" i="9"/>
  <c r="J160" i="9"/>
  <c r="BK153" i="9"/>
  <c r="BK146" i="9"/>
  <c r="BK139" i="9"/>
  <c r="J133" i="9"/>
  <c r="BK124" i="9"/>
  <c r="BK115" i="9"/>
  <c r="BK110" i="9"/>
  <c r="J105" i="9"/>
  <c r="J101" i="9"/>
  <c r="BK1491" i="8"/>
  <c r="BK1444" i="8"/>
  <c r="BK1400" i="8"/>
  <c r="BK1349" i="8"/>
  <c r="BK1282" i="8"/>
  <c r="BK1251" i="8"/>
  <c r="BK1194" i="8"/>
  <c r="BK1094" i="8"/>
  <c r="BK1078" i="8"/>
  <c r="BK1058" i="8"/>
  <c r="BK1032" i="8"/>
  <c r="BK1002" i="8"/>
  <c r="BK986" i="8"/>
  <c r="BK962" i="8"/>
  <c r="BK945" i="8"/>
  <c r="BK934" i="8"/>
  <c r="BK915" i="8"/>
  <c r="BK893" i="8"/>
  <c r="BK861" i="8"/>
  <c r="BK841" i="8"/>
  <c r="BK827" i="8"/>
  <c r="BK785" i="8"/>
  <c r="BK765" i="8"/>
  <c r="BK654" i="8"/>
  <c r="BK634" i="8"/>
  <c r="BK612" i="8"/>
  <c r="BK594" i="8"/>
  <c r="BK547" i="8"/>
  <c r="BK521" i="8"/>
  <c r="BK397" i="8"/>
  <c r="BK382" i="8"/>
  <c r="BK365" i="8"/>
  <c r="BK327" i="8"/>
  <c r="BK311" i="8"/>
  <c r="BK300" i="8"/>
  <c r="BK222" i="8"/>
  <c r="BK195" i="8"/>
  <c r="BK195" i="6"/>
  <c r="BK186" i="6"/>
  <c r="BK179" i="6"/>
  <c r="J171" i="6"/>
  <c r="J166" i="6"/>
  <c r="BK161" i="6"/>
  <c r="J157" i="6"/>
  <c r="J152" i="6"/>
  <c r="J146" i="6"/>
  <c r="J143" i="6"/>
  <c r="J139" i="6"/>
  <c r="J135" i="6"/>
  <c r="J127" i="6"/>
  <c r="BK123" i="6"/>
  <c r="BK117" i="6"/>
  <c r="J107" i="6"/>
  <c r="BK405" i="5"/>
  <c r="J390" i="5"/>
  <c r="J380" i="5"/>
  <c r="BK373" i="5"/>
  <c r="J366" i="5"/>
  <c r="J358" i="5"/>
  <c r="BK349" i="5"/>
  <c r="J343" i="5"/>
  <c r="BK336" i="5"/>
  <c r="J330" i="5"/>
  <c r="BK319" i="5"/>
  <c r="BK309" i="5"/>
  <c r="J295" i="5"/>
  <c r="J283" i="5"/>
  <c r="J271" i="5"/>
  <c r="BK264" i="5"/>
  <c r="J258" i="5"/>
  <c r="BK254" i="5"/>
  <c r="BK243" i="5"/>
  <c r="BK230" i="5"/>
  <c r="J219" i="5"/>
  <c r="BK208" i="5"/>
  <c r="BK200" i="5"/>
  <c r="BK189" i="5"/>
  <c r="J185" i="5"/>
  <c r="BK152" i="4"/>
  <c r="J146" i="4"/>
  <c r="BK142" i="4"/>
  <c r="BK134" i="4"/>
  <c r="BK126" i="4"/>
  <c r="J119" i="4"/>
  <c r="J112" i="4"/>
  <c r="BK106" i="4"/>
  <c r="BK101" i="4"/>
  <c r="BK203" i="3"/>
  <c r="BK192" i="3"/>
  <c r="BK183" i="3"/>
  <c r="J178" i="3"/>
  <c r="J173" i="3"/>
  <c r="J162" i="3"/>
  <c r="BK155" i="3"/>
  <c r="BK148" i="3"/>
  <c r="J145" i="3"/>
  <c r="BK140" i="3"/>
  <c r="J131" i="3"/>
  <c r="BK121" i="3"/>
  <c r="J116" i="3"/>
  <c r="J103" i="3"/>
  <c r="BK95" i="3"/>
  <c r="BK1398" i="2"/>
  <c r="J1339" i="2"/>
  <c r="J1335" i="2"/>
  <c r="BK1322" i="2"/>
  <c r="BK1303" i="2"/>
  <c r="J1291" i="2"/>
  <c r="J1284" i="2"/>
  <c r="J1268" i="2"/>
  <c r="J1224" i="2"/>
  <c r="J1207" i="2"/>
  <c r="J1196" i="2"/>
  <c r="J1183" i="2"/>
  <c r="J1180" i="2"/>
  <c r="J1169" i="2"/>
  <c r="J1155" i="2"/>
  <c r="J1144" i="2"/>
  <c r="J1138" i="2"/>
  <c r="BK1117" i="2"/>
  <c r="BK1110" i="2"/>
  <c r="BK1098" i="2"/>
  <c r="BK1077" i="2"/>
  <c r="BK1055" i="2"/>
  <c r="J1042" i="2"/>
  <c r="J1037" i="2"/>
  <c r="BK1021" i="2"/>
  <c r="BK1008" i="2"/>
  <c r="BK988" i="2"/>
  <c r="BK977" i="2"/>
  <c r="BK960" i="2"/>
  <c r="BK943" i="2"/>
  <c r="BK903" i="2"/>
  <c r="J897" i="2"/>
  <c r="J888" i="2"/>
  <c r="J872" i="2"/>
  <c r="BK861" i="2"/>
  <c r="J858" i="2"/>
  <c r="BK840" i="2"/>
  <c r="J801" i="2"/>
  <c r="J792" i="2"/>
  <c r="BK775" i="2"/>
  <c r="J744" i="2"/>
  <c r="J679" i="2"/>
  <c r="J662" i="2"/>
  <c r="BK638" i="2"/>
  <c r="J629" i="2"/>
  <c r="BK608" i="2"/>
  <c r="BK596" i="2"/>
  <c r="BK569" i="2"/>
  <c r="J532" i="2"/>
  <c r="BK503" i="2"/>
  <c r="BK487" i="2"/>
  <c r="J440" i="2"/>
  <c r="BK420" i="2"/>
  <c r="J405" i="2"/>
  <c r="BK375" i="2"/>
  <c r="J356" i="2"/>
  <c r="J351" i="2"/>
  <c r="J332" i="2"/>
  <c r="BK311" i="2"/>
  <c r="J297" i="2"/>
  <c r="J261" i="2"/>
  <c r="BK209" i="2"/>
  <c r="BK154" i="2"/>
  <c r="BK91" i="18"/>
  <c r="BK89" i="18"/>
  <c r="BK84" i="18"/>
  <c r="BK166" i="17"/>
  <c r="BK160" i="17"/>
  <c r="BK153" i="17"/>
  <c r="BK145" i="17"/>
  <c r="J139" i="17"/>
  <c r="J129" i="17"/>
  <c r="BK119" i="17"/>
  <c r="J107" i="17"/>
  <c r="J99" i="17"/>
  <c r="J93" i="17"/>
  <c r="BK282" i="16"/>
  <c r="BK270" i="16"/>
  <c r="J258" i="16"/>
  <c r="J244" i="16"/>
  <c r="BK237" i="16"/>
  <c r="BK224" i="16"/>
  <c r="BK207" i="16"/>
  <c r="BK184" i="16"/>
  <c r="BK151" i="16"/>
  <c r="J133" i="16"/>
  <c r="BK217" i="15"/>
  <c r="J210" i="15"/>
  <c r="BK203" i="15"/>
  <c r="BK197" i="15"/>
  <c r="BK185" i="15"/>
  <c r="J178" i="15"/>
  <c r="BK164" i="15"/>
  <c r="J150" i="15"/>
  <c r="BK124" i="15"/>
  <c r="J112" i="15"/>
  <c r="BK93" i="15"/>
  <c r="J223" i="14"/>
  <c r="J198" i="14"/>
  <c r="J181" i="14"/>
  <c r="J166" i="14"/>
  <c r="J139" i="14"/>
  <c r="BK107" i="14"/>
  <c r="BK271" i="13"/>
  <c r="BK258" i="13"/>
  <c r="J271" i="11"/>
  <c r="J265" i="11"/>
  <c r="J255" i="11"/>
  <c r="BK247" i="11"/>
  <c r="J244" i="11"/>
  <c r="J232" i="11"/>
  <c r="J224" i="11"/>
  <c r="BK211" i="11"/>
  <c r="J199" i="11"/>
  <c r="BK193" i="11"/>
  <c r="J187" i="11"/>
  <c r="BK182" i="11"/>
  <c r="BK176" i="11"/>
  <c r="BK171" i="11"/>
  <c r="BK164" i="11"/>
  <c r="BK180" i="10"/>
  <c r="J177" i="10"/>
  <c r="J167" i="10"/>
  <c r="J160" i="10"/>
  <c r="J152" i="10"/>
  <c r="BK142" i="10"/>
  <c r="BK134" i="10"/>
  <c r="J127" i="10"/>
  <c r="J121" i="10"/>
  <c r="J113" i="10"/>
  <c r="BK102" i="10"/>
  <c r="J168" i="9"/>
  <c r="J159" i="9"/>
  <c r="J153" i="9"/>
  <c r="BK148" i="9"/>
  <c r="BK141" i="9"/>
  <c r="J134" i="9"/>
  <c r="BK130" i="9"/>
  <c r="BK125" i="9"/>
  <c r="J121" i="9"/>
  <c r="BK113" i="9"/>
  <c r="BK107" i="9"/>
  <c r="J100" i="9"/>
  <c r="J96" i="9"/>
  <c r="BK1530" i="8"/>
  <c r="BK1456" i="8"/>
  <c r="BK1356" i="8"/>
  <c r="BK1274" i="8"/>
  <c r="BK1258" i="8"/>
  <c r="BK1213" i="8"/>
  <c r="BK1200" i="8"/>
  <c r="BK1191" i="8"/>
  <c r="BK1182" i="8"/>
  <c r="BK1142" i="8"/>
  <c r="BK1123" i="8"/>
  <c r="BK1088" i="8"/>
  <c r="BK1062" i="8"/>
  <c r="BK1039" i="8"/>
  <c r="BK1017" i="8"/>
  <c r="BK1005" i="8"/>
  <c r="BK941" i="8"/>
  <c r="BK879" i="8"/>
  <c r="BK854" i="8"/>
  <c r="BK838" i="8"/>
  <c r="BK818" i="8"/>
  <c r="BK801" i="8"/>
  <c r="BK789" i="8"/>
  <c r="BK661" i="8"/>
  <c r="BK648" i="8"/>
  <c r="BK608" i="8"/>
  <c r="BK565" i="8"/>
  <c r="BK498" i="8"/>
  <c r="BK417" i="8"/>
  <c r="BK400" i="8"/>
  <c r="BK390" i="8"/>
  <c r="BK375" i="8"/>
  <c r="BK331" i="8"/>
  <c r="BK308" i="8"/>
  <c r="BK293" i="8"/>
  <c r="BK232" i="8"/>
  <c r="BK219" i="8"/>
  <c r="BK196" i="6"/>
  <c r="BK189" i="6"/>
  <c r="J185" i="6"/>
  <c r="J179" i="6"/>
  <c r="J146" i="3"/>
  <c r="J137" i="3"/>
  <c r="J133" i="3"/>
  <c r="BK123" i="3"/>
  <c r="BK117" i="3"/>
  <c r="BK107" i="3"/>
  <c r="J99" i="3"/>
  <c r="J1556" i="2"/>
  <c r="BK1539" i="2"/>
  <c r="J1501" i="2"/>
  <c r="BK1448" i="2"/>
  <c r="J1435" i="2"/>
  <c r="BK1420" i="2"/>
  <c r="BK1369" i="2"/>
  <c r="BK1329" i="2"/>
  <c r="BK1318" i="2"/>
  <c r="BK1300" i="2"/>
  <c r="BK1284" i="2"/>
  <c r="J1277" i="2"/>
  <c r="J1273" i="2"/>
  <c r="BK1266" i="2"/>
  <c r="J1241" i="2"/>
  <c r="J1220" i="2"/>
  <c r="J1193" i="2"/>
  <c r="J1184" i="2"/>
  <c r="J1149" i="2"/>
  <c r="J1130" i="2"/>
  <c r="J1113" i="2"/>
  <c r="BK1094" i="2"/>
  <c r="J1077" i="2"/>
  <c r="J1060" i="2"/>
  <c r="BK1042" i="2"/>
  <c r="J1033" i="2"/>
  <c r="J1024" i="2"/>
  <c r="BK1011" i="2"/>
  <c r="J139" i="2"/>
  <c r="J82" i="18"/>
  <c r="BK161" i="17"/>
  <c r="J143" i="17"/>
  <c r="J130" i="17"/>
  <c r="BK123" i="17"/>
  <c r="BK109" i="17"/>
  <c r="J92" i="17"/>
  <c r="BK272" i="16"/>
  <c r="BK258" i="16"/>
  <c r="BK244" i="16"/>
  <c r="J238" i="16"/>
  <c r="J233" i="16"/>
  <c r="J221" i="16"/>
  <c r="BK214" i="16"/>
  <c r="J198" i="16"/>
  <c r="BK168" i="16"/>
  <c r="BK133" i="16"/>
  <c r="J109" i="16"/>
  <c r="BK94" i="16"/>
  <c r="BK91" i="16"/>
  <c r="J220" i="15"/>
  <c r="J214" i="15"/>
  <c r="BK202" i="15"/>
  <c r="J196" i="15"/>
  <c r="BK187" i="15"/>
  <c r="J183" i="15"/>
  <c r="BK173" i="15"/>
  <c r="J159" i="15"/>
  <c r="J144" i="15"/>
  <c r="BK128" i="15"/>
  <c r="J102" i="15"/>
  <c r="J93" i="15"/>
  <c r="J220" i="14"/>
  <c r="BK198" i="14"/>
  <c r="J177" i="14"/>
  <c r="BK147" i="14"/>
  <c r="J128" i="14"/>
  <c r="J271" i="13"/>
  <c r="J258" i="13"/>
  <c r="BK248" i="13"/>
  <c r="J237" i="13"/>
  <c r="BK202" i="13"/>
  <c r="BK180" i="13"/>
  <c r="J165" i="13"/>
  <c r="BK141" i="13"/>
  <c r="BK125" i="13"/>
  <c r="BK105" i="13"/>
  <c r="BK183" i="12"/>
  <c r="BK178" i="12"/>
  <c r="BK173" i="12"/>
  <c r="BK166" i="12"/>
  <c r="J162" i="12"/>
  <c r="J154" i="12"/>
  <c r="J147" i="12"/>
  <c r="BK141" i="12"/>
  <c r="J136" i="12"/>
  <c r="BK130" i="12"/>
  <c r="J127" i="12"/>
  <c r="J120" i="12"/>
  <c r="BK113" i="12"/>
  <c r="J107" i="12"/>
  <c r="BK365" i="11"/>
  <c r="J352" i="11"/>
  <c r="BK343" i="11"/>
  <c r="BK333" i="11"/>
  <c r="J328" i="11"/>
  <c r="BK320" i="11"/>
  <c r="J310" i="11"/>
  <c r="BK291" i="11"/>
  <c r="J269" i="11"/>
  <c r="BK261" i="11"/>
  <c r="J246" i="11"/>
  <c r="J243" i="11"/>
  <c r="BK232" i="11"/>
  <c r="J218" i="11"/>
  <c r="BK208" i="11"/>
  <c r="J203" i="11"/>
  <c r="J196" i="11"/>
  <c r="J189" i="11"/>
  <c r="J181" i="11"/>
  <c r="J172" i="11"/>
  <c r="J165" i="11"/>
  <c r="J187" i="10"/>
  <c r="BK179" i="10"/>
  <c r="J174" i="10"/>
  <c r="BK167" i="10"/>
  <c r="BK160" i="10"/>
  <c r="J150" i="10"/>
  <c r="BK145" i="10"/>
  <c r="J139" i="10"/>
  <c r="J135" i="10"/>
  <c r="J128" i="10"/>
  <c r="J124" i="10"/>
  <c r="J118" i="10"/>
  <c r="BK107" i="10"/>
  <c r="BK103" i="10"/>
  <c r="J166" i="9"/>
  <c r="BK159" i="9"/>
  <c r="J151" i="9"/>
  <c r="BK145" i="9"/>
  <c r="J137" i="9"/>
  <c r="J128" i="9"/>
  <c r="J120" i="9"/>
  <c r="J115" i="9"/>
  <c r="J107" i="9"/>
  <c r="J99" i="9"/>
  <c r="BK1470" i="8"/>
  <c r="BK1403" i="8"/>
  <c r="BK1393" i="8"/>
  <c r="BK1367" i="8"/>
  <c r="BK1263" i="8"/>
  <c r="BK1254" i="8"/>
  <c r="BK1227" i="8"/>
  <c r="BK1217" i="8"/>
  <c r="BK1203" i="8"/>
  <c r="BK1187" i="8"/>
  <c r="BK1114" i="8"/>
  <c r="BK129" i="6"/>
  <c r="BK121" i="6"/>
  <c r="BK114" i="6"/>
  <c r="BK418" i="5"/>
  <c r="J405" i="5"/>
  <c r="J395" i="5"/>
  <c r="J386" i="5"/>
  <c r="J379" i="5"/>
  <c r="BK371" i="5"/>
  <c r="J360" i="5"/>
  <c r="J353" i="5"/>
  <c r="BK343" i="5"/>
  <c r="J332" i="5"/>
  <c r="J321" i="5"/>
  <c r="BK307" i="5"/>
  <c r="J298" i="5"/>
  <c r="BK295" i="5"/>
  <c r="BK281" i="5"/>
  <c r="BK271" i="5"/>
  <c r="J261" i="5"/>
  <c r="J250" i="5"/>
  <c r="BK239" i="5"/>
  <c r="BK227" i="5"/>
  <c r="J221" i="5"/>
  <c r="J213" i="5"/>
  <c r="BK198" i="5"/>
  <c r="BK192" i="5"/>
  <c r="BK183" i="5"/>
  <c r="BK151" i="4"/>
  <c r="BK143" i="4"/>
  <c r="BK135" i="4"/>
  <c r="BK130" i="4"/>
  <c r="J122" i="4"/>
  <c r="J115" i="4"/>
  <c r="J108" i="4"/>
  <c r="J102" i="4"/>
  <c r="J97" i="4"/>
  <c r="BK204" i="3"/>
  <c r="BK195" i="3"/>
  <c r="BK189" i="3"/>
  <c r="J182" i="3"/>
  <c r="BK175" i="3"/>
  <c r="J166" i="3"/>
  <c r="J160" i="3"/>
  <c r="J149" i="3"/>
  <c r="J144" i="3"/>
  <c r="J139" i="3"/>
  <c r="BK129" i="3"/>
  <c r="J121" i="3"/>
  <c r="BK103" i="3"/>
  <c r="BK1591" i="2"/>
  <c r="BK1542" i="2"/>
  <c r="BK1523" i="2"/>
  <c r="BK1482" i="2"/>
  <c r="BK1443" i="2"/>
  <c r="J1430" i="2"/>
  <c r="BK1402" i="2"/>
  <c r="BK1367" i="2"/>
  <c r="J1334" i="2"/>
  <c r="J1322" i="2"/>
  <c r="BK1317" i="2"/>
  <c r="J1303" i="2"/>
  <c r="BK1291" i="2"/>
  <c r="BK1278" i="2"/>
  <c r="J1272" i="2"/>
  <c r="BK1231" i="2"/>
  <c r="BK1224" i="2"/>
  <c r="BK1210" i="2"/>
  <c r="BK1193" i="2"/>
  <c r="J1185" i="2"/>
  <c r="BK1173" i="2"/>
  <c r="J1158" i="2"/>
  <c r="J1148" i="2"/>
  <c r="BK1138" i="2"/>
  <c r="J1117" i="2"/>
  <c r="J1103" i="2"/>
  <c r="BK1091" i="2"/>
  <c r="J1066" i="2"/>
  <c r="J1049" i="2"/>
  <c r="J1031" i="2"/>
  <c r="J1019" i="2"/>
  <c r="J1008" i="2"/>
  <c r="BK996" i="2"/>
  <c r="J977" i="2"/>
  <c r="BK963" i="2"/>
  <c r="J949" i="2"/>
  <c r="J939" i="2"/>
  <c r="J914" i="2"/>
  <c r="J894" i="2"/>
  <c r="J883" i="2"/>
  <c r="BK869" i="2"/>
  <c r="BK862" i="2"/>
  <c r="BK858" i="2"/>
  <c r="BK835" i="2"/>
  <c r="BK819" i="2"/>
  <c r="J786" i="2"/>
  <c r="J766" i="2"/>
  <c r="BK687" i="2"/>
  <c r="BK668" i="2"/>
  <c r="BK637" i="2"/>
  <c r="J621" i="2"/>
  <c r="BK604" i="2"/>
  <c r="J574" i="2"/>
  <c r="J554" i="2"/>
  <c r="BK504" i="2"/>
  <c r="J487" i="2"/>
  <c r="J425" i="2"/>
  <c r="BK410" i="2"/>
  <c r="BK401" i="2"/>
  <c r="J391" i="2"/>
  <c r="BK368" i="2"/>
  <c r="BK356" i="2"/>
  <c r="J348" i="2"/>
  <c r="J338" i="2"/>
  <c r="J320" i="2"/>
  <c r="BK308" i="2"/>
  <c r="BK300" i="2"/>
  <c r="BK257" i="2"/>
  <c r="BK232" i="2"/>
  <c r="BK206" i="2"/>
  <c r="BK166" i="2"/>
  <c r="J92" i="18"/>
  <c r="J85" i="18"/>
  <c r="BK169" i="17"/>
  <c r="BK162" i="17"/>
  <c r="BK148" i="17"/>
  <c r="J140" i="17"/>
  <c r="BK133" i="17"/>
  <c r="J115" i="17"/>
  <c r="J103" i="17"/>
  <c r="BK94" i="17"/>
  <c r="J249" i="16"/>
  <c r="BK235" i="16"/>
  <c r="BK227" i="16"/>
  <c r="J217" i="16"/>
  <c r="J191" i="16"/>
  <c r="J164" i="16"/>
  <c r="BK145" i="16"/>
  <c r="BK104" i="16"/>
  <c r="BK226" i="15"/>
  <c r="J218" i="15"/>
  <c r="BK208" i="15"/>
  <c r="J205" i="15"/>
  <c r="BK198" i="15"/>
  <c r="J189" i="15"/>
  <c r="BK183" i="15"/>
  <c r="J171" i="15"/>
  <c r="BK144" i="15"/>
  <c r="J128" i="15"/>
  <c r="BK97" i="15"/>
  <c r="J91" i="15"/>
  <c r="J209" i="14"/>
  <c r="BK193" i="14"/>
  <c r="BK179" i="14"/>
  <c r="BK167" i="14"/>
  <c r="J149" i="14"/>
  <c r="BK127" i="14"/>
  <c r="J91" i="14"/>
  <c r="BK256" i="13"/>
  <c r="J240" i="13"/>
  <c r="BK222" i="13"/>
  <c r="BK216" i="13"/>
  <c r="BK194" i="13"/>
  <c r="J172" i="13"/>
  <c r="BK155" i="13"/>
  <c r="BK137" i="13"/>
  <c r="J128" i="13"/>
  <c r="BK97" i="13"/>
  <c r="J184" i="12"/>
  <c r="BK177" i="12"/>
  <c r="J166" i="12"/>
  <c r="BK158" i="12"/>
  <c r="J152" i="12"/>
  <c r="BK144" i="12"/>
  <c r="J140" i="12"/>
  <c r="J131" i="12"/>
  <c r="J125" i="12"/>
  <c r="BK110" i="12"/>
  <c r="J374" i="11"/>
  <c r="BK369" i="11"/>
  <c r="BK359" i="11"/>
  <c r="J351" i="11"/>
  <c r="BK345" i="11"/>
  <c r="J336" i="11"/>
  <c r="BK325" i="11"/>
  <c r="BK312" i="11"/>
  <c r="J304" i="11"/>
  <c r="BK297" i="11"/>
  <c r="BK289" i="11"/>
  <c r="BK278" i="11"/>
  <c r="BK1405" i="8"/>
  <c r="BK1377" i="8"/>
  <c r="BK1354" i="8"/>
  <c r="BK1260" i="8"/>
  <c r="BK1233" i="8"/>
  <c r="BK1209" i="8"/>
  <c r="BK1196" i="8"/>
  <c r="BK1188" i="8"/>
  <c r="BK1180" i="8"/>
  <c r="BK1106" i="8"/>
  <c r="BK1097" i="8"/>
  <c r="BK1079" i="8"/>
  <c r="BK1042" i="8"/>
  <c r="BK1023" i="8"/>
  <c r="BK988" i="8"/>
  <c r="BK957" i="8"/>
  <c r="BK901" i="8"/>
  <c r="BK876" i="8"/>
  <c r="BK853" i="8"/>
  <c r="BK829" i="8"/>
  <c r="BK823" i="8"/>
  <c r="BK814" i="8"/>
  <c r="BK744" i="8"/>
  <c r="BK640" i="8"/>
  <c r="BK595" i="8"/>
  <c r="BK497" i="8"/>
  <c r="BK413" i="8"/>
  <c r="BK274" i="8"/>
  <c r="BK191" i="8"/>
  <c r="BK157" i="8"/>
  <c r="J191" i="6"/>
  <c r="J184" i="6"/>
  <c r="J176" i="6"/>
  <c r="J170" i="6"/>
  <c r="BK166" i="6"/>
  <c r="J161" i="6"/>
  <c r="J155" i="6"/>
  <c r="J151" i="6"/>
  <c r="J145" i="6"/>
  <c r="BK139" i="6"/>
  <c r="J136" i="6"/>
  <c r="J131" i="6"/>
  <c r="BK120" i="6"/>
  <c r="BK111" i="6"/>
  <c r="BK417" i="5"/>
  <c r="BK409" i="5"/>
  <c r="J392" i="5"/>
  <c r="BK379" i="5"/>
  <c r="BK366" i="5"/>
  <c r="BK350" i="5"/>
  <c r="BK339" i="5"/>
  <c r="J331" i="5"/>
  <c r="BK321" i="5"/>
  <c r="BK313" i="5"/>
  <c r="J305" i="5"/>
  <c r="BK296" i="5"/>
  <c r="J288" i="5"/>
  <c r="J275" i="5"/>
  <c r="BK265" i="5"/>
  <c r="J255" i="5"/>
  <c r="J245" i="5"/>
  <c r="J237" i="5"/>
  <c r="J227" i="5"/>
  <c r="J218" i="5"/>
  <c r="J208" i="5"/>
  <c r="J203" i="5"/>
  <c r="J200" i="5"/>
  <c r="J194" i="5"/>
  <c r="J189" i="5"/>
  <c r="J184" i="5"/>
  <c r="J150" i="4"/>
  <c r="BK147" i="4"/>
  <c r="J142" i="4"/>
  <c r="J135" i="4"/>
  <c r="J128" i="4"/>
  <c r="BK119" i="4"/>
  <c r="BK115" i="4"/>
  <c r="J110" i="4"/>
  <c r="BK104" i="4"/>
  <c r="BK205" i="3"/>
  <c r="J199" i="3"/>
  <c r="J192" i="3"/>
  <c r="J186" i="3"/>
  <c r="J181" i="3"/>
  <c r="BK177" i="3"/>
  <c r="J171" i="3"/>
  <c r="J157" i="3"/>
  <c r="BK150" i="3"/>
  <c r="J979" i="2"/>
  <c r="J963" i="2"/>
  <c r="J955" i="2"/>
  <c r="J941" i="2"/>
  <c r="BK918" i="2"/>
  <c r="BK891" i="2"/>
  <c r="BK883" i="2"/>
  <c r="J874" i="2"/>
  <c r="J859" i="2"/>
  <c r="BK845" i="2"/>
  <c r="BK831" i="2"/>
  <c r="J819" i="2"/>
  <c r="BK792" i="2"/>
  <c r="BK771" i="2"/>
  <c r="J760" i="2"/>
  <c r="J715" i="2"/>
  <c r="BK679" i="2"/>
  <c r="J651" i="2"/>
  <c r="BK629" i="2"/>
  <c r="BK611" i="2"/>
  <c r="J596" i="2"/>
  <c r="J573" i="2"/>
  <c r="BK536" i="2"/>
  <c r="BK502" i="2"/>
  <c r="BK466" i="2"/>
  <c r="BK414" i="2"/>
  <c r="BK405" i="2"/>
  <c r="J382" i="2"/>
  <c r="J361" i="2"/>
  <c r="J340" i="2"/>
  <c r="BK320" i="2"/>
  <c r="J283" i="2"/>
  <c r="BK245" i="2"/>
  <c r="J235" i="2"/>
  <c r="BK218" i="2"/>
  <c r="BK199" i="2"/>
  <c r="J166" i="2"/>
  <c r="F39" i="7"/>
  <c r="BD61" i="1" s="1"/>
  <c r="J89" i="18"/>
  <c r="BK236" i="13"/>
  <c r="BK218" i="13"/>
  <c r="BK211" i="13"/>
  <c r="J202" i="13"/>
  <c r="J190" i="13"/>
  <c r="BK179" i="13"/>
  <c r="BK169" i="13"/>
  <c r="BK151" i="13"/>
  <c r="BK128" i="13"/>
  <c r="BK113" i="13"/>
  <c r="BK189" i="12"/>
  <c r="BK185" i="12"/>
  <c r="J176" i="12"/>
  <c r="J170" i="12"/>
  <c r="BK163" i="12"/>
  <c r="J156" i="12"/>
  <c r="BK147" i="12"/>
  <c r="BK135" i="12"/>
  <c r="BK127" i="12"/>
  <c r="BK122" i="12"/>
  <c r="J112" i="12"/>
  <c r="BK361" i="11"/>
  <c r="BK351" i="11"/>
  <c r="J343" i="11"/>
  <c r="J330" i="11"/>
  <c r="J320" i="11"/>
  <c r="J302" i="11"/>
  <c r="J297" i="11"/>
  <c r="J287" i="11"/>
  <c r="J278" i="11"/>
  <c r="J261" i="11"/>
  <c r="J251" i="11"/>
  <c r="BK241" i="11"/>
  <c r="BK230" i="11"/>
  <c r="J220" i="11"/>
  <c r="J213" i="11"/>
  <c r="BK203" i="11"/>
  <c r="J193" i="11"/>
  <c r="J186" i="11"/>
  <c r="J182" i="11"/>
  <c r="BK174" i="11"/>
  <c r="BK169" i="11"/>
  <c r="BK165" i="11"/>
  <c r="BK187" i="10"/>
  <c r="J181" i="10"/>
  <c r="BK175" i="10"/>
  <c r="J168" i="10"/>
  <c r="BK163" i="10"/>
  <c r="J158" i="10"/>
  <c r="BK149" i="10"/>
  <c r="BK144" i="10"/>
  <c r="BK139" i="10"/>
  <c r="J130" i="10"/>
  <c r="BK121" i="10"/>
  <c r="J114" i="10"/>
  <c r="J110" i="10"/>
  <c r="BK104" i="10"/>
  <c r="BK171" i="9"/>
  <c r="J167" i="9"/>
  <c r="BK162" i="9"/>
  <c r="J156" i="9"/>
  <c r="BK150" i="9"/>
  <c r="BK143" i="9"/>
  <c r="J138" i="9"/>
  <c r="J131" i="9"/>
  <c r="BK123" i="9"/>
  <c r="J113" i="9"/>
  <c r="BK109" i="9"/>
  <c r="BK104" i="9"/>
  <c r="J95" i="9"/>
  <c r="BK1475" i="8"/>
  <c r="BK1426" i="8"/>
  <c r="BK1407" i="8"/>
  <c r="BK1387" i="8"/>
  <c r="BK1379" i="8"/>
  <c r="BK1253" i="8"/>
  <c r="BK1219" i="8"/>
  <c r="BK1199" i="8"/>
  <c r="BK1173" i="8"/>
  <c r="BK1102" i="8"/>
  <c r="BK1093" i="8"/>
  <c r="BK1019" i="8"/>
  <c r="BK968" i="8"/>
  <c r="BK938" i="8"/>
  <c r="BK927" i="8"/>
  <c r="BK903" i="8"/>
  <c r="BK828" i="8"/>
  <c r="BK797" i="8"/>
  <c r="BK659" i="8"/>
  <c r="BK603" i="8"/>
  <c r="BK560" i="8"/>
  <c r="BK529" i="8"/>
  <c r="BK450" i="8"/>
  <c r="BK407" i="8"/>
  <c r="BK393" i="8"/>
  <c r="BK378" i="8"/>
  <c r="BK360" i="8"/>
  <c r="BK341" i="8"/>
  <c r="BK320" i="8"/>
  <c r="BK299" i="8"/>
  <c r="BK251" i="8"/>
  <c r="BK218" i="8"/>
  <c r="BK192" i="8"/>
  <c r="BK177" i="8"/>
  <c r="BK141" i="8"/>
  <c r="J196" i="6"/>
  <c r="BK183" i="6"/>
  <c r="BK178" i="6"/>
  <c r="BK169" i="6"/>
  <c r="BK164" i="6"/>
  <c r="BK159" i="6"/>
  <c r="BK155" i="6"/>
  <c r="BK151" i="6"/>
  <c r="BK145" i="6"/>
  <c r="BK138" i="6"/>
  <c r="BK134" i="6"/>
  <c r="J126" i="6"/>
  <c r="J120" i="6"/>
  <c r="J110" i="6"/>
  <c r="J409" i="5"/>
  <c r="BK401" i="5"/>
  <c r="J384" i="5"/>
  <c r="BK376" i="5"/>
  <c r="J371" i="5"/>
  <c r="J364" i="5"/>
  <c r="J356" i="5"/>
  <c r="BK347" i="5"/>
  <c r="J339" i="5"/>
  <c r="BK334" i="5"/>
  <c r="J325" i="5"/>
  <c r="BK315" i="5"/>
  <c r="BK303" i="5"/>
  <c r="J291" i="5"/>
  <c r="J279" i="5"/>
  <c r="BK267" i="5"/>
  <c r="BK261" i="5"/>
  <c r="BK256" i="5"/>
  <c r="J248" i="5"/>
  <c r="BK232" i="5"/>
  <c r="BK221" i="5"/>
  <c r="J210" i="5"/>
  <c r="BK202" i="5"/>
  <c r="BK191" i="5"/>
  <c r="BK184" i="5"/>
  <c r="J151" i="4"/>
  <c r="J145" i="4"/>
  <c r="J139" i="4"/>
  <c r="BK132" i="4"/>
  <c r="BK120" i="4"/>
  <c r="BK113" i="4"/>
  <c r="BK108" i="4"/>
  <c r="BK103" i="4"/>
  <c r="BK98" i="4"/>
  <c r="J194" i="3"/>
  <c r="J188" i="3"/>
  <c r="BK181" i="3"/>
  <c r="J174" i="3"/>
  <c r="J164" i="3"/>
  <c r="J159" i="3"/>
  <c r="J152" i="3"/>
  <c r="BK146" i="3"/>
  <c r="BK141" i="3"/>
  <c r="J135" i="3"/>
  <c r="J123" i="3"/>
  <c r="J118" i="3"/>
  <c r="J111" i="3"/>
  <c r="J97" i="3"/>
  <c r="J1418" i="2"/>
  <c r="J1367" i="2"/>
  <c r="J1337" i="2"/>
  <c r="J1329" i="2"/>
  <c r="BK1320" i="2"/>
  <c r="BK1301" i="2"/>
  <c r="BK1285" i="2"/>
  <c r="BK1273" i="2"/>
  <c r="BK1252" i="2"/>
  <c r="BK1216" i="2"/>
  <c r="BK1204" i="2"/>
  <c r="BK1188" i="2"/>
  <c r="J1181" i="2"/>
  <c r="BK1171" i="2"/>
  <c r="BK1156" i="2"/>
  <c r="BK1140" i="2"/>
  <c r="BK1130" i="2"/>
  <c r="J1114" i="2"/>
  <c r="J1111" i="2"/>
  <c r="BK1087" i="2"/>
  <c r="BK1066" i="2"/>
  <c r="J1046" i="2"/>
  <c r="J1038" i="2"/>
  <c r="J1027" i="2"/>
  <c r="BK1014" i="2"/>
  <c r="J985" i="2"/>
  <c r="J971" i="2"/>
  <c r="BK961" i="2"/>
  <c r="J945" i="2"/>
  <c r="J902" i="2"/>
  <c r="BK894" i="2"/>
  <c r="BK879" i="2"/>
  <c r="BK866" i="2"/>
  <c r="BK863" i="2"/>
  <c r="J848" i="2"/>
  <c r="J823" i="2"/>
  <c r="J798" i="2"/>
  <c r="BK786" i="2"/>
  <c r="J758" i="2"/>
  <c r="J684" i="2"/>
  <c r="BK673" i="2"/>
  <c r="BK654" i="2"/>
  <c r="J611" i="2"/>
  <c r="J606" i="2"/>
  <c r="J587" i="2"/>
  <c r="BK563" i="2"/>
  <c r="BK519" i="2"/>
  <c r="J498" i="2"/>
  <c r="J469" i="2"/>
  <c r="BK425" i="2"/>
  <c r="J417" i="2"/>
  <c r="J409" i="2"/>
  <c r="BK392" i="2"/>
  <c r="BK355" i="2"/>
  <c r="BK338" i="2"/>
  <c r="J326" i="2"/>
  <c r="J308" i="2"/>
  <c r="BK280" i="2"/>
  <c r="J223" i="2"/>
  <c r="BK196" i="2"/>
  <c r="AS62" i="1"/>
  <c r="BK142" i="17"/>
  <c r="J136" i="17"/>
  <c r="BK127" i="17"/>
  <c r="J117" i="17"/>
  <c r="BK103" i="17"/>
  <c r="BK95" i="17"/>
  <c r="BK92" i="17"/>
  <c r="J285" i="16"/>
  <c r="BK275" i="16"/>
  <c r="BK264" i="16"/>
  <c r="BK246" i="16"/>
  <c r="J239" i="16"/>
  <c r="J229" i="16"/>
  <c r="BK221" i="16"/>
  <c r="BK202" i="16"/>
  <c r="J178" i="16"/>
  <c r="J145" i="16"/>
  <c r="BK115" i="16"/>
  <c r="J216" i="15"/>
  <c r="J209" i="15"/>
  <c r="J202" i="15"/>
  <c r="BK195" i="15"/>
  <c r="BK184" i="15"/>
  <c r="BK169" i="15"/>
  <c r="BK161" i="15"/>
  <c r="J135" i="15"/>
  <c r="BK116" i="15"/>
  <c r="BK100" i="15"/>
  <c r="J92" i="15"/>
  <c r="J214" i="14"/>
  <c r="BK195" i="14"/>
  <c r="BK180" i="14"/>
  <c r="J160" i="14"/>
  <c r="BK121" i="14"/>
  <c r="BK99" i="14"/>
  <c r="J268" i="13"/>
  <c r="BK253" i="13"/>
  <c r="BK269" i="11"/>
  <c r="J263" i="11"/>
  <c r="J254" i="11"/>
  <c r="BK246" i="11"/>
  <c r="J237" i="11"/>
  <c r="J228" i="11"/>
  <c r="BK217" i="11"/>
  <c r="BK213" i="11"/>
  <c r="BK201" i="11"/>
  <c r="BK196" i="11"/>
  <c r="BK190" i="11"/>
  <c r="BK180" i="11"/>
  <c r="J174" i="11"/>
  <c r="J170" i="11"/>
  <c r="BK184" i="10"/>
  <c r="BK178" i="10"/>
  <c r="BK172" i="10"/>
  <c r="BK166" i="10"/>
  <c r="BK155" i="10"/>
  <c r="J148" i="10"/>
  <c r="J138" i="10"/>
  <c r="BK132" i="10"/>
  <c r="J126" i="10"/>
  <c r="J117" i="10"/>
  <c r="J108" i="10"/>
  <c r="BK174" i="9"/>
  <c r="BK166" i="9"/>
  <c r="BK160" i="9"/>
  <c r="J154" i="9"/>
  <c r="BK149" i="9"/>
  <c r="J146" i="9"/>
  <c r="J136" i="9"/>
  <c r="BK131" i="9"/>
  <c r="BK126" i="9"/>
  <c r="BK120" i="9"/>
  <c r="BK114" i="9"/>
  <c r="J109" i="9"/>
  <c r="J103" i="9"/>
  <c r="BK1605" i="8"/>
  <c r="BK1598" i="8"/>
  <c r="BK1577" i="8"/>
  <c r="BK1543" i="8"/>
  <c r="BK1312" i="8"/>
  <c r="BK1275" i="8"/>
  <c r="BK1241" i="8"/>
  <c r="BK1206" i="8"/>
  <c r="BK1192" i="8"/>
  <c r="BK1133" i="8"/>
  <c r="BK1124" i="8"/>
  <c r="BK1075" i="8"/>
  <c r="BK1047" i="8"/>
  <c r="BK1029" i="8"/>
  <c r="BK1020" i="8"/>
  <c r="BK1011" i="8"/>
  <c r="BK995" i="8"/>
  <c r="BK937" i="8"/>
  <c r="BK919" i="8"/>
  <c r="BK905" i="8"/>
  <c r="BK820" i="8"/>
  <c r="BK666" i="8"/>
  <c r="BK624" i="8"/>
  <c r="BK541" i="8"/>
  <c r="BK527" i="8"/>
  <c r="BK419" i="8"/>
  <c r="BK381" i="8"/>
  <c r="BK345" i="8"/>
  <c r="BK296" i="8"/>
  <c r="BK247" i="8"/>
  <c r="BK225" i="8"/>
  <c r="BK210" i="8"/>
  <c r="J194" i="6"/>
  <c r="BK190" i="6"/>
  <c r="BK184" i="6"/>
  <c r="BK176" i="6"/>
  <c r="BK145" i="3"/>
  <c r="J136" i="3"/>
  <c r="J129" i="3"/>
  <c r="BK120" i="3"/>
  <c r="BK116" i="3"/>
  <c r="BK105" i="3"/>
  <c r="J1591" i="2"/>
  <c r="J1542" i="2"/>
  <c r="J1523" i="2"/>
  <c r="J1482" i="2"/>
  <c r="BK1445" i="2"/>
  <c r="BK1433" i="2"/>
  <c r="J1400" i="2"/>
  <c r="BK1340" i="2"/>
  <c r="BK1333" i="2"/>
  <c r="J1319" i="2"/>
  <c r="J1313" i="2"/>
  <c r="BK1298" i="2"/>
  <c r="J1279" i="2"/>
  <c r="BK1274" i="2"/>
  <c r="BK1269" i="2"/>
  <c r="J1252" i="2"/>
  <c r="J1225" i="2"/>
  <c r="BK1196" i="2"/>
  <c r="BK1185" i="2"/>
  <c r="J1171" i="2"/>
  <c r="BK1158" i="2"/>
  <c r="J1153" i="2"/>
  <c r="BK1144" i="2"/>
  <c r="J1120" i="2"/>
  <c r="BK1099" i="2"/>
  <c r="J1087" i="2"/>
  <c r="J1075" i="2"/>
  <c r="BK1053" i="2"/>
  <c r="J1021" i="2"/>
  <c r="BK1006" i="2"/>
  <c r="J996" i="2"/>
  <c r="J167" i="17"/>
  <c r="BK156" i="17"/>
  <c r="BK140" i="17"/>
  <c r="BK129" i="17"/>
  <c r="BK117" i="17"/>
  <c r="J105" i="17"/>
  <c r="J282" i="16"/>
  <c r="BK267" i="16"/>
  <c r="BK252" i="16"/>
  <c r="J241" i="16"/>
  <c r="J237" i="16"/>
  <c r="BK231" i="16"/>
  <c r="BK217" i="16"/>
  <c r="BK209" i="16"/>
  <c r="BK178" i="16"/>
  <c r="BK157" i="16"/>
  <c r="BK121" i="16"/>
  <c r="J104" i="16"/>
  <c r="J93" i="16"/>
  <c r="BK223" i="15"/>
  <c r="BK210" i="15"/>
  <c r="BK204" i="15"/>
  <c r="J197" i="15"/>
  <c r="BK188" i="15"/>
  <c r="BK182" i="15"/>
  <c r="J169" i="15"/>
  <c r="J153" i="15"/>
  <c r="BK138" i="15"/>
  <c r="J116" i="15"/>
  <c r="J105" i="15"/>
  <c r="BK94" i="15"/>
  <c r="BK223" i="14"/>
  <c r="BK205" i="14"/>
  <c r="BK173" i="14"/>
  <c r="BK164" i="14"/>
  <c r="BK139" i="14"/>
  <c r="J99" i="14"/>
  <c r="BK262" i="13"/>
  <c r="J250" i="13"/>
  <c r="J236" i="13"/>
  <c r="J203" i="13"/>
  <c r="J186" i="13"/>
  <c r="BK172" i="13"/>
  <c r="J144" i="13"/>
  <c r="BK122" i="13"/>
  <c r="J100" i="13"/>
  <c r="BK181" i="12"/>
  <c r="J177" i="12"/>
  <c r="BK170" i="12"/>
  <c r="BK165" i="12"/>
  <c r="J158" i="12"/>
  <c r="BK153" i="12"/>
  <c r="BK143" i="12"/>
  <c r="BK140" i="12"/>
  <c r="J135" i="12"/>
  <c r="J128" i="12"/>
  <c r="J121" i="12"/>
  <c r="BK115" i="12"/>
  <c r="BK373" i="11"/>
  <c r="J363" i="11"/>
  <c r="BK349" i="11"/>
  <c r="J341" i="11"/>
  <c r="J332" i="11"/>
  <c r="BK324" i="11"/>
  <c r="BK314" i="11"/>
  <c r="BK302" i="11"/>
  <c r="BK287" i="11"/>
  <c r="J275" i="11"/>
  <c r="J233" i="11"/>
  <c r="BK219" i="11"/>
  <c r="J211" i="11"/>
  <c r="J198" i="11"/>
  <c r="J190" i="11"/>
  <c r="J175" i="11"/>
  <c r="J169" i="11"/>
  <c r="J188" i="10"/>
  <c r="BK181" i="10"/>
  <c r="J176" i="10"/>
  <c r="J171" i="10"/>
  <c r="BK164" i="10"/>
  <c r="BK154" i="10"/>
  <c r="J149" i="10"/>
  <c r="J144" i="10"/>
  <c r="BK138" i="10"/>
  <c r="BK131" i="10"/>
  <c r="BK127" i="10"/>
  <c r="BK122" i="10"/>
  <c r="BK113" i="10"/>
  <c r="BK105" i="10"/>
  <c r="J173" i="9"/>
  <c r="BK168" i="9"/>
  <c r="J164" i="9"/>
  <c r="BK154" i="9"/>
  <c r="J149" i="9"/>
  <c r="J140" i="9"/>
  <c r="J130" i="9"/>
  <c r="J125" i="9"/>
  <c r="J119" i="9"/>
  <c r="J114" i="9"/>
  <c r="J106" i="9"/>
  <c r="BK100" i="9"/>
  <c r="BK95" i="9"/>
  <c r="BK1457" i="8"/>
  <c r="BK1398" i="8"/>
  <c r="BK1371" i="8"/>
  <c r="BK1283" i="8"/>
  <c r="BK1279" i="8"/>
  <c r="BK1261" i="8"/>
  <c r="BK1245" i="8"/>
  <c r="BK1223" i="8"/>
  <c r="BK1107" i="8"/>
  <c r="BK1053" i="8"/>
  <c r="BK1018" i="8"/>
  <c r="J133" i="6"/>
  <c r="J123" i="6"/>
  <c r="BK118" i="6"/>
  <c r="BK110" i="6"/>
  <c r="J417" i="5"/>
  <c r="BK403" i="5"/>
  <c r="BK392" i="5"/>
  <c r="BK384" i="5"/>
  <c r="BK377" i="5"/>
  <c r="BK369" i="5"/>
  <c r="BK356" i="5"/>
  <c r="BK352" i="5"/>
  <c r="J341" i="5"/>
  <c r="J329" i="5"/>
  <c r="J317" i="5"/>
  <c r="BK305" i="5"/>
  <c r="BK292" i="5"/>
  <c r="BK283" i="5"/>
  <c r="BK273" i="5"/>
  <c r="BK263" i="5"/>
  <c r="J252" i="5"/>
  <c r="BK245" i="5"/>
  <c r="BK234" i="5"/>
  <c r="BK225" i="5"/>
  <c r="J215" i="5"/>
  <c r="BK201" i="5"/>
  <c r="J193" i="5"/>
  <c r="BK185" i="5"/>
  <c r="BK153" i="4"/>
  <c r="J141" i="4"/>
  <c r="J133" i="4"/>
  <c r="BK129" i="4"/>
  <c r="BK116" i="4"/>
  <c r="BK111" i="4"/>
  <c r="J103" i="4"/>
  <c r="J98" i="4"/>
  <c r="BK202" i="3"/>
  <c r="J191" i="3"/>
  <c r="BK187" i="3"/>
  <c r="BK180" i="3"/>
  <c r="J172" i="3"/>
  <c r="BK164" i="3"/>
  <c r="BK159" i="3"/>
  <c r="J148" i="3"/>
  <c r="J140" i="3"/>
  <c r="BK135" i="3"/>
  <c r="BK125" i="3"/>
  <c r="J119" i="3"/>
  <c r="BK109" i="3"/>
  <c r="BK97" i="3"/>
  <c r="J1545" i="2"/>
  <c r="BK1533" i="2"/>
  <c r="BK1492" i="2"/>
  <c r="J1448" i="2"/>
  <c r="BK1435" i="2"/>
  <c r="J1420" i="2"/>
  <c r="J1369" i="2"/>
  <c r="J1336" i="2"/>
  <c r="J1324" i="2"/>
  <c r="J1318" i="2"/>
  <c r="J1309" i="2"/>
  <c r="BK1299" i="2"/>
  <c r="J1285" i="2"/>
  <c r="BK1276" i="2"/>
  <c r="BK1268" i="2"/>
  <c r="BK1229" i="2"/>
  <c r="BK1220" i="2"/>
  <c r="J1200" i="2"/>
  <c r="J1189" i="2"/>
  <c r="BK1183" i="2"/>
  <c r="BK1167" i="2"/>
  <c r="BK1155" i="2"/>
  <c r="BK1147" i="2"/>
  <c r="BK1133" i="2"/>
  <c r="BK1114" i="2"/>
  <c r="J1098" i="2"/>
  <c r="J1081" i="2"/>
  <c r="BK1060" i="2"/>
  <c r="BK1046" i="2"/>
  <c r="BK1024" i="2"/>
  <c r="J1011" i="2"/>
  <c r="BK1000" i="2"/>
  <c r="J994" i="2"/>
  <c r="BK971" i="2"/>
  <c r="BK956" i="2"/>
  <c r="BK941" i="2"/>
  <c r="J906" i="2"/>
  <c r="BK888" i="2"/>
  <c r="J884" i="2"/>
  <c r="BK872" i="2"/>
  <c r="J861" i="2"/>
  <c r="BK854" i="2"/>
  <c r="J831" i="2"/>
  <c r="J803" i="2"/>
  <c r="BK783" i="2"/>
  <c r="BK760" i="2"/>
  <c r="J682" i="2"/>
  <c r="J673" i="2"/>
  <c r="BK662" i="2"/>
  <c r="J630" i="2"/>
  <c r="J608" i="2"/>
  <c r="J582" i="2"/>
  <c r="J563" i="2"/>
  <c r="J536" i="2"/>
  <c r="BK493" i="2"/>
  <c r="BK469" i="2"/>
  <c r="BK421" i="2"/>
  <c r="BK407" i="2"/>
  <c r="J392" i="2"/>
  <c r="BK382" i="2"/>
  <c r="J358" i="2"/>
  <c r="J345" i="2"/>
  <c r="BK332" i="2"/>
  <c r="J317" i="2"/>
  <c r="J305" i="2"/>
  <c r="BK297" i="2"/>
  <c r="J245" i="2"/>
  <c r="BK231" i="2"/>
  <c r="J209" i="2"/>
  <c r="BK187" i="2"/>
  <c r="BK130" i="2"/>
  <c r="J86" i="18"/>
  <c r="J83" i="18"/>
  <c r="J166" i="17"/>
  <c r="BK158" i="17"/>
  <c r="BK141" i="17"/>
  <c r="BK136" i="17"/>
  <c r="J121" i="17"/>
  <c r="BK111" i="17"/>
  <c r="BK99" i="17"/>
  <c r="BK91" i="17"/>
  <c r="BK240" i="16"/>
  <c r="J232" i="16"/>
  <c r="J224" i="16"/>
  <c r="J211" i="16"/>
  <c r="BK190" i="16"/>
  <c r="BK161" i="16"/>
  <c r="J139" i="16"/>
  <c r="BK101" i="16"/>
  <c r="BK93" i="16"/>
  <c r="BK220" i="15"/>
  <c r="BK209" i="15"/>
  <c r="J206" i="15"/>
  <c r="J199" i="15"/>
  <c r="BK191" i="15"/>
  <c r="J184" i="15"/>
  <c r="J173" i="15"/>
  <c r="J164" i="15"/>
  <c r="BK141" i="15"/>
  <c r="BK120" i="15"/>
  <c r="J94" i="15"/>
  <c r="BK220" i="14"/>
  <c r="BK214" i="14"/>
  <c r="BK197" i="14"/>
  <c r="J180" i="14"/>
  <c r="J168" i="14"/>
  <c r="BK157" i="14"/>
  <c r="BK128" i="14"/>
  <c r="J107" i="14"/>
  <c r="BK264" i="13"/>
  <c r="BK242" i="13"/>
  <c r="BK231" i="13"/>
  <c r="J218" i="13"/>
  <c r="J214" i="13"/>
  <c r="BK183" i="13"/>
  <c r="BK162" i="13"/>
  <c r="J151" i="13"/>
  <c r="BK132" i="13"/>
  <c r="J122" i="13"/>
  <c r="BK190" i="12"/>
  <c r="BK180" i="12"/>
  <c r="BK174" i="12"/>
  <c r="BK162" i="12"/>
  <c r="BK154" i="12"/>
  <c r="J151" i="12"/>
  <c r="J141" i="12"/>
  <c r="J132" i="12"/>
  <c r="BK124" i="12"/>
  <c r="BK116" i="12"/>
  <c r="BK107" i="12"/>
  <c r="BK371" i="11"/>
  <c r="BK363" i="11"/>
  <c r="BK354" i="11"/>
  <c r="J349" i="11"/>
  <c r="BK335" i="11"/>
  <c r="BK326" i="11"/>
  <c r="J316" i="11"/>
  <c r="BK310" i="11"/>
  <c r="J300" i="11"/>
  <c r="BK296" i="11"/>
  <c r="BK282" i="11"/>
  <c r="BK1520" i="8"/>
  <c r="BK1462" i="8"/>
  <c r="BK1415" i="8"/>
  <c r="BK1366" i="8"/>
  <c r="BK1237" i="8"/>
  <c r="BK1201" i="8"/>
  <c r="BK1189" i="8"/>
  <c r="BK1184" i="8"/>
  <c r="BK1177" i="8"/>
  <c r="BK1129" i="8"/>
  <c r="BK1098" i="8"/>
  <c r="BK1077" i="8"/>
  <c r="BK1063" i="8"/>
  <c r="BK1049" i="8"/>
  <c r="BK992" i="8"/>
  <c r="BK973" i="8"/>
  <c r="BK933" i="8"/>
  <c r="BK923" i="8"/>
  <c r="BK914" i="8"/>
  <c r="BK858" i="8"/>
  <c r="BK830" i="8"/>
  <c r="BK799" i="8"/>
  <c r="BK783" i="8"/>
  <c r="BK656" i="8"/>
  <c r="BK631" i="8"/>
  <c r="BK598" i="8"/>
  <c r="BK591" i="8"/>
  <c r="BK551" i="8"/>
  <c r="BK338" i="8"/>
  <c r="BK301" i="8"/>
  <c r="BK205" i="8"/>
  <c r="J190" i="6"/>
  <c r="J183" i="6"/>
  <c r="J178" i="6"/>
  <c r="J173" i="6"/>
  <c r="BK165" i="6"/>
  <c r="BK160" i="6"/>
  <c r="J154" i="6"/>
  <c r="J150" i="6"/>
  <c r="J144" i="6"/>
  <c r="J141" i="6"/>
  <c r="BK135" i="6"/>
  <c r="J129" i="6"/>
  <c r="J121" i="6"/>
  <c r="BK113" i="6"/>
  <c r="J418" i="5"/>
  <c r="BK411" i="5"/>
  <c r="J399" i="5"/>
  <c r="J378" i="5"/>
  <c r="BK368" i="5"/>
  <c r="BK353" i="5"/>
  <c r="J344" i="5"/>
  <c r="BK337" i="5"/>
  <c r="BK330" i="5"/>
  <c r="J319" i="5"/>
  <c r="J303" i="5"/>
  <c r="J292" i="5"/>
  <c r="J277" i="5"/>
  <c r="J273" i="5"/>
  <c r="J263" i="5"/>
  <c r="BK252" i="5"/>
  <c r="J239" i="5"/>
  <c r="J228" i="5"/>
  <c r="BK219" i="5"/>
  <c r="BK210" i="5"/>
  <c r="J204" i="5"/>
  <c r="J196" i="5"/>
  <c r="BK193" i="5"/>
  <c r="J187" i="5"/>
  <c r="BK181" i="5"/>
  <c r="J152" i="4"/>
  <c r="J144" i="4"/>
  <c r="BK137" i="4"/>
  <c r="BK133" i="4"/>
  <c r="J129" i="4"/>
  <c r="J121" i="4"/>
  <c r="J116" i="4"/>
  <c r="J106" i="4"/>
  <c r="BK100" i="4"/>
  <c r="J203" i="3"/>
  <c r="J195" i="3"/>
  <c r="BK190" i="3"/>
  <c r="BK184" i="3"/>
  <c r="BK178" i="3"/>
  <c r="BK174" i="3"/>
  <c r="BK161" i="3"/>
  <c r="J155" i="3"/>
  <c r="BK982" i="2"/>
  <c r="BK966" i="2"/>
  <c r="J951" i="2"/>
  <c r="BK925" i="2"/>
  <c r="BK914" i="2"/>
  <c r="BK899" i="2"/>
  <c r="BK882" i="2"/>
  <c r="J865" i="2"/>
  <c r="BK856" i="2"/>
  <c r="BK842" i="2"/>
  <c r="J835" i="2"/>
  <c r="J821" i="2"/>
  <c r="BK803" i="2"/>
  <c r="J777" i="2"/>
  <c r="BK766" i="2"/>
  <c r="BK744" i="2"/>
  <c r="BK684" i="2"/>
  <c r="J654" i="2"/>
  <c r="J637" i="2"/>
  <c r="J617" i="2"/>
  <c r="J604" i="2"/>
  <c r="J577" i="2"/>
  <c r="BK548" i="2"/>
  <c r="J503" i="2"/>
  <c r="BK486" i="2"/>
  <c r="BK417" i="2"/>
  <c r="BK409" i="2"/>
  <c r="BK391" i="2"/>
  <c r="J375" i="2"/>
  <c r="BK348" i="2"/>
  <c r="BK334" i="2"/>
  <c r="BK304" i="2"/>
  <c r="J257" i="2"/>
  <c r="J232" i="2"/>
  <c r="BK202" i="2"/>
  <c r="J188" i="2"/>
  <c r="J154" i="2"/>
  <c r="J36" i="7"/>
  <c r="AW61" i="1"/>
  <c r="J91" i="18"/>
  <c r="J231" i="13"/>
  <c r="J222" i="13"/>
  <c r="BK214" i="13"/>
  <c r="BK203" i="13"/>
  <c r="BK195" i="13"/>
  <c r="J183" i="13"/>
  <c r="BK165" i="13"/>
  <c r="BK158" i="13"/>
  <c r="J137" i="13"/>
  <c r="BK114" i="13"/>
  <c r="J190" i="12"/>
  <c r="J183" i="12"/>
  <c r="BK171" i="12"/>
  <c r="J165" i="12"/>
  <c r="J159" i="12"/>
  <c r="J149" i="12"/>
  <c r="J142" i="12"/>
  <c r="BK131" i="12"/>
  <c r="J124" i="12"/>
  <c r="J116" i="12"/>
  <c r="BK106" i="12"/>
  <c r="J354" i="11"/>
  <c r="BK346" i="11"/>
  <c r="J335" i="11"/>
  <c r="J324" i="11"/>
  <c r="BK306" i="11"/>
  <c r="BK300" i="11"/>
  <c r="J296" i="11"/>
  <c r="BK285" i="11"/>
  <c r="J273" i="11"/>
  <c r="J257" i="11"/>
  <c r="J247" i="11"/>
  <c r="BK239" i="11"/>
  <c r="BK228" i="11"/>
  <c r="BK222" i="11"/>
  <c r="BK215" i="11"/>
  <c r="BK205" i="11"/>
  <c r="J195" i="11"/>
  <c r="BK187" i="11"/>
  <c r="J183" i="11"/>
  <c r="J176" i="11"/>
  <c r="BK173" i="11"/>
  <c r="J166" i="11"/>
  <c r="BK188" i="10"/>
  <c r="J185" i="10"/>
  <c r="J178" i="10"/>
  <c r="BK169" i="10"/>
  <c r="J164" i="10"/>
  <c r="J159" i="10"/>
  <c r="BK151" i="10"/>
  <c r="J145" i="10"/>
  <c r="J140" i="10"/>
  <c r="J132" i="10"/>
  <c r="J122" i="10"/>
  <c r="BK117" i="10"/>
  <c r="BK109" i="10"/>
  <c r="J105" i="10"/>
  <c r="J172" i="9"/>
  <c r="BK165" i="9"/>
  <c r="J161" i="9"/>
  <c r="BK155" i="9"/>
  <c r="J148" i="9"/>
  <c r="BK140" i="9"/>
  <c r="BK134" i="9"/>
  <c r="BK127" i="9"/>
  <c r="BK118" i="9"/>
  <c r="J111" i="9"/>
  <c r="BK106" i="9"/>
  <c r="BK99" i="9"/>
  <c r="BK94" i="9"/>
  <c r="BK1422" i="8"/>
  <c r="BK1383" i="8"/>
  <c r="BK1332" i="8"/>
  <c r="BK1268" i="8"/>
  <c r="BK1061" i="8"/>
  <c r="BK951" i="8"/>
  <c r="BK899" i="8"/>
  <c r="BK857" i="8"/>
  <c r="BK714" i="8"/>
  <c r="BK669" i="8"/>
  <c r="BK623" i="8"/>
  <c r="BK592" i="8"/>
  <c r="BK575" i="8"/>
  <c r="BK533" i="8"/>
  <c r="BK491" i="8"/>
  <c r="BK412" i="8"/>
  <c r="BK388" i="8"/>
  <c r="BK370" i="8"/>
  <c r="BK329" i="8"/>
  <c r="BK238" i="8"/>
  <c r="BK200" i="8"/>
  <c r="BK185" i="8"/>
  <c r="BK88" i="7"/>
  <c r="J189" i="6"/>
  <c r="J180" i="6"/>
  <c r="BK173" i="6"/>
  <c r="J167" i="6"/>
  <c r="J163" i="6"/>
  <c r="J159" i="6"/>
  <c r="BK154" i="6"/>
  <c r="BK150" i="6"/>
  <c r="BK144" i="6"/>
  <c r="BK141" i="6"/>
  <c r="BK136" i="6"/>
  <c r="BK131" i="6"/>
  <c r="BK122" i="6"/>
  <c r="J114" i="6"/>
  <c r="J411" i="5"/>
  <c r="J403" i="5"/>
  <c r="BK395" i="5"/>
  <c r="BK378" i="5"/>
  <c r="J369" i="5"/>
  <c r="J363" i="5"/>
  <c r="BK354" i="5"/>
  <c r="J346" i="5"/>
  <c r="BK341" i="5"/>
  <c r="BK332" i="5"/>
  <c r="BK329" i="5"/>
  <c r="BK317" i="5"/>
  <c r="J307" i="5"/>
  <c r="BK285" i="5"/>
  <c r="J276" i="5"/>
  <c r="BK269" i="5"/>
  <c r="J257" i="5"/>
  <c r="BK250" i="5"/>
  <c r="J235" i="5"/>
  <c r="BK228" i="5"/>
  <c r="BK216" i="5"/>
  <c r="BK206" i="5"/>
  <c r="J198" i="5"/>
  <c r="BK187" i="5"/>
  <c r="BK182" i="5"/>
  <c r="BK150" i="4"/>
  <c r="BK144" i="4"/>
  <c r="J140" i="4"/>
  <c r="J130" i="4"/>
  <c r="BK124" i="4"/>
  <c r="BK118" i="4"/>
  <c r="BK110" i="4"/>
  <c r="J104" i="4"/>
  <c r="J99" i="4"/>
  <c r="BK199" i="3"/>
  <c r="J184" i="3"/>
  <c r="BK179" i="3"/>
  <c r="J176" i="3"/>
  <c r="BK166" i="3"/>
  <c r="J161" i="3"/>
  <c r="BK149" i="3"/>
  <c r="BK144" i="3"/>
  <c r="BK138" i="3"/>
  <c r="J134" i="3"/>
  <c r="J122" i="3"/>
  <c r="J115" i="3"/>
  <c r="J107" i="3"/>
  <c r="J1402" i="2"/>
  <c r="J1340" i="2"/>
  <c r="BK1334" i="2"/>
  <c r="J1321" i="2"/>
  <c r="J1307" i="2"/>
  <c r="J1296" i="2"/>
  <c r="BK1277" i="2"/>
  <c r="BK1271" i="2"/>
  <c r="J1266" i="2"/>
  <c r="BK1225" i="2"/>
  <c r="J1213" i="2"/>
  <c r="BK1192" i="2"/>
  <c r="BK1182" i="2"/>
  <c r="J1172" i="2"/>
  <c r="J1161" i="2"/>
  <c r="BK1149" i="2"/>
  <c r="J1143" i="2"/>
  <c r="J1133" i="2"/>
  <c r="BK1113" i="2"/>
  <c r="J1105" i="2"/>
  <c r="J1091" i="2"/>
  <c r="BK1075" i="2"/>
  <c r="J1053" i="2"/>
  <c r="J1045" i="2"/>
  <c r="BK1031" i="2"/>
  <c r="BK1017" i="2"/>
  <c r="J998" i="2"/>
  <c r="J978" i="2"/>
  <c r="BK964" i="2"/>
  <c r="BK951" i="2"/>
  <c r="BK939" i="2"/>
  <c r="J899" i="2"/>
  <c r="J891" i="2"/>
  <c r="BK874" i="2"/>
  <c r="BK865" i="2"/>
  <c r="J856" i="2"/>
  <c r="J827" i="2"/>
  <c r="BK795" i="2"/>
  <c r="BK777" i="2"/>
  <c r="BK717" i="2"/>
  <c r="BK682" i="2"/>
  <c r="BK666" i="2"/>
  <c r="J646" i="2"/>
  <c r="J626" i="2"/>
  <c r="BK607" i="2"/>
  <c r="J591" i="2"/>
  <c r="BK573" i="2"/>
  <c r="BK546" i="2"/>
  <c r="J502" i="2"/>
  <c r="J486" i="2"/>
  <c r="BK437" i="2"/>
  <c r="J419" i="2"/>
  <c r="J411" i="2"/>
  <c r="J401" i="2"/>
  <c r="BK388" i="2"/>
  <c r="BK358" i="2"/>
  <c r="J334" i="2"/>
  <c r="BK317" i="2"/>
  <c r="BK305" i="2"/>
  <c r="BK292" i="2"/>
  <c r="BK238" i="2"/>
  <c r="J199" i="2"/>
  <c r="J148" i="2"/>
  <c r="BK90" i="18"/>
  <c r="BK85" i="18"/>
  <c r="BK167" i="17"/>
  <c r="J163" i="17"/>
  <c r="J158" i="17"/>
  <c r="J151" i="17"/>
  <c r="J141" i="17"/>
  <c r="J133" i="17"/>
  <c r="J123" i="17"/>
  <c r="J113" i="17"/>
  <c r="BK105" i="17"/>
  <c r="J97" i="17"/>
  <c r="J91" i="17"/>
  <c r="BK278" i="16"/>
  <c r="J267" i="16"/>
  <c r="J252" i="16"/>
  <c r="BK241" i="16"/>
  <c r="J231" i="16"/>
  <c r="BK216" i="16"/>
  <c r="BK191" i="16"/>
  <c r="BK164" i="16"/>
  <c r="BK127" i="16"/>
  <c r="J92" i="16"/>
  <c r="J212" i="15"/>
  <c r="BK205" i="15"/>
  <c r="J198" i="15"/>
  <c r="BK186" i="15"/>
  <c r="J176" i="15"/>
  <c r="BK167" i="15"/>
  <c r="BK153" i="15"/>
  <c r="J138" i="15"/>
  <c r="BK105" i="15"/>
  <c r="J90" i="15"/>
  <c r="J218" i="14"/>
  <c r="BK199" i="14"/>
  <c r="J193" i="14"/>
  <c r="BK168" i="14"/>
  <c r="J136" i="14"/>
  <c r="J276" i="13"/>
  <c r="J264" i="13"/>
  <c r="J255" i="13"/>
  <c r="J248" i="13"/>
  <c r="J266" i="11"/>
  <c r="BK257" i="11"/>
  <c r="J249" i="11"/>
  <c r="BK243" i="11"/>
  <c r="J230" i="11"/>
  <c r="BK220" i="11"/>
  <c r="J215" i="11"/>
  <c r="BK206" i="11"/>
  <c r="BK195" i="11"/>
  <c r="BK183" i="11"/>
  <c r="BK178" i="11"/>
  <c r="BK175" i="11"/>
  <c r="J167" i="11"/>
  <c r="BK185" i="10"/>
  <c r="J179" i="10"/>
  <c r="BK168" i="10"/>
  <c r="J163" i="10"/>
  <c r="BK159" i="10"/>
  <c r="J154" i="10"/>
  <c r="BK146" i="10"/>
  <c r="BK135" i="10"/>
  <c r="J129" i="10"/>
  <c r="BK116" i="10"/>
  <c r="J112" i="10"/>
  <c r="J107" i="10"/>
  <c r="BK173" i="9"/>
  <c r="BK163" i="9"/>
  <c r="J155" i="9"/>
  <c r="BK151" i="9"/>
  <c r="J143" i="9"/>
  <c r="J139" i="9"/>
  <c r="BK133" i="9"/>
  <c r="J127" i="9"/>
  <c r="J124" i="9"/>
  <c r="BK119" i="9"/>
  <c r="BK111" i="9"/>
  <c r="BK105" i="9"/>
  <c r="BK101" i="9"/>
  <c r="BK97" i="9"/>
  <c r="BK1603" i="8"/>
  <c r="BK1593" i="8"/>
  <c r="BK1545" i="8"/>
  <c r="BK1533" i="8"/>
  <c r="BK1527" i="8"/>
  <c r="BK1472" i="8"/>
  <c r="BK1446" i="8"/>
  <c r="BK1410" i="8"/>
  <c r="BK1363" i="8"/>
  <c r="BK1278" i="8"/>
  <c r="BK1273" i="8"/>
  <c r="BK1257" i="8"/>
  <c r="BK1231" i="8"/>
  <c r="BK1210" i="8"/>
  <c r="BK1204" i="8"/>
  <c r="BK1193" i="8"/>
  <c r="BK1154" i="8"/>
  <c r="BK1128" i="8"/>
  <c r="BK1048" i="8"/>
  <c r="BK1035" i="8"/>
  <c r="BK1026" i="8"/>
  <c r="BK917" i="8"/>
  <c r="BK867" i="8"/>
  <c r="BK852" i="8"/>
  <c r="BK826" i="8"/>
  <c r="BK824" i="8"/>
  <c r="BK811" i="8"/>
  <c r="BK716" i="8"/>
  <c r="BK620" i="8"/>
  <c r="BK464" i="8"/>
  <c r="BK394" i="8"/>
  <c r="BK317" i="8"/>
  <c r="BK147" i="8"/>
  <c r="J195" i="6"/>
  <c r="BK191" i="6"/>
  <c r="J186" i="6"/>
  <c r="J181" i="6"/>
  <c r="J175" i="6"/>
  <c r="J141" i="3"/>
  <c r="BK134" i="3"/>
  <c r="J127" i="3"/>
  <c r="BK119" i="3"/>
  <c r="J109" i="3"/>
  <c r="J101" i="3"/>
  <c r="J1558" i="2"/>
  <c r="J1533" i="2"/>
  <c r="J1483" i="2"/>
  <c r="J1443" i="2"/>
  <c r="J1429" i="2"/>
  <c r="BK1386" i="2"/>
  <c r="BK1335" i="2"/>
  <c r="BK1321" i="2"/>
  <c r="J1315" i="2"/>
  <c r="J1299" i="2"/>
  <c r="J1281" i="2"/>
  <c r="J1276" i="2"/>
  <c r="BK1272" i="2"/>
  <c r="J1262" i="2"/>
  <c r="J1231" i="2"/>
  <c r="BK1213" i="2"/>
  <c r="BK1189" i="2"/>
  <c r="BK1172" i="2"/>
  <c r="J1162" i="2"/>
  <c r="J1154" i="2"/>
  <c r="BK1148" i="2"/>
  <c r="J1123" i="2"/>
  <c r="J1110" i="2"/>
  <c r="BK1059" i="2"/>
  <c r="BK1045" i="2"/>
  <c r="BK1037" i="2"/>
  <c r="BK1016" i="2"/>
  <c r="BK998" i="2"/>
  <c r="J130" i="2"/>
  <c r="BK163" i="17"/>
  <c r="J145" i="17"/>
  <c r="J137" i="17"/>
  <c r="BK125" i="17"/>
  <c r="J111" i="17"/>
  <c r="J101" i="17"/>
  <c r="J278" i="16"/>
  <c r="J261" i="16"/>
  <c r="J246" i="16"/>
  <c r="BK239" i="16"/>
  <c r="BK232" i="16"/>
  <c r="BK220" i="16"/>
  <c r="BK211" i="16"/>
  <c r="BK172" i="16"/>
  <c r="J151" i="16"/>
  <c r="J115" i="16"/>
  <c r="J101" i="16"/>
  <c r="BK92" i="16"/>
  <c r="J217" i="15"/>
  <c r="BK206" i="15"/>
  <c r="BK199" i="15"/>
  <c r="J191" i="15"/>
  <c r="J186" i="15"/>
  <c r="BK178" i="15"/>
  <c r="J161" i="15"/>
  <c r="J147" i="15"/>
  <c r="BK132" i="15"/>
  <c r="BK112" i="15"/>
  <c r="J100" i="15"/>
  <c r="BK91" i="15"/>
  <c r="BK216" i="14"/>
  <c r="J195" i="14"/>
  <c r="BK166" i="14"/>
  <c r="BK149" i="14"/>
  <c r="J127" i="14"/>
  <c r="BK268" i="13"/>
  <c r="J253" i="13"/>
  <c r="J242" i="13"/>
  <c r="J199" i="13"/>
  <c r="J179" i="13"/>
  <c r="BK161" i="13"/>
  <c r="J148" i="13"/>
  <c r="J129" i="13"/>
  <c r="J114" i="13"/>
  <c r="BK188" i="12"/>
  <c r="J179" i="12"/>
  <c r="J174" i="12"/>
  <c r="BK168" i="12"/>
  <c r="J163" i="12"/>
  <c r="BK155" i="12"/>
  <c r="BK149" i="12"/>
  <c r="BK142" i="12"/>
  <c r="BK137" i="12"/>
  <c r="BK132" i="12"/>
  <c r="J122" i="12"/>
  <c r="BK117" i="12"/>
  <c r="J110" i="12"/>
  <c r="J369" i="11"/>
  <c r="BK357" i="11"/>
  <c r="J346" i="11"/>
  <c r="J340" i="11"/>
  <c r="BK330" i="11"/>
  <c r="BK322" i="11"/>
  <c r="J312" i="11"/>
  <c r="BK294" i="11"/>
  <c r="J282" i="11"/>
  <c r="BK271" i="11"/>
  <c r="BK265" i="11"/>
  <c r="BK255" i="11"/>
  <c r="BK250" i="11"/>
  <c r="BK244" i="11"/>
  <c r="J239" i="11"/>
  <c r="J226" i="11"/>
  <c r="J222" i="11"/>
  <c r="J216" i="11"/>
  <c r="J201" i="11"/>
  <c r="BK191" i="11"/>
  <c r="BK186" i="11"/>
  <c r="J173" i="11"/>
  <c r="BK167" i="11"/>
  <c r="J186" i="10"/>
  <c r="BK177" i="10"/>
  <c r="J172" i="10"/>
  <c r="J169" i="10"/>
  <c r="BK158" i="10"/>
  <c r="BK152" i="10"/>
  <c r="J147" i="10"/>
  <c r="BK140" i="10"/>
  <c r="BK136" i="10"/>
  <c r="BK129" i="10"/>
  <c r="BK125" i="10"/>
  <c r="J116" i="10"/>
  <c r="BK110" i="10"/>
  <c r="J102" i="10"/>
  <c r="J171" i="9"/>
  <c r="J165" i="9"/>
  <c r="J157" i="9"/>
  <c r="J150" i="9"/>
  <c r="J141" i="9"/>
  <c r="BK132" i="9"/>
  <c r="J126" i="9"/>
  <c r="BK122" i="9"/>
  <c r="J117" i="9"/>
  <c r="J108" i="9"/>
  <c r="J102" i="9"/>
  <c r="J98" i="9"/>
  <c r="BK1460" i="8"/>
  <c r="BK1401" i="8"/>
  <c r="BK1391" i="8"/>
  <c r="BK1185" i="8"/>
  <c r="BK1138" i="8"/>
  <c r="BK1117" i="8"/>
  <c r="BK1108" i="8"/>
  <c r="BK1086" i="8"/>
  <c r="BK127" i="6"/>
  <c r="BK115" i="6"/>
  <c r="J111" i="6"/>
  <c r="J415" i="5"/>
  <c r="BK397" i="5"/>
  <c r="J388" i="5"/>
  <c r="BK380" i="5"/>
  <c r="BK375" i="5"/>
  <c r="BK363" i="5"/>
  <c r="J355" i="5"/>
  <c r="J350" i="5"/>
  <c r="BK338" i="5"/>
  <c r="BK325" i="5"/>
  <c r="J313" i="5"/>
  <c r="BK300" i="5"/>
  <c r="J294" i="5"/>
  <c r="BK279" i="5"/>
  <c r="J267" i="5"/>
  <c r="BK257" i="5"/>
  <c r="BK247" i="5"/>
  <c r="BK237" i="5"/>
  <c r="J226" i="5"/>
  <c r="BK218" i="5"/>
  <c r="BK203" i="5"/>
  <c r="BK194" i="5"/>
  <c r="BK188" i="5"/>
  <c r="J182" i="5"/>
  <c r="J149" i="4"/>
  <c r="BK140" i="4"/>
  <c r="BK127" i="4"/>
  <c r="BK121" i="4"/>
  <c r="J113" i="4"/>
  <c r="J105" i="4"/>
  <c r="J100" i="4"/>
  <c r="J205" i="3"/>
  <c r="BK193" i="3"/>
  <c r="BK188" i="3"/>
  <c r="J183" i="3"/>
  <c r="BK176" i="3"/>
  <c r="BK171" i="3"/>
  <c r="J163" i="3"/>
  <c r="J150" i="3"/>
  <c r="J143" i="3"/>
  <c r="BK137" i="3"/>
  <c r="BK122" i="3"/>
  <c r="J117" i="3"/>
  <c r="J105" i="3"/>
  <c r="BK1558" i="2"/>
  <c r="J1539" i="2"/>
  <c r="BK1501" i="2"/>
  <c r="BK1473" i="2"/>
  <c r="BK1441" i="2"/>
  <c r="BK1429" i="2"/>
  <c r="BK1400" i="2"/>
  <c r="BK1339" i="2"/>
  <c r="J1332" i="2"/>
  <c r="BK1319" i="2"/>
  <c r="BK1315" i="2"/>
  <c r="J1301" i="2"/>
  <c r="J1298" i="2"/>
  <c r="BK1281" i="2"/>
  <c r="J1274" i="2"/>
  <c r="BK1241" i="2"/>
  <c r="BK1228" i="2"/>
  <c r="J1216" i="2"/>
  <c r="J1204" i="2"/>
  <c r="J1192" i="2"/>
  <c r="BK1181" i="2"/>
  <c r="BK1161" i="2"/>
  <c r="J1152" i="2"/>
  <c r="BK1143" i="2"/>
  <c r="BK1120" i="2"/>
  <c r="BK1105" i="2"/>
  <c r="J1094" i="2"/>
  <c r="BK1068" i="2"/>
  <c r="J1059" i="2"/>
  <c r="BK1033" i="2"/>
  <c r="J1020" i="2"/>
  <c r="J1016" i="2"/>
  <c r="J1006" i="2"/>
  <c r="J988" i="2"/>
  <c r="J974" i="2"/>
  <c r="J961" i="2"/>
  <c r="BK945" i="2"/>
  <c r="BK922" i="2"/>
  <c r="BK898" i="2"/>
  <c r="J885" i="2"/>
  <c r="BK877" i="2"/>
  <c r="BK864" i="2"/>
  <c r="BK859" i="2"/>
  <c r="BK837" i="2"/>
  <c r="BK827" i="2"/>
  <c r="J795" i="2"/>
  <c r="J771" i="2"/>
  <c r="J717" i="2"/>
  <c r="BK677" i="2"/>
  <c r="J666" i="2"/>
  <c r="BK651" i="2"/>
  <c r="BK626" i="2"/>
  <c r="BK606" i="2"/>
  <c r="BK577" i="2"/>
  <c r="J552" i="2"/>
  <c r="BK532" i="2"/>
  <c r="BK440" i="2"/>
  <c r="J436" i="2"/>
  <c r="BK419" i="2"/>
  <c r="J395" i="2"/>
  <c r="J383" i="2"/>
  <c r="J365" i="2"/>
  <c r="J355" i="2"/>
  <c r="BK340" i="2"/>
  <c r="BK336" i="2"/>
  <c r="J311" i="2"/>
  <c r="J303" i="2"/>
  <c r="BK283" i="2"/>
  <c r="J241" i="2"/>
  <c r="BK223" i="2"/>
  <c r="J211" i="2"/>
  <c r="BK192" i="2"/>
  <c r="BK87" i="18"/>
  <c r="J84" i="18"/>
  <c r="J169" i="17"/>
  <c r="J160" i="17"/>
  <c r="BK143" i="17"/>
  <c r="BK139" i="17"/>
  <c r="J119" i="17"/>
  <c r="BK107" i="17"/>
  <c r="BK97" i="17"/>
  <c r="J264" i="16"/>
  <c r="J242" i="16"/>
  <c r="BK233" i="16"/>
  <c r="J223" i="16"/>
  <c r="J202" i="16"/>
  <c r="J168" i="16"/>
  <c r="J157" i="16"/>
  <c r="BK109" i="16"/>
  <c r="BK95" i="16"/>
  <c r="J91" i="16"/>
  <c r="BK216" i="15"/>
  <c r="BK207" i="15"/>
  <c r="J203" i="15"/>
  <c r="BK196" i="15"/>
  <c r="J188" i="15"/>
  <c r="J180" i="15"/>
  <c r="BK155" i="15"/>
  <c r="BK135" i="15"/>
  <c r="J108" i="15"/>
  <c r="BK92" i="15"/>
  <c r="BK218" i="14"/>
  <c r="J199" i="14"/>
  <c r="BK181" i="14"/>
  <c r="J173" i="14"/>
  <c r="BK160" i="14"/>
  <c r="BK136" i="14"/>
  <c r="J121" i="14"/>
  <c r="BK276" i="13"/>
  <c r="BK245" i="13"/>
  <c r="J226" i="13"/>
  <c r="J217" i="13"/>
  <c r="J206" i="13"/>
  <c r="J176" i="13"/>
  <c r="J161" i="13"/>
  <c r="BK148" i="13"/>
  <c r="J141" i="13"/>
  <c r="J113" i="13"/>
  <c r="J189" i="12"/>
  <c r="BK179" i="12"/>
  <c r="BK176" i="12"/>
  <c r="BK164" i="12"/>
  <c r="BK156" i="12"/>
  <c r="J146" i="12"/>
  <c r="J143" i="12"/>
  <c r="BK136" i="12"/>
  <c r="J130" i="12"/>
  <c r="BK120" i="12"/>
  <c r="J113" i="12"/>
  <c r="J106" i="12"/>
  <c r="BK367" i="11"/>
  <c r="J357" i="11"/>
  <c r="BK350" i="11"/>
  <c r="BK340" i="11"/>
  <c r="BK332" i="11"/>
  <c r="BK328" i="11"/>
  <c r="BK319" i="11"/>
  <c r="BK308" i="11"/>
  <c r="J298" i="11"/>
  <c r="BK292" i="11"/>
  <c r="BK284" i="11"/>
  <c r="BK273" i="11"/>
  <c r="BK1468" i="8"/>
  <c r="BK1373" i="8"/>
  <c r="BK1281" i="8"/>
  <c r="BK1239" i="8"/>
  <c r="BK1195" i="8"/>
  <c r="BK1183" i="8"/>
  <c r="BK1144" i="8"/>
  <c r="BK1120" i="8"/>
  <c r="BK1089" i="8"/>
  <c r="BK1068" i="8"/>
  <c r="BK1009" i="8"/>
  <c r="BK947" i="8"/>
  <c r="BK897" i="8"/>
  <c r="BK806" i="8"/>
  <c r="BK791" i="8"/>
  <c r="BK781" i="8"/>
  <c r="BK636" i="8"/>
  <c r="BK593" i="8"/>
  <c r="BK499" i="8"/>
  <c r="BK404" i="8"/>
  <c r="BK352" i="8"/>
  <c r="BK288" i="8"/>
  <c r="BK181" i="8"/>
  <c r="BK131" i="8"/>
  <c r="BK185" i="6"/>
  <c r="BK182" i="6"/>
  <c r="BK174" i="6"/>
  <c r="J169" i="6"/>
  <c r="J164" i="6"/>
  <c r="BK157" i="6"/>
  <c r="J153" i="6"/>
  <c r="J148" i="6"/>
  <c r="BK143" i="6"/>
  <c r="J138" i="6"/>
  <c r="J134" i="6"/>
  <c r="BK125" i="6"/>
  <c r="J115" i="6"/>
  <c r="BK415" i="5"/>
  <c r="J401" i="5"/>
  <c r="BK386" i="5"/>
  <c r="J376" i="5"/>
  <c r="BK355" i="5"/>
  <c r="J347" i="5"/>
  <c r="J336" i="5"/>
  <c r="J324" i="5"/>
  <c r="BK311" i="5"/>
  <c r="J302" i="5"/>
  <c r="BK294" i="5"/>
  <c r="J281" i="5"/>
  <c r="J269" i="5"/>
  <c r="BK258" i="5"/>
  <c r="BK248" i="5"/>
  <c r="BK241" i="5"/>
  <c r="J230" i="5"/>
  <c r="J225" i="5"/>
  <c r="BK215" i="5"/>
  <c r="J206" i="5"/>
  <c r="J201" i="5"/>
  <c r="J192" i="5"/>
  <c r="J190" i="5"/>
  <c r="J186" i="5"/>
  <c r="J180" i="5"/>
  <c r="BK145" i="4"/>
  <c r="BK139" i="4"/>
  <c r="J134" i="4"/>
  <c r="J131" i="4"/>
  <c r="J124" i="4"/>
  <c r="BK117" i="4"/>
  <c r="BK109" i="4"/>
  <c r="BK97" i="4"/>
  <c r="J202" i="3"/>
  <c r="BK196" i="3"/>
  <c r="J193" i="3"/>
  <c r="J187" i="3"/>
  <c r="J180" i="3"/>
  <c r="J175" i="3"/>
  <c r="BK163" i="3"/>
  <c r="BK156" i="3"/>
  <c r="BK152" i="3"/>
  <c r="BK985" i="2"/>
  <c r="BK974" i="2"/>
  <c r="J956" i="2"/>
  <c r="J943" i="2"/>
  <c r="J922" i="2"/>
  <c r="J903" i="2"/>
  <c r="J886" i="2"/>
  <c r="J879" i="2"/>
  <c r="J863" i="2"/>
  <c r="BK848" i="2"/>
  <c r="J840" i="2"/>
  <c r="BK829" i="2"/>
  <c r="BK817" i="2"/>
  <c r="BK798" i="2"/>
  <c r="J775" i="2"/>
  <c r="J764" i="2"/>
  <c r="BK701" i="2"/>
  <c r="BK671" i="2"/>
  <c r="BK646" i="2"/>
  <c r="BK634" i="2"/>
  <c r="BK621" i="2"/>
  <c r="BK605" i="2"/>
  <c r="BK574" i="2"/>
  <c r="J546" i="2"/>
  <c r="J493" i="2"/>
  <c r="BK436" i="2"/>
  <c r="J420" i="2"/>
  <c r="J410" i="2"/>
  <c r="BK395" i="2"/>
  <c r="BK365" i="2"/>
  <c r="BK343" i="2"/>
  <c r="BK326" i="2"/>
  <c r="J300" i="2"/>
  <c r="J280" i="2"/>
  <c r="BK241" i="2"/>
  <c r="J206" i="2"/>
  <c r="J196" i="2"/>
  <c r="J187" i="2"/>
  <c r="AS55" i="1"/>
  <c r="F37" i="7"/>
  <c r="BB61" i="1"/>
  <c r="J90" i="18"/>
  <c r="BK88" i="18"/>
  <c r="BK226" i="13"/>
  <c r="BK217" i="13"/>
  <c r="J207" i="13"/>
  <c r="BK199" i="13"/>
  <c r="BK186" i="13"/>
  <c r="BK176" i="13"/>
  <c r="J162" i="13"/>
  <c r="BK144" i="13"/>
  <c r="BK118" i="13"/>
  <c r="J97" i="13"/>
  <c r="J187" i="12"/>
  <c r="J181" i="12"/>
  <c r="J173" i="12"/>
  <c r="BK169" i="12"/>
  <c r="BK160" i="12"/>
  <c r="BK152" i="12"/>
  <c r="J144" i="12"/>
  <c r="BK134" i="12"/>
  <c r="BK125" i="12"/>
  <c r="J118" i="12"/>
  <c r="J109" i="12"/>
  <c r="J359" i="11"/>
  <c r="J350" i="11"/>
  <c r="BK341" i="11"/>
  <c r="J333" i="11"/>
  <c r="J325" i="11"/>
  <c r="J308" i="11"/>
  <c r="J299" i="11"/>
  <c r="J291" i="11"/>
  <c r="J284" i="11"/>
  <c r="BK266" i="11"/>
  <c r="J253" i="11"/>
  <c r="J250" i="11"/>
  <c r="BK233" i="11"/>
  <c r="BK224" i="11"/>
  <c r="BK218" i="11"/>
  <c r="J208" i="11"/>
  <c r="BK199" i="11"/>
  <c r="J191" i="11"/>
  <c r="BK184" i="11"/>
  <c r="BK177" i="11"/>
  <c r="J171" i="11"/>
  <c r="J168" i="11"/>
  <c r="J163" i="11"/>
  <c r="J184" i="10"/>
  <c r="BK176" i="10"/>
  <c r="BK171" i="10"/>
  <c r="J161" i="10"/>
  <c r="J155" i="10"/>
  <c r="BK147" i="10"/>
  <c r="BK141" i="10"/>
  <c r="J134" i="10"/>
  <c r="BK128" i="10"/>
  <c r="J119" i="10"/>
  <c r="BK112" i="10"/>
  <c r="BK108" i="10"/>
  <c r="J103" i="10"/>
  <c r="J170" i="9"/>
  <c r="J163" i="9"/>
  <c r="BK157" i="9"/>
  <c r="BK152" i="9"/>
  <c r="J145" i="9"/>
  <c r="J142" i="9"/>
  <c r="BK136" i="9"/>
  <c r="BK129" i="9"/>
  <c r="BK121" i="9"/>
  <c r="J112" i="9"/>
  <c r="BK108" i="9"/>
  <c r="BK102" i="9"/>
  <c r="BK96" i="9"/>
  <c r="BK1424" i="8"/>
  <c r="BK1399" i="8"/>
  <c r="BK1382" i="8"/>
  <c r="BK1247" i="8"/>
  <c r="BK1202" i="8"/>
  <c r="BK1198" i="8"/>
  <c r="BK1134" i="8"/>
  <c r="BK1101" i="8"/>
  <c r="BK1006" i="8"/>
  <c r="BK970" i="8"/>
  <c r="BK961" i="8"/>
  <c r="BK931" i="8"/>
  <c r="BK909" i="8"/>
  <c r="BK895" i="8"/>
  <c r="BK849" i="8"/>
  <c r="BK833" i="8"/>
  <c r="BK803" i="8"/>
  <c r="BK763" i="8"/>
  <c r="BK676" i="8"/>
  <c r="BK664" i="8"/>
  <c r="BK651" i="8"/>
  <c r="BK630" i="8"/>
  <c r="BK616" i="8"/>
  <c r="BK590" i="8"/>
  <c r="BK535" i="8"/>
  <c r="BK372" i="8"/>
  <c r="BK359" i="8"/>
  <c r="BK314" i="8"/>
  <c r="BK302" i="8"/>
  <c r="BK228" i="8"/>
  <c r="BK188" i="8"/>
  <c r="BK136" i="8"/>
  <c r="BK194" i="6"/>
  <c r="BK181" i="6"/>
  <c r="BK175" i="6"/>
  <c r="BK170" i="6"/>
  <c r="J165" i="6"/>
  <c r="J160" i="6"/>
  <c r="J156" i="6"/>
  <c r="BK153" i="6"/>
  <c r="BK148" i="6"/>
  <c r="J142" i="6"/>
  <c r="BK137" i="6"/>
  <c r="BK130" i="6"/>
  <c r="J125" i="6"/>
  <c r="J118" i="6"/>
  <c r="J108" i="6"/>
  <c r="BK407" i="5"/>
  <c r="J397" i="5"/>
  <c r="J382" i="5"/>
  <c r="J375" i="5"/>
  <c r="J368" i="5"/>
  <c r="BK360" i="5"/>
  <c r="J352" i="5"/>
  <c r="BK344" i="5"/>
  <c r="J337" i="5"/>
  <c r="BK331" i="5"/>
  <c r="BK327" i="5"/>
  <c r="J311" i="5"/>
  <c r="BK298" i="5"/>
  <c r="BK288" i="5"/>
  <c r="BK275" i="5"/>
  <c r="J265" i="5"/>
  <c r="BK260" i="5"/>
  <c r="BK255" i="5"/>
  <c r="J247" i="5"/>
  <c r="J234" i="5"/>
  <c r="BK226" i="5"/>
  <c r="BK211" i="5"/>
  <c r="BK204" i="5"/>
  <c r="BK195" i="5"/>
  <c r="BK186" i="5"/>
  <c r="BK180" i="5"/>
  <c r="J147" i="4"/>
  <c r="BK141" i="4"/>
  <c r="BK136" i="4"/>
  <c r="BK128" i="4"/>
  <c r="BK122" i="4"/>
  <c r="J117" i="4"/>
  <c r="J111" i="4"/>
  <c r="BK105" i="4"/>
  <c r="BK96" i="4"/>
  <c r="J196" i="3"/>
  <c r="BK191" i="3"/>
  <c r="BK182" i="3"/>
  <c r="J177" i="3"/>
  <c r="BK168" i="3"/>
  <c r="BK157" i="3"/>
  <c r="J153" i="3"/>
  <c r="BK147" i="3"/>
  <c r="BK143" i="3"/>
  <c r="BK136" i="3"/>
  <c r="BK127" i="3"/>
  <c r="J120" i="3"/>
  <c r="J113" i="3"/>
  <c r="BK99" i="3"/>
  <c r="BK1430" i="2"/>
  <c r="J1341" i="2"/>
  <c r="BK1336" i="2"/>
  <c r="BK1332" i="2"/>
  <c r="BK1313" i="2"/>
  <c r="J1289" i="2"/>
  <c r="BK1275" i="2"/>
  <c r="J1269" i="2"/>
  <c r="J1229" i="2"/>
  <c r="BK1221" i="2"/>
  <c r="J1210" i="2"/>
  <c r="J1197" i="2"/>
  <c r="BK1184" i="2"/>
  <c r="J1173" i="2"/>
  <c r="J1167" i="2"/>
  <c r="BK1153" i="2"/>
  <c r="J1147" i="2"/>
  <c r="J1139" i="2"/>
  <c r="BK1123" i="2"/>
  <c r="J1112" i="2"/>
  <c r="BK1103" i="2"/>
  <c r="J1084" i="2"/>
  <c r="BK1063" i="2"/>
  <c r="BK1049" i="2"/>
  <c r="J1040" i="2"/>
  <c r="BK1020" i="2"/>
  <c r="J1000" i="2"/>
  <c r="J982" i="2"/>
  <c r="J966" i="2"/>
  <c r="BK955" i="2"/>
  <c r="BK947" i="2"/>
  <c r="J918" i="2"/>
  <c r="J898" i="2"/>
  <c r="BK884" i="2"/>
  <c r="J869" i="2"/>
  <c r="J864" i="2"/>
  <c r="BK860" i="2"/>
  <c r="J842" i="2"/>
  <c r="J817" i="2"/>
  <c r="J789" i="2"/>
  <c r="BK764" i="2"/>
  <c r="J701" i="2"/>
  <c r="J677" i="2"/>
  <c r="BK659" i="2"/>
  <c r="BK630" i="2"/>
  <c r="J622" i="2"/>
  <c r="J605" i="2"/>
  <c r="BK582" i="2"/>
  <c r="BK552" i="2"/>
  <c r="J504" i="2"/>
  <c r="BK491" i="2"/>
  <c r="J466" i="2"/>
  <c r="BK424" i="2"/>
  <c r="J414" i="2"/>
  <c r="J407" i="2"/>
  <c r="BK398" i="2"/>
  <c r="J368" i="2"/>
  <c r="J352" i="2"/>
  <c r="BK345" i="2"/>
  <c r="J323" i="2"/>
  <c r="BK303" i="2"/>
  <c r="J271" i="2"/>
  <c r="BK211" i="2"/>
  <c r="BK188" i="2"/>
  <c r="BK139" i="2"/>
  <c r="BK86" i="18"/>
  <c r="BK83" i="18"/>
  <c r="BK164" i="17"/>
  <c r="J161" i="17"/>
  <c r="J156" i="17"/>
  <c r="J148" i="17"/>
  <c r="J138" i="17"/>
  <c r="BK130" i="17"/>
  <c r="BK121" i="17"/>
  <c r="J109" i="17"/>
  <c r="BK101" i="17"/>
  <c r="J94" i="17"/>
  <c r="BK285" i="16"/>
  <c r="J272" i="16"/>
  <c r="BK261" i="16"/>
  <c r="BK249" i="16"/>
  <c r="J240" i="16"/>
  <c r="J227" i="16"/>
  <c r="J214" i="16"/>
  <c r="BK198" i="16"/>
  <c r="J172" i="16"/>
  <c r="BK139" i="16"/>
  <c r="J95" i="16"/>
  <c r="BK214" i="15"/>
  <c r="J207" i="15"/>
  <c r="BK201" i="15"/>
  <c r="BK194" i="15"/>
  <c r="BK180" i="15"/>
  <c r="BK171" i="15"/>
  <c r="J155" i="15"/>
  <c r="BK147" i="15"/>
  <c r="J120" i="15"/>
  <c r="J97" i="15"/>
  <c r="J226" i="14"/>
  <c r="J205" i="14"/>
  <c r="J197" i="14"/>
  <c r="J179" i="14"/>
  <c r="J147" i="14"/>
  <c r="J114" i="14"/>
  <c r="J274" i="13"/>
  <c r="J262" i="13"/>
  <c r="BK250" i="13"/>
  <c r="BK267" i="11"/>
  <c r="J259" i="11"/>
  <c r="BK251" i="11"/>
  <c r="J245" i="11"/>
  <c r="J235" i="11"/>
  <c r="BK226" i="11"/>
  <c r="BK216" i="11"/>
  <c r="J209" i="11"/>
  <c r="BK198" i="11"/>
  <c r="BK185" i="11"/>
  <c r="BK181" i="11"/>
  <c r="J177" i="11"/>
  <c r="BK172" i="11"/>
  <c r="BK166" i="11"/>
  <c r="BK182" i="10"/>
  <c r="BK170" i="10"/>
  <c r="BK161" i="10"/>
  <c r="J156" i="10"/>
  <c r="BK150" i="10"/>
  <c r="J136" i="10"/>
  <c r="J131" i="10"/>
  <c r="J125" i="10"/>
  <c r="BK114" i="10"/>
  <c r="J109" i="10"/>
  <c r="J106" i="10"/>
  <c r="BK170" i="9"/>
  <c r="J162" i="9"/>
  <c r="BK156" i="9"/>
  <c r="J147" i="9"/>
  <c r="BK142" i="9"/>
  <c r="BK137" i="9"/>
  <c r="J132" i="9"/>
  <c r="BK128" i="9"/>
  <c r="J122" i="9"/>
  <c r="BK117" i="9"/>
  <c r="J110" i="9"/>
  <c r="J104" i="9"/>
  <c r="BK98" i="9"/>
  <c r="BK1522" i="8"/>
  <c r="BK1417" i="8"/>
  <c r="BK1404" i="8"/>
  <c r="BK1381" i="8"/>
  <c r="BK1361" i="8"/>
  <c r="BK1276" i="8"/>
  <c r="BK1214" i="8"/>
  <c r="BK1197" i="8"/>
  <c r="BK1190" i="8"/>
  <c r="BK1137" i="8"/>
  <c r="BK1127" i="8"/>
  <c r="BK1111" i="8"/>
  <c r="BK1103" i="8"/>
  <c r="BK1085" i="8"/>
  <c r="BK1056" i="8"/>
  <c r="BK1016" i="8"/>
  <c r="BK999" i="8"/>
  <c r="BK910" i="8"/>
  <c r="BK846" i="8"/>
  <c r="BK836" i="8"/>
  <c r="BK825" i="8"/>
  <c r="BK779" i="8"/>
  <c r="BK671" i="8"/>
  <c r="BK643" i="8"/>
  <c r="BK615" i="8"/>
  <c r="BK552" i="8"/>
  <c r="BK510" i="8"/>
  <c r="BK493" i="8"/>
  <c r="BK385" i="8"/>
  <c r="BK323" i="8"/>
  <c r="BK261" i="8"/>
  <c r="BK176" i="8"/>
  <c r="J88" i="7"/>
  <c r="BK193" i="6"/>
  <c r="J187" i="6"/>
  <c r="J182" i="6"/>
  <c r="J174" i="6"/>
  <c r="BK139" i="3"/>
  <c r="BK131" i="3"/>
  <c r="J125" i="3"/>
  <c r="BK118" i="3"/>
  <c r="BK111" i="3"/>
  <c r="J95" i="3"/>
  <c r="BK1545" i="2"/>
  <c r="BK1531" i="2"/>
  <c r="J1492" i="2"/>
  <c r="J1473" i="2"/>
  <c r="J1441" i="2"/>
  <c r="J1398" i="2"/>
  <c r="BK1337" i="2"/>
  <c r="BK1324" i="2"/>
  <c r="J1317" i="2"/>
  <c r="BK1309" i="2"/>
  <c r="BK1296" i="2"/>
  <c r="J1278" i="2"/>
  <c r="J1271" i="2"/>
  <c r="J1228" i="2"/>
  <c r="BK1200" i="2"/>
  <c r="BK1180" i="2"/>
  <c r="BK1169" i="2"/>
  <c r="J1156" i="2"/>
  <c r="BK1152" i="2"/>
  <c r="BK1139" i="2"/>
  <c r="J1127" i="2"/>
  <c r="BK1112" i="2"/>
  <c r="BK1081" i="2"/>
  <c r="J1068" i="2"/>
  <c r="J1055" i="2"/>
  <c r="BK1040" i="2"/>
  <c r="BK1027" i="2"/>
  <c r="BK1019" i="2"/>
  <c r="BK1003" i="2"/>
  <c r="J88" i="18"/>
  <c r="J162" i="17"/>
  <c r="BK151" i="17"/>
  <c r="BK138" i="17"/>
  <c r="J127" i="17"/>
  <c r="BK115" i="17"/>
  <c r="BK93" i="17"/>
  <c r="J275" i="16"/>
  <c r="J270" i="16"/>
  <c r="J255" i="16"/>
  <c r="BK242" i="16"/>
  <c r="J235" i="16"/>
  <c r="BK223" i="16"/>
  <c r="J216" i="16"/>
  <c r="J207" i="16"/>
  <c r="J190" i="16"/>
  <c r="J161" i="16"/>
  <c r="J127" i="16"/>
  <c r="BK106" i="16"/>
  <c r="J226" i="15"/>
  <c r="BK218" i="15"/>
  <c r="J208" i="15"/>
  <c r="J201" i="15"/>
  <c r="J194" i="15"/>
  <c r="BK189" i="15"/>
  <c r="J185" i="15"/>
  <c r="BK176" i="15"/>
  <c r="BK159" i="15"/>
  <c r="J141" i="15"/>
  <c r="J124" i="15"/>
  <c r="BK108" i="15"/>
  <c r="BK90" i="15"/>
  <c r="BK209" i="14"/>
  <c r="BK186" i="14"/>
  <c r="J167" i="14"/>
  <c r="J157" i="14"/>
  <c r="BK132" i="14"/>
  <c r="BK91" i="14"/>
  <c r="J256" i="13"/>
  <c r="J245" i="13"/>
  <c r="BK207" i="13"/>
  <c r="J195" i="13"/>
  <c r="BK175" i="13"/>
  <c r="J155" i="13"/>
  <c r="J132" i="13"/>
  <c r="J118" i="13"/>
  <c r="J185" i="12"/>
  <c r="J180" i="12"/>
  <c r="BK175" i="12"/>
  <c r="J169" i="12"/>
  <c r="J160" i="12"/>
  <c r="BK151" i="12"/>
  <c r="BK145" i="12"/>
  <c r="BK138" i="12"/>
  <c r="J134" i="12"/>
  <c r="J129" i="12"/>
  <c r="BK118" i="12"/>
  <c r="BK112" i="12"/>
  <c r="BK374" i="11"/>
  <c r="J371" i="11"/>
  <c r="J361" i="11"/>
  <c r="J345" i="11"/>
  <c r="BK336" i="11"/>
  <c r="J326" i="11"/>
  <c r="BK316" i="11"/>
  <c r="J306" i="11"/>
  <c r="J289" i="11"/>
  <c r="J281" i="11"/>
  <c r="BK263" i="11"/>
  <c r="BK259" i="11"/>
  <c r="BK253" i="11"/>
  <c r="BK249" i="11"/>
  <c r="J241" i="11"/>
  <c r="BK235" i="11"/>
  <c r="BK225" i="11"/>
  <c r="J217" i="11"/>
  <c r="J206" i="11"/>
  <c r="J205" i="11"/>
  <c r="BK197" i="11"/>
  <c r="J184" i="11"/>
  <c r="J180" i="11"/>
  <c r="BK168" i="11"/>
  <c r="BK163" i="11"/>
  <c r="J182" i="10"/>
  <c r="J175" i="10"/>
  <c r="J170" i="10"/>
  <c r="BK162" i="10"/>
  <c r="J151" i="10"/>
  <c r="BK148" i="10"/>
  <c r="J141" i="10"/>
  <c r="J137" i="10"/>
  <c r="BK130" i="10"/>
  <c r="BK126" i="10"/>
  <c r="BK119" i="10"/>
  <c r="J111" i="10"/>
  <c r="J104" i="10"/>
  <c r="BK172" i="9"/>
  <c r="BK167" i="9"/>
  <c r="BK161" i="9"/>
  <c r="J152" i="9"/>
  <c r="BK147" i="9"/>
  <c r="BK138" i="9"/>
  <c r="J129" i="9"/>
  <c r="J123" i="9"/>
  <c r="J118" i="9"/>
  <c r="BK112" i="9"/>
  <c r="BK103" i="9"/>
  <c r="J97" i="9"/>
  <c r="J94" i="9"/>
  <c r="BK1397" i="8"/>
  <c r="BK1351" i="8"/>
  <c r="BK1272" i="8"/>
  <c r="BK1256" i="8"/>
  <c r="BK1225" i="8"/>
  <c r="BK1165" i="8"/>
  <c r="BK1087" i="8"/>
  <c r="BK1064" i="8"/>
  <c r="BK1052" i="8"/>
  <c r="J130" i="6"/>
  <c r="J122" i="6"/>
  <c r="J113" i="6"/>
  <c r="BK108" i="6"/>
  <c r="BK413" i="5"/>
  <c r="BK399" i="5"/>
  <c r="BK390" i="5"/>
  <c r="BK382" i="5"/>
  <c r="J373" i="5"/>
  <c r="BK358" i="5"/>
  <c r="J354" i="5"/>
  <c r="BK346" i="5"/>
  <c r="J334" i="5"/>
  <c r="BK324" i="5"/>
  <c r="BK302" i="5"/>
  <c r="J296" i="5"/>
  <c r="J285" i="5"/>
  <c r="BK277" i="5"/>
  <c r="J264" i="5"/>
  <c r="J256" i="5"/>
  <c r="J241" i="5"/>
  <c r="J232" i="5"/>
  <c r="J223" i="5"/>
  <c r="J216" i="5"/>
  <c r="J211" i="5"/>
  <c r="BK196" i="5"/>
  <c r="BK190" i="5"/>
  <c r="J181" i="5"/>
  <c r="BK146" i="4"/>
  <c r="J137" i="4"/>
  <c r="BK131" i="4"/>
  <c r="J126" i="4"/>
  <c r="J120" i="4"/>
  <c r="J109" i="4"/>
  <c r="J101" i="4"/>
  <c r="BK99" i="4"/>
  <c r="J96" i="4"/>
  <c r="BK197" i="3"/>
  <c r="J190" i="3"/>
  <c r="BK186" i="3"/>
  <c r="BK173" i="3"/>
  <c r="J168" i="3"/>
  <c r="BK162" i="3"/>
  <c r="J156" i="3"/>
  <c r="J147" i="3"/>
  <c r="J138" i="3"/>
  <c r="BK133" i="3"/>
  <c r="BK115" i="3"/>
  <c r="BK113" i="3"/>
  <c r="BK101" i="3"/>
  <c r="BK1556" i="2"/>
  <c r="J1531" i="2"/>
  <c r="BK1483" i="2"/>
  <c r="J1445" i="2"/>
  <c r="J1433" i="2"/>
  <c r="BK1418" i="2"/>
  <c r="J1386" i="2"/>
  <c r="BK1341" i="2"/>
  <c r="J1333" i="2"/>
  <c r="J1320" i="2"/>
  <c r="BK1307" i="2"/>
  <c r="J1300" i="2"/>
  <c r="BK1289" i="2"/>
  <c r="BK1279" i="2"/>
  <c r="J1275" i="2"/>
  <c r="BK1262" i="2"/>
  <c r="J1221" i="2"/>
  <c r="BK1207" i="2"/>
  <c r="BK1197" i="2"/>
  <c r="J1188" i="2"/>
  <c r="J1182" i="2"/>
  <c r="BK1162" i="2"/>
  <c r="BK1154" i="2"/>
  <c r="J1140" i="2"/>
  <c r="BK1127" i="2"/>
  <c r="BK1111" i="2"/>
  <c r="J1099" i="2"/>
  <c r="BK1084" i="2"/>
  <c r="J1063" i="2"/>
  <c r="BK1038" i="2"/>
  <c r="J1017" i="2"/>
  <c r="J1014" i="2"/>
  <c r="J1003" i="2"/>
  <c r="BK979" i="2"/>
  <c r="J964" i="2"/>
  <c r="J947" i="2"/>
  <c r="J925" i="2"/>
  <c r="BK902" i="2"/>
  <c r="BK886" i="2"/>
  <c r="J882" i="2"/>
  <c r="J866" i="2"/>
  <c r="J860" i="2"/>
  <c r="J845" i="2"/>
  <c r="J829" i="2"/>
  <c r="BK821" i="2"/>
  <c r="BK789" i="2"/>
  <c r="BK769" i="2"/>
  <c r="BK715" i="2"/>
  <c r="J671" i="2"/>
  <c r="J659" i="2"/>
  <c r="J634" i="2"/>
  <c r="BK617" i="2"/>
  <c r="BK591" i="2"/>
  <c r="J569" i="2"/>
  <c r="J548" i="2"/>
  <c r="BK498" i="2"/>
  <c r="J437" i="2"/>
  <c r="J424" i="2"/>
  <c r="BK408" i="2"/>
  <c r="J398" i="2"/>
  <c r="J388" i="2"/>
  <c r="BK361" i="2"/>
  <c r="BK351" i="2"/>
  <c r="J343" i="2"/>
  <c r="BK323" i="2"/>
  <c r="J314" i="2"/>
  <c r="J304" i="2"/>
  <c r="BK261" i="2"/>
  <c r="BK235" i="2"/>
  <c r="J218" i="2"/>
  <c r="J202" i="2"/>
  <c r="BK148" i="2"/>
  <c r="J87" i="18"/>
  <c r="BK82" i="18"/>
  <c r="J164" i="17"/>
  <c r="J153" i="17"/>
  <c r="J142" i="17"/>
  <c r="BK137" i="17"/>
  <c r="J125" i="17"/>
  <c r="BK113" i="17"/>
  <c r="J95" i="17"/>
  <c r="BK255" i="16"/>
  <c r="BK238" i="16"/>
  <c r="BK229" i="16"/>
  <c r="J220" i="16"/>
  <c r="J209" i="16"/>
  <c r="J184" i="16"/>
  <c r="J121" i="16"/>
  <c r="J106" i="16"/>
  <c r="J94" i="16"/>
  <c r="J223" i="15"/>
  <c r="BK212" i="15"/>
  <c r="J204" i="15"/>
  <c r="J195" i="15"/>
  <c r="J187" i="15"/>
  <c r="J182" i="15"/>
  <c r="J167" i="15"/>
  <c r="BK150" i="15"/>
  <c r="J132" i="15"/>
  <c r="BK102" i="15"/>
  <c r="BK226" i="14"/>
  <c r="J216" i="14"/>
  <c r="J186" i="14"/>
  <c r="BK177" i="14"/>
  <c r="J164" i="14"/>
  <c r="J132" i="14"/>
  <c r="BK114" i="14"/>
  <c r="BK274" i="13"/>
  <c r="BK255" i="13"/>
  <c r="BK237" i="13"/>
  <c r="BK219" i="13"/>
  <c r="J211" i="13"/>
  <c r="BK190" i="13"/>
  <c r="J169" i="13"/>
  <c r="J158" i="13"/>
  <c r="J147" i="13"/>
  <c r="BK129" i="13"/>
  <c r="J105" i="13"/>
  <c r="BK187" i="12"/>
  <c r="J178" i="12"/>
  <c r="J171" i="12"/>
  <c r="BK159" i="12"/>
  <c r="J153" i="12"/>
  <c r="J145" i="12"/>
  <c r="J138" i="12"/>
  <c r="BK128" i="12"/>
  <c r="J117" i="12"/>
  <c r="BK109" i="12"/>
  <c r="J373" i="11"/>
  <c r="J365" i="11"/>
  <c r="BK352" i="11"/>
  <c r="J348" i="11"/>
  <c r="J338" i="11"/>
  <c r="J331" i="11"/>
  <c r="J322" i="11"/>
  <c r="J314" i="11"/>
  <c r="BK299" i="11"/>
  <c r="J294" i="11"/>
  <c r="J285" i="11"/>
  <c r="BK275" i="11"/>
  <c r="BK1509" i="8"/>
  <c r="BK1406" i="8"/>
  <c r="BK1314" i="8"/>
  <c r="BK1271" i="8"/>
  <c r="BK1259" i="8"/>
  <c r="BK1186" i="8"/>
  <c r="BK1179" i="8"/>
  <c r="BK1141" i="8"/>
  <c r="BK1073" i="8"/>
  <c r="BK1067" i="8"/>
  <c r="BK1057" i="8"/>
  <c r="BK976" i="8"/>
  <c r="BK965" i="8"/>
  <c r="BK928" i="8"/>
  <c r="BK871" i="8"/>
  <c r="BK843" i="8"/>
  <c r="BK822" i="8"/>
  <c r="BK808" i="8"/>
  <c r="BK695" i="8"/>
  <c r="BK607" i="8"/>
  <c r="BK584" i="8"/>
  <c r="BK555" i="8"/>
  <c r="BK517" i="8"/>
  <c r="BK418" i="8"/>
  <c r="BK369" i="8"/>
  <c r="BK334" i="8"/>
  <c r="BK305" i="8"/>
  <c r="J193" i="6"/>
  <c r="BK187" i="6"/>
  <c r="BK180" i="6"/>
  <c r="BK171" i="6"/>
  <c r="BK167" i="6"/>
  <c r="BK163" i="6"/>
  <c r="BK156" i="6"/>
  <c r="BK152" i="6"/>
  <c r="BK146" i="6"/>
  <c r="BK142" i="6"/>
  <c r="J137" i="6"/>
  <c r="BK133" i="6"/>
  <c r="BK126" i="6"/>
  <c r="J117" i="6"/>
  <c r="BK107" i="6"/>
  <c r="J413" i="5"/>
  <c r="J407" i="5"/>
  <c r="BK388" i="5"/>
  <c r="J377" i="5"/>
  <c r="BK364" i="5"/>
  <c r="J349" i="5"/>
  <c r="J338" i="5"/>
  <c r="J327" i="5"/>
  <c r="J315" i="5"/>
  <c r="J309" i="5"/>
  <c r="J300" i="5"/>
  <c r="BK291" i="5"/>
  <c r="BK276" i="5"/>
  <c r="J260" i="5"/>
  <c r="J254" i="5"/>
  <c r="J243" i="5"/>
  <c r="BK235" i="5"/>
  <c r="BK223" i="5"/>
  <c r="BK213" i="5"/>
  <c r="J202" i="5"/>
  <c r="J195" i="5"/>
  <c r="J191" i="5"/>
  <c r="J188" i="5"/>
  <c r="J183" i="5"/>
  <c r="J153" i="4"/>
  <c r="BK149" i="4"/>
  <c r="J143" i="4"/>
  <c r="J136" i="4"/>
  <c r="J132" i="4"/>
  <c r="J127" i="4"/>
  <c r="J118" i="4"/>
  <c r="BK112" i="4"/>
  <c r="BK102" i="4"/>
  <c r="J204" i="3"/>
  <c r="J197" i="3"/>
  <c r="BK194" i="3"/>
  <c r="J189" i="3"/>
  <c r="J179" i="3"/>
  <c r="BK172" i="3"/>
  <c r="BK160" i="3"/>
  <c r="BK153" i="3"/>
  <c r="BK994" i="2"/>
  <c r="BK978" i="2"/>
  <c r="J960" i="2"/>
  <c r="BK949" i="2"/>
  <c r="BK906" i="2"/>
  <c r="BK897" i="2"/>
  <c r="BK885" i="2"/>
  <c r="J877" i="2"/>
  <c r="J862" i="2"/>
  <c r="J854" i="2"/>
  <c r="J837" i="2"/>
  <c r="BK823" i="2"/>
  <c r="BK801" i="2"/>
  <c r="J783" i="2"/>
  <c r="J769" i="2"/>
  <c r="BK758" i="2"/>
  <c r="J687" i="2"/>
  <c r="J668" i="2"/>
  <c r="J638" i="2"/>
  <c r="BK622" i="2"/>
  <c r="J607" i="2"/>
  <c r="BK587" i="2"/>
  <c r="BK554" i="2"/>
  <c r="J519" i="2"/>
  <c r="J491" i="2"/>
  <c r="J421" i="2"/>
  <c r="BK411" i="2"/>
  <c r="J408" i="2"/>
  <c r="BK383" i="2"/>
  <c r="BK352" i="2"/>
  <c r="J336" i="2"/>
  <c r="BK314" i="2"/>
  <c r="J292" i="2"/>
  <c r="BK271" i="2"/>
  <c r="J238" i="2"/>
  <c r="J231" i="2"/>
  <c r="J192" i="2"/>
  <c r="F38" i="7"/>
  <c r="BC61" i="1"/>
  <c r="J36" i="8" l="1"/>
  <c r="P94" i="3"/>
  <c r="BK132" i="3"/>
  <c r="J132" i="3" s="1"/>
  <c r="J66" i="3" s="1"/>
  <c r="R132" i="3"/>
  <c r="P154" i="3"/>
  <c r="T154" i="3"/>
  <c r="T167" i="3"/>
  <c r="T198" i="3"/>
  <c r="BK95" i="4"/>
  <c r="J95" i="4" s="1"/>
  <c r="J65" i="4" s="1"/>
  <c r="P95" i="4"/>
  <c r="BK107" i="4"/>
  <c r="J107" i="4" s="1"/>
  <c r="J66" i="4" s="1"/>
  <c r="R107" i="4"/>
  <c r="R114" i="4"/>
  <c r="R125" i="4"/>
  <c r="P138" i="4"/>
  <c r="BK148" i="4"/>
  <c r="J148" i="4" s="1"/>
  <c r="J71" i="4" s="1"/>
  <c r="R148" i="4"/>
  <c r="T179" i="5"/>
  <c r="BK199" i="5"/>
  <c r="J199" i="5" s="1"/>
  <c r="J67" i="5" s="1"/>
  <c r="R199" i="5"/>
  <c r="T214" i="5"/>
  <c r="P217" i="5"/>
  <c r="T224" i="5"/>
  <c r="P233" i="5"/>
  <c r="T233" i="5"/>
  <c r="BK246" i="5"/>
  <c r="J246" i="5"/>
  <c r="J85" i="5" s="1"/>
  <c r="R246" i="5"/>
  <c r="P253" i="5"/>
  <c r="BK259" i="5"/>
  <c r="J259" i="5" s="1"/>
  <c r="J89" i="5" s="1"/>
  <c r="T259" i="5"/>
  <c r="P262" i="5"/>
  <c r="BK274" i="5"/>
  <c r="J274" i="5" s="1"/>
  <c r="J95" i="5" s="1"/>
  <c r="R274" i="5"/>
  <c r="BK290" i="5"/>
  <c r="J290" i="5" s="1"/>
  <c r="J103" i="5" s="1"/>
  <c r="R290" i="5"/>
  <c r="R293" i="5"/>
  <c r="BK301" i="5"/>
  <c r="J301" i="5" s="1"/>
  <c r="J107" i="5" s="1"/>
  <c r="R301" i="5"/>
  <c r="BK323" i="5"/>
  <c r="P323" i="5"/>
  <c r="R328" i="5"/>
  <c r="T335" i="5"/>
  <c r="BK342" i="5"/>
  <c r="J342" i="5" s="1"/>
  <c r="J124" i="5" s="1"/>
  <c r="T342" i="5"/>
  <c r="R345" i="5"/>
  <c r="P348" i="5"/>
  <c r="T348" i="5"/>
  <c r="P351" i="5"/>
  <c r="P362" i="5"/>
  <c r="BK367" i="5"/>
  <c r="J367" i="5"/>
  <c r="J133" i="5"/>
  <c r="R367" i="5"/>
  <c r="R374" i="5"/>
  <c r="BK416" i="5"/>
  <c r="J416" i="5" s="1"/>
  <c r="J155" i="5" s="1"/>
  <c r="R416" i="5"/>
  <c r="R393" i="5"/>
  <c r="BK106" i="6"/>
  <c r="J106" i="6" s="1"/>
  <c r="J65" i="6" s="1"/>
  <c r="R106" i="6"/>
  <c r="P109" i="6"/>
  <c r="BK112" i="6"/>
  <c r="J112" i="6" s="1"/>
  <c r="J67" i="6" s="1"/>
  <c r="P112" i="6"/>
  <c r="BK116" i="6"/>
  <c r="J116" i="6" s="1"/>
  <c r="J68" i="6" s="1"/>
  <c r="BK119" i="6"/>
  <c r="J119" i="6" s="1"/>
  <c r="J69" i="6" s="1"/>
  <c r="T119" i="6"/>
  <c r="T124" i="6"/>
  <c r="BK132" i="6"/>
  <c r="J132" i="6" s="1"/>
  <c r="J72" i="6" s="1"/>
  <c r="R132" i="6"/>
  <c r="BK140" i="6"/>
  <c r="J140" i="6" s="1"/>
  <c r="J73" i="6" s="1"/>
  <c r="T140" i="6"/>
  <c r="BK149" i="6"/>
  <c r="J149" i="6" s="1"/>
  <c r="J75" i="6" s="1"/>
  <c r="P149" i="6"/>
  <c r="R149" i="6"/>
  <c r="T149" i="6"/>
  <c r="BK158" i="6"/>
  <c r="J158" i="6" s="1"/>
  <c r="J76" i="6" s="1"/>
  <c r="P158" i="6"/>
  <c r="R158" i="6"/>
  <c r="T158" i="6"/>
  <c r="BK162" i="6"/>
  <c r="J162" i="6" s="1"/>
  <c r="J77" i="6" s="1"/>
  <c r="P162" i="6"/>
  <c r="R162" i="6"/>
  <c r="T162" i="6"/>
  <c r="BK168" i="6"/>
  <c r="J168" i="6" s="1"/>
  <c r="J78" i="6" s="1"/>
  <c r="P168" i="6"/>
  <c r="R168" i="6"/>
  <c r="T168" i="6"/>
  <c r="BK172" i="6"/>
  <c r="J172" i="6" s="1"/>
  <c r="J79" i="6" s="1"/>
  <c r="P172" i="6"/>
  <c r="R172" i="6"/>
  <c r="T172" i="6"/>
  <c r="BK177" i="6"/>
  <c r="J177" i="6" s="1"/>
  <c r="J80" i="6" s="1"/>
  <c r="P177" i="6"/>
  <c r="R177" i="6"/>
  <c r="T177" i="6"/>
  <c r="BK188" i="6"/>
  <c r="J188" i="6" s="1"/>
  <c r="J81" i="6" s="1"/>
  <c r="P188" i="6"/>
  <c r="R188" i="6"/>
  <c r="T188" i="6"/>
  <c r="BK192" i="6"/>
  <c r="J192" i="6" s="1"/>
  <c r="J82" i="6" s="1"/>
  <c r="P192" i="6"/>
  <c r="R192" i="6"/>
  <c r="T192" i="6"/>
  <c r="T130" i="8"/>
  <c r="P187" i="8"/>
  <c r="R199" i="8"/>
  <c r="R231" i="8"/>
  <c r="T337" i="8"/>
  <c r="BK371" i="8"/>
  <c r="J371" i="8" s="1"/>
  <c r="J71" i="8" s="1"/>
  <c r="BK389" i="8"/>
  <c r="J389" i="8" s="1"/>
  <c r="J72" i="8" s="1"/>
  <c r="T403" i="8"/>
  <c r="P492" i="8"/>
  <c r="T546" i="8"/>
  <c r="T583" i="8"/>
  <c r="BK597" i="8"/>
  <c r="J597" i="8" s="1"/>
  <c r="J79" i="8" s="1"/>
  <c r="P650" i="8"/>
  <c r="BK764" i="8"/>
  <c r="J764" i="8" s="1"/>
  <c r="J84" i="8" s="1"/>
  <c r="BK821" i="8"/>
  <c r="J821" i="8" s="1"/>
  <c r="J85" i="8" s="1"/>
  <c r="BK837" i="8"/>
  <c r="J837" i="8" s="1"/>
  <c r="J86" i="8" s="1"/>
  <c r="T837" i="8"/>
  <c r="BK842" i="8"/>
  <c r="J842" i="8" s="1"/>
  <c r="J87" i="8" s="1"/>
  <c r="P918" i="8"/>
  <c r="P987" i="8"/>
  <c r="BK1010" i="8"/>
  <c r="J1010" i="8" s="1"/>
  <c r="J90" i="8" s="1"/>
  <c r="T1076" i="8"/>
  <c r="R1143" i="8"/>
  <c r="P1181" i="8"/>
  <c r="T1205" i="8"/>
  <c r="R1226" i="8"/>
  <c r="R1240" i="8"/>
  <c r="R1255" i="8"/>
  <c r="T1262" i="8"/>
  <c r="BK1280" i="8"/>
  <c r="J1280" i="8" s="1"/>
  <c r="J100" i="8" s="1"/>
  <c r="BK1380" i="8"/>
  <c r="J1380" i="8" s="1"/>
  <c r="J101" i="8" s="1"/>
  <c r="T1380" i="8"/>
  <c r="R1402" i="8"/>
  <c r="T1402" i="8"/>
  <c r="R162" i="11"/>
  <c r="P179" i="11"/>
  <c r="BK188" i="11"/>
  <c r="J188" i="11"/>
  <c r="J67" i="11" s="1"/>
  <c r="P188" i="11"/>
  <c r="BK194" i="11"/>
  <c r="J194" i="11"/>
  <c r="J69" i="11" s="1"/>
  <c r="R194" i="11"/>
  <c r="T204" i="11"/>
  <c r="P207" i="11"/>
  <c r="BK214" i="11"/>
  <c r="J214" i="11" s="1"/>
  <c r="J76" i="11" s="1"/>
  <c r="T214" i="11"/>
  <c r="T223" i="11"/>
  <c r="P231" i="11"/>
  <c r="BK242" i="11"/>
  <c r="J242" i="11"/>
  <c r="J86" i="11" s="1"/>
  <c r="R242" i="11"/>
  <c r="P248" i="11"/>
  <c r="BK252" i="11"/>
  <c r="J252" i="11" s="1"/>
  <c r="J88" i="11" s="1"/>
  <c r="T252" i="11"/>
  <c r="R264" i="11"/>
  <c r="BK280" i="11"/>
  <c r="J280" i="11" s="1"/>
  <c r="J101" i="11" s="1"/>
  <c r="R280" i="11"/>
  <c r="T283" i="11"/>
  <c r="T290" i="11"/>
  <c r="R295" i="11"/>
  <c r="T318" i="11"/>
  <c r="P323" i="11"/>
  <c r="T329" i="11"/>
  <c r="T334" i="11"/>
  <c r="P339" i="11"/>
  <c r="P344" i="11"/>
  <c r="T344" i="11"/>
  <c r="P347" i="11"/>
  <c r="BK372" i="11"/>
  <c r="J372" i="11" s="1"/>
  <c r="J138" i="11" s="1"/>
  <c r="P372" i="11"/>
  <c r="P355" i="11"/>
  <c r="T105" i="12"/>
  <c r="T108" i="12"/>
  <c r="R111" i="12"/>
  <c r="P114" i="12"/>
  <c r="BK119" i="12"/>
  <c r="J119" i="12" s="1"/>
  <c r="J69" i="12" s="1"/>
  <c r="R119" i="12"/>
  <c r="P123" i="12"/>
  <c r="T123" i="12"/>
  <c r="T126" i="12"/>
  <c r="BK139" i="12"/>
  <c r="J139" i="12" s="1"/>
  <c r="J73" i="12" s="1"/>
  <c r="R139" i="12"/>
  <c r="P150" i="12"/>
  <c r="BK157" i="12"/>
  <c r="J157" i="12" s="1"/>
  <c r="J76" i="12" s="1"/>
  <c r="P161" i="12"/>
  <c r="BK167" i="12"/>
  <c r="J167" i="12" s="1"/>
  <c r="J78" i="12" s="1"/>
  <c r="R167" i="12"/>
  <c r="P172" i="12"/>
  <c r="BK182" i="12"/>
  <c r="J182" i="12"/>
  <c r="J80" i="12"/>
  <c r="T182" i="12"/>
  <c r="T186" i="12"/>
  <c r="P96" i="13"/>
  <c r="BK124" i="13"/>
  <c r="J124" i="13" s="1"/>
  <c r="J62" i="13" s="1"/>
  <c r="T124" i="13"/>
  <c r="P136" i="13"/>
  <c r="BK168" i="13"/>
  <c r="J168" i="13" s="1"/>
  <c r="J65" i="13" s="1"/>
  <c r="P168" i="13"/>
  <c r="BK210" i="13"/>
  <c r="J210" i="13" s="1"/>
  <c r="J66" i="13" s="1"/>
  <c r="T210" i="13"/>
  <c r="R225" i="13"/>
  <c r="R224" i="13" s="1"/>
  <c r="T235" i="13"/>
  <c r="T234" i="13"/>
  <c r="T244" i="13"/>
  <c r="T243" i="13" s="1"/>
  <c r="R90" i="14"/>
  <c r="P138" i="14"/>
  <c r="BK159" i="14"/>
  <c r="J159" i="14" s="1"/>
  <c r="J63" i="14" s="1"/>
  <c r="T159" i="14"/>
  <c r="P172" i="14"/>
  <c r="BK185" i="14"/>
  <c r="J185" i="14"/>
  <c r="J65" i="14"/>
  <c r="T185" i="14"/>
  <c r="P204" i="14"/>
  <c r="P203" i="14"/>
  <c r="R89" i="15"/>
  <c r="T158" i="15"/>
  <c r="BK166" i="15"/>
  <c r="J166" i="15"/>
  <c r="J64" i="15"/>
  <c r="R166" i="15"/>
  <c r="R175" i="15"/>
  <c r="BK90" i="17"/>
  <c r="T90" i="17"/>
  <c r="BK135" i="17"/>
  <c r="J135" i="17" s="1"/>
  <c r="J63" i="17" s="1"/>
  <c r="P135" i="17"/>
  <c r="BK150" i="17"/>
  <c r="J150" i="17" s="1"/>
  <c r="J66" i="17" s="1"/>
  <c r="R150" i="17"/>
  <c r="R149" i="17" s="1"/>
  <c r="T155" i="17"/>
  <c r="T154" i="17"/>
  <c r="R81" i="18"/>
  <c r="R80" i="18" s="1"/>
  <c r="BK129" i="2"/>
  <c r="T129" i="2"/>
  <c r="BK244" i="2"/>
  <c r="J244" i="2" s="1"/>
  <c r="J68" i="2" s="1"/>
  <c r="T244" i="2"/>
  <c r="T357" i="2"/>
  <c r="T387" i="2"/>
  <c r="R400" i="2"/>
  <c r="P413" i="2"/>
  <c r="T413" i="2"/>
  <c r="P423" i="2"/>
  <c r="BK497" i="2"/>
  <c r="J497" i="2"/>
  <c r="J75" i="2"/>
  <c r="R497" i="2"/>
  <c r="P568" i="2"/>
  <c r="BK595" i="2"/>
  <c r="J595" i="2"/>
  <c r="J77" i="2" s="1"/>
  <c r="R595" i="2"/>
  <c r="R610" i="2"/>
  <c r="BK661" i="2"/>
  <c r="T661" i="2"/>
  <c r="R759" i="2"/>
  <c r="P802" i="2"/>
  <c r="BK857" i="2"/>
  <c r="J857" i="2" s="1"/>
  <c r="J86" i="2" s="1"/>
  <c r="R857" i="2"/>
  <c r="R873" i="2"/>
  <c r="T873" i="2"/>
  <c r="P878" i="2"/>
  <c r="P887" i="2"/>
  <c r="BK965" i="2"/>
  <c r="J965" i="2" s="1"/>
  <c r="J90" i="2" s="1"/>
  <c r="R965" i="2"/>
  <c r="P1018" i="2"/>
  <c r="T1018" i="2"/>
  <c r="T1041" i="2"/>
  <c r="P1076" i="2"/>
  <c r="T1076" i="2"/>
  <c r="R1104" i="2"/>
  <c r="P1170" i="2"/>
  <c r="BK1230" i="2"/>
  <c r="J1230" i="2"/>
  <c r="J96" i="2" s="1"/>
  <c r="T1230" i="2"/>
  <c r="R1270" i="2"/>
  <c r="P1280" i="2"/>
  <c r="BK1302" i="2"/>
  <c r="J1302" i="2" s="1"/>
  <c r="J99" i="2" s="1"/>
  <c r="R1302" i="2"/>
  <c r="P1316" i="2"/>
  <c r="T1316" i="2"/>
  <c r="P1323" i="2"/>
  <c r="T1323" i="2"/>
  <c r="R1338" i="2"/>
  <c r="P1401" i="2"/>
  <c r="T1401" i="2"/>
  <c r="T1444" i="2"/>
  <c r="R1532" i="2"/>
  <c r="BK94" i="3"/>
  <c r="J94" i="3"/>
  <c r="J65" i="3"/>
  <c r="T94" i="3"/>
  <c r="T132" i="3"/>
  <c r="BK167" i="3"/>
  <c r="J167" i="3"/>
  <c r="J69" i="3" s="1"/>
  <c r="R167" i="3"/>
  <c r="P198" i="3"/>
  <c r="R95" i="4"/>
  <c r="P107" i="4"/>
  <c r="BK114" i="4"/>
  <c r="J114" i="4"/>
  <c r="J67" i="4"/>
  <c r="T114" i="4"/>
  <c r="P125" i="4"/>
  <c r="BK138" i="4"/>
  <c r="J138" i="4"/>
  <c r="J70" i="4" s="1"/>
  <c r="R138" i="4"/>
  <c r="P148" i="4"/>
  <c r="BK179" i="5"/>
  <c r="J179" i="5" s="1"/>
  <c r="J65" i="5" s="1"/>
  <c r="R179" i="5"/>
  <c r="T199" i="5"/>
  <c r="T197" i="5" s="1"/>
  <c r="P209" i="5"/>
  <c r="T209" i="5"/>
  <c r="BK214" i="5"/>
  <c r="J214" i="5" s="1"/>
  <c r="J72" i="5" s="1"/>
  <c r="R214" i="5"/>
  <c r="T217" i="5"/>
  <c r="R224" i="5"/>
  <c r="T246" i="5"/>
  <c r="T253" i="5"/>
  <c r="R259" i="5"/>
  <c r="T262" i="5"/>
  <c r="T274" i="5"/>
  <c r="P290" i="5"/>
  <c r="BK293" i="5"/>
  <c r="J293" i="5" s="1"/>
  <c r="J104" i="5" s="1"/>
  <c r="T293" i="5"/>
  <c r="T301" i="5"/>
  <c r="T323" i="5"/>
  <c r="BK328" i="5"/>
  <c r="J328" i="5"/>
  <c r="J120" i="5"/>
  <c r="P328" i="5"/>
  <c r="P335" i="5"/>
  <c r="P342" i="5"/>
  <c r="BK345" i="5"/>
  <c r="J345" i="5" s="1"/>
  <c r="J125" i="5" s="1"/>
  <c r="T345" i="5"/>
  <c r="BK351" i="5"/>
  <c r="J351" i="5" s="1"/>
  <c r="J127" i="5" s="1"/>
  <c r="R351" i="5"/>
  <c r="BK362" i="5"/>
  <c r="J362" i="5" s="1"/>
  <c r="J131" i="5" s="1"/>
  <c r="R362" i="5"/>
  <c r="R361" i="5"/>
  <c r="P367" i="5"/>
  <c r="BK374" i="5"/>
  <c r="J374" i="5"/>
  <c r="J136" i="5"/>
  <c r="P374" i="5"/>
  <c r="T416" i="5"/>
  <c r="T393" i="5"/>
  <c r="BK130" i="8"/>
  <c r="J130" i="8" s="1"/>
  <c r="J65" i="8" s="1"/>
  <c r="BK187" i="8"/>
  <c r="J187" i="8" s="1"/>
  <c r="J66" i="8" s="1"/>
  <c r="T187" i="8"/>
  <c r="T199" i="8"/>
  <c r="T231" i="8"/>
  <c r="P337" i="8"/>
  <c r="P364" i="8"/>
  <c r="P371" i="8"/>
  <c r="R389" i="8"/>
  <c r="R403" i="8"/>
  <c r="R492" i="8"/>
  <c r="P546" i="8"/>
  <c r="P583" i="8"/>
  <c r="P597" i="8"/>
  <c r="BK635" i="8"/>
  <c r="J635" i="8" s="1"/>
  <c r="J80" i="8" s="1"/>
  <c r="R635" i="8"/>
  <c r="BK650" i="8"/>
  <c r="J650" i="8" s="1"/>
  <c r="J83" i="8" s="1"/>
  <c r="R764" i="8"/>
  <c r="R821" i="8"/>
  <c r="R837" i="8"/>
  <c r="P842" i="8"/>
  <c r="BK918" i="8"/>
  <c r="J918" i="8" s="1"/>
  <c r="J88" i="8" s="1"/>
  <c r="BK987" i="8"/>
  <c r="J987" i="8" s="1"/>
  <c r="J89" i="8" s="1"/>
  <c r="P1010" i="8"/>
  <c r="P1076" i="8"/>
  <c r="P1143" i="8"/>
  <c r="R1181" i="8"/>
  <c r="R1205" i="8"/>
  <c r="T1226" i="8"/>
  <c r="T1240" i="8"/>
  <c r="T1255" i="8"/>
  <c r="R1262" i="8"/>
  <c r="T1277" i="8"/>
  <c r="T1280" i="8"/>
  <c r="BK1402" i="8"/>
  <c r="J1402" i="8" s="1"/>
  <c r="J102" i="8" s="1"/>
  <c r="R1425" i="8"/>
  <c r="P1471" i="8"/>
  <c r="BK1521" i="8"/>
  <c r="J1521" i="8" s="1"/>
  <c r="J105" i="8" s="1"/>
  <c r="T1521" i="8"/>
  <c r="T1597" i="8"/>
  <c r="R93" i="9"/>
  <c r="T116" i="9"/>
  <c r="P135" i="9"/>
  <c r="T135" i="9"/>
  <c r="R144" i="9"/>
  <c r="R169" i="9"/>
  <c r="BK101" i="10"/>
  <c r="J101" i="10"/>
  <c r="J66" i="10"/>
  <c r="T101" i="10"/>
  <c r="T115" i="10"/>
  <c r="BK123" i="10"/>
  <c r="J123" i="10"/>
  <c r="J69" i="10" s="1"/>
  <c r="T123" i="10"/>
  <c r="T133" i="10"/>
  <c r="P143" i="10"/>
  <c r="BK153" i="10"/>
  <c r="J153" i="10" s="1"/>
  <c r="J72" i="10" s="1"/>
  <c r="R153" i="10"/>
  <c r="P157" i="10"/>
  <c r="BK165" i="10"/>
  <c r="J165" i="10"/>
  <c r="J74" i="10"/>
  <c r="R165" i="10"/>
  <c r="P173" i="10"/>
  <c r="BK183" i="10"/>
  <c r="J183" i="10"/>
  <c r="J76" i="10" s="1"/>
  <c r="T183" i="10"/>
  <c r="BK162" i="11"/>
  <c r="T162" i="11"/>
  <c r="R179" i="11"/>
  <c r="R188" i="11"/>
  <c r="P194" i="11"/>
  <c r="BK204" i="11"/>
  <c r="J204" i="11" s="1"/>
  <c r="J72" i="11" s="1"/>
  <c r="R204" i="11"/>
  <c r="T207" i="11"/>
  <c r="P214" i="11"/>
  <c r="BK223" i="11"/>
  <c r="J223" i="11"/>
  <c r="J78" i="11"/>
  <c r="P223" i="11"/>
  <c r="BK231" i="11"/>
  <c r="J231" i="11"/>
  <c r="J81" i="11"/>
  <c r="R231" i="11"/>
  <c r="T242" i="11"/>
  <c r="T248" i="11"/>
  <c r="P252" i="11"/>
  <c r="BK264" i="11"/>
  <c r="J264" i="11" s="1"/>
  <c r="J93" i="11" s="1"/>
  <c r="T264" i="11"/>
  <c r="P280" i="11"/>
  <c r="BK283" i="11"/>
  <c r="J283" i="11"/>
  <c r="J102" i="11"/>
  <c r="R283" i="11"/>
  <c r="BK290" i="11"/>
  <c r="J290" i="11"/>
  <c r="J105" i="11"/>
  <c r="R290" i="11"/>
  <c r="P295" i="11"/>
  <c r="R318" i="11"/>
  <c r="R323" i="11"/>
  <c r="BK329" i="11"/>
  <c r="J329" i="11"/>
  <c r="J121" i="11"/>
  <c r="R329" i="11"/>
  <c r="P334" i="11"/>
  <c r="BK339" i="11"/>
  <c r="J339" i="11"/>
  <c r="J124" i="11"/>
  <c r="R339" i="11"/>
  <c r="BK344" i="11"/>
  <c r="J344" i="11"/>
  <c r="J126" i="11"/>
  <c r="R344" i="11"/>
  <c r="T347" i="11"/>
  <c r="R372" i="11"/>
  <c r="R355" i="11"/>
  <c r="P105" i="12"/>
  <c r="BK108" i="12"/>
  <c r="J108" i="12"/>
  <c r="J66" i="12"/>
  <c r="R108" i="12"/>
  <c r="P111" i="12"/>
  <c r="BK114" i="12"/>
  <c r="J114" i="12"/>
  <c r="J68" i="12" s="1"/>
  <c r="R114" i="12"/>
  <c r="P119" i="12"/>
  <c r="BK123" i="12"/>
  <c r="J123" i="12" s="1"/>
  <c r="J70" i="12" s="1"/>
  <c r="BK126" i="12"/>
  <c r="J126" i="12"/>
  <c r="J71" i="12" s="1"/>
  <c r="R126" i="12"/>
  <c r="P133" i="12"/>
  <c r="T133" i="12"/>
  <c r="P139" i="12"/>
  <c r="T150" i="12"/>
  <c r="P157" i="12"/>
  <c r="BK161" i="12"/>
  <c r="J161" i="12" s="1"/>
  <c r="J77" i="12" s="1"/>
  <c r="T161" i="12"/>
  <c r="BK172" i="12"/>
  <c r="J172" i="12" s="1"/>
  <c r="J79" i="12" s="1"/>
  <c r="T172" i="12"/>
  <c r="BK186" i="12"/>
  <c r="J186" i="12" s="1"/>
  <c r="J81" i="12" s="1"/>
  <c r="R186" i="12"/>
  <c r="R96" i="13"/>
  <c r="P124" i="13"/>
  <c r="R124" i="13"/>
  <c r="T136" i="13"/>
  <c r="P154" i="13"/>
  <c r="R154" i="13"/>
  <c r="R168" i="13"/>
  <c r="P210" i="13"/>
  <c r="BK225" i="13"/>
  <c r="BK224" i="13" s="1"/>
  <c r="J224" i="13" s="1"/>
  <c r="J67" i="13" s="1"/>
  <c r="T225" i="13"/>
  <c r="T224" i="13" s="1"/>
  <c r="BK235" i="13"/>
  <c r="BK234" i="13"/>
  <c r="J234" i="13"/>
  <c r="J69" i="13" s="1"/>
  <c r="R235" i="13"/>
  <c r="R234" i="13"/>
  <c r="P244" i="13"/>
  <c r="P243" i="13" s="1"/>
  <c r="P90" i="14"/>
  <c r="BK138" i="14"/>
  <c r="J138" i="14"/>
  <c r="J62" i="14" s="1"/>
  <c r="R138" i="14"/>
  <c r="R159" i="14"/>
  <c r="T172" i="14"/>
  <c r="R185" i="14"/>
  <c r="R204" i="14"/>
  <c r="R203" i="14"/>
  <c r="T89" i="15"/>
  <c r="R158" i="15"/>
  <c r="BK175" i="15"/>
  <c r="J175" i="15"/>
  <c r="J65" i="15"/>
  <c r="P175" i="15"/>
  <c r="P90" i="16"/>
  <c r="T90" i="16"/>
  <c r="P206" i="16"/>
  <c r="T206" i="16"/>
  <c r="P274" i="16"/>
  <c r="R274" i="16"/>
  <c r="R90" i="17"/>
  <c r="T135" i="17"/>
  <c r="T150" i="17"/>
  <c r="T149" i="17"/>
  <c r="R155" i="17"/>
  <c r="R154" i="17" s="1"/>
  <c r="P81" i="18"/>
  <c r="P80" i="18" s="1"/>
  <c r="AU73" i="1" s="1"/>
  <c r="R129" i="2"/>
  <c r="P198" i="2"/>
  <c r="T198" i="2"/>
  <c r="P210" i="2"/>
  <c r="R210" i="2"/>
  <c r="R244" i="2"/>
  <c r="P357" i="2"/>
  <c r="BK387" i="2"/>
  <c r="J387" i="2" s="1"/>
  <c r="J70" i="2" s="1"/>
  <c r="R387" i="2"/>
  <c r="P400" i="2"/>
  <c r="BK413" i="2"/>
  <c r="J413" i="2"/>
  <c r="J72" i="2" s="1"/>
  <c r="R413" i="2"/>
  <c r="R423" i="2"/>
  <c r="P497" i="2"/>
  <c r="BK568" i="2"/>
  <c r="J568" i="2"/>
  <c r="J76" i="2" s="1"/>
  <c r="T568" i="2"/>
  <c r="T595" i="2"/>
  <c r="P610" i="2"/>
  <c r="BK645" i="2"/>
  <c r="J645" i="2"/>
  <c r="J80" i="2" s="1"/>
  <c r="R645" i="2"/>
  <c r="R661" i="2"/>
  <c r="P759" i="2"/>
  <c r="BK802" i="2"/>
  <c r="J802" i="2"/>
  <c r="J85" i="2" s="1"/>
  <c r="R802" i="2"/>
  <c r="T857" i="2"/>
  <c r="BK887" i="2"/>
  <c r="J887" i="2" s="1"/>
  <c r="J89" i="2" s="1"/>
  <c r="R887" i="2"/>
  <c r="T965" i="2"/>
  <c r="BK1041" i="2"/>
  <c r="J1041" i="2"/>
  <c r="J92" i="2"/>
  <c r="R1041" i="2"/>
  <c r="BK1104" i="2"/>
  <c r="J1104" i="2" s="1"/>
  <c r="J94" i="2" s="1"/>
  <c r="T1104" i="2"/>
  <c r="R1170" i="2"/>
  <c r="P1230" i="2"/>
  <c r="BK1270" i="2"/>
  <c r="J1270" i="2"/>
  <c r="J97" i="2" s="1"/>
  <c r="BK1280" i="2"/>
  <c r="J1280" i="2" s="1"/>
  <c r="J98" i="2" s="1"/>
  <c r="R1280" i="2"/>
  <c r="P1302" i="2"/>
  <c r="BK1316" i="2"/>
  <c r="J1316" i="2"/>
  <c r="J100" i="2" s="1"/>
  <c r="R1316" i="2"/>
  <c r="BK1338" i="2"/>
  <c r="J1338" i="2"/>
  <c r="J102" i="2" s="1"/>
  <c r="T1338" i="2"/>
  <c r="R1401" i="2"/>
  <c r="P1444" i="2"/>
  <c r="BK1532" i="2"/>
  <c r="J1532" i="2" s="1"/>
  <c r="J105" i="2" s="1"/>
  <c r="T1532" i="2"/>
  <c r="P106" i="6"/>
  <c r="BK109" i="6"/>
  <c r="J109" i="6" s="1"/>
  <c r="J66" i="6" s="1"/>
  <c r="R109" i="6"/>
  <c r="T112" i="6"/>
  <c r="R116" i="6"/>
  <c r="P119" i="6"/>
  <c r="BK124" i="6"/>
  <c r="J124" i="6" s="1"/>
  <c r="J70" i="6" s="1"/>
  <c r="R124" i="6"/>
  <c r="P128" i="6"/>
  <c r="T128" i="6"/>
  <c r="T132" i="6"/>
  <c r="R140" i="6"/>
  <c r="R130" i="8"/>
  <c r="R187" i="8"/>
  <c r="P199" i="8"/>
  <c r="P231" i="8"/>
  <c r="BK337" i="8"/>
  <c r="J337" i="8" s="1"/>
  <c r="J69" i="8" s="1"/>
  <c r="BK364" i="8"/>
  <c r="J364" i="8" s="1"/>
  <c r="J70" i="8" s="1"/>
  <c r="T364" i="8"/>
  <c r="T371" i="8"/>
  <c r="P389" i="8"/>
  <c r="BK403" i="8"/>
  <c r="J403" i="8" s="1"/>
  <c r="J74" i="8" s="1"/>
  <c r="BK492" i="8"/>
  <c r="J492" i="8" s="1"/>
  <c r="J75" i="8" s="1"/>
  <c r="BK546" i="8"/>
  <c r="J546" i="8" s="1"/>
  <c r="J76" i="8" s="1"/>
  <c r="BK583" i="8"/>
  <c r="J583" i="8" s="1"/>
  <c r="J77" i="8" s="1"/>
  <c r="T597" i="8"/>
  <c r="P635" i="8"/>
  <c r="T650" i="8"/>
  <c r="P764" i="8"/>
  <c r="P821" i="8"/>
  <c r="P837" i="8"/>
  <c r="T842" i="8"/>
  <c r="T918" i="8"/>
  <c r="T987" i="8"/>
  <c r="T1010" i="8"/>
  <c r="BK1076" i="8"/>
  <c r="J1076" i="8" s="1"/>
  <c r="J91" i="8" s="1"/>
  <c r="BK1143" i="8"/>
  <c r="J1143" i="8" s="1"/>
  <c r="J92" i="8" s="1"/>
  <c r="BK1181" i="8"/>
  <c r="J1181" i="8" s="1"/>
  <c r="J93" i="8" s="1"/>
  <c r="BK1205" i="8"/>
  <c r="J1205" i="8" s="1"/>
  <c r="J94" i="8" s="1"/>
  <c r="BK1226" i="8"/>
  <c r="J1226" i="8" s="1"/>
  <c r="J95" i="8" s="1"/>
  <c r="BK1240" i="8"/>
  <c r="J1240" i="8" s="1"/>
  <c r="J96" i="8" s="1"/>
  <c r="BK1255" i="8"/>
  <c r="J1255" i="8" s="1"/>
  <c r="J97" i="8" s="1"/>
  <c r="P1255" i="8"/>
  <c r="P1262" i="8"/>
  <c r="BK1277" i="8"/>
  <c r="J1277" i="8" s="1"/>
  <c r="J99" i="8" s="1"/>
  <c r="R1277" i="8"/>
  <c r="P1280" i="8"/>
  <c r="P1380" i="8"/>
  <c r="P1402" i="8"/>
  <c r="P1425" i="8"/>
  <c r="BK1471" i="8"/>
  <c r="J1471" i="8" s="1"/>
  <c r="J104" i="8" s="1"/>
  <c r="R1471" i="8"/>
  <c r="P1521" i="8"/>
  <c r="BK1597" i="8"/>
  <c r="J1597" i="8" s="1"/>
  <c r="J106" i="8" s="1"/>
  <c r="P1597" i="8"/>
  <c r="P93" i="9"/>
  <c r="BK116" i="9"/>
  <c r="J116" i="9" s="1"/>
  <c r="J66" i="9" s="1"/>
  <c r="P116" i="9"/>
  <c r="BK135" i="9"/>
  <c r="J135" i="9" s="1"/>
  <c r="J67" i="9" s="1"/>
  <c r="R135" i="9"/>
  <c r="P144" i="9"/>
  <c r="BK169" i="9"/>
  <c r="J169" i="9"/>
  <c r="J69" i="9"/>
  <c r="T169" i="9"/>
  <c r="R101" i="10"/>
  <c r="P115" i="10"/>
  <c r="BK120" i="10"/>
  <c r="J120" i="10" s="1"/>
  <c r="J68" i="10" s="1"/>
  <c r="R120" i="10"/>
  <c r="P123" i="10"/>
  <c r="BK133" i="10"/>
  <c r="J133" i="10" s="1"/>
  <c r="J70" i="10" s="1"/>
  <c r="R133" i="10"/>
  <c r="T143" i="10"/>
  <c r="BK157" i="10"/>
  <c r="J157" i="10"/>
  <c r="J73" i="10"/>
  <c r="T157" i="10"/>
  <c r="T165" i="10"/>
  <c r="T173" i="10"/>
  <c r="P183" i="10"/>
  <c r="BK96" i="13"/>
  <c r="T96" i="13"/>
  <c r="BK136" i="13"/>
  <c r="J136" i="13"/>
  <c r="J63" i="13" s="1"/>
  <c r="R136" i="13"/>
  <c r="BK154" i="13"/>
  <c r="J154" i="13"/>
  <c r="J64" i="13" s="1"/>
  <c r="T154" i="13"/>
  <c r="T168" i="13"/>
  <c r="R210" i="13"/>
  <c r="P225" i="13"/>
  <c r="P224" i="13" s="1"/>
  <c r="P235" i="13"/>
  <c r="P234" i="13"/>
  <c r="BK244" i="13"/>
  <c r="J244" i="13" s="1"/>
  <c r="J73" i="13" s="1"/>
  <c r="R244" i="13"/>
  <c r="R243" i="13" s="1"/>
  <c r="BK90" i="14"/>
  <c r="J90" i="14"/>
  <c r="J61" i="14"/>
  <c r="T90" i="14"/>
  <c r="T138" i="14"/>
  <c r="P159" i="14"/>
  <c r="BK172" i="14"/>
  <c r="J172" i="14" s="1"/>
  <c r="J64" i="14" s="1"/>
  <c r="R172" i="14"/>
  <c r="P185" i="14"/>
  <c r="BK204" i="14"/>
  <c r="BK203" i="14" s="1"/>
  <c r="J203" i="14"/>
  <c r="J66" i="14" s="1"/>
  <c r="T204" i="14"/>
  <c r="T203" i="14" s="1"/>
  <c r="BK89" i="15"/>
  <c r="P89" i="15"/>
  <c r="P88" i="15" s="1"/>
  <c r="P87" i="15" s="1"/>
  <c r="AU70" i="1" s="1"/>
  <c r="BK158" i="15"/>
  <c r="J158" i="15"/>
  <c r="J62" i="15" s="1"/>
  <c r="P158" i="15"/>
  <c r="P166" i="15"/>
  <c r="T166" i="15"/>
  <c r="T175" i="15"/>
  <c r="BK90" i="16"/>
  <c r="J90" i="16" s="1"/>
  <c r="J61" i="16" s="1"/>
  <c r="R90" i="16"/>
  <c r="BK206" i="16"/>
  <c r="J206" i="16" s="1"/>
  <c r="J64" i="16" s="1"/>
  <c r="R206" i="16"/>
  <c r="BK274" i="16"/>
  <c r="J274" i="16" s="1"/>
  <c r="J65" i="16" s="1"/>
  <c r="T274" i="16"/>
  <c r="P90" i="17"/>
  <c r="P89" i="17" s="1"/>
  <c r="P88" i="17" s="1"/>
  <c r="AU72" i="1" s="1"/>
  <c r="R135" i="17"/>
  <c r="P150" i="17"/>
  <c r="P149" i="17"/>
  <c r="BK155" i="17"/>
  <c r="J155" i="17"/>
  <c r="J68" i="17" s="1"/>
  <c r="P155" i="17"/>
  <c r="P154" i="17" s="1"/>
  <c r="BK81" i="18"/>
  <c r="J81" i="18" s="1"/>
  <c r="J60" i="18" s="1"/>
  <c r="P129" i="2"/>
  <c r="BK198" i="2"/>
  <c r="J198" i="2" s="1"/>
  <c r="J66" i="2" s="1"/>
  <c r="R198" i="2"/>
  <c r="BK210" i="2"/>
  <c r="J210" i="2" s="1"/>
  <c r="J67" i="2" s="1"/>
  <c r="T210" i="2"/>
  <c r="P244" i="2"/>
  <c r="BK357" i="2"/>
  <c r="J357" i="2"/>
  <c r="J69" i="2"/>
  <c r="R357" i="2"/>
  <c r="P387" i="2"/>
  <c r="BK400" i="2"/>
  <c r="J400" i="2" s="1"/>
  <c r="J71" i="2" s="1"/>
  <c r="T400" i="2"/>
  <c r="BK423" i="2"/>
  <c r="J423" i="2" s="1"/>
  <c r="J74" i="2" s="1"/>
  <c r="T423" i="2"/>
  <c r="T497" i="2"/>
  <c r="R568" i="2"/>
  <c r="P595" i="2"/>
  <c r="BK610" i="2"/>
  <c r="J610" i="2"/>
  <c r="J79" i="2" s="1"/>
  <c r="T610" i="2"/>
  <c r="P645" i="2"/>
  <c r="T645" i="2"/>
  <c r="P661" i="2"/>
  <c r="BK759" i="2"/>
  <c r="J759" i="2" s="1"/>
  <c r="J84" i="2" s="1"/>
  <c r="T759" i="2"/>
  <c r="T802" i="2"/>
  <c r="P857" i="2"/>
  <c r="BK873" i="2"/>
  <c r="J873" i="2" s="1"/>
  <c r="J87" i="2" s="1"/>
  <c r="P873" i="2"/>
  <c r="BK878" i="2"/>
  <c r="J878" i="2" s="1"/>
  <c r="J88" i="2" s="1"/>
  <c r="R878" i="2"/>
  <c r="T878" i="2"/>
  <c r="T887" i="2"/>
  <c r="P965" i="2"/>
  <c r="BK1018" i="2"/>
  <c r="J1018" i="2"/>
  <c r="J91" i="2"/>
  <c r="R1018" i="2"/>
  <c r="P1041" i="2"/>
  <c r="BK1076" i="2"/>
  <c r="J1076" i="2" s="1"/>
  <c r="J93" i="2" s="1"/>
  <c r="R1076" i="2"/>
  <c r="P1104" i="2"/>
  <c r="BK1170" i="2"/>
  <c r="J1170" i="2"/>
  <c r="J95" i="2" s="1"/>
  <c r="T1170" i="2"/>
  <c r="R1230" i="2"/>
  <c r="P1270" i="2"/>
  <c r="T1270" i="2"/>
  <c r="T1280" i="2"/>
  <c r="T1302" i="2"/>
  <c r="BK1323" i="2"/>
  <c r="J1323" i="2" s="1"/>
  <c r="J101" i="2" s="1"/>
  <c r="R1323" i="2"/>
  <c r="P1338" i="2"/>
  <c r="BK1401" i="2"/>
  <c r="J1401" i="2"/>
  <c r="J103" i="2" s="1"/>
  <c r="BK1444" i="2"/>
  <c r="J1444" i="2" s="1"/>
  <c r="J104" i="2" s="1"/>
  <c r="R1444" i="2"/>
  <c r="P1532" i="2"/>
  <c r="R94" i="3"/>
  <c r="P132" i="3"/>
  <c r="BK154" i="3"/>
  <c r="J154" i="3"/>
  <c r="J67" i="3" s="1"/>
  <c r="R154" i="3"/>
  <c r="P167" i="3"/>
  <c r="BK198" i="3"/>
  <c r="J198" i="3" s="1"/>
  <c r="J70" i="3" s="1"/>
  <c r="R198" i="3"/>
  <c r="T95" i="4"/>
  <c r="T107" i="4"/>
  <c r="P114" i="4"/>
  <c r="BK125" i="4"/>
  <c r="J125" i="4"/>
  <c r="J69" i="4" s="1"/>
  <c r="T125" i="4"/>
  <c r="T138" i="4"/>
  <c r="T148" i="4"/>
  <c r="P179" i="5"/>
  <c r="P199" i="5"/>
  <c r="BK209" i="5"/>
  <c r="J209" i="5"/>
  <c r="J70" i="5" s="1"/>
  <c r="R209" i="5"/>
  <c r="P214" i="5"/>
  <c r="BK217" i="5"/>
  <c r="J217" i="5" s="1"/>
  <c r="J73" i="5" s="1"/>
  <c r="R217" i="5"/>
  <c r="BK224" i="5"/>
  <c r="J224" i="5" s="1"/>
  <c r="J76" i="5" s="1"/>
  <c r="P224" i="5"/>
  <c r="BK233" i="5"/>
  <c r="J233" i="5" s="1"/>
  <c r="J79" i="5" s="1"/>
  <c r="R233" i="5"/>
  <c r="P246" i="5"/>
  <c r="BK253" i="5"/>
  <c r="J253" i="5"/>
  <c r="J88" i="5"/>
  <c r="R253" i="5"/>
  <c r="P259" i="5"/>
  <c r="BK262" i="5"/>
  <c r="J262" i="5"/>
  <c r="J90" i="5"/>
  <c r="R262" i="5"/>
  <c r="P274" i="5"/>
  <c r="T290" i="5"/>
  <c r="T289" i="5"/>
  <c r="P293" i="5"/>
  <c r="P301" i="5"/>
  <c r="R323" i="5"/>
  <c r="T328" i="5"/>
  <c r="BK335" i="5"/>
  <c r="J335" i="5"/>
  <c r="J122" i="5"/>
  <c r="R335" i="5"/>
  <c r="R342" i="5"/>
  <c r="P345" i="5"/>
  <c r="BK348" i="5"/>
  <c r="J348" i="5"/>
  <c r="J126" i="5" s="1"/>
  <c r="R348" i="5"/>
  <c r="T351" i="5"/>
  <c r="T362" i="5"/>
  <c r="T367" i="5"/>
  <c r="T374" i="5"/>
  <c r="P416" i="5"/>
  <c r="P393" i="5"/>
  <c r="T106" i="6"/>
  <c r="T109" i="6"/>
  <c r="R112" i="6"/>
  <c r="P116" i="6"/>
  <c r="T116" i="6"/>
  <c r="R119" i="6"/>
  <c r="P124" i="6"/>
  <c r="BK128" i="6"/>
  <c r="J128" i="6" s="1"/>
  <c r="J71" i="6" s="1"/>
  <c r="R128" i="6"/>
  <c r="P132" i="6"/>
  <c r="P140" i="6"/>
  <c r="P130" i="8"/>
  <c r="BK199" i="8"/>
  <c r="J199" i="8" s="1"/>
  <c r="J67" i="8" s="1"/>
  <c r="BK231" i="8"/>
  <c r="J231" i="8" s="1"/>
  <c r="J68" i="8" s="1"/>
  <c r="R337" i="8"/>
  <c r="R364" i="8"/>
  <c r="R371" i="8"/>
  <c r="T389" i="8"/>
  <c r="P403" i="8"/>
  <c r="P402" i="8"/>
  <c r="T492" i="8"/>
  <c r="R546" i="8"/>
  <c r="R583" i="8"/>
  <c r="R597" i="8"/>
  <c r="R596" i="8" s="1"/>
  <c r="T635" i="8"/>
  <c r="R650" i="8"/>
  <c r="T764" i="8"/>
  <c r="T821" i="8"/>
  <c r="R842" i="8"/>
  <c r="R918" i="8"/>
  <c r="R987" i="8"/>
  <c r="R1010" i="8"/>
  <c r="R1076" i="8"/>
  <c r="T1143" i="8"/>
  <c r="T1181" i="8"/>
  <c r="P1205" i="8"/>
  <c r="P1226" i="8"/>
  <c r="P1240" i="8"/>
  <c r="BK1262" i="8"/>
  <c r="J1262" i="8" s="1"/>
  <c r="J98" i="8" s="1"/>
  <c r="P1277" i="8"/>
  <c r="R1280" i="8"/>
  <c r="R1380" i="8"/>
  <c r="BK1425" i="8"/>
  <c r="J1425" i="8" s="1"/>
  <c r="J103" i="8" s="1"/>
  <c r="T1425" i="8"/>
  <c r="T1471" i="8"/>
  <c r="R1521" i="8"/>
  <c r="R1597" i="8"/>
  <c r="BK93" i="9"/>
  <c r="T93" i="9"/>
  <c r="R116" i="9"/>
  <c r="BK144" i="9"/>
  <c r="J144" i="9" s="1"/>
  <c r="J68" i="9" s="1"/>
  <c r="T144" i="9"/>
  <c r="P169" i="9"/>
  <c r="P101" i="10"/>
  <c r="BK115" i="10"/>
  <c r="J115" i="10" s="1"/>
  <c r="J67" i="10" s="1"/>
  <c r="R115" i="10"/>
  <c r="P120" i="10"/>
  <c r="T120" i="10"/>
  <c r="R123" i="10"/>
  <c r="P133" i="10"/>
  <c r="BK143" i="10"/>
  <c r="J143" i="10" s="1"/>
  <c r="J71" i="10" s="1"/>
  <c r="R143" i="10"/>
  <c r="P153" i="10"/>
  <c r="T153" i="10"/>
  <c r="R157" i="10"/>
  <c r="P165" i="10"/>
  <c r="BK173" i="10"/>
  <c r="J173" i="10" s="1"/>
  <c r="J75" i="10" s="1"/>
  <c r="R173" i="10"/>
  <c r="R183" i="10"/>
  <c r="P162" i="11"/>
  <c r="BK179" i="11"/>
  <c r="J179" i="11" s="1"/>
  <c r="J66" i="11" s="1"/>
  <c r="T179" i="11"/>
  <c r="T188" i="11"/>
  <c r="T194" i="11"/>
  <c r="P204" i="11"/>
  <c r="BK207" i="11"/>
  <c r="J207" i="11" s="1"/>
  <c r="J73" i="11" s="1"/>
  <c r="R207" i="11"/>
  <c r="R214" i="11"/>
  <c r="R223" i="11"/>
  <c r="T231" i="11"/>
  <c r="T192" i="11" s="1"/>
  <c r="P242" i="11"/>
  <c r="BK248" i="11"/>
  <c r="J248" i="11" s="1"/>
  <c r="J87" i="11" s="1"/>
  <c r="R248" i="11"/>
  <c r="R252" i="11"/>
  <c r="P264" i="11"/>
  <c r="T280" i="11"/>
  <c r="P283" i="11"/>
  <c r="P290" i="11"/>
  <c r="BK295" i="11"/>
  <c r="J295" i="11"/>
  <c r="J107" i="11" s="1"/>
  <c r="T295" i="11"/>
  <c r="BK318" i="11"/>
  <c r="J318" i="11"/>
  <c r="J117" i="11" s="1"/>
  <c r="P318" i="11"/>
  <c r="BK323" i="11"/>
  <c r="J323" i="11"/>
  <c r="J119" i="11" s="1"/>
  <c r="T323" i="11"/>
  <c r="P329" i="11"/>
  <c r="BK334" i="11"/>
  <c r="J334" i="11" s="1"/>
  <c r="J122" i="11" s="1"/>
  <c r="R334" i="11"/>
  <c r="T339" i="11"/>
  <c r="BK347" i="11"/>
  <c r="J347" i="11"/>
  <c r="J127" i="11" s="1"/>
  <c r="R347" i="11"/>
  <c r="T372" i="11"/>
  <c r="T355" i="11"/>
  <c r="BK105" i="12"/>
  <c r="J105" i="12"/>
  <c r="J65" i="12" s="1"/>
  <c r="R105" i="12"/>
  <c r="P108" i="12"/>
  <c r="BK111" i="12"/>
  <c r="J111" i="12" s="1"/>
  <c r="J67" i="12" s="1"/>
  <c r="T111" i="12"/>
  <c r="T114" i="12"/>
  <c r="T119" i="12"/>
  <c r="R123" i="12"/>
  <c r="P126" i="12"/>
  <c r="BK133" i="12"/>
  <c r="J133" i="12" s="1"/>
  <c r="J72" i="12" s="1"/>
  <c r="R133" i="12"/>
  <c r="T139" i="12"/>
  <c r="BK150" i="12"/>
  <c r="J150" i="12"/>
  <c r="J75" i="12" s="1"/>
  <c r="R150" i="12"/>
  <c r="R157" i="12"/>
  <c r="T157" i="12"/>
  <c r="R161" i="12"/>
  <c r="P167" i="12"/>
  <c r="T167" i="12"/>
  <c r="R172" i="12"/>
  <c r="P182" i="12"/>
  <c r="R182" i="12"/>
  <c r="P186" i="12"/>
  <c r="T81" i="18"/>
  <c r="T80" i="18" s="1"/>
  <c r="BE148" i="2"/>
  <c r="BE199" i="2"/>
  <c r="BE209" i="2"/>
  <c r="BE211" i="2"/>
  <c r="BE261" i="2"/>
  <c r="BE303" i="2"/>
  <c r="BE311" i="2"/>
  <c r="BE317" i="2"/>
  <c r="BE323" i="2"/>
  <c r="BE332" i="2"/>
  <c r="BE340" i="2"/>
  <c r="BE345" i="2"/>
  <c r="BE351" i="2"/>
  <c r="BE356" i="2"/>
  <c r="BE361" i="2"/>
  <c r="BE382" i="2"/>
  <c r="BE388" i="2"/>
  <c r="BE392" i="2"/>
  <c r="BE401" i="2"/>
  <c r="BE408" i="2"/>
  <c r="BE410" i="2"/>
  <c r="BE419" i="2"/>
  <c r="BE425" i="2"/>
  <c r="BE440" i="2"/>
  <c r="BE469" i="2"/>
  <c r="BE487" i="2"/>
  <c r="BE498" i="2"/>
  <c r="BE504" i="2"/>
  <c r="BE532" i="2"/>
  <c r="BE548" i="2"/>
  <c r="BE552" i="2"/>
  <c r="BE563" i="2"/>
  <c r="BE591" i="2"/>
  <c r="BE604" i="2"/>
  <c r="BE606" i="2"/>
  <c r="BE608" i="2"/>
  <c r="BE617" i="2"/>
  <c r="BE630" i="2"/>
  <c r="BE662" i="2"/>
  <c r="BE666" i="2"/>
  <c r="BE668" i="2"/>
  <c r="BE682" i="2"/>
  <c r="BE717" i="2"/>
  <c r="BE744" i="2"/>
  <c r="BE769" i="2"/>
  <c r="BE775" i="2"/>
  <c r="BE789" i="2"/>
  <c r="BE798" i="2"/>
  <c r="BE821" i="2"/>
  <c r="BE829" i="2"/>
  <c r="BE835" i="2"/>
  <c r="BE840" i="2"/>
  <c r="BE854" i="2"/>
  <c r="BE858" i="2"/>
  <c r="BE860" i="2"/>
  <c r="BE865" i="2"/>
  <c r="BE869" i="2"/>
  <c r="BE874" i="2"/>
  <c r="BE884" i="2"/>
  <c r="BE888" i="2"/>
  <c r="BE894" i="2"/>
  <c r="BE898" i="2"/>
  <c r="BE902" i="2"/>
  <c r="BE903" i="2"/>
  <c r="BE914" i="2"/>
  <c r="BE922" i="2"/>
  <c r="BE939" i="2"/>
  <c r="BE947" i="2"/>
  <c r="BE961" i="2"/>
  <c r="BE964" i="2"/>
  <c r="BE971" i="2"/>
  <c r="BE977" i="2"/>
  <c r="BE979" i="2"/>
  <c r="BE982" i="2"/>
  <c r="BE988" i="2"/>
  <c r="BE147" i="3"/>
  <c r="BE149" i="3"/>
  <c r="BE155" i="3"/>
  <c r="BE159" i="3"/>
  <c r="BE160" i="3"/>
  <c r="BE162" i="3"/>
  <c r="BE166" i="3"/>
  <c r="BE171" i="3"/>
  <c r="BE173" i="3"/>
  <c r="BE176" i="3"/>
  <c r="BE183" i="3"/>
  <c r="BE189" i="3"/>
  <c r="BE191" i="3"/>
  <c r="BE193" i="3"/>
  <c r="BE197" i="3"/>
  <c r="BE203" i="3"/>
  <c r="E81" i="4"/>
  <c r="BE96" i="4"/>
  <c r="BE99" i="4"/>
  <c r="BE103" i="4"/>
  <c r="BE105" i="4"/>
  <c r="BE108" i="4"/>
  <c r="BE111" i="4"/>
  <c r="BE113" i="4"/>
  <c r="BE116" i="4"/>
  <c r="BE118" i="4"/>
  <c r="BE127" i="4"/>
  <c r="BE136" i="4"/>
  <c r="BE140" i="4"/>
  <c r="BE144" i="4"/>
  <c r="BE146" i="4"/>
  <c r="BE153" i="4"/>
  <c r="E165" i="5"/>
  <c r="F174" i="5"/>
  <c r="BE180" i="5"/>
  <c r="BE182" i="5"/>
  <c r="BE186" i="5"/>
  <c r="BE192" i="5"/>
  <c r="BE198" i="5"/>
  <c r="BE201" i="5"/>
  <c r="BE206" i="5"/>
  <c r="BE219" i="5"/>
  <c r="BE221" i="5"/>
  <c r="BE223" i="5"/>
  <c r="BE226" i="5"/>
  <c r="BE230" i="5"/>
  <c r="BE234" i="5"/>
  <c r="BE237" i="5"/>
  <c r="BE247" i="5"/>
  <c r="BE257" i="5"/>
  <c r="BE267" i="5"/>
  <c r="BE269" i="5"/>
  <c r="BE271" i="5"/>
  <c r="BE273" i="5"/>
  <c r="BE279" i="5"/>
  <c r="BE283" i="5"/>
  <c r="BE285" i="5"/>
  <c r="BE295" i="5"/>
  <c r="BE296" i="5"/>
  <c r="BE300" i="5"/>
  <c r="BE303" i="5"/>
  <c r="BE307" i="5"/>
  <c r="BE315" i="5"/>
  <c r="BE317" i="5"/>
  <c r="BE327" i="5"/>
  <c r="BE329" i="5"/>
  <c r="BE330" i="5"/>
  <c r="BE332" i="5"/>
  <c r="BE334" i="5"/>
  <c r="BE336" i="5"/>
  <c r="BE339" i="5"/>
  <c r="BE343" i="5"/>
  <c r="BE346" i="5"/>
  <c r="BE349" i="5"/>
  <c r="BE354" i="5"/>
  <c r="BE360" i="5"/>
  <c r="BE363" i="5"/>
  <c r="BE380" i="5"/>
  <c r="BE384" i="5"/>
  <c r="BE390" i="5"/>
  <c r="BE395" i="5"/>
  <c r="BE397" i="5"/>
  <c r="BE399" i="5"/>
  <c r="BE403" i="5"/>
  <c r="BE405" i="5"/>
  <c r="BE411" i="5"/>
  <c r="BK205" i="5"/>
  <c r="J205" i="5"/>
  <c r="J68" i="5" s="1"/>
  <c r="BK220" i="5"/>
  <c r="J220" i="5" s="1"/>
  <c r="J74" i="5" s="1"/>
  <c r="BK240" i="5"/>
  <c r="J240" i="5"/>
  <c r="J82" i="5" s="1"/>
  <c r="BK251" i="5"/>
  <c r="J251" i="5" s="1"/>
  <c r="J87" i="5" s="1"/>
  <c r="BK266" i="5"/>
  <c r="J266" i="5"/>
  <c r="J91" i="5" s="1"/>
  <c r="BK268" i="5"/>
  <c r="J268" i="5" s="1"/>
  <c r="J92" i="5" s="1"/>
  <c r="BK270" i="5"/>
  <c r="J270" i="5"/>
  <c r="J93" i="5" s="1"/>
  <c r="BK272" i="5"/>
  <c r="J272" i="5" s="1"/>
  <c r="J94" i="5" s="1"/>
  <c r="BK282" i="5"/>
  <c r="J282" i="5"/>
  <c r="J98" i="5" s="1"/>
  <c r="BK299" i="5"/>
  <c r="J299" i="5" s="1"/>
  <c r="J106" i="5" s="1"/>
  <c r="BK308" i="5"/>
  <c r="J308" i="5"/>
  <c r="J110" i="5" s="1"/>
  <c r="BK310" i="5"/>
  <c r="J310" i="5" s="1"/>
  <c r="J111" i="5" s="1"/>
  <c r="BK312" i="5"/>
  <c r="J312" i="5"/>
  <c r="J112" i="5" s="1"/>
  <c r="BK314" i="5"/>
  <c r="J314" i="5" s="1"/>
  <c r="J113" i="5" s="1"/>
  <c r="BK320" i="5"/>
  <c r="J320" i="5"/>
  <c r="J116" i="5" s="1"/>
  <c r="BK326" i="5"/>
  <c r="J326" i="5" s="1"/>
  <c r="J119" i="5" s="1"/>
  <c r="BK357" i="5"/>
  <c r="J357" i="5"/>
  <c r="J128" i="5" s="1"/>
  <c r="BK365" i="5"/>
  <c r="J365" i="5" s="1"/>
  <c r="J132" i="5" s="1"/>
  <c r="BK387" i="5"/>
  <c r="J387" i="5"/>
  <c r="J140" i="5" s="1"/>
  <c r="BK389" i="5"/>
  <c r="J389" i="5" s="1"/>
  <c r="J141" i="5" s="1"/>
  <c r="BK396" i="5"/>
  <c r="J396" i="5"/>
  <c r="J145" i="5" s="1"/>
  <c r="BK400" i="5"/>
  <c r="J400" i="5" s="1"/>
  <c r="J147" i="5" s="1"/>
  <c r="BK402" i="5"/>
  <c r="J402" i="5"/>
  <c r="J148" i="5" s="1"/>
  <c r="BK408" i="5"/>
  <c r="J408" i="5" s="1"/>
  <c r="J151" i="5" s="1"/>
  <c r="BK414" i="5"/>
  <c r="J414" i="5"/>
  <c r="J154" i="5" s="1"/>
  <c r="F59" i="6"/>
  <c r="J98" i="6"/>
  <c r="BE108" i="6"/>
  <c r="BE110" i="6"/>
  <c r="BE115" i="6"/>
  <c r="BE123" i="6"/>
  <c r="BE125" i="6"/>
  <c r="BE127" i="6"/>
  <c r="BE130" i="6"/>
  <c r="BE136" i="6"/>
  <c r="BE139" i="6"/>
  <c r="BE141" i="6"/>
  <c r="BE143" i="6"/>
  <c r="BE144" i="6"/>
  <c r="BE146" i="6"/>
  <c r="BE148" i="6"/>
  <c r="BE152" i="6"/>
  <c r="BE153" i="6"/>
  <c r="BE155" i="6"/>
  <c r="BE156" i="6"/>
  <c r="BE159" i="6"/>
  <c r="BE160" i="6"/>
  <c r="BE164" i="6"/>
  <c r="BE165" i="6"/>
  <c r="BE166" i="6"/>
  <c r="BE167" i="6"/>
  <c r="BE169" i="6"/>
  <c r="BE170" i="6"/>
  <c r="BE175" i="6"/>
  <c r="BE179" i="6"/>
  <c r="BE186" i="6"/>
  <c r="BE189" i="6"/>
  <c r="BE191" i="6"/>
  <c r="BE194" i="6"/>
  <c r="E50" i="7"/>
  <c r="F83" i="7"/>
  <c r="E116" i="8"/>
  <c r="BE136" i="8"/>
  <c r="BE147" i="8"/>
  <c r="BE177" i="8"/>
  <c r="BE200" i="8"/>
  <c r="BE228" i="8"/>
  <c r="BE261" i="8"/>
  <c r="BE296" i="8"/>
  <c r="BE300" i="8"/>
  <c r="BE302" i="8"/>
  <c r="BE311" i="8"/>
  <c r="BE327" i="8"/>
  <c r="BE329" i="8"/>
  <c r="BE341" i="8"/>
  <c r="BE345" i="8"/>
  <c r="BE365" i="8"/>
  <c r="BE370" i="8"/>
  <c r="BE382" i="8"/>
  <c r="BE385" i="8"/>
  <c r="BE388" i="8"/>
  <c r="BE393" i="8"/>
  <c r="BE397" i="8"/>
  <c r="BE412" i="8"/>
  <c r="BE417" i="8"/>
  <c r="BE491" i="8"/>
  <c r="BE493" i="8"/>
  <c r="BE498" i="8"/>
  <c r="BE510" i="8"/>
  <c r="BE527" i="8"/>
  <c r="BE535" i="8"/>
  <c r="BE547" i="8"/>
  <c r="BE552" i="8"/>
  <c r="BE560" i="8"/>
  <c r="BE575" i="8"/>
  <c r="BE590" i="8"/>
  <c r="BE594" i="8"/>
  <c r="BE603" i="8"/>
  <c r="BE630" i="8"/>
  <c r="BE634" i="8"/>
  <c r="BE636" i="8"/>
  <c r="BE643" i="8"/>
  <c r="BE651" i="8"/>
  <c r="BE654" i="8"/>
  <c r="BE666" i="8"/>
  <c r="BE676" i="8"/>
  <c r="BE763" i="8"/>
  <c r="BE779" i="8"/>
  <c r="BE781" i="8"/>
  <c r="BE785" i="8"/>
  <c r="BE797" i="8"/>
  <c r="BE803" i="8"/>
  <c r="BE806" i="8"/>
  <c r="BE811" i="8"/>
  <c r="BE818" i="8"/>
  <c r="BE824" i="8"/>
  <c r="BE825" i="8"/>
  <c r="BE826" i="8"/>
  <c r="BE828" i="8"/>
  <c r="BE843" i="8"/>
  <c r="BE846" i="8"/>
  <c r="BE857" i="8"/>
  <c r="BE861" i="8"/>
  <c r="BE871" i="8"/>
  <c r="BE879" i="8"/>
  <c r="BE895" i="8"/>
  <c r="BE899" i="8"/>
  <c r="BE905" i="8"/>
  <c r="BE910" i="8"/>
  <c r="BE915" i="8"/>
  <c r="BE919" i="8"/>
  <c r="BE927" i="8"/>
  <c r="BE931" i="8"/>
  <c r="BE937" i="8"/>
  <c r="BE941" i="8"/>
  <c r="BE951" i="8"/>
  <c r="BE961" i="8"/>
  <c r="BE962" i="8"/>
  <c r="BE968" i="8"/>
  <c r="BE970" i="8"/>
  <c r="BE1005" i="8"/>
  <c r="BE1006" i="8"/>
  <c r="BE1011" i="8"/>
  <c r="BE1017" i="8"/>
  <c r="BE1018" i="8"/>
  <c r="BE1047" i="8"/>
  <c r="BE1052" i="8"/>
  <c r="BE1053" i="8"/>
  <c r="BE1064" i="8"/>
  <c r="BE1085" i="8"/>
  <c r="BE1086" i="8"/>
  <c r="BE1093" i="8"/>
  <c r="BE1107" i="8"/>
  <c r="BE1111" i="8"/>
  <c r="BE1114" i="8"/>
  <c r="BE1133" i="8"/>
  <c r="BE1137" i="8"/>
  <c r="BE1142" i="8"/>
  <c r="BE1154" i="8"/>
  <c r="BE1165" i="8"/>
  <c r="BE1182" i="8"/>
  <c r="BE1190" i="8"/>
  <c r="BE1192" i="8"/>
  <c r="BE1197" i="8"/>
  <c r="BE1199" i="8"/>
  <c r="BE1200" i="8"/>
  <c r="BE1210" i="8"/>
  <c r="BE1213" i="8"/>
  <c r="BE1227" i="8"/>
  <c r="BE1245" i="8"/>
  <c r="BE1254" i="8"/>
  <c r="BE1256" i="8"/>
  <c r="BE1272" i="8"/>
  <c r="BE1275" i="8"/>
  <c r="BE1276" i="8"/>
  <c r="BE1278" i="8"/>
  <c r="BE1282" i="8"/>
  <c r="BE1332" i="8"/>
  <c r="BE1356" i="8"/>
  <c r="BE1367" i="8"/>
  <c r="BE1379" i="8"/>
  <c r="BE1381" i="8"/>
  <c r="BE1393" i="8"/>
  <c r="BE1398" i="8"/>
  <c r="BE1403" i="8"/>
  <c r="BE1407" i="8"/>
  <c r="BE1444" i="8"/>
  <c r="BE1475" i="8"/>
  <c r="BE273" i="11"/>
  <c r="BE275" i="11"/>
  <c r="BE281" i="11"/>
  <c r="BE285" i="11"/>
  <c r="BE291" i="11"/>
  <c r="BE296" i="11"/>
  <c r="BE298" i="11"/>
  <c r="BE300" i="11"/>
  <c r="BE304" i="11"/>
  <c r="BE306" i="11"/>
  <c r="BE316" i="11"/>
  <c r="BE320" i="11"/>
  <c r="BE325" i="11"/>
  <c r="BE328" i="11"/>
  <c r="BE331" i="11"/>
  <c r="BE349" i="11"/>
  <c r="BE352" i="11"/>
  <c r="BE357" i="11"/>
  <c r="BE359" i="11"/>
  <c r="BE365" i="11"/>
  <c r="BE369" i="11"/>
  <c r="BE371" i="11"/>
  <c r="BE373" i="11"/>
  <c r="BE374" i="11"/>
  <c r="BK229" i="11"/>
  <c r="J229" i="11"/>
  <c r="J80" i="11" s="1"/>
  <c r="BK240" i="11"/>
  <c r="J240" i="11" s="1"/>
  <c r="J85" i="11" s="1"/>
  <c r="BK260" i="11"/>
  <c r="J260" i="11"/>
  <c r="J91" i="11" s="1"/>
  <c r="BK268" i="11"/>
  <c r="J268" i="11" s="1"/>
  <c r="J94" i="11" s="1"/>
  <c r="BK277" i="11"/>
  <c r="J277" i="11"/>
  <c r="J99" i="11" s="1"/>
  <c r="BK288" i="11"/>
  <c r="J288" i="11" s="1"/>
  <c r="J104" i="11" s="1"/>
  <c r="BK305" i="11"/>
  <c r="J305" i="11"/>
  <c r="J110" i="11" s="1"/>
  <c r="BK309" i="11"/>
  <c r="J309" i="11" s="1"/>
  <c r="J112" i="11" s="1"/>
  <c r="BK311" i="11"/>
  <c r="J311" i="11"/>
  <c r="J113" i="11" s="1"/>
  <c r="BK313" i="11"/>
  <c r="J313" i="11" s="1"/>
  <c r="J114" i="11" s="1"/>
  <c r="BK327" i="11"/>
  <c r="J327" i="11"/>
  <c r="J120" i="11" s="1"/>
  <c r="BK353" i="11"/>
  <c r="J353" i="11" s="1"/>
  <c r="J128" i="11" s="1"/>
  <c r="BK358" i="11"/>
  <c r="J358" i="11"/>
  <c r="J131" i="11" s="1"/>
  <c r="BK360" i="11"/>
  <c r="J360" i="11" s="1"/>
  <c r="J132" i="11" s="1"/>
  <c r="BK362" i="11"/>
  <c r="J362" i="11"/>
  <c r="J133" i="11" s="1"/>
  <c r="BK368" i="11"/>
  <c r="J368" i="11" s="1"/>
  <c r="J136" i="11" s="1"/>
  <c r="E50" i="12"/>
  <c r="F59" i="12"/>
  <c r="BE112" i="12"/>
  <c r="BE120" i="12"/>
  <c r="BE125" i="12"/>
  <c r="BE127" i="12"/>
  <c r="BE135" i="12"/>
  <c r="BE147" i="12"/>
  <c r="BE153" i="12"/>
  <c r="BE155" i="12"/>
  <c r="BE156" i="12"/>
  <c r="BE158" i="12"/>
  <c r="BE165" i="12"/>
  <c r="BE171" i="12"/>
  <c r="BE173" i="12"/>
  <c r="BE175" i="12"/>
  <c r="BE176" i="12"/>
  <c r="BE178" i="12"/>
  <c r="BE179" i="12"/>
  <c r="BE181" i="12"/>
  <c r="BE183" i="12"/>
  <c r="BE184" i="12"/>
  <c r="BE190" i="12"/>
  <c r="E48" i="13"/>
  <c r="J52" i="13"/>
  <c r="F55" i="13"/>
  <c r="BE105" i="13"/>
  <c r="BE122" i="13"/>
  <c r="BE147" i="13"/>
  <c r="BE148" i="13"/>
  <c r="BE161" i="13"/>
  <c r="BE175" i="13"/>
  <c r="BE179" i="13"/>
  <c r="BE180" i="13"/>
  <c r="BE186" i="13"/>
  <c r="BE214" i="13"/>
  <c r="BE219" i="13"/>
  <c r="BE226" i="13"/>
  <c r="BE236" i="13"/>
  <c r="BE248" i="13"/>
  <c r="BE262" i="13"/>
  <c r="BE271" i="13"/>
  <c r="BE274" i="13"/>
  <c r="E48" i="14"/>
  <c r="J82" i="14"/>
  <c r="BE107" i="14"/>
  <c r="BE127" i="14"/>
  <c r="BE132" i="14"/>
  <c r="BE147" i="14"/>
  <c r="BE149" i="14"/>
  <c r="BE164" i="14"/>
  <c r="BE166" i="14"/>
  <c r="BE167" i="14"/>
  <c r="BE177" i="14"/>
  <c r="BE180" i="14"/>
  <c r="BE186" i="14"/>
  <c r="BE195" i="14"/>
  <c r="BE205" i="14"/>
  <c r="BE209" i="14"/>
  <c r="BE214" i="14"/>
  <c r="BE226" i="14"/>
  <c r="BK225" i="14"/>
  <c r="J225" i="14" s="1"/>
  <c r="J68" i="14" s="1"/>
  <c r="F55" i="15"/>
  <c r="BE91" i="15"/>
  <c r="BE94" i="15"/>
  <c r="BE100" i="15"/>
  <c r="BE112" i="15"/>
  <c r="BE116" i="15"/>
  <c r="BE124" i="15"/>
  <c r="BE128" i="15"/>
  <c r="BE132" i="15"/>
  <c r="BE138" i="15"/>
  <c r="BE141" i="15"/>
  <c r="BE147" i="15"/>
  <c r="BE153" i="15"/>
  <c r="BE189" i="15"/>
  <c r="BE206" i="15"/>
  <c r="BE207" i="15"/>
  <c r="BE210" i="15"/>
  <c r="BE214" i="15"/>
  <c r="BE218" i="15"/>
  <c r="BK225" i="15"/>
  <c r="J225" i="15" s="1"/>
  <c r="J67" i="15" s="1"/>
  <c r="E48" i="16"/>
  <c r="F55" i="16"/>
  <c r="BE92" i="16"/>
  <c r="BE94" i="16"/>
  <c r="BE95" i="16"/>
  <c r="BE139" i="16"/>
  <c r="BE157" i="16"/>
  <c r="BE202" i="16"/>
  <c r="BE227" i="16"/>
  <c r="BE232" i="16"/>
  <c r="BE233" i="16"/>
  <c r="BE237" i="16"/>
  <c r="BE239" i="16"/>
  <c r="BE249" i="16"/>
  <c r="BE252" i="16"/>
  <c r="BE261" i="16"/>
  <c r="E78" i="17"/>
  <c r="J82" i="17"/>
  <c r="BE93" i="17"/>
  <c r="BE101" i="17"/>
  <c r="BE105" i="17"/>
  <c r="BE111" i="17"/>
  <c r="BE115" i="17"/>
  <c r="BE119" i="17"/>
  <c r="BE123" i="17"/>
  <c r="BE137" i="17"/>
  <c r="BE140" i="17"/>
  <c r="BE141" i="17"/>
  <c r="BE143" i="17"/>
  <c r="BE148" i="17"/>
  <c r="BE153" i="17"/>
  <c r="BE161" i="17"/>
  <c r="BE169" i="17"/>
  <c r="E48" i="18"/>
  <c r="F55" i="18"/>
  <c r="BE85" i="18"/>
  <c r="BE86" i="18"/>
  <c r="E115" i="2"/>
  <c r="BE139" i="2"/>
  <c r="BE154" i="2"/>
  <c r="BE188" i="2"/>
  <c r="BE196" i="2"/>
  <c r="BE218" i="2"/>
  <c r="BE245" i="2"/>
  <c r="BE257" i="2"/>
  <c r="BE280" i="2"/>
  <c r="BE292" i="2"/>
  <c r="BE305" i="2"/>
  <c r="BE320" i="2"/>
  <c r="BE326" i="2"/>
  <c r="BE334" i="2"/>
  <c r="BE338" i="2"/>
  <c r="BE348" i="2"/>
  <c r="BE355" i="2"/>
  <c r="BE358" i="2"/>
  <c r="BE365" i="2"/>
  <c r="BE375" i="2"/>
  <c r="BE405" i="2"/>
  <c r="BE409" i="2"/>
  <c r="BE411" i="2"/>
  <c r="BE414" i="2"/>
  <c r="BE417" i="2"/>
  <c r="BE420" i="2"/>
  <c r="BE437" i="2"/>
  <c r="BE466" i="2"/>
  <c r="BE491" i="2"/>
  <c r="BE503" i="2"/>
  <c r="BE519" i="2"/>
  <c r="BE546" i="2"/>
  <c r="BE569" i="2"/>
  <c r="BE574" i="2"/>
  <c r="BE582" i="2"/>
  <c r="BE587" i="2"/>
  <c r="BE596" i="2"/>
  <c r="BE605" i="2"/>
  <c r="BE611" i="2"/>
  <c r="BE622" i="2"/>
  <c r="BE626" i="2"/>
  <c r="BE629" i="2"/>
  <c r="BE634" i="2"/>
  <c r="BE637" i="2"/>
  <c r="BE638" i="2"/>
  <c r="BE646" i="2"/>
  <c r="BE654" i="2"/>
  <c r="BE673" i="2"/>
  <c r="BE679" i="2"/>
  <c r="BE684" i="2"/>
  <c r="BE701" i="2"/>
  <c r="BE715" i="2"/>
  <c r="BE758" i="2"/>
  <c r="BE766" i="2"/>
  <c r="BE777" i="2"/>
  <c r="BE786" i="2"/>
  <c r="BE792" i="2"/>
  <c r="BE795" i="2"/>
  <c r="BE801" i="2"/>
  <c r="BE817" i="2"/>
  <c r="BE823" i="2"/>
  <c r="BE831" i="2"/>
  <c r="BE842" i="2"/>
  <c r="BE845" i="2"/>
  <c r="BE848" i="2"/>
  <c r="BE861" i="2"/>
  <c r="BE863" i="2"/>
  <c r="BE866" i="2"/>
  <c r="BE872" i="2"/>
  <c r="BE879" i="2"/>
  <c r="BE885" i="2"/>
  <c r="BE891" i="2"/>
  <c r="BE897" i="2"/>
  <c r="BE899" i="2"/>
  <c r="BE906" i="2"/>
  <c r="BE918" i="2"/>
  <c r="BE943" i="2"/>
  <c r="BE951" i="2"/>
  <c r="BE955" i="2"/>
  <c r="BE960" i="2"/>
  <c r="BE966" i="2"/>
  <c r="BE978" i="2"/>
  <c r="BE985" i="2"/>
  <c r="BE998" i="2"/>
  <c r="BE1003" i="2"/>
  <c r="BE1021" i="2"/>
  <c r="BE1031" i="2"/>
  <c r="BE1040" i="2"/>
  <c r="BE1045" i="2"/>
  <c r="BE1059" i="2"/>
  <c r="BE1063" i="2"/>
  <c r="BE1075" i="2"/>
  <c r="BE1081" i="2"/>
  <c r="BE1087" i="2"/>
  <c r="BE1110" i="2"/>
  <c r="BE1113" i="2"/>
  <c r="BE1117" i="2"/>
  <c r="BE1123" i="2"/>
  <c r="BE1130" i="2"/>
  <c r="BE1133" i="2"/>
  <c r="BE1140" i="2"/>
  <c r="BE1144" i="2"/>
  <c r="BE1148" i="2"/>
  <c r="BE1153" i="2"/>
  <c r="BE1154" i="2"/>
  <c r="BE1169" i="2"/>
  <c r="BE1172" i="2"/>
  <c r="BE1180" i="2"/>
  <c r="BE1182" i="2"/>
  <c r="BE1184" i="2"/>
  <c r="BE1192" i="2"/>
  <c r="BE1196" i="2"/>
  <c r="BE1204" i="2"/>
  <c r="BE1216" i="2"/>
  <c r="BE1221" i="2"/>
  <c r="BE1225" i="2"/>
  <c r="BE1252" i="2"/>
  <c r="BE1266" i="2"/>
  <c r="BE1269" i="2"/>
  <c r="BE1275" i="2"/>
  <c r="BE1277" i="2"/>
  <c r="BE1285" i="2"/>
  <c r="BE1296" i="2"/>
  <c r="BE1298" i="2"/>
  <c r="BE1301" i="2"/>
  <c r="BE1313" i="2"/>
  <c r="BE1321" i="2"/>
  <c r="BE1324" i="2"/>
  <c r="BE1340" i="2"/>
  <c r="BE1341" i="2"/>
  <c r="BE1369" i="2"/>
  <c r="BE1386" i="2"/>
  <c r="BE1398" i="2"/>
  <c r="BE1420" i="2"/>
  <c r="BE1445" i="2"/>
  <c r="BE1448" i="2"/>
  <c r="BE1473" i="2"/>
  <c r="BE1482" i="2"/>
  <c r="BE1483" i="2"/>
  <c r="BE1492" i="2"/>
  <c r="BE1501" i="2"/>
  <c r="BE1533" i="2"/>
  <c r="BE1545" i="2"/>
  <c r="BE1556" i="2"/>
  <c r="BE1558" i="2"/>
  <c r="BE1591" i="2"/>
  <c r="J56" i="3"/>
  <c r="F89" i="3"/>
  <c r="BE95" i="3"/>
  <c r="BE99" i="3"/>
  <c r="BE107" i="3"/>
  <c r="BE111" i="3"/>
  <c r="BE116" i="3"/>
  <c r="BE117" i="3"/>
  <c r="BE118" i="3"/>
  <c r="BE121" i="3"/>
  <c r="BE123" i="3"/>
  <c r="BE127" i="3"/>
  <c r="BE136" i="3"/>
  <c r="BE140" i="3"/>
  <c r="BE146" i="3"/>
  <c r="BE148" i="3"/>
  <c r="BE150" i="3"/>
  <c r="BE152" i="3"/>
  <c r="BE157" i="3"/>
  <c r="BE161" i="3"/>
  <c r="BE168" i="3"/>
  <c r="BE172" i="3"/>
  <c r="BE177" i="3"/>
  <c r="BE178" i="3"/>
  <c r="BE179" i="3"/>
  <c r="BE181" i="3"/>
  <c r="BE184" i="3"/>
  <c r="BE188" i="3"/>
  <c r="BE190" i="3"/>
  <c r="BE194" i="3"/>
  <c r="BE195" i="3"/>
  <c r="BE196" i="3"/>
  <c r="BE199" i="3"/>
  <c r="BE204" i="3"/>
  <c r="BE205" i="3"/>
  <c r="J56" i="4"/>
  <c r="F90" i="4"/>
  <c r="BE100" i="4"/>
  <c r="BE106" i="4"/>
  <c r="BE112" i="4"/>
  <c r="BE115" i="4"/>
  <c r="BE120" i="4"/>
  <c r="BE122" i="4"/>
  <c r="BE124" i="4"/>
  <c r="BE126" i="4"/>
  <c r="BE130" i="4"/>
  <c r="BE132" i="4"/>
  <c r="BE134" i="4"/>
  <c r="BE139" i="4"/>
  <c r="BE141" i="4"/>
  <c r="BE142" i="4"/>
  <c r="BE145" i="4"/>
  <c r="BE147" i="4"/>
  <c r="BE150" i="4"/>
  <c r="BE152" i="4"/>
  <c r="BK123" i="4"/>
  <c r="J123" i="4"/>
  <c r="J68" i="4" s="1"/>
  <c r="BE184" i="5"/>
  <c r="BE187" i="5"/>
  <c r="BE189" i="5"/>
  <c r="BE191" i="5"/>
  <c r="BE193" i="5"/>
  <c r="BE195" i="5"/>
  <c r="BE200" i="5"/>
  <c r="BE202" i="5"/>
  <c r="BE204" i="5"/>
  <c r="BE208" i="5"/>
  <c r="BE210" i="5"/>
  <c r="BE211" i="5"/>
  <c r="BE213" i="5"/>
  <c r="BE216" i="5"/>
  <c r="BE228" i="5"/>
  <c r="BE232" i="5"/>
  <c r="BE235" i="5"/>
  <c r="BE243" i="5"/>
  <c r="BE248" i="5"/>
  <c r="BE252" i="5"/>
  <c r="BE254" i="5"/>
  <c r="BE255" i="5"/>
  <c r="BE256" i="5"/>
  <c r="BE260" i="5"/>
  <c r="BE261" i="5"/>
  <c r="BE264" i="5"/>
  <c r="BE265" i="5"/>
  <c r="BE275" i="5"/>
  <c r="BE276" i="5"/>
  <c r="BE288" i="5"/>
  <c r="BE291" i="5"/>
  <c r="BE294" i="5"/>
  <c r="BE309" i="5"/>
  <c r="BE319" i="5"/>
  <c r="BE331" i="5"/>
  <c r="BE337" i="5"/>
  <c r="BE347" i="5"/>
  <c r="BE355" i="5"/>
  <c r="BE358" i="5"/>
  <c r="BE364" i="5"/>
  <c r="BE366" i="5"/>
  <c r="BE368" i="5"/>
  <c r="BE369" i="5"/>
  <c r="BE371" i="5"/>
  <c r="BE373" i="5"/>
  <c r="BE378" i="5"/>
  <c r="BE379" i="5"/>
  <c r="BE407" i="5"/>
  <c r="BE409" i="5"/>
  <c r="BE413" i="5"/>
  <c r="BE415" i="5"/>
  <c r="BE417" i="5"/>
  <c r="BE418" i="5"/>
  <c r="BK207" i="5"/>
  <c r="J207" i="5"/>
  <c r="J69" i="5" s="1"/>
  <c r="BK222" i="5"/>
  <c r="J222" i="5" s="1"/>
  <c r="J75" i="5" s="1"/>
  <c r="BK238" i="5"/>
  <c r="J238" i="5"/>
  <c r="J81" i="5" s="1"/>
  <c r="BK280" i="5"/>
  <c r="J280" i="5" s="1"/>
  <c r="J97" i="5" s="1"/>
  <c r="BK284" i="5"/>
  <c r="J284" i="5"/>
  <c r="J99" i="5" s="1"/>
  <c r="BK306" i="5"/>
  <c r="J306" i="5" s="1"/>
  <c r="J109" i="5" s="1"/>
  <c r="BK316" i="5"/>
  <c r="J316" i="5"/>
  <c r="J114" i="5" s="1"/>
  <c r="BK333" i="5"/>
  <c r="J333" i="5" s="1"/>
  <c r="J121" i="5" s="1"/>
  <c r="BK340" i="5"/>
  <c r="J340" i="5"/>
  <c r="J123" i="5" s="1"/>
  <c r="BK370" i="5"/>
  <c r="J370" i="5" s="1"/>
  <c r="J134" i="5" s="1"/>
  <c r="BK381" i="5"/>
  <c r="J381" i="5"/>
  <c r="J137" i="5" s="1"/>
  <c r="BK398" i="5"/>
  <c r="J398" i="5" s="1"/>
  <c r="J146" i="5" s="1"/>
  <c r="BK410" i="5"/>
  <c r="J410" i="5"/>
  <c r="J152" i="5" s="1"/>
  <c r="BK412" i="5"/>
  <c r="J412" i="5" s="1"/>
  <c r="J153" i="5" s="1"/>
  <c r="E50" i="6"/>
  <c r="BE117" i="6"/>
  <c r="BE120" i="6"/>
  <c r="BE122" i="6"/>
  <c r="BE126" i="6"/>
  <c r="BE131" i="6"/>
  <c r="BE1009" i="8"/>
  <c r="BE1019" i="8"/>
  <c r="BE1020" i="8"/>
  <c r="BE1029" i="8"/>
  <c r="BE1032" i="8"/>
  <c r="BE1042" i="8"/>
  <c r="BE1056" i="8"/>
  <c r="BE1058" i="8"/>
  <c r="BE1061" i="8"/>
  <c r="BE1067" i="8"/>
  <c r="BE1068" i="8"/>
  <c r="BE1075" i="8"/>
  <c r="BE1077" i="8"/>
  <c r="BE1078" i="8"/>
  <c r="BE1089" i="8"/>
  <c r="BE1094" i="8"/>
  <c r="BE1097" i="8"/>
  <c r="BE1102" i="8"/>
  <c r="BE1120" i="8"/>
  <c r="BE1123" i="8"/>
  <c r="BE1127" i="8"/>
  <c r="BE1128" i="8"/>
  <c r="BE1129" i="8"/>
  <c r="BE1134" i="8"/>
  <c r="BE1141" i="8"/>
  <c r="BE1144" i="8"/>
  <c r="BE1173" i="8"/>
  <c r="BE1179" i="8"/>
  <c r="BE1193" i="8"/>
  <c r="BE1204" i="8"/>
  <c r="BE1206" i="8"/>
  <c r="BE1209" i="8"/>
  <c r="BE1231" i="8"/>
  <c r="BE1233" i="8"/>
  <c r="BE1237" i="8"/>
  <c r="BE1247" i="8"/>
  <c r="BE1251" i="8"/>
  <c r="BE1257" i="8"/>
  <c r="BE1274" i="8"/>
  <c r="BE1312" i="8"/>
  <c r="BE1354" i="8"/>
  <c r="BE1361" i="8"/>
  <c r="BE1382" i="8"/>
  <c r="BE1399" i="8"/>
  <c r="BE1405" i="8"/>
  <c r="BE1406" i="8"/>
  <c r="BE1410" i="8"/>
  <c r="BE1415" i="8"/>
  <c r="BE1417" i="8"/>
  <c r="BE1426" i="8"/>
  <c r="BE1446" i="8"/>
  <c r="BE1462" i="8"/>
  <c r="BE1470" i="8"/>
  <c r="BE1472" i="8"/>
  <c r="BE1491" i="8"/>
  <c r="E50" i="9"/>
  <c r="BE94" i="9"/>
  <c r="BE96" i="9"/>
  <c r="BE99" i="9"/>
  <c r="BE104" i="9"/>
  <c r="BE110" i="9"/>
  <c r="BE111" i="9"/>
  <c r="BE113" i="9"/>
  <c r="BE117" i="9"/>
  <c r="BE119" i="9"/>
  <c r="BE120" i="9"/>
  <c r="BE121" i="9"/>
  <c r="BE127" i="9"/>
  <c r="BE128" i="9"/>
  <c r="BE134" i="9"/>
  <c r="BE137" i="9"/>
  <c r="BE142" i="9"/>
  <c r="BE146" i="9"/>
  <c r="BE148" i="9"/>
  <c r="BE153" i="9"/>
  <c r="BE157" i="9"/>
  <c r="BE160" i="9"/>
  <c r="BE164" i="9"/>
  <c r="BE166" i="9"/>
  <c r="BE167" i="9"/>
  <c r="BE171" i="9"/>
  <c r="BE173" i="9"/>
  <c r="F59" i="10"/>
  <c r="BE102" i="10"/>
  <c r="BE104" i="10"/>
  <c r="BE110" i="10"/>
  <c r="BE112" i="10"/>
  <c r="BE116" i="10"/>
  <c r="BE118" i="10"/>
  <c r="BE128" i="10"/>
  <c r="BE130" i="10"/>
  <c r="BE132" i="10"/>
  <c r="BE135" i="10"/>
  <c r="BE137" i="10"/>
  <c r="BE139" i="10"/>
  <c r="BE142" i="10"/>
  <c r="BE144" i="10"/>
  <c r="BE147" i="10"/>
  <c r="BE151" i="10"/>
  <c r="BE152" i="10"/>
  <c r="BE154" i="10"/>
  <c r="BE155" i="10"/>
  <c r="BE159" i="10"/>
  <c r="BE161" i="10"/>
  <c r="BE163" i="10"/>
  <c r="BE171" i="10"/>
  <c r="BE174" i="10"/>
  <c r="BE176" i="10"/>
  <c r="BE178" i="10"/>
  <c r="BE180" i="10"/>
  <c r="BE186" i="10"/>
  <c r="BE187" i="10"/>
  <c r="E50" i="11"/>
  <c r="BE166" i="11"/>
  <c r="BE172" i="11"/>
  <c r="BE174" i="11"/>
  <c r="BE176" i="11"/>
  <c r="BE178" i="11"/>
  <c r="BE185" i="11"/>
  <c r="BE189" i="11"/>
  <c r="BE190" i="11"/>
  <c r="BE193" i="11"/>
  <c r="BE195" i="11"/>
  <c r="BE203" i="11"/>
  <c r="BE205" i="11"/>
  <c r="BE217" i="11"/>
  <c r="BE220" i="11"/>
  <c r="BE222" i="11"/>
  <c r="BE224" i="11"/>
  <c r="BE225" i="11"/>
  <c r="BE230" i="11"/>
  <c r="BE239" i="11"/>
  <c r="BE243" i="11"/>
  <c r="BE249" i="11"/>
  <c r="BE251" i="11"/>
  <c r="BE254" i="11"/>
  <c r="BE267" i="11"/>
  <c r="BE278" i="11"/>
  <c r="BE282" i="11"/>
  <c r="BE289" i="11"/>
  <c r="BE292" i="11"/>
  <c r="BE294" i="11"/>
  <c r="BE302" i="11"/>
  <c r="BE310" i="11"/>
  <c r="BE319" i="11"/>
  <c r="BE326" i="11"/>
  <c r="BE333" i="11"/>
  <c r="BE335" i="11"/>
  <c r="BE336" i="11"/>
  <c r="BE340" i="11"/>
  <c r="BE346" i="11"/>
  <c r="BE348" i="11"/>
  <c r="BE351" i="11"/>
  <c r="BE354" i="11"/>
  <c r="BE361" i="11"/>
  <c r="BE367" i="11"/>
  <c r="BK200" i="11"/>
  <c r="J200" i="11"/>
  <c r="J70" i="11" s="1"/>
  <c r="BK227" i="11"/>
  <c r="J227" i="11" s="1"/>
  <c r="J79" i="11" s="1"/>
  <c r="BK234" i="11"/>
  <c r="J234" i="11"/>
  <c r="J82" i="11" s="1"/>
  <c r="BK256" i="11"/>
  <c r="J256" i="11" s="1"/>
  <c r="J89" i="11" s="1"/>
  <c r="BK258" i="11"/>
  <c r="J258" i="11"/>
  <c r="J90" i="11" s="1"/>
  <c r="BK272" i="11"/>
  <c r="J272" i="11" s="1"/>
  <c r="J96" i="11" s="1"/>
  <c r="BK293" i="11"/>
  <c r="J293" i="11"/>
  <c r="J106" i="11" s="1"/>
  <c r="BK301" i="11"/>
  <c r="J301" i="11" s="1"/>
  <c r="J108" i="11" s="1"/>
  <c r="BK337" i="11"/>
  <c r="J337" i="11"/>
  <c r="J123" i="11" s="1"/>
  <c r="BK356" i="11"/>
  <c r="J356" i="11" s="1"/>
  <c r="J130" i="11" s="1"/>
  <c r="BK366" i="11"/>
  <c r="J366" i="11"/>
  <c r="J135" i="11" s="1"/>
  <c r="J97" i="12"/>
  <c r="BE106" i="12"/>
  <c r="BE107" i="12"/>
  <c r="BE109" i="12"/>
  <c r="BE110" i="12"/>
  <c r="BE113" i="12"/>
  <c r="BE116" i="12"/>
  <c r="BE118" i="12"/>
  <c r="BE121" i="12"/>
  <c r="BE122" i="12"/>
  <c r="BE124" i="12"/>
  <c r="BE129" i="12"/>
  <c r="BE131" i="12"/>
  <c r="BE132" i="12"/>
  <c r="BE134" i="12"/>
  <c r="BE136" i="12"/>
  <c r="BE137" i="12"/>
  <c r="BE138" i="12"/>
  <c r="BE140" i="12"/>
  <c r="BE142" i="12"/>
  <c r="BE144" i="12"/>
  <c r="BE149" i="12"/>
  <c r="BE152" i="12"/>
  <c r="BE160" i="12"/>
  <c r="BE163" i="12"/>
  <c r="BE164" i="12"/>
  <c r="BE169" i="12"/>
  <c r="BE174" i="12"/>
  <c r="BE177" i="12"/>
  <c r="BE185" i="12"/>
  <c r="BK148" i="12"/>
  <c r="J148" i="12" s="1"/>
  <c r="J74" i="12" s="1"/>
  <c r="BE100" i="13"/>
  <c r="BE114" i="13"/>
  <c r="BE118" i="13"/>
  <c r="BE128" i="13"/>
  <c r="BE132" i="13"/>
  <c r="BE137" i="13"/>
  <c r="BE151" i="13"/>
  <c r="BE158" i="13"/>
  <c r="BE162" i="13"/>
  <c r="BE169" i="13"/>
  <c r="BE172" i="13"/>
  <c r="BE194" i="13"/>
  <c r="BE199" i="13"/>
  <c r="BE202" i="13"/>
  <c r="BE206" i="13"/>
  <c r="BE216" i="13"/>
  <c r="BE217" i="13"/>
  <c r="BE240" i="13"/>
  <c r="BE245" i="13"/>
  <c r="BE253" i="13"/>
  <c r="BE255" i="13"/>
  <c r="BE258" i="13"/>
  <c r="BE264" i="13"/>
  <c r="BK241" i="13"/>
  <c r="J241" i="13" s="1"/>
  <c r="J71" i="13" s="1"/>
  <c r="BK275" i="13"/>
  <c r="J275" i="13"/>
  <c r="J74" i="13" s="1"/>
  <c r="F55" i="14"/>
  <c r="BE128" i="14"/>
  <c r="BE136" i="14"/>
  <c r="BE160" i="14"/>
  <c r="BE168" i="14"/>
  <c r="BE173" i="14"/>
  <c r="BE179" i="14"/>
  <c r="BE197" i="14"/>
  <c r="BE216" i="14"/>
  <c r="BE218" i="14"/>
  <c r="E77" i="15"/>
  <c r="J81" i="15"/>
  <c r="BE90" i="15"/>
  <c r="BE93" i="15"/>
  <c r="BE102" i="15"/>
  <c r="BE108" i="15"/>
  <c r="BE135" i="15"/>
  <c r="BE155" i="15"/>
  <c r="BE159" i="15"/>
  <c r="BE164" i="15"/>
  <c r="BE167" i="15"/>
  <c r="BE171" i="15"/>
  <c r="BE173" i="15"/>
  <c r="BE176" i="15"/>
  <c r="BE184" i="15"/>
  <c r="BE186" i="15"/>
  <c r="BE191" i="15"/>
  <c r="BE195" i="15"/>
  <c r="BE198" i="15"/>
  <c r="BE201" i="15"/>
  <c r="BE203" i="15"/>
  <c r="BE205" i="15"/>
  <c r="BE209" i="15"/>
  <c r="BE212" i="15"/>
  <c r="BE216" i="15"/>
  <c r="BE217" i="15"/>
  <c r="BE220" i="15"/>
  <c r="BE223" i="15"/>
  <c r="BE226" i="15"/>
  <c r="BK222" i="15"/>
  <c r="J222" i="15"/>
  <c r="J66" i="15" s="1"/>
  <c r="BE91" i="16"/>
  <c r="BE93" i="16"/>
  <c r="BE109" i="16"/>
  <c r="BE115" i="16"/>
  <c r="BE127" i="16"/>
  <c r="BE145" i="16"/>
  <c r="BE164" i="16"/>
  <c r="BE172" i="16"/>
  <c r="BE191" i="16"/>
  <c r="BE198" i="16"/>
  <c r="BE207" i="16"/>
  <c r="BE209" i="16"/>
  <c r="BE211" i="16"/>
  <c r="BE216" i="16"/>
  <c r="BE217" i="16"/>
  <c r="BE221" i="16"/>
  <c r="BE231" i="16"/>
  <c r="BE238" i="16"/>
  <c r="BE241" i="16"/>
  <c r="BE255" i="16"/>
  <c r="BE258" i="16"/>
  <c r="BE264" i="16"/>
  <c r="BE270" i="16"/>
  <c r="BE272" i="16"/>
  <c r="BK281" i="16"/>
  <c r="J281" i="16" s="1"/>
  <c r="J66" i="16" s="1"/>
  <c r="BK284" i="16"/>
  <c r="J284" i="16"/>
  <c r="J68" i="16" s="1"/>
  <c r="F55" i="17"/>
  <c r="BE91" i="17"/>
  <c r="BE103" i="17"/>
  <c r="BE107" i="17"/>
  <c r="BE113" i="17"/>
  <c r="BE121" i="17"/>
  <c r="BE125" i="17"/>
  <c r="BE130" i="17"/>
  <c r="BE133" i="17"/>
  <c r="BE139" i="17"/>
  <c r="BE142" i="17"/>
  <c r="BE145" i="17"/>
  <c r="BE156" i="17"/>
  <c r="BE158" i="17"/>
  <c r="BE160" i="17"/>
  <c r="BE164" i="17"/>
  <c r="BE166" i="17"/>
  <c r="BE167" i="17"/>
  <c r="J74" i="18"/>
  <c r="BE87" i="18"/>
  <c r="F59" i="2"/>
  <c r="J121" i="2"/>
  <c r="BE130" i="2"/>
  <c r="BE1000" i="2"/>
  <c r="BE1008" i="2"/>
  <c r="BE1014" i="2"/>
  <c r="BE1033" i="2"/>
  <c r="BE1038" i="2"/>
  <c r="BE1049" i="2"/>
  <c r="BE1055" i="2"/>
  <c r="BE1066" i="2"/>
  <c r="BE1077" i="2"/>
  <c r="BE1091" i="2"/>
  <c r="BE1098" i="2"/>
  <c r="BE1103" i="2"/>
  <c r="BE1111" i="2"/>
  <c r="BE1138" i="2"/>
  <c r="BE1143" i="2"/>
  <c r="BE1147" i="2"/>
  <c r="BE1149" i="2"/>
  <c r="BE1156" i="2"/>
  <c r="BE1167" i="2"/>
  <c r="BE1171" i="2"/>
  <c r="BE1173" i="2"/>
  <c r="BE1188" i="2"/>
  <c r="BE1197" i="2"/>
  <c r="BE1210" i="2"/>
  <c r="BE1229" i="2"/>
  <c r="BE1231" i="2"/>
  <c r="BE1268" i="2"/>
  <c r="BE1271" i="2"/>
  <c r="BE1273" i="2"/>
  <c r="BE1291" i="2"/>
  <c r="BE1299" i="2"/>
  <c r="BE1303" i="2"/>
  <c r="BE1307" i="2"/>
  <c r="BE1317" i="2"/>
  <c r="BE1318" i="2"/>
  <c r="BE1320" i="2"/>
  <c r="BE1322" i="2"/>
  <c r="BE1332" i="2"/>
  <c r="BE1334" i="2"/>
  <c r="BE1336" i="2"/>
  <c r="BE1339" i="2"/>
  <c r="BE1367" i="2"/>
  <c r="BE1400" i="2"/>
  <c r="BE1402" i="2"/>
  <c r="BE1418" i="2"/>
  <c r="BE1430" i="2"/>
  <c r="BE1435" i="2"/>
  <c r="BE1441" i="2"/>
  <c r="BE1523" i="2"/>
  <c r="BE1531" i="2"/>
  <c r="BE1539" i="2"/>
  <c r="BE1542" i="2"/>
  <c r="E50" i="3"/>
  <c r="BE103" i="3"/>
  <c r="BE109" i="3"/>
  <c r="BE115" i="3"/>
  <c r="BE119" i="3"/>
  <c r="BE122" i="3"/>
  <c r="BE129" i="3"/>
  <c r="BE133" i="3"/>
  <c r="BE135" i="3"/>
  <c r="BE138" i="3"/>
  <c r="BE141" i="3"/>
  <c r="BE143" i="3"/>
  <c r="BE144" i="3"/>
  <c r="BE178" i="6"/>
  <c r="BE180" i="6"/>
  <c r="BE181" i="6"/>
  <c r="BE183" i="6"/>
  <c r="BE195" i="6"/>
  <c r="BE196" i="6"/>
  <c r="BK147" i="6"/>
  <c r="J147" i="6" s="1"/>
  <c r="J74" i="6" s="1"/>
  <c r="J80" i="7"/>
  <c r="BE88" i="7"/>
  <c r="BK87" i="7"/>
  <c r="BK86" i="7"/>
  <c r="J86" i="7" s="1"/>
  <c r="J63" i="7" s="1"/>
  <c r="F59" i="8"/>
  <c r="BE141" i="8"/>
  <c r="BE157" i="8"/>
  <c r="BE176" i="8"/>
  <c r="BE185" i="8"/>
  <c r="BE188" i="8"/>
  <c r="BE192" i="8"/>
  <c r="BE195" i="8"/>
  <c r="BE205" i="8"/>
  <c r="BE218" i="8"/>
  <c r="BE222" i="8"/>
  <c r="BE238" i="8"/>
  <c r="BE251" i="8"/>
  <c r="BE274" i="8"/>
  <c r="BE288" i="8"/>
  <c r="BE299" i="8"/>
  <c r="BE301" i="8"/>
  <c r="BE305" i="8"/>
  <c r="BE314" i="8"/>
  <c r="BE320" i="8"/>
  <c r="BE334" i="8"/>
  <c r="BE352" i="8"/>
  <c r="BE360" i="8"/>
  <c r="BE372" i="8"/>
  <c r="BE394" i="8"/>
  <c r="BE407" i="8"/>
  <c r="BE413" i="8"/>
  <c r="BE418" i="8"/>
  <c r="BE450" i="8"/>
  <c r="BE497" i="8"/>
  <c r="BE499" i="8"/>
  <c r="BE521" i="8"/>
  <c r="BE529" i="8"/>
  <c r="BE541" i="8"/>
  <c r="BE551" i="8"/>
  <c r="BE584" i="8"/>
  <c r="BE592" i="8"/>
  <c r="BE593" i="8"/>
  <c r="BE595" i="8"/>
  <c r="BE607" i="8"/>
  <c r="BE612" i="8"/>
  <c r="BE616" i="8"/>
  <c r="BE623" i="8"/>
  <c r="BE656" i="8"/>
  <c r="BE664" i="8"/>
  <c r="BE669" i="8"/>
  <c r="BE714" i="8"/>
  <c r="BE744" i="8"/>
  <c r="BE765" i="8"/>
  <c r="BE799" i="8"/>
  <c r="BE808" i="8"/>
  <c r="BE814" i="8"/>
  <c r="BE822" i="8"/>
  <c r="BE823" i="8"/>
  <c r="BE829" i="8"/>
  <c r="BE833" i="8"/>
  <c r="BE841" i="8"/>
  <c r="BE849" i="8"/>
  <c r="BE853" i="8"/>
  <c r="BE858" i="8"/>
  <c r="BE876" i="8"/>
  <c r="BE903" i="8"/>
  <c r="BE909" i="8"/>
  <c r="BE923" i="8"/>
  <c r="BE934" i="8"/>
  <c r="BE938" i="8"/>
  <c r="BE945" i="8"/>
  <c r="BE965" i="8"/>
  <c r="BE973" i="8"/>
  <c r="BE992" i="8"/>
  <c r="BE995" i="8"/>
  <c r="BE1002" i="8"/>
  <c r="BE1049" i="8"/>
  <c r="BE1057" i="8"/>
  <c r="BE1063" i="8"/>
  <c r="BE1098" i="8"/>
  <c r="BE1101" i="8"/>
  <c r="BE1177" i="8"/>
  <c r="BE1180" i="8"/>
  <c r="BE1194" i="8"/>
  <c r="BE1195" i="8"/>
  <c r="BE1196" i="8"/>
  <c r="BE1198" i="8"/>
  <c r="BE1201" i="8"/>
  <c r="BE1202" i="8"/>
  <c r="BE1219" i="8"/>
  <c r="BE1253" i="8"/>
  <c r="BE1260" i="8"/>
  <c r="BE1268" i="8"/>
  <c r="BE1281" i="8"/>
  <c r="BE1314" i="8"/>
  <c r="BE1349" i="8"/>
  <c r="BE1371" i="8"/>
  <c r="BE1377" i="8"/>
  <c r="BE1383" i="8"/>
  <c r="BE1387" i="8"/>
  <c r="BE1391" i="8"/>
  <c r="BE1397" i="8"/>
  <c r="BE1400" i="8"/>
  <c r="BE1404" i="8"/>
  <c r="BE1422" i="8"/>
  <c r="BE1424" i="8"/>
  <c r="BE1460" i="8"/>
  <c r="BE1509" i="8"/>
  <c r="BE1520" i="8"/>
  <c r="BE1522" i="8"/>
  <c r="BE1527" i="8"/>
  <c r="BE1530" i="8"/>
  <c r="BE1533" i="8"/>
  <c r="BE1543" i="8"/>
  <c r="BE1545" i="8"/>
  <c r="BE1577" i="8"/>
  <c r="BE1593" i="8"/>
  <c r="BE1598" i="8"/>
  <c r="BE1603" i="8"/>
  <c r="BE1605" i="8"/>
  <c r="BK647" i="8"/>
  <c r="J647" i="8" s="1"/>
  <c r="J81" i="8" s="1"/>
  <c r="BE97" i="9"/>
  <c r="BE100" i="9"/>
  <c r="BE102" i="9"/>
  <c r="BE108" i="9"/>
  <c r="BE112" i="9"/>
  <c r="BE115" i="9"/>
  <c r="BE118" i="9"/>
  <c r="BE124" i="9"/>
  <c r="BE125" i="9"/>
  <c r="BE129" i="9"/>
  <c r="BE136" i="9"/>
  <c r="BE138" i="9"/>
  <c r="BE140" i="9"/>
  <c r="BE141" i="9"/>
  <c r="BE147" i="9"/>
  <c r="BE150" i="9"/>
  <c r="BE152" i="9"/>
  <c r="BE155" i="9"/>
  <c r="BE159" i="9"/>
  <c r="BE162" i="9"/>
  <c r="BE165" i="9"/>
  <c r="BE172" i="9"/>
  <c r="J56" i="10"/>
  <c r="E86" i="10"/>
  <c r="BE105" i="10"/>
  <c r="BE108" i="10"/>
  <c r="BE113" i="10"/>
  <c r="BE121" i="10"/>
  <c r="BE125" i="10"/>
  <c r="BE134" i="10"/>
  <c r="BE138" i="10"/>
  <c r="BE141" i="10"/>
  <c r="BE145" i="10"/>
  <c r="BE149" i="10"/>
  <c r="BE156" i="10"/>
  <c r="BE160" i="10"/>
  <c r="BE162" i="10"/>
  <c r="BE164" i="10"/>
  <c r="BE167" i="10"/>
  <c r="BE169" i="10"/>
  <c r="BE172" i="10"/>
  <c r="BE177" i="10"/>
  <c r="BE179" i="10"/>
  <c r="BE181" i="10"/>
  <c r="J154" i="11"/>
  <c r="F157" i="11"/>
  <c r="BE163" i="11"/>
  <c r="BE165" i="11"/>
  <c r="BE170" i="11"/>
  <c r="BE171" i="11"/>
  <c r="BE175" i="11"/>
  <c r="BE177" i="11"/>
  <c r="BE180" i="11"/>
  <c r="BE182" i="11"/>
  <c r="BE184" i="11"/>
  <c r="BE186" i="11"/>
  <c r="BE197" i="11"/>
  <c r="BE198" i="11"/>
  <c r="BE208" i="11"/>
  <c r="BE215" i="11"/>
  <c r="BE218" i="11"/>
  <c r="BE219" i="11"/>
  <c r="BE226" i="11"/>
  <c r="BE233" i="11"/>
  <c r="BE235" i="11"/>
  <c r="BE241" i="11"/>
  <c r="BE245" i="11"/>
  <c r="BE246" i="11"/>
  <c r="BE257" i="11"/>
  <c r="BE259" i="11"/>
  <c r="BE261" i="11"/>
  <c r="BE263" i="11"/>
  <c r="BE266" i="11"/>
  <c r="BE269" i="11"/>
  <c r="BE271" i="11"/>
  <c r="BE242" i="13"/>
  <c r="BE250" i="13"/>
  <c r="BE256" i="13"/>
  <c r="BE268" i="13"/>
  <c r="BE276" i="13"/>
  <c r="BE91" i="14"/>
  <c r="BE99" i="14"/>
  <c r="BE114" i="14"/>
  <c r="BE121" i="14"/>
  <c r="BE139" i="14"/>
  <c r="BE157" i="14"/>
  <c r="BE181" i="14"/>
  <c r="BE193" i="14"/>
  <c r="BE198" i="14"/>
  <c r="BE199" i="14"/>
  <c r="BE220" i="14"/>
  <c r="BE223" i="14"/>
  <c r="BE92" i="15"/>
  <c r="BE97" i="15"/>
  <c r="BE105" i="15"/>
  <c r="BE120" i="15"/>
  <c r="BE144" i="15"/>
  <c r="BE150" i="15"/>
  <c r="BE161" i="15"/>
  <c r="BE169" i="15"/>
  <c r="BE178" i="15"/>
  <c r="BE180" i="15"/>
  <c r="BE182" i="15"/>
  <c r="BE183" i="15"/>
  <c r="BE185" i="15"/>
  <c r="BE187" i="15"/>
  <c r="BE188" i="15"/>
  <c r="BE194" i="15"/>
  <c r="BE196" i="15"/>
  <c r="BE197" i="15"/>
  <c r="BE199" i="15"/>
  <c r="BE202" i="15"/>
  <c r="BE204" i="15"/>
  <c r="BE208" i="15"/>
  <c r="BK163" i="15"/>
  <c r="J163" i="15"/>
  <c r="J63" i="15" s="1"/>
  <c r="J52" i="16"/>
  <c r="BE101" i="16"/>
  <c r="BE104" i="16"/>
  <c r="BE106" i="16"/>
  <c r="BE121" i="16"/>
  <c r="BE133" i="16"/>
  <c r="BE151" i="16"/>
  <c r="BE161" i="16"/>
  <c r="BE168" i="16"/>
  <c r="BE178" i="16"/>
  <c r="BE184" i="16"/>
  <c r="BE190" i="16"/>
  <c r="BE214" i="16"/>
  <c r="BE220" i="16"/>
  <c r="BE223" i="16"/>
  <c r="BE224" i="16"/>
  <c r="BE229" i="16"/>
  <c r="BE235" i="16"/>
  <c r="BE240" i="16"/>
  <c r="BE242" i="16"/>
  <c r="BE244" i="16"/>
  <c r="BE246" i="16"/>
  <c r="BE267" i="16"/>
  <c r="BE275" i="16"/>
  <c r="BE278" i="16"/>
  <c r="BE282" i="16"/>
  <c r="BE285" i="16"/>
  <c r="BK197" i="16"/>
  <c r="J197" i="16"/>
  <c r="J62" i="16" s="1"/>
  <c r="BK201" i="16"/>
  <c r="J201" i="16" s="1"/>
  <c r="J63" i="16" s="1"/>
  <c r="BE92" i="17"/>
  <c r="BE94" i="17"/>
  <c r="BE95" i="17"/>
  <c r="BE97" i="17"/>
  <c r="BE99" i="17"/>
  <c r="BE109" i="17"/>
  <c r="BE117" i="17"/>
  <c r="BE127" i="17"/>
  <c r="BE129" i="17"/>
  <c r="BE136" i="17"/>
  <c r="BE138" i="17"/>
  <c r="BE151" i="17"/>
  <c r="BE162" i="17"/>
  <c r="BE163" i="17"/>
  <c r="BK132" i="17"/>
  <c r="J132" i="17"/>
  <c r="J62" i="17" s="1"/>
  <c r="BK147" i="17"/>
  <c r="J147" i="17" s="1"/>
  <c r="J64" i="17" s="1"/>
  <c r="BE82" i="18"/>
  <c r="BE83" i="18"/>
  <c r="BE84" i="18"/>
  <c r="BE89" i="18"/>
  <c r="BE91" i="18"/>
  <c r="BE92" i="18"/>
  <c r="BE166" i="2"/>
  <c r="BE187" i="2"/>
  <c r="BE192" i="2"/>
  <c r="BE202" i="2"/>
  <c r="BE206" i="2"/>
  <c r="BE223" i="2"/>
  <c r="BE231" i="2"/>
  <c r="BE232" i="2"/>
  <c r="BE235" i="2"/>
  <c r="BE238" i="2"/>
  <c r="BE241" i="2"/>
  <c r="BE271" i="2"/>
  <c r="BE283" i="2"/>
  <c r="BE297" i="2"/>
  <c r="BE300" i="2"/>
  <c r="BE304" i="2"/>
  <c r="BE308" i="2"/>
  <c r="BE314" i="2"/>
  <c r="BE336" i="2"/>
  <c r="BE343" i="2"/>
  <c r="BE352" i="2"/>
  <c r="BE368" i="2"/>
  <c r="BE383" i="2"/>
  <c r="BE391" i="2"/>
  <c r="BE395" i="2"/>
  <c r="BE398" i="2"/>
  <c r="BE407" i="2"/>
  <c r="BE421" i="2"/>
  <c r="BE424" i="2"/>
  <c r="BE436" i="2"/>
  <c r="BE486" i="2"/>
  <c r="BE493" i="2"/>
  <c r="BE502" i="2"/>
  <c r="BE536" i="2"/>
  <c r="BE554" i="2"/>
  <c r="BE573" i="2"/>
  <c r="BE577" i="2"/>
  <c r="BE607" i="2"/>
  <c r="BE621" i="2"/>
  <c r="BE651" i="2"/>
  <c r="BE659" i="2"/>
  <c r="BE671" i="2"/>
  <c r="BE677" i="2"/>
  <c r="BE687" i="2"/>
  <c r="BE760" i="2"/>
  <c r="BE764" i="2"/>
  <c r="BE771" i="2"/>
  <c r="BE783" i="2"/>
  <c r="BE803" i="2"/>
  <c r="BE819" i="2"/>
  <c r="BE827" i="2"/>
  <c r="BE837" i="2"/>
  <c r="BE856" i="2"/>
  <c r="BE859" i="2"/>
  <c r="BE862" i="2"/>
  <c r="BE864" i="2"/>
  <c r="BE877" i="2"/>
  <c r="BE882" i="2"/>
  <c r="BE883" i="2"/>
  <c r="BE886" i="2"/>
  <c r="BE925" i="2"/>
  <c r="BE941" i="2"/>
  <c r="BE945" i="2"/>
  <c r="BE949" i="2"/>
  <c r="BE956" i="2"/>
  <c r="BE963" i="2"/>
  <c r="BE974" i="2"/>
  <c r="BE994" i="2"/>
  <c r="BE996" i="2"/>
  <c r="BE1006" i="2"/>
  <c r="BE1011" i="2"/>
  <c r="BE1016" i="2"/>
  <c r="BE1017" i="2"/>
  <c r="BE1019" i="2"/>
  <c r="BE1020" i="2"/>
  <c r="BE1024" i="2"/>
  <c r="BE1027" i="2"/>
  <c r="BE1037" i="2"/>
  <c r="BE1042" i="2"/>
  <c r="BE1046" i="2"/>
  <c r="BE1053" i="2"/>
  <c r="BE1060" i="2"/>
  <c r="BE1068" i="2"/>
  <c r="BE1084" i="2"/>
  <c r="BE1094" i="2"/>
  <c r="BE1099" i="2"/>
  <c r="BE1105" i="2"/>
  <c r="BE1112" i="2"/>
  <c r="BE1114" i="2"/>
  <c r="BE1120" i="2"/>
  <c r="BE1127" i="2"/>
  <c r="BE1139" i="2"/>
  <c r="BE1152" i="2"/>
  <c r="BE1155" i="2"/>
  <c r="BE1158" i="2"/>
  <c r="BE1161" i="2"/>
  <c r="BE1162" i="2"/>
  <c r="BE1181" i="2"/>
  <c r="BE1183" i="2"/>
  <c r="BE1185" i="2"/>
  <c r="BE1189" i="2"/>
  <c r="BE1193" i="2"/>
  <c r="BE1200" i="2"/>
  <c r="BE1207" i="2"/>
  <c r="BE1213" i="2"/>
  <c r="BE1220" i="2"/>
  <c r="BE1224" i="2"/>
  <c r="BE1228" i="2"/>
  <c r="BE1241" i="2"/>
  <c r="BE1262" i="2"/>
  <c r="BE1272" i="2"/>
  <c r="BE1274" i="2"/>
  <c r="BE1276" i="2"/>
  <c r="BE1278" i="2"/>
  <c r="BE1279" i="2"/>
  <c r="BE1281" i="2"/>
  <c r="BE1284" i="2"/>
  <c r="BE1289" i="2"/>
  <c r="BE1300" i="2"/>
  <c r="BE1309" i="2"/>
  <c r="BE1315" i="2"/>
  <c r="BE1319" i="2"/>
  <c r="BE1329" i="2"/>
  <c r="BE1333" i="2"/>
  <c r="BE1335" i="2"/>
  <c r="BE1337" i="2"/>
  <c r="BE1429" i="2"/>
  <c r="BE1433" i="2"/>
  <c r="BE1443" i="2"/>
  <c r="BK658" i="2"/>
  <c r="J658" i="2" s="1"/>
  <c r="J81" i="2" s="1"/>
  <c r="BE97" i="3"/>
  <c r="BE101" i="3"/>
  <c r="BE105" i="3"/>
  <c r="BE113" i="3"/>
  <c r="BE120" i="3"/>
  <c r="BE125" i="3"/>
  <c r="BE131" i="3"/>
  <c r="BE134" i="3"/>
  <c r="BE137" i="3"/>
  <c r="BE139" i="3"/>
  <c r="BE145" i="3"/>
  <c r="BE153" i="3"/>
  <c r="BE156" i="3"/>
  <c r="BE163" i="3"/>
  <c r="BE164" i="3"/>
  <c r="BE174" i="3"/>
  <c r="BE175" i="3"/>
  <c r="BE180" i="3"/>
  <c r="BE182" i="3"/>
  <c r="BE186" i="3"/>
  <c r="BE187" i="3"/>
  <c r="BE192" i="3"/>
  <c r="BE202" i="3"/>
  <c r="BK165" i="3"/>
  <c r="J165" i="3" s="1"/>
  <c r="J68" i="3" s="1"/>
  <c r="BE97" i="4"/>
  <c r="BE98" i="4"/>
  <c r="BE101" i="4"/>
  <c r="BE102" i="4"/>
  <c r="BE104" i="4"/>
  <c r="BE109" i="4"/>
  <c r="BE110" i="4"/>
  <c r="BE117" i="4"/>
  <c r="BE119" i="4"/>
  <c r="BE121" i="4"/>
  <c r="BE128" i="4"/>
  <c r="BE129" i="4"/>
  <c r="BE131" i="4"/>
  <c r="BE133" i="4"/>
  <c r="BE135" i="4"/>
  <c r="BE137" i="4"/>
  <c r="BE143" i="4"/>
  <c r="BE149" i="4"/>
  <c r="BE151" i="4"/>
  <c r="J56" i="5"/>
  <c r="BE181" i="5"/>
  <c r="BE183" i="5"/>
  <c r="BE185" i="5"/>
  <c r="BE188" i="5"/>
  <c r="BE190" i="5"/>
  <c r="BE194" i="5"/>
  <c r="BE196" i="5"/>
  <c r="BE203" i="5"/>
  <c r="BE215" i="5"/>
  <c r="BE218" i="5"/>
  <c r="BE225" i="5"/>
  <c r="BE227" i="5"/>
  <c r="BE239" i="5"/>
  <c r="BE241" i="5"/>
  <c r="BE245" i="5"/>
  <c r="BE250" i="5"/>
  <c r="BE258" i="5"/>
  <c r="BE263" i="5"/>
  <c r="BE277" i="5"/>
  <c r="BE281" i="5"/>
  <c r="BE292" i="5"/>
  <c r="BE298" i="5"/>
  <c r="BE302" i="5"/>
  <c r="BE305" i="5"/>
  <c r="BE311" i="5"/>
  <c r="BE313" i="5"/>
  <c r="BE321" i="5"/>
  <c r="BE324" i="5"/>
  <c r="BE325" i="5"/>
  <c r="BE338" i="5"/>
  <c r="BE341" i="5"/>
  <c r="BE344" i="5"/>
  <c r="BE350" i="5"/>
  <c r="BE352" i="5"/>
  <c r="BE353" i="5"/>
  <c r="BE356" i="5"/>
  <c r="BE375" i="5"/>
  <c r="BE376" i="5"/>
  <c r="BE377" i="5"/>
  <c r="BE382" i="5"/>
  <c r="BE386" i="5"/>
  <c r="BE388" i="5"/>
  <c r="BE392" i="5"/>
  <c r="BE401" i="5"/>
  <c r="BK212" i="5"/>
  <c r="J212" i="5"/>
  <c r="J71" i="5" s="1"/>
  <c r="BK229" i="5"/>
  <c r="J229" i="5" s="1"/>
  <c r="J77" i="5" s="1"/>
  <c r="BK231" i="5"/>
  <c r="J231" i="5"/>
  <c r="J78" i="5" s="1"/>
  <c r="BK236" i="5"/>
  <c r="J236" i="5" s="1"/>
  <c r="J80" i="5" s="1"/>
  <c r="BK242" i="5"/>
  <c r="J242" i="5"/>
  <c r="J83" i="5" s="1"/>
  <c r="BK244" i="5"/>
  <c r="J244" i="5" s="1"/>
  <c r="J84" i="5" s="1"/>
  <c r="BK249" i="5"/>
  <c r="J249" i="5"/>
  <c r="J86" i="5" s="1"/>
  <c r="BK278" i="5"/>
  <c r="J278" i="5" s="1"/>
  <c r="J96" i="5" s="1"/>
  <c r="BK287" i="5"/>
  <c r="J287" i="5"/>
  <c r="J101" i="5" s="1"/>
  <c r="BK297" i="5"/>
  <c r="J297" i="5" s="1"/>
  <c r="J105" i="5" s="1"/>
  <c r="BK304" i="5"/>
  <c r="J304" i="5"/>
  <c r="J108" i="5" s="1"/>
  <c r="BK318" i="5"/>
  <c r="J318" i="5" s="1"/>
  <c r="J115" i="5" s="1"/>
  <c r="BK359" i="5"/>
  <c r="J359" i="5"/>
  <c r="J129" i="5" s="1"/>
  <c r="BK372" i="5"/>
  <c r="J372" i="5" s="1"/>
  <c r="J135" i="5" s="1"/>
  <c r="BK383" i="5"/>
  <c r="J383" i="5"/>
  <c r="J138" i="5" s="1"/>
  <c r="BK385" i="5"/>
  <c r="J385" i="5" s="1"/>
  <c r="J139" i="5" s="1"/>
  <c r="BK391" i="5"/>
  <c r="J391" i="5"/>
  <c r="J142" i="5" s="1"/>
  <c r="BK394" i="5"/>
  <c r="J394" i="5" s="1"/>
  <c r="J144" i="5" s="1"/>
  <c r="BK404" i="5"/>
  <c r="J404" i="5"/>
  <c r="J149" i="5" s="1"/>
  <c r="BK406" i="5"/>
  <c r="J406" i="5" s="1"/>
  <c r="J150" i="5" s="1"/>
  <c r="BE107" i="6"/>
  <c r="BE111" i="6"/>
  <c r="BE113" i="6"/>
  <c r="BE114" i="6"/>
  <c r="BE118" i="6"/>
  <c r="BE121" i="6"/>
  <c r="BE129" i="6"/>
  <c r="BE133" i="6"/>
  <c r="BE134" i="6"/>
  <c r="BE135" i="6"/>
  <c r="BE137" i="6"/>
  <c r="BE138" i="6"/>
  <c r="BE142" i="6"/>
  <c r="BE145" i="6"/>
  <c r="BE150" i="6"/>
  <c r="BE151" i="6"/>
  <c r="BE154" i="6"/>
  <c r="BE157" i="6"/>
  <c r="BE161" i="6"/>
  <c r="BE163" i="6"/>
  <c r="BE171" i="6"/>
  <c r="BE173" i="6"/>
  <c r="BE174" i="6"/>
  <c r="BE176" i="6"/>
  <c r="BE182" i="6"/>
  <c r="BE184" i="6"/>
  <c r="BE185" i="6"/>
  <c r="BE187" i="6"/>
  <c r="BE190" i="6"/>
  <c r="BE193" i="6"/>
  <c r="J59" i="7"/>
  <c r="BE131" i="8"/>
  <c r="BE181" i="8"/>
  <c r="BE191" i="8"/>
  <c r="BE210" i="8"/>
  <c r="BE219" i="8"/>
  <c r="BE225" i="8"/>
  <c r="BE232" i="8"/>
  <c r="BE247" i="8"/>
  <c r="BE293" i="8"/>
  <c r="BE308" i="8"/>
  <c r="BE317" i="8"/>
  <c r="BE323" i="8"/>
  <c r="BE331" i="8"/>
  <c r="BE338" i="8"/>
  <c r="BE359" i="8"/>
  <c r="BE369" i="8"/>
  <c r="BE375" i="8"/>
  <c r="BE378" i="8"/>
  <c r="BE381" i="8"/>
  <c r="BE390" i="8"/>
  <c r="BE400" i="8"/>
  <c r="BE404" i="8"/>
  <c r="BE419" i="8"/>
  <c r="BE464" i="8"/>
  <c r="BE517" i="8"/>
  <c r="BE533" i="8"/>
  <c r="BE555" i="8"/>
  <c r="BE565" i="8"/>
  <c r="BE591" i="8"/>
  <c r="BE598" i="8"/>
  <c r="BE608" i="8"/>
  <c r="BE615" i="8"/>
  <c r="BE620" i="8"/>
  <c r="BE624" i="8"/>
  <c r="BE631" i="8"/>
  <c r="BE640" i="8"/>
  <c r="BE648" i="8"/>
  <c r="BE659" i="8"/>
  <c r="BE661" i="8"/>
  <c r="BE671" i="8"/>
  <c r="BE695" i="8"/>
  <c r="BE716" i="8"/>
  <c r="BE783" i="8"/>
  <c r="BE789" i="8"/>
  <c r="BE791" i="8"/>
  <c r="BE801" i="8"/>
  <c r="BE820" i="8"/>
  <c r="BE827" i="8"/>
  <c r="BE830" i="8"/>
  <c r="BE836" i="8"/>
  <c r="BE838" i="8"/>
  <c r="BE852" i="8"/>
  <c r="BE854" i="8"/>
  <c r="BE867" i="8"/>
  <c r="BE893" i="8"/>
  <c r="BE897" i="8"/>
  <c r="BE901" i="8"/>
  <c r="BE914" i="8"/>
  <c r="BE917" i="8"/>
  <c r="BE928" i="8"/>
  <c r="BE933" i="8"/>
  <c r="BE947" i="8"/>
  <c r="BE957" i="8"/>
  <c r="BE976" i="8"/>
  <c r="BE986" i="8"/>
  <c r="BE988" i="8"/>
  <c r="BE999" i="8"/>
  <c r="BE1016" i="8"/>
  <c r="BE1023" i="8"/>
  <c r="BE1026" i="8"/>
  <c r="BE1035" i="8"/>
  <c r="BE1039" i="8"/>
  <c r="BE1048" i="8"/>
  <c r="BE1062" i="8"/>
  <c r="BE1073" i="8"/>
  <c r="BE1079" i="8"/>
  <c r="BE1087" i="8"/>
  <c r="BE1088" i="8"/>
  <c r="BE1103" i="8"/>
  <c r="BE1106" i="8"/>
  <c r="BE1108" i="8"/>
  <c r="BE1117" i="8"/>
  <c r="BE1124" i="8"/>
  <c r="BE1138" i="8"/>
  <c r="BE1183" i="8"/>
  <c r="BE1184" i="8"/>
  <c r="BE1185" i="8"/>
  <c r="BE1186" i="8"/>
  <c r="BE1187" i="8"/>
  <c r="BE1188" i="8"/>
  <c r="BE1189" i="8"/>
  <c r="BE1191" i="8"/>
  <c r="BE1203" i="8"/>
  <c r="BE1214" i="8"/>
  <c r="BE1217" i="8"/>
  <c r="BE1223" i="8"/>
  <c r="BE1225" i="8"/>
  <c r="BE1239" i="8"/>
  <c r="BE1241" i="8"/>
  <c r="BE1258" i="8"/>
  <c r="BE1259" i="8"/>
  <c r="BE1261" i="8"/>
  <c r="BE1263" i="8"/>
  <c r="BE1271" i="8"/>
  <c r="BE1273" i="8"/>
  <c r="BE1279" i="8"/>
  <c r="BE1283" i="8"/>
  <c r="BE1351" i="8"/>
  <c r="BE1363" i="8"/>
  <c r="BE1366" i="8"/>
  <c r="BE1373" i="8"/>
  <c r="BE1401" i="8"/>
  <c r="BE1456" i="8"/>
  <c r="BE1457" i="8"/>
  <c r="BE1468" i="8"/>
  <c r="J56" i="9"/>
  <c r="F59" i="9"/>
  <c r="BE95" i="9"/>
  <c r="BE98" i="9"/>
  <c r="BE101" i="9"/>
  <c r="BE103" i="9"/>
  <c r="BE105" i="9"/>
  <c r="BE106" i="9"/>
  <c r="BE107" i="9"/>
  <c r="BE109" i="9"/>
  <c r="BE114" i="9"/>
  <c r="BE122" i="9"/>
  <c r="BE123" i="9"/>
  <c r="BE126" i="9"/>
  <c r="BE130" i="9"/>
  <c r="BE131" i="9"/>
  <c r="BE132" i="9"/>
  <c r="BE133" i="9"/>
  <c r="BE139" i="9"/>
  <c r="BE143" i="9"/>
  <c r="BE145" i="9"/>
  <c r="BE149" i="9"/>
  <c r="BE151" i="9"/>
  <c r="BE154" i="9"/>
  <c r="BE156" i="9"/>
  <c r="BE161" i="9"/>
  <c r="BE163" i="9"/>
  <c r="BE168" i="9"/>
  <c r="BE170" i="9"/>
  <c r="BE174" i="9"/>
  <c r="BE103" i="10"/>
  <c r="BE106" i="10"/>
  <c r="BE107" i="10"/>
  <c r="BE109" i="10"/>
  <c r="BE111" i="10"/>
  <c r="BE114" i="10"/>
  <c r="BE117" i="10"/>
  <c r="BE119" i="10"/>
  <c r="BE122" i="10"/>
  <c r="BE124" i="10"/>
  <c r="BE126" i="10"/>
  <c r="BE127" i="10"/>
  <c r="BE129" i="10"/>
  <c r="BE131" i="10"/>
  <c r="BE136" i="10"/>
  <c r="BE140" i="10"/>
  <c r="BE146" i="10"/>
  <c r="BE148" i="10"/>
  <c r="BE150" i="10"/>
  <c r="BE158" i="10"/>
  <c r="BE166" i="10"/>
  <c r="BE168" i="10"/>
  <c r="BE170" i="10"/>
  <c r="BE175" i="10"/>
  <c r="BE182" i="10"/>
  <c r="BE184" i="10"/>
  <c r="BE185" i="10"/>
  <c r="BE188" i="10"/>
  <c r="BE164" i="11"/>
  <c r="BE167" i="11"/>
  <c r="BE168" i="11"/>
  <c r="BE169" i="11"/>
  <c r="BE173" i="11"/>
  <c r="BE181" i="11"/>
  <c r="BE183" i="11"/>
  <c r="BE187" i="11"/>
  <c r="BE191" i="11"/>
  <c r="BE196" i="11"/>
  <c r="BE199" i="11"/>
  <c r="BE201" i="11"/>
  <c r="BE206" i="11"/>
  <c r="BE209" i="11"/>
  <c r="BE211" i="11"/>
  <c r="BE213" i="11"/>
  <c r="BE216" i="11"/>
  <c r="BE228" i="11"/>
  <c r="BE232" i="11"/>
  <c r="BE237" i="11"/>
  <c r="BE244" i="11"/>
  <c r="BE247" i="11"/>
  <c r="BE250" i="11"/>
  <c r="BE253" i="11"/>
  <c r="BE255" i="11"/>
  <c r="BE265" i="11"/>
  <c r="BE284" i="11"/>
  <c r="BE287" i="11"/>
  <c r="BE297" i="11"/>
  <c r="BE299" i="11"/>
  <c r="BE308" i="11"/>
  <c r="BE312" i="11"/>
  <c r="BE314" i="11"/>
  <c r="BE322" i="11"/>
  <c r="BE324" i="11"/>
  <c r="BE330" i="11"/>
  <c r="BE332" i="11"/>
  <c r="BE338" i="11"/>
  <c r="BE341" i="11"/>
  <c r="BE343" i="11"/>
  <c r="BE345" i="11"/>
  <c r="BE350" i="11"/>
  <c r="BE363" i="11"/>
  <c r="BK202" i="11"/>
  <c r="J202" i="11"/>
  <c r="J71" i="11" s="1"/>
  <c r="BK210" i="11"/>
  <c r="J210" i="11"/>
  <c r="J74" i="11" s="1"/>
  <c r="BK212" i="11"/>
  <c r="J212" i="11" s="1"/>
  <c r="J75" i="11" s="1"/>
  <c r="BK221" i="11"/>
  <c r="J221" i="11" s="1"/>
  <c r="J77" i="11" s="1"/>
  <c r="BK236" i="11"/>
  <c r="J236" i="11"/>
  <c r="J83" i="11" s="1"/>
  <c r="BK238" i="11"/>
  <c r="J238" i="11"/>
  <c r="J84" i="11"/>
  <c r="BK262" i="11"/>
  <c r="J262" i="11" s="1"/>
  <c r="J92" i="11" s="1"/>
  <c r="BK270" i="11"/>
  <c r="J270" i="11" s="1"/>
  <c r="J95" i="11" s="1"/>
  <c r="BK274" i="11"/>
  <c r="J274" i="11"/>
  <c r="J97" i="11" s="1"/>
  <c r="BK286" i="11"/>
  <c r="J286" i="11"/>
  <c r="J103" i="11"/>
  <c r="BK303" i="11"/>
  <c r="J303" i="11" s="1"/>
  <c r="J109" i="11" s="1"/>
  <c r="BK307" i="11"/>
  <c r="J307" i="11" s="1"/>
  <c r="J111" i="11" s="1"/>
  <c r="BK315" i="11"/>
  <c r="J315" i="11" s="1"/>
  <c r="J115" i="11" s="1"/>
  <c r="BK321" i="11"/>
  <c r="J321" i="11"/>
  <c r="J118" i="11" s="1"/>
  <c r="BK342" i="11"/>
  <c r="J342" i="11" s="1"/>
  <c r="J125" i="11" s="1"/>
  <c r="BK364" i="11"/>
  <c r="J364" i="11" s="1"/>
  <c r="J134" i="11" s="1"/>
  <c r="BK370" i="11"/>
  <c r="J370" i="11" s="1"/>
  <c r="J137" i="11" s="1"/>
  <c r="BE115" i="12"/>
  <c r="BE117" i="12"/>
  <c r="BE128" i="12"/>
  <c r="BE130" i="12"/>
  <c r="BE141" i="12"/>
  <c r="BE143" i="12"/>
  <c r="BE145" i="12"/>
  <c r="BE146" i="12"/>
  <c r="BE151" i="12"/>
  <c r="BE154" i="12"/>
  <c r="BE159" i="12"/>
  <c r="BE162" i="12"/>
  <c r="BE166" i="12"/>
  <c r="BE168" i="12"/>
  <c r="BE170" i="12"/>
  <c r="BE180" i="12"/>
  <c r="BE187" i="12"/>
  <c r="BE188" i="12"/>
  <c r="BE189" i="12"/>
  <c r="BE97" i="13"/>
  <c r="BE113" i="13"/>
  <c r="BE125" i="13"/>
  <c r="BE129" i="13"/>
  <c r="BE141" i="13"/>
  <c r="BE144" i="13"/>
  <c r="BE155" i="13"/>
  <c r="BE165" i="13"/>
  <c r="BE176" i="13"/>
  <c r="BE183" i="13"/>
  <c r="BE190" i="13"/>
  <c r="BE195" i="13"/>
  <c r="BE203" i="13"/>
  <c r="BE207" i="13"/>
  <c r="BE211" i="13"/>
  <c r="BE218" i="13"/>
  <c r="BE222" i="13"/>
  <c r="BE231" i="13"/>
  <c r="BE237" i="13"/>
  <c r="BE88" i="18"/>
  <c r="BE90" i="18"/>
  <c r="F39" i="3"/>
  <c r="BD57" i="1"/>
  <c r="F36" i="4"/>
  <c r="BA58" i="1" s="1"/>
  <c r="F36" i="5"/>
  <c r="BA59" i="1" s="1"/>
  <c r="F35" i="16"/>
  <c r="BB71" i="1" s="1"/>
  <c r="F36" i="10"/>
  <c r="BA65" i="1" s="1"/>
  <c r="J34" i="17"/>
  <c r="AW72" i="1" s="1"/>
  <c r="F39" i="5"/>
  <c r="BD59" i="1" s="1"/>
  <c r="F34" i="18"/>
  <c r="BA73" i="1" s="1"/>
  <c r="AS54" i="1"/>
  <c r="J36" i="3"/>
  <c r="AW57" i="1"/>
  <c r="F37" i="11"/>
  <c r="BB66" i="1"/>
  <c r="F35" i="14"/>
  <c r="BB69" i="1"/>
  <c r="F37" i="17"/>
  <c r="BD72" i="1"/>
  <c r="F37" i="4"/>
  <c r="BB58" i="1"/>
  <c r="F34" i="16"/>
  <c r="BA71" i="1"/>
  <c r="F39" i="2"/>
  <c r="BD56" i="1" s="1"/>
  <c r="F34" i="13"/>
  <c r="BA68" i="1" s="1"/>
  <c r="F37" i="13"/>
  <c r="BD68" i="1" s="1"/>
  <c r="F39" i="6"/>
  <c r="BD60" i="1" s="1"/>
  <c r="F35" i="13"/>
  <c r="BB68" i="1" s="1"/>
  <c r="F35" i="18"/>
  <c r="BB73" i="1" s="1"/>
  <c r="J34" i="16"/>
  <c r="AW71" i="1" s="1"/>
  <c r="F37" i="2"/>
  <c r="BB56" i="1" s="1"/>
  <c r="F36" i="6"/>
  <c r="BA60" i="1" s="1"/>
  <c r="F36" i="18"/>
  <c r="BC73" i="1" s="1"/>
  <c r="F38" i="3"/>
  <c r="BC57" i="1" s="1"/>
  <c r="F36" i="8"/>
  <c r="BA63" i="1" s="1"/>
  <c r="F38" i="5"/>
  <c r="BC59" i="1" s="1"/>
  <c r="F37" i="14"/>
  <c r="BD69" i="1" s="1"/>
  <c r="J36" i="2"/>
  <c r="AW56" i="1" s="1"/>
  <c r="F36" i="15"/>
  <c r="BC70" i="1" s="1"/>
  <c r="F38" i="10"/>
  <c r="BC65" i="1" s="1"/>
  <c r="F36" i="3"/>
  <c r="BA57" i="1" s="1"/>
  <c r="F39" i="10"/>
  <c r="BD65" i="1" s="1"/>
  <c r="F36" i="12"/>
  <c r="BA67" i="1" s="1"/>
  <c r="F37" i="16"/>
  <c r="BD71" i="1" s="1"/>
  <c r="F37" i="18"/>
  <c r="BD73" i="1" s="1"/>
  <c r="J36" i="5"/>
  <c r="AW59" i="1" s="1"/>
  <c r="J36" i="6"/>
  <c r="AW60" i="1" s="1"/>
  <c r="F38" i="8"/>
  <c r="BC63" i="1" s="1"/>
  <c r="J36" i="4"/>
  <c r="AW58" i="1" s="1"/>
  <c r="F39" i="8"/>
  <c r="BD63" i="1" s="1"/>
  <c r="J36" i="9"/>
  <c r="AW64" i="1" s="1"/>
  <c r="F38" i="12"/>
  <c r="BC67" i="1" s="1"/>
  <c r="F36" i="17"/>
  <c r="BC72" i="1" s="1"/>
  <c r="F38" i="9"/>
  <c r="BC64" i="1" s="1"/>
  <c r="F37" i="3"/>
  <c r="BB57" i="1" s="1"/>
  <c r="J36" i="10"/>
  <c r="AW65" i="1" s="1"/>
  <c r="J34" i="18"/>
  <c r="AW73" i="1" s="1"/>
  <c r="F38" i="4"/>
  <c r="BC58" i="1" s="1"/>
  <c r="F37" i="5"/>
  <c r="BB59" i="1" s="1"/>
  <c r="F36" i="11"/>
  <c r="BA66" i="1" s="1"/>
  <c r="J36" i="12"/>
  <c r="AW67" i="1" s="1"/>
  <c r="F36" i="13"/>
  <c r="BC68" i="1" s="1"/>
  <c r="F35" i="15"/>
  <c r="BB70" i="1" s="1"/>
  <c r="F34" i="17"/>
  <c r="BA72" i="1" s="1"/>
  <c r="F36" i="2"/>
  <c r="BA56" i="1" s="1"/>
  <c r="F39" i="9"/>
  <c r="BD64" i="1" s="1"/>
  <c r="AW63" i="1"/>
  <c r="F39" i="4"/>
  <c r="BD58" i="1" s="1"/>
  <c r="F36" i="7"/>
  <c r="BA61" i="1" s="1"/>
  <c r="F35" i="7"/>
  <c r="AZ61" i="1" s="1"/>
  <c r="F37" i="8"/>
  <c r="BB63" i="1" s="1"/>
  <c r="F38" i="6"/>
  <c r="BC60" i="1" s="1"/>
  <c r="F34" i="14"/>
  <c r="BA69" i="1" s="1"/>
  <c r="F37" i="10"/>
  <c r="BB65" i="1" s="1"/>
  <c r="F36" i="14"/>
  <c r="BC69" i="1" s="1"/>
  <c r="F37" i="6"/>
  <c r="BB60" i="1" s="1"/>
  <c r="F36" i="9"/>
  <c r="BA64" i="1" s="1"/>
  <c r="J34" i="14"/>
  <c r="AW69" i="1" s="1"/>
  <c r="F37" i="15"/>
  <c r="BD70" i="1" s="1"/>
  <c r="F37" i="9"/>
  <c r="BB64" i="1" s="1"/>
  <c r="J36" i="11"/>
  <c r="AW66" i="1" s="1"/>
  <c r="F39" i="12"/>
  <c r="BD67" i="1" s="1"/>
  <c r="F34" i="15"/>
  <c r="BA70" i="1" s="1"/>
  <c r="F38" i="2"/>
  <c r="BC56" i="1" s="1"/>
  <c r="F38" i="11"/>
  <c r="BC66" i="1" s="1"/>
  <c r="J34" i="15"/>
  <c r="AW70" i="1" s="1"/>
  <c r="F35" i="17"/>
  <c r="BB72" i="1" s="1"/>
  <c r="F39" i="11"/>
  <c r="BD66" i="1" s="1"/>
  <c r="J34" i="13"/>
  <c r="AW68" i="1" s="1"/>
  <c r="F36" i="16"/>
  <c r="BC71" i="1" s="1"/>
  <c r="F37" i="12"/>
  <c r="BB67" i="1" s="1"/>
  <c r="J35" i="8" l="1"/>
  <c r="P192" i="11"/>
  <c r="R197" i="5"/>
  <c r="P197" i="5"/>
  <c r="T422" i="2"/>
  <c r="R192" i="11"/>
  <c r="T361" i="5"/>
  <c r="BK88" i="15"/>
  <c r="J88" i="15" s="1"/>
  <c r="J60" i="15" s="1"/>
  <c r="T89" i="14"/>
  <c r="T88" i="14" s="1"/>
  <c r="R100" i="10"/>
  <c r="R99" i="10"/>
  <c r="R98" i="10"/>
  <c r="P92" i="9"/>
  <c r="P91" i="9" s="1"/>
  <c r="AU64" i="1" s="1"/>
  <c r="P105" i="6"/>
  <c r="P104" i="6" s="1"/>
  <c r="AU60" i="1" s="1"/>
  <c r="P609" i="2"/>
  <c r="BK92" i="9"/>
  <c r="J92" i="9" s="1"/>
  <c r="J64" i="9" s="1"/>
  <c r="R322" i="5"/>
  <c r="R93" i="3"/>
  <c r="R92" i="3" s="1"/>
  <c r="T609" i="2"/>
  <c r="R89" i="16"/>
  <c r="R88" i="16"/>
  <c r="T649" i="8"/>
  <c r="R660" i="2"/>
  <c r="R89" i="17"/>
  <c r="R88" i="17"/>
  <c r="T89" i="16"/>
  <c r="T88" i="16" s="1"/>
  <c r="P89" i="16"/>
  <c r="P88" i="16"/>
  <c r="AU71" i="1" s="1"/>
  <c r="T100" i="10"/>
  <c r="T99" i="10" s="1"/>
  <c r="T98" i="10" s="1"/>
  <c r="T322" i="5"/>
  <c r="P289" i="5"/>
  <c r="R94" i="4"/>
  <c r="R93" i="4"/>
  <c r="T93" i="3"/>
  <c r="T92" i="3" s="1"/>
  <c r="R89" i="14"/>
  <c r="R88" i="14"/>
  <c r="P649" i="8"/>
  <c r="T402" i="8"/>
  <c r="P94" i="4"/>
  <c r="P93" i="4"/>
  <c r="AU58" i="1"/>
  <c r="P93" i="3"/>
  <c r="P92" i="3" s="1"/>
  <c r="AU57" i="1" s="1"/>
  <c r="P317" i="11"/>
  <c r="T92" i="9"/>
  <c r="T91" i="9" s="1"/>
  <c r="R649" i="8"/>
  <c r="T105" i="6"/>
  <c r="T104" i="6" s="1"/>
  <c r="T95" i="13"/>
  <c r="T94" i="13"/>
  <c r="T596" i="8"/>
  <c r="T129" i="8" s="1"/>
  <c r="T128" i="8" s="1"/>
  <c r="T88" i="15"/>
  <c r="T87" i="15"/>
  <c r="P89" i="14"/>
  <c r="P88" i="14" s="1"/>
  <c r="AU69" i="1" s="1"/>
  <c r="P279" i="11"/>
  <c r="P161" i="11" s="1"/>
  <c r="P160" i="11" s="1"/>
  <c r="AU66" i="1" s="1"/>
  <c r="P596" i="8"/>
  <c r="P129" i="8" s="1"/>
  <c r="P128" i="8" s="1"/>
  <c r="AU63" i="1" s="1"/>
  <c r="R402" i="8"/>
  <c r="R129" i="8" s="1"/>
  <c r="R128" i="8" s="1"/>
  <c r="BK596" i="8"/>
  <c r="J596" i="8" s="1"/>
  <c r="J78" i="8" s="1"/>
  <c r="R104" i="12"/>
  <c r="R103" i="12"/>
  <c r="T279" i="11"/>
  <c r="P100" i="10"/>
  <c r="P99" i="10" s="1"/>
  <c r="P98" i="10" s="1"/>
  <c r="AU65" i="1" s="1"/>
  <c r="T94" i="4"/>
  <c r="T93" i="4" s="1"/>
  <c r="P660" i="2"/>
  <c r="BK95" i="13"/>
  <c r="J95" i="13" s="1"/>
  <c r="J60" i="13" s="1"/>
  <c r="R422" i="2"/>
  <c r="R95" i="13"/>
  <c r="R94" i="13" s="1"/>
  <c r="P104" i="12"/>
  <c r="P103" i="12"/>
  <c r="AU67" i="1"/>
  <c r="R317" i="11"/>
  <c r="R92" i="9"/>
  <c r="R91" i="9"/>
  <c r="T660" i="2"/>
  <c r="BK660" i="2"/>
  <c r="J660" i="2" s="1"/>
  <c r="J82" i="2" s="1"/>
  <c r="R609" i="2"/>
  <c r="R128" i="2" s="1"/>
  <c r="R127" i="2" s="1"/>
  <c r="P422" i="2"/>
  <c r="P128" i="2"/>
  <c r="P127" i="2" s="1"/>
  <c r="AU56" i="1" s="1"/>
  <c r="T128" i="2"/>
  <c r="T127" i="2"/>
  <c r="T89" i="17"/>
  <c r="T88" i="17" s="1"/>
  <c r="BK89" i="17"/>
  <c r="R88" i="15"/>
  <c r="R87" i="15" s="1"/>
  <c r="P95" i="13"/>
  <c r="P94" i="13"/>
  <c r="AU68" i="1"/>
  <c r="T104" i="12"/>
  <c r="T103" i="12" s="1"/>
  <c r="T317" i="11"/>
  <c r="R279" i="11"/>
  <c r="R161" i="11" s="1"/>
  <c r="R160" i="11" s="1"/>
  <c r="R105" i="6"/>
  <c r="R104" i="6"/>
  <c r="P361" i="5"/>
  <c r="P322" i="5"/>
  <c r="BK322" i="5"/>
  <c r="J322" i="5"/>
  <c r="J117" i="5" s="1"/>
  <c r="R289" i="5"/>
  <c r="R178" i="5"/>
  <c r="R177" i="5"/>
  <c r="T178" i="5"/>
  <c r="T177" i="5" s="1"/>
  <c r="BK192" i="11"/>
  <c r="J192" i="11" s="1"/>
  <c r="J68" i="11" s="1"/>
  <c r="BK197" i="5"/>
  <c r="J197" i="5"/>
  <c r="J66" i="5" s="1"/>
  <c r="BK105" i="6"/>
  <c r="J105" i="6" s="1"/>
  <c r="J64" i="6" s="1"/>
  <c r="J87" i="7"/>
  <c r="J64" i="7" s="1"/>
  <c r="J162" i="11"/>
  <c r="J65" i="11" s="1"/>
  <c r="BK104" i="12"/>
  <c r="J104" i="12"/>
  <c r="J64" i="12" s="1"/>
  <c r="J96" i="13"/>
  <c r="J61" i="13" s="1"/>
  <c r="J225" i="13"/>
  <c r="J68" i="13" s="1"/>
  <c r="J235" i="13"/>
  <c r="J70" i="13" s="1"/>
  <c r="BK89" i="14"/>
  <c r="BK88" i="14" s="1"/>
  <c r="J88" i="14" s="1"/>
  <c r="J59" i="14" s="1"/>
  <c r="J204" i="14"/>
  <c r="J67" i="14" s="1"/>
  <c r="J89" i="15"/>
  <c r="J61" i="15" s="1"/>
  <c r="BK149" i="17"/>
  <c r="J149" i="17" s="1"/>
  <c r="J65" i="17" s="1"/>
  <c r="BK154" i="17"/>
  <c r="J154" i="17"/>
  <c r="J67" i="17" s="1"/>
  <c r="BK80" i="18"/>
  <c r="J80" i="18" s="1"/>
  <c r="J59" i="18" s="1"/>
  <c r="BK609" i="2"/>
  <c r="J609" i="2" s="1"/>
  <c r="J78" i="2" s="1"/>
  <c r="J661" i="2"/>
  <c r="J83" i="2" s="1"/>
  <c r="BK94" i="4"/>
  <c r="J94" i="4" s="1"/>
  <c r="J64" i="4" s="1"/>
  <c r="J323" i="5"/>
  <c r="J118" i="5" s="1"/>
  <c r="BK361" i="5"/>
  <c r="J361" i="5"/>
  <c r="J130" i="5" s="1"/>
  <c r="BK393" i="5"/>
  <c r="J393" i="5" s="1"/>
  <c r="J143" i="5" s="1"/>
  <c r="BK402" i="8"/>
  <c r="J402" i="8" s="1"/>
  <c r="J73" i="8" s="1"/>
  <c r="BK649" i="8"/>
  <c r="J649" i="8" s="1"/>
  <c r="J82" i="8" s="1"/>
  <c r="J93" i="9"/>
  <c r="J65" i="9"/>
  <c r="BK279" i="11"/>
  <c r="J279" i="11" s="1"/>
  <c r="J100" i="11" s="1"/>
  <c r="BK317" i="11"/>
  <c r="J317" i="11" s="1"/>
  <c r="J116" i="11" s="1"/>
  <c r="BK243" i="13"/>
  <c r="J243" i="13"/>
  <c r="J72" i="13" s="1"/>
  <c r="BK89" i="16"/>
  <c r="J90" i="17"/>
  <c r="J61" i="17"/>
  <c r="J129" i="2"/>
  <c r="J65" i="2" s="1"/>
  <c r="BK422" i="2"/>
  <c r="J422" i="2"/>
  <c r="J73" i="2" s="1"/>
  <c r="BK100" i="10"/>
  <c r="J100" i="10" s="1"/>
  <c r="J65" i="10" s="1"/>
  <c r="BK283" i="16"/>
  <c r="J283" i="16" s="1"/>
  <c r="J67" i="16" s="1"/>
  <c r="BK93" i="3"/>
  <c r="BK92" i="3" s="1"/>
  <c r="J92" i="3" s="1"/>
  <c r="J63" i="3" s="1"/>
  <c r="BK289" i="5"/>
  <c r="J289" i="5" s="1"/>
  <c r="J102" i="5" s="1"/>
  <c r="BK355" i="11"/>
  <c r="J355" i="11"/>
  <c r="J129" i="11" s="1"/>
  <c r="BB55" i="1"/>
  <c r="AX55" i="1" s="1"/>
  <c r="BD55" i="1"/>
  <c r="BC62" i="1"/>
  <c r="AY62" i="1" s="1"/>
  <c r="F35" i="12"/>
  <c r="AZ67" i="1"/>
  <c r="F33" i="13"/>
  <c r="AZ68" i="1" s="1"/>
  <c r="F35" i="10"/>
  <c r="AZ65" i="1"/>
  <c r="F33" i="15"/>
  <c r="AZ70" i="1" s="1"/>
  <c r="F33" i="17"/>
  <c r="AZ72" i="1"/>
  <c r="BA62" i="1"/>
  <c r="AW62" i="1" s="1"/>
  <c r="BB62" i="1"/>
  <c r="AX62" i="1" s="1"/>
  <c r="F35" i="6"/>
  <c r="AZ60" i="1" s="1"/>
  <c r="J33" i="13"/>
  <c r="AV68" i="1"/>
  <c r="AT68" i="1"/>
  <c r="F35" i="4"/>
  <c r="AZ58" i="1"/>
  <c r="J35" i="11"/>
  <c r="AV66" i="1"/>
  <c r="AT66" i="1" s="1"/>
  <c r="F35" i="3"/>
  <c r="AZ57" i="1"/>
  <c r="F35" i="5"/>
  <c r="AZ59" i="1" s="1"/>
  <c r="F33" i="18"/>
  <c r="AZ73" i="1"/>
  <c r="J35" i="3"/>
  <c r="AV57" i="1"/>
  <c r="AT57" i="1" s="1"/>
  <c r="J33" i="15"/>
  <c r="AV70" i="1" s="1"/>
  <c r="AT70" i="1" s="1"/>
  <c r="J33" i="18"/>
  <c r="AV73" i="1"/>
  <c r="AT73" i="1" s="1"/>
  <c r="F35" i="2"/>
  <c r="AZ56" i="1" s="1"/>
  <c r="J35" i="9"/>
  <c r="AV64" i="1" s="1"/>
  <c r="AT64" i="1" s="1"/>
  <c r="J35" i="12"/>
  <c r="AV67" i="1"/>
  <c r="AT67" i="1" s="1"/>
  <c r="J32" i="7"/>
  <c r="AG61" i="1" s="1"/>
  <c r="J35" i="5"/>
  <c r="AV59" i="1" s="1"/>
  <c r="AT59" i="1" s="1"/>
  <c r="J33" i="17"/>
  <c r="AV72" i="1"/>
  <c r="AT72" i="1" s="1"/>
  <c r="J33" i="16"/>
  <c r="AV71" i="1" s="1"/>
  <c r="AT71" i="1" s="1"/>
  <c r="F35" i="9"/>
  <c r="AZ64" i="1"/>
  <c r="J35" i="2"/>
  <c r="AV56" i="1"/>
  <c r="AT56" i="1" s="1"/>
  <c r="F35" i="11"/>
  <c r="AZ66" i="1" s="1"/>
  <c r="BA55" i="1"/>
  <c r="AW55" i="1" s="1"/>
  <c r="J35" i="10"/>
  <c r="AV65" i="1" s="1"/>
  <c r="AT65" i="1" s="1"/>
  <c r="F33" i="14"/>
  <c r="AZ69" i="1"/>
  <c r="J35" i="6"/>
  <c r="AV60" i="1"/>
  <c r="AT60" i="1" s="1"/>
  <c r="J33" i="14"/>
  <c r="AV69" i="1" s="1"/>
  <c r="AT69" i="1" s="1"/>
  <c r="F33" i="16"/>
  <c r="AZ71" i="1"/>
  <c r="BC55" i="1"/>
  <c r="BD62" i="1"/>
  <c r="J35" i="7"/>
  <c r="AV61" i="1"/>
  <c r="AT61" i="1" s="1"/>
  <c r="J35" i="4"/>
  <c r="AV58" i="1" s="1"/>
  <c r="AT58" i="1" s="1"/>
  <c r="F35" i="8"/>
  <c r="AZ63" i="1" s="1"/>
  <c r="AV63" i="1" l="1"/>
  <c r="AT63" i="1" s="1"/>
  <c r="BC54" i="1"/>
  <c r="AY54" i="1" s="1"/>
  <c r="T161" i="11"/>
  <c r="T160" i="11" s="1"/>
  <c r="P178" i="5"/>
  <c r="P177" i="5"/>
  <c r="AU59" i="1" s="1"/>
  <c r="AU55" i="1" s="1"/>
  <c r="BK88" i="16"/>
  <c r="J88" i="16"/>
  <c r="J59" i="16"/>
  <c r="BK88" i="17"/>
  <c r="J88" i="17" s="1"/>
  <c r="J30" i="17" s="1"/>
  <c r="AG72" i="1" s="1"/>
  <c r="AN72" i="1" s="1"/>
  <c r="J41" i="7"/>
  <c r="BK128" i="2"/>
  <c r="BK127" i="2" s="1"/>
  <c r="J127" i="2" s="1"/>
  <c r="J63" i="2" s="1"/>
  <c r="BK161" i="11"/>
  <c r="J161" i="11" s="1"/>
  <c r="J64" i="11" s="1"/>
  <c r="BK178" i="5"/>
  <c r="J178" i="5"/>
  <c r="J64" i="5" s="1"/>
  <c r="BK129" i="8"/>
  <c r="J93" i="3"/>
  <c r="J64" i="3" s="1"/>
  <c r="BK103" i="12"/>
  <c r="J103" i="12"/>
  <c r="BK94" i="13"/>
  <c r="J94" i="13" s="1"/>
  <c r="J30" i="13" s="1"/>
  <c r="AG68" i="1" s="1"/>
  <c r="AN68" i="1" s="1"/>
  <c r="J89" i="14"/>
  <c r="J60" i="14"/>
  <c r="BK87" i="15"/>
  <c r="J87" i="15" s="1"/>
  <c r="J59" i="15" s="1"/>
  <c r="BK91" i="9"/>
  <c r="J91" i="9" s="1"/>
  <c r="J32" i="9" s="1"/>
  <c r="BK99" i="10"/>
  <c r="J99" i="10"/>
  <c r="J64" i="10"/>
  <c r="J89" i="16"/>
  <c r="J60" i="16" s="1"/>
  <c r="J89" i="17"/>
  <c r="J60" i="17"/>
  <c r="BK104" i="6"/>
  <c r="J104" i="6" s="1"/>
  <c r="J63" i="6" s="1"/>
  <c r="BK93" i="4"/>
  <c r="J93" i="4" s="1"/>
  <c r="J32" i="4" s="1"/>
  <c r="AG58" i="1" s="1"/>
  <c r="AN58" i="1" s="1"/>
  <c r="AN61" i="1"/>
  <c r="J30" i="18"/>
  <c r="AG73" i="1"/>
  <c r="AN73" i="1"/>
  <c r="J32" i="12"/>
  <c r="AZ62" i="1"/>
  <c r="AV62" i="1" s="1"/>
  <c r="AT62" i="1" s="1"/>
  <c r="J30" i="14"/>
  <c r="AG69" i="1" s="1"/>
  <c r="AN69" i="1" s="1"/>
  <c r="AU62" i="1"/>
  <c r="AZ55" i="1"/>
  <c r="J32" i="3"/>
  <c r="AG57" i="1" s="1"/>
  <c r="AN57" i="1" s="1"/>
  <c r="AY55" i="1"/>
  <c r="BA54" i="1"/>
  <c r="W30" i="1" s="1"/>
  <c r="BD54" i="1"/>
  <c r="W33" i="1" s="1"/>
  <c r="BB54" i="1"/>
  <c r="W31" i="1" s="1"/>
  <c r="BK128" i="8" l="1"/>
  <c r="J128" i="8" s="1"/>
  <c r="J129" i="8"/>
  <c r="J64" i="8" s="1"/>
  <c r="AZ54" i="1"/>
  <c r="W29" i="1" s="1"/>
  <c r="W32" i="1"/>
  <c r="J63" i="4"/>
  <c r="BK160" i="11"/>
  <c r="J160" i="11" s="1"/>
  <c r="J63" i="11" s="1"/>
  <c r="J63" i="12"/>
  <c r="J59" i="13"/>
  <c r="J59" i="17"/>
  <c r="J41" i="4"/>
  <c r="J63" i="9"/>
  <c r="BK98" i="10"/>
  <c r="J98" i="10" s="1"/>
  <c r="J63" i="10" s="1"/>
  <c r="J39" i="14"/>
  <c r="J39" i="17"/>
  <c r="J128" i="2"/>
  <c r="J64" i="2" s="1"/>
  <c r="J39" i="18"/>
  <c r="J41" i="3"/>
  <c r="BK177" i="5"/>
  <c r="J177" i="5"/>
  <c r="J63" i="5"/>
  <c r="J41" i="9"/>
  <c r="J41" i="12"/>
  <c r="J39" i="13"/>
  <c r="AU54" i="1"/>
  <c r="J32" i="2"/>
  <c r="AG56" i="1"/>
  <c r="AN56" i="1"/>
  <c r="AX54" i="1"/>
  <c r="J32" i="6"/>
  <c r="AG60" i="1"/>
  <c r="AN60" i="1"/>
  <c r="J30" i="16"/>
  <c r="AG71" i="1" s="1"/>
  <c r="AN71" i="1" s="1"/>
  <c r="AW54" i="1"/>
  <c r="AK30" i="1" s="1"/>
  <c r="AV55" i="1"/>
  <c r="AT55" i="1" s="1"/>
  <c r="AV54" i="1"/>
  <c r="AK29" i="1" s="1"/>
  <c r="J30" i="15"/>
  <c r="AG70" i="1"/>
  <c r="AN70" i="1"/>
  <c r="J63" i="8" l="1"/>
  <c r="J32" i="8"/>
  <c r="J41" i="8" s="1"/>
  <c r="J41" i="2"/>
  <c r="J39" i="15"/>
  <c r="J39" i="16"/>
  <c r="J41" i="6"/>
  <c r="J32" i="11"/>
  <c r="J32" i="10"/>
  <c r="AT54" i="1"/>
  <c r="J32" i="5"/>
  <c r="AG59" i="1" s="1"/>
  <c r="AN59" i="1" s="1"/>
  <c r="J41" i="5" l="1"/>
  <c r="J41" i="10"/>
  <c r="J41" i="11"/>
  <c r="AG55" i="1"/>
  <c r="AN55" i="1" l="1"/>
  <c r="AG54" i="1"/>
  <c r="AN54" i="1" s="1"/>
  <c r="AK26" i="1" l="1"/>
  <c r="AK35" i="1" s="1"/>
</calcChain>
</file>

<file path=xl/sharedStrings.xml><?xml version="1.0" encoding="utf-8"?>
<sst xmlns="http://schemas.openxmlformats.org/spreadsheetml/2006/main" count="55405" uniqueCount="5849">
  <si>
    <t>Export Komplet</t>
  </si>
  <si>
    <t>VZ</t>
  </si>
  <si>
    <t>2.0</t>
  </si>
  <si>
    <t>ZAMOK</t>
  </si>
  <si>
    <t>False</t>
  </si>
  <si>
    <t>{4be0d37d-0dde-4b13-83c7-b89d57e94594}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</si>
  <si>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</si>
  <si>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</si>
  <si>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</si>
  <si>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</si>
  <si>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</si>
  <si>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</si>
  <si>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</si>
  <si>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</si>
  <si>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2020_11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</si>
  <si>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</si>
  <si>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</si>
  <si>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Novostavba víceúčelových objektů na p.č.1542/1 a 1521/2 v k.ú.Cetoraz</t>
  </si>
  <si>
    <t>KSO:</t>
  </si>
  <si>
    <t/>
  </si>
  <si>
    <t>CC-CZ:</t>
  </si>
  <si>
    <t>Místo:</t>
  </si>
  <si>
    <t>Cetoraz</t>
  </si>
  <si>
    <t>Datum:</t>
  </si>
  <si>
    <t>11. 11. 2020</t>
  </si>
  <si>
    <t>Zadavatel:</t>
  </si>
  <si>
    <t>IČ:</t>
  </si>
  <si>
    <t>Obec Cetoraz, Cetoraz 206, 39411 Cetoraz</t>
  </si>
  <si>
    <t>DIČ:</t>
  </si>
  <si>
    <t>Uchazeč:</t>
  </si>
  <si>
    <t>Vyplň údaj</t>
  </si>
  <si>
    <t>Projektant:</t>
  </si>
  <si>
    <t>Ing.Josef Slabý, Arnolec 30, 58827 Jamné</t>
  </si>
  <si>
    <t>True</t>
  </si>
  <si>
    <t>Zpracovatel:</t>
  </si>
  <si>
    <t>Fr.Neuwirth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</si>
  <si>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</si>
  <si>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www.cs-urs.cz, sekce Cenové a technické podmínky.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</si>
  <si>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</si>
  <si>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</si>
  <si>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</si>
  <si>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</si>
  <si>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</si>
  <si>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</si>
  <si>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</si>
  <si>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</si>
  <si>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</si>
  <si>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</si>
  <si>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</si>
  <si>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</si>
  <si>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</si>
  <si>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</si>
  <si>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</si>
  <si>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</si>
  <si>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</si>
  <si>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</si>
  <si>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</si>
  <si>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</si>
  <si>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</si>
  <si>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</si>
  <si>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</si>
  <si>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</si>
  <si>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</si>
  <si>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</si>
  <si>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</si>
  <si>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</si>
  <si>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</si>
  <si>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</si>
  <si>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</si>
  <si>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</si>
  <si>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</si>
  <si>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</si>
  <si>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</si>
  <si>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</si>
  <si>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</si>
  <si>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</si>
  <si>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SO_01</t>
  </si>
  <si>
    <t>objekt hospody</t>
  </si>
  <si>
    <t>STA</t>
  </si>
  <si>
    <t>1</t>
  </si>
  <si>
    <t>{7f9b5c2b-1451-441c-b694-71c9a6efc884}</t>
  </si>
  <si>
    <t>2</t>
  </si>
  <si>
    <t>/</t>
  </si>
  <si>
    <t>01</t>
  </si>
  <si>
    <t>stavební část</t>
  </si>
  <si>
    <t>Soupis</t>
  </si>
  <si>
    <t>{466dfeb6-44c5-421b-9ac7-c8a8302ca76b}</t>
  </si>
  <si>
    <t>02</t>
  </si>
  <si>
    <t>ZTI</t>
  </si>
  <si>
    <t>{d81ac4e8-799b-435d-82f9-89ec10953c72}</t>
  </si>
  <si>
    <t>03</t>
  </si>
  <si>
    <t>Vytápění</t>
  </si>
  <si>
    <t>{ce129d0b-a62d-4d69-9887-9f2121b00dbe}</t>
  </si>
  <si>
    <t>04</t>
  </si>
  <si>
    <t>elektromontáže (silnoproud, slaboproud, hromosvod, NN, zemní práce)</t>
  </si>
  <si>
    <t>{f61523d2-ddaf-442b-a985-7ae8421df6d2}</t>
  </si>
  <si>
    <t>05</t>
  </si>
  <si>
    <t>vzduchotechnika</t>
  </si>
  <si>
    <t>{268d2383-8a7f-4a3a-beda-f013517d7d88}</t>
  </si>
  <si>
    <t>06</t>
  </si>
  <si>
    <t>gastrovybavení</t>
  </si>
  <si>
    <t>{71f7bab9-3e86-4512-96e7-ae0ee950bca1}</t>
  </si>
  <si>
    <t>víceúčelový sál</t>
  </si>
  <si>
    <t>{a765a8f9-288f-4034-a665-40c15367cca0}</t>
  </si>
  <si>
    <t>{97d664d7-1b63-4846-be62-589800d6feb1}</t>
  </si>
  <si>
    <t>{1b0c64f2-7da6-49c0-9aa7-b57a12dc76ee}</t>
  </si>
  <si>
    <t>{377507c0-5dbd-4377-bf06-10ee448033a0}</t>
  </si>
  <si>
    <t>{2b69ff0e-9437-4075-9c70-85b3b7407e6c}</t>
  </si>
  <si>
    <t>{d14ccd6a-1ace-4453-880e-e7987cdc58f4}</t>
  </si>
  <si>
    <t>SO_03</t>
  </si>
  <si>
    <t>altán</t>
  </si>
  <si>
    <t>{ee67830b-5959-465b-b016-b353a2868082}</t>
  </si>
  <si>
    <t>SO_04</t>
  </si>
  <si>
    <t>zpevněné plochy</t>
  </si>
  <si>
    <t>{6dbf642d-4590-4a6f-b5dd-b49f8587817c}</t>
  </si>
  <si>
    <t>IO 01</t>
  </si>
  <si>
    <t>Prodloužení vodovodu, přeložka zatrubněné vodoteče</t>
  </si>
  <si>
    <t>{9693b232-cdde-4e7b-b07b-6b87b7ac9ba0}</t>
  </si>
  <si>
    <t>IO 02</t>
  </si>
  <si>
    <t>Vodovodní a kanalizační přípojky</t>
  </si>
  <si>
    <t>{7f317544-0893-4a25-81d0-52b5886afd90}</t>
  </si>
  <si>
    <t>IO 03</t>
  </si>
  <si>
    <t>Přípojka plynu</t>
  </si>
  <si>
    <t>{cfdd6199-92a9-4cbc-bf60-748d75f531ed}</t>
  </si>
  <si>
    <t>VON</t>
  </si>
  <si>
    <t>Vedlejší a ostatní náklady</t>
  </si>
  <si>
    <t>{55623bc6-a946-4fb0-a893-60f4455cced9}</t>
  </si>
  <si>
    <t>KRYCÍ LIST SOUPISU PRACÍ</t>
  </si>
  <si>
    <t>Objekt:</t>
  </si>
  <si>
    <t>SO_01 - objekt hospody</t>
  </si>
  <si>
    <t>Soupis:</t>
  </si>
  <si>
    <t>01 - stavební část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</si>
  <si>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</si>
  <si>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</si>
  <si>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</si>
  <si>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</si>
  <si>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</si>
  <si>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</si>
  <si>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11 - Zemní práce - čerpání vody</t>
  </si>
  <si>
    <t xml:space="preserve">    2 - Zakládání</t>
  </si>
  <si>
    <t xml:space="preserve">    3 - Svislé a kompletní konstrukce ( typy cihel byly upřesněny projektantem )</t>
  </si>
  <si>
    <t xml:space="preserve">    4 - Vodorovné konstrukce</t>
  </si>
  <si>
    <t xml:space="preserve">    5 - 1 - Okapový chodník</t>
  </si>
  <si>
    <t xml:space="preserve">    5 - 2 - Kamenná dlažba - skladba T 2</t>
  </si>
  <si>
    <t xml:space="preserve">    5 - 3 - Zámková dlažba - skladba T 1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</si>
  <si>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</si>
  <si>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</si>
  <si>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</si>
  <si>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</si>
  <si>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  64 - Osazování výplní otvorů</t>
  </si>
  <si>
    <t xml:space="preserve">    9 - Ostatní konstrukce a práce, bourání</t>
  </si>
  <si>
    <t xml:space="preserve">      94 - Lešení a stavební výtahy</t>
  </si>
  <si>
    <t xml:space="preserve">      95 - Různé dokončovací konstrukce a práce pozemních staveb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</si>
  <si>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</si>
  <si>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</si>
  <si>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</si>
  <si>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 - skladba S 5</t>
  </si>
  <si>
    <t xml:space="preserve">    713 - Izolace tepelné</t>
  </si>
  <si>
    <t xml:space="preserve">    725 - Zdravotechnika - zařizovací předměty</t>
  </si>
  <si>
    <t xml:space="preserve">    741 - Elektroinstalace - silnoproud</t>
  </si>
  <si>
    <t xml:space="preserve">    751 - Vzduchotechnika</t>
  </si>
  <si>
    <t xml:space="preserve">    762 - 1 - Tesařské konstrukce - krov</t>
  </si>
  <si>
    <t xml:space="preserve">    762 - 2 - Tesařské konstrukce - mezipatro v hospodě PO R15/DP3</t>
  </si>
  <si>
    <t xml:space="preserve">    762 - 3 - Zastřešení - zásobování</t>
  </si>
  <si>
    <t xml:space="preserve">    763 - Konstrukce suché výstavby</t>
  </si>
  <si>
    <t xml:space="preserve">    764 - Konstrukce klempířské</t>
  </si>
  <si>
    <t xml:space="preserve">    765 - Krytina skládaná</t>
  </si>
  <si>
    <t xml:space="preserve">    766 - Konstrukce truhlářské</t>
  </si>
  <si>
    <t xml:space="preserve">    766 - 1 - Výplně otvorů z plastových profilů ( okna, stěny, vstupy )</t>
  </si>
  <si>
    <t xml:space="preserve">    766 - 2 - Střešní okna</t>
  </si>
  <si>
    <t xml:space="preserve">    767 - Konstrukce zámečnické</t>
  </si>
  <si>
    <t xml:space="preserve">    767 - 1 - Ocelová konstrukce v krovu ( vaznice + sloupky )</t>
  </si>
  <si>
    <t xml:space="preserve">    767 - 3 - Lanový kotvící systém ( bude upřesněno - projekt neřeší )</t>
  </si>
  <si>
    <t xml:space="preserve">    767 - 4 - Výplně otvorů z hliníkových profilů ( součástí dodávky jsou prahové a parapetní izol.profily )</t>
  </si>
  <si>
    <t xml:space="preserve">    771 - Podlahy z dlaždic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</si>
  <si>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</si>
  <si>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</si>
  <si>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</si>
  <si>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</si>
  <si>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</si>
  <si>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</si>
  <si>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</si>
  <si>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</si>
  <si>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</si>
  <si>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</si>
  <si>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</si>
  <si>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</si>
  <si>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</si>
  <si>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</si>
  <si>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</si>
  <si>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</si>
  <si>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</si>
  <si>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</si>
  <si>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</si>
  <si>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</si>
  <si>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</si>
  <si>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122151104</t>
  </si>
  <si>
    <t>Odkopávky a prokopávky nezapažené strojně v hornině třídy těžitelnosti I skupiny 1 a 2 přes 100 do 500 m3</t>
  </si>
  <si>
    <t>m3</t>
  </si>
  <si>
    <t>CS ÚRS 2020 01</t>
  </si>
  <si>
    <t>4</t>
  </si>
  <si>
    <t>112718913</t>
  </si>
  <si>
    <t>VV</t>
  </si>
  <si>
    <t>50% v hor.tř.: 1 a 2; 50% v hor.tř.: 3</t>
  </si>
  <si>
    <t>z původního terénu na úroveň -0,650</t>
  </si>
  <si>
    <t>(20,45*14,45+7,10+5,95)*(0,70+0,15+0,30)*1/4</t>
  </si>
  <si>
    <t>odkopávka pro zpevněné plochy ozn.T 2</t>
  </si>
  <si>
    <t>202,00*0,45</t>
  </si>
  <si>
    <t>Mezisoučet</t>
  </si>
  <si>
    <t>3</t>
  </si>
  <si>
    <t>-179,609*1/2</t>
  </si>
  <si>
    <t>Součet</t>
  </si>
  <si>
    <t>122251104</t>
  </si>
  <si>
    <t>Odkopávky a prokopávky nezapažené strojně v hornině třídy těžitelnosti I skupiny 3 přes 100 do 500 m3</t>
  </si>
  <si>
    <t>-1623465147</t>
  </si>
  <si>
    <t>131251204</t>
  </si>
  <si>
    <t>Hloubení zapažených jam a zářezů strojně s urovnáním dna do předepsaného profilu a spádu v hornině třídy těžitelnosti I skupiny 3 přes 100 do 500 m3</t>
  </si>
  <si>
    <t>2056003782</t>
  </si>
  <si>
    <t>jáma z úrovně -0,550 na úroveň -0,850</t>
  </si>
  <si>
    <t>(20,45*14,45+7,10*5,59)*0,20</t>
  </si>
  <si>
    <t>jáma z úrovně -0,850 na úrově -1,700 ( vnitřní základy z důvodu proveditelnosti )</t>
  </si>
  <si>
    <t>10,85*3,80*0,85</t>
  </si>
  <si>
    <t>132251254</t>
  </si>
  <si>
    <t>Hloubení nezapažených rýh šířky přes 800 do 2 000 mm strojně s urovnáním dna do předepsaného profilu a spádu v hornině třídy těžitelnosti I skupiny 3 přes 100 do 500 m3</t>
  </si>
  <si>
    <t>1985851566</t>
  </si>
  <si>
    <t>pro ŽB pasy</t>
  </si>
  <si>
    <t>(20,445+10,85)*2*1,80*0,85</t>
  </si>
  <si>
    <t>(10,85+3,875+0,30)*1,60*0,85</t>
  </si>
  <si>
    <t>(7,10+4,35*2)*1,60*0,85</t>
  </si>
  <si>
    <t>pro podbetonování ŽB pasů</t>
  </si>
  <si>
    <t>(20,05+11,25)*2*1,40*0,10+1,40*0,20*0,10</t>
  </si>
  <si>
    <t>(11,25*3+1,00*2+4,275+0,30)*1,20*0,10</t>
  </si>
  <si>
    <t>"zásobování" (6,70+4,75*2)*1,20*0,10</t>
  </si>
  <si>
    <t>5</t>
  </si>
  <si>
    <t>174151101</t>
  </si>
  <si>
    <t>Zásyp sypaninou z jakékoliv horniny strojně s uložením výkopku ve vrstvách se zhutněním jam, šachet, rýh nebo kolem objektů v těchto vykopávkách</t>
  </si>
  <si>
    <t>-200388074</t>
  </si>
  <si>
    <t>výpočet zásypů</t>
  </si>
  <si>
    <t>výkopy rýh pro ŽB pasy celkem</t>
  </si>
  <si>
    <t>odpočet konstrukcí ŽB pasů + části objemu šalovacích tvárnic do úrovně -0,850</t>
  </si>
  <si>
    <t>-((19,85+11,45)*2*1,20*0,60+1,20*0,20*0,60)</t>
  </si>
  <si>
    <t>-((11,45*3+1,40*2+4,475+0,30)*1,00*0,60)</t>
  </si>
  <si>
    <t>"zásobování" -(6,50+4,95*2)*1,00*0,60</t>
  </si>
  <si>
    <t>odpočet části objemu šalovacích tvárnic do úrovně -0,850</t>
  </si>
  <si>
    <t>"tl.400 mm" -(12,15*3+1,80*2+5,075+0,30+5,90+5,60*2)*0,40*0,25</t>
  </si>
  <si>
    <t>"tl.500 mm" -((19,15+12,15)*2+0,80)*0,50*0,25</t>
  </si>
  <si>
    <t>kolem objektu z úrovně -0,850 na úroveň -0,500</t>
  </si>
  <si>
    <t>((20,45+13,15)*2-5,90)*0,65*0,35+(7,20+5,35*2)*0,65*0,35</t>
  </si>
  <si>
    <t>6</t>
  </si>
  <si>
    <t>167151111</t>
  </si>
  <si>
    <t>Nakládání, skládání a překládání neulehlého výkopku nebo sypaniny strojně nakládání, množství přes 100 m3, z hornin třídy těžitelnosti I, skupiny 1 až 3</t>
  </si>
  <si>
    <t>1817094443</t>
  </si>
  <si>
    <t>7</t>
  </si>
  <si>
    <t>162651112</t>
  </si>
  <si>
    <t>Vodorovné přemístění výkopku nebo sypaniny po suchu na obvyklém dopravním prostředku, bez naložení výkopku, avšak se složením bez rozhrnutí z horniny třídy těžitelnosti I skupiny 1 až 3 na vzdálenost přes 4 000 do 5 000 m ( vzdálenost skládky bude upřesněna )</t>
  </si>
  <si>
    <t>-996163804</t>
  </si>
  <si>
    <t>"výkopy celkem" 89,704*2+102,084+153,260</t>
  </si>
  <si>
    <t>"zásypy celkem" 96,360</t>
  </si>
  <si>
    <t>8</t>
  </si>
  <si>
    <t>171251201</t>
  </si>
  <si>
    <t>Uložení sypaniny na skládky nebo meziskládky bez hutnění s upravením uložené sypaniny do předepsaného tvaru</t>
  </si>
  <si>
    <t>528135032</t>
  </si>
  <si>
    <t>"zásypy celkem" -96,360</t>
  </si>
  <si>
    <t>9</t>
  </si>
  <si>
    <t>171201221</t>
  </si>
  <si>
    <t>Poplatek za uložení stavebního odpadu na skládce (skládkovné) zeminy a kamení zatříděného do Katalogu odpadů pod kódem 17 05 04 ( vzdálenost skládky bude upřesněna )</t>
  </si>
  <si>
    <t>t</t>
  </si>
  <si>
    <t>2068678329</t>
  </si>
  <si>
    <t>338,392*1,6 'Přepočtené koeficientem množství</t>
  </si>
  <si>
    <t>11</t>
  </si>
  <si>
    <t>Zemní práce - čerpání vody</t>
  </si>
  <si>
    <t>10</t>
  </si>
  <si>
    <t>133151101</t>
  </si>
  <si>
    <t>Hloubení nezapažených šachet strojně v hornině třídy těžitelnosti I skupiny 1 a 2 do 20 m3</t>
  </si>
  <si>
    <t>883383806</t>
  </si>
  <si>
    <t>"jímka pro čerpání vody" 1,500</t>
  </si>
  <si>
    <t>-425789999</t>
  </si>
  <si>
    <t>zasypání jímky po provedení prací</t>
  </si>
  <si>
    <t>1,500</t>
  </si>
  <si>
    <t>12</t>
  </si>
  <si>
    <t>115101201</t>
  </si>
  <si>
    <t>Čerpání vody na dopravní výšku do 10 m s uvažovaným průměrným přítokem do 500 l/min ( bude upřesněno )</t>
  </si>
  <si>
    <t>hod</t>
  </si>
  <si>
    <t>1504979423</t>
  </si>
  <si>
    <t>30*24</t>
  </si>
  <si>
    <t>13</t>
  </si>
  <si>
    <t>115101301</t>
  </si>
  <si>
    <t>Pohotovost záložní čerpací soupravy pro dopravní výšku do 10 m s uvažovaným průměrným přítokem do 500 l/min ( bude upřesněno )</t>
  </si>
  <si>
    <t>den</t>
  </si>
  <si>
    <t>835647197</t>
  </si>
  <si>
    <t>Zakládání</t>
  </si>
  <si>
    <t>14</t>
  </si>
  <si>
    <t>631311122</t>
  </si>
  <si>
    <t>Mazanina z betonu prostého bez zvýšených nároků na prostředí tl. přes 80 do 120 mm tř. C 8/10</t>
  </si>
  <si>
    <t>1853662935</t>
  </si>
  <si>
    <t>15,575*0,050</t>
  </si>
  <si>
    <t>274321511</t>
  </si>
  <si>
    <t>Základy z betonu železového (bez výztuže) pasy z betonu bez zvláštních nároků na prostředí tř. C 25/30</t>
  </si>
  <si>
    <t>1582633257</t>
  </si>
  <si>
    <t>(19,85+11,45)*2*1,20*0,60+1,20*0,20*0,60</t>
  </si>
  <si>
    <t>(11,45*3+1,40*2+4,475+0,30)*1,00*0,60</t>
  </si>
  <si>
    <t>"zásobování" (6,50+4,95*2)*1,00*0,60</t>
  </si>
  <si>
    <t>16</t>
  </si>
  <si>
    <t>274351121</t>
  </si>
  <si>
    <t>Bednění základů pasů rovné zřízení</t>
  </si>
  <si>
    <t>m2</t>
  </si>
  <si>
    <t>-251711049</t>
  </si>
  <si>
    <t>(19,85+19,80)*2*0,60</t>
  </si>
  <si>
    <t>(6,125+11,45+1,20*3+3,825+3,275+2,35+4,775+4,475+5,85+4,60+2,65+11,45+4,50+4,95+0,20)*2*0,60</t>
  </si>
  <si>
    <t>bednění prostupů ZTI, EL apod.</t>
  </si>
  <si>
    <t>6,500</t>
  </si>
  <si>
    <t>17</t>
  </si>
  <si>
    <t>274351122</t>
  </si>
  <si>
    <t>Bednění základů pasů rovné odstranění</t>
  </si>
  <si>
    <t>-1882552127</t>
  </si>
  <si>
    <t>18</t>
  </si>
  <si>
    <t>274361821</t>
  </si>
  <si>
    <t>Výztuž základů pasů z betonářské oceli 10 505 (R) nebo BSt 500</t>
  </si>
  <si>
    <t>629263266</t>
  </si>
  <si>
    <t>"dle PD statiky - v.č.: 2.01" 2,600</t>
  </si>
  <si>
    <t>19</t>
  </si>
  <si>
    <t>274362021</t>
  </si>
  <si>
    <t>Výztuž základů pasů ze svařovaných sítí z drátů typu KARI</t>
  </si>
  <si>
    <t>1276591231</t>
  </si>
  <si>
    <t>"dle PD statiky - v.č.: 2.01" 2,800</t>
  </si>
  <si>
    <t>20</t>
  </si>
  <si>
    <t>279113155</t>
  </si>
  <si>
    <t>Základové zdi z tvárnic ztraceného bednění včetně výplně z betonu bez zvláštních nároků na vliv prostředí třídy C 25/30, tloušťky zdiva přes 300 do 400 mm</t>
  </si>
  <si>
    <t>1571377473</t>
  </si>
  <si>
    <t>(12,15*3+1,80*2+5,075+0,30+5,90+5,60*2)*0,75</t>
  </si>
  <si>
    <t>279113156</t>
  </si>
  <si>
    <t>Základové zdi z tvárnic ztraceného bednění včetně výplně z betonu bez zvláštních nároků na vliv prostředí třídy C 25/30, tloušťky zdiva přes 400 do 500 mm</t>
  </si>
  <si>
    <t>1069935635</t>
  </si>
  <si>
    <t>(19,15+12,15)*2*0,75+0,80*0,75</t>
  </si>
  <si>
    <t>Svislé a kompletní konstrukce ( typy cihel byly upřesněny projektantem )</t>
  </si>
  <si>
    <t>22</t>
  </si>
  <si>
    <t>311236331</t>
  </si>
  <si>
    <t>Zdivo jednovrstvé zvukově izolační z cihel děrovaných z broušených cihel na tenkovrstvou maltu, pevnost cihel do P15, tl. zdiva 300 mm</t>
  </si>
  <si>
    <t>497728296</t>
  </si>
  <si>
    <t>1.N.P.</t>
  </si>
  <si>
    <t>(12,35*3+1,90*2+5,175+0,30)*3,00</t>
  </si>
  <si>
    <t>-(1,45*2,30+3,975*2,30+2,00*2,10+2,30*2,55+2,30*2,30+1,10*2,10)</t>
  </si>
  <si>
    <t>zásobování</t>
  </si>
  <si>
    <t>6,00*2,85+6,00*2,38+5,40*2,85</t>
  </si>
  <si>
    <t>-(1,00+2,20+3,00*2,20+4,00*2,20*2)</t>
  </si>
  <si>
    <t>2.N.P.</t>
  </si>
  <si>
    <t>12,35*(0,25+4,50*1/2)-0,90*1,97</t>
  </si>
  <si>
    <t>23</t>
  </si>
  <si>
    <t>311238652</t>
  </si>
  <si>
    <t>Zdivo jednovrstvé tepelně izolační z cihel děrovaných broušených s integrovanou izolací z hydrofobizované minerální vlny na tenkovrstvou maltu, součinitel prostupu tepla U přes 0,14 do 0,18, tl. zdiva 380 mm</t>
  </si>
  <si>
    <t>-756282764</t>
  </si>
  <si>
    <t>1.šár</t>
  </si>
  <si>
    <t>(19,11+12,35)*2*0,25</t>
  </si>
  <si>
    <t>24</t>
  </si>
  <si>
    <t>311238654</t>
  </si>
  <si>
    <t>Zdivo jednovrstvé tepelně izolační z cihel děrovaných broušených s integrovanou izolací z hydrofobizované minerální vlny na tenkovrstvou maltu, součinitel prostupu tepla U přes 0,14 do 0,18, tl. zdiva 440 mm</t>
  </si>
  <si>
    <t>-1256499604</t>
  </si>
  <si>
    <t>(20,50+12,10)*2*2,75</t>
  </si>
  <si>
    <t>-(1,00*1,00*4+1,50*1,50*4+1,10*2,05+1,65*2,25+2,25*2,25*2)</t>
  </si>
  <si>
    <t>(19,25+12,35)*2*0,25+13,25*4,50*1/2*2</t>
  </si>
  <si>
    <t>-1,50*1,50*2</t>
  </si>
  <si>
    <t>25</t>
  </si>
  <si>
    <t>340231015</t>
  </si>
  <si>
    <t>Zazdívka otvorů v příčkách nebo stěnách děrovanými cihlami plochy přes 1 do 4 m2 , tloušťka příčky 80 mm</t>
  </si>
  <si>
    <t>-1504535272</t>
  </si>
  <si>
    <t>zazdívka zárubní a zvýšených nadpraží v 1.N.P.</t>
  </si>
  <si>
    <t>(1,10*2,10-0,90*1,97)*1</t>
  </si>
  <si>
    <t>(2,00*2,10-1,80*1,97)*1</t>
  </si>
  <si>
    <t>zazdívka zárubní ve 2.N.P.</t>
  </si>
  <si>
    <t>26</t>
  </si>
  <si>
    <t>342244201</t>
  </si>
  <si>
    <t>Příčky jednoduché z cihel děrovaných broušených, na tenkovrstvou maltu, pevnost cihel do P15, tl. příčky 80 mm</t>
  </si>
  <si>
    <t>-477721703</t>
  </si>
  <si>
    <t>"1.N.P." 0,65*3,00*2</t>
  </si>
  <si>
    <t>27</t>
  </si>
  <si>
    <t>342244211</t>
  </si>
  <si>
    <t>Příčky jednoduché z cihel děrovaných broušených, na tenkovrstvou maltu, pevnost cihel do P15, tl. příčky 115 mm</t>
  </si>
  <si>
    <t>1912485835</t>
  </si>
  <si>
    <t>(1,90*2+3,375+1,60+1,675+2,95+3,15*2+1,80+1,825+5,475)*3,00</t>
  </si>
  <si>
    <t>-(0,70*6+0,80*3)*1,97-1,45*2,10</t>
  </si>
  <si>
    <t>obezdívka pozednice</t>
  </si>
  <si>
    <t>18,35*0,25*2</t>
  </si>
  <si>
    <t>28</t>
  </si>
  <si>
    <t>342244221</t>
  </si>
  <si>
    <t>Příčky jednoduché z cihel děrovaných broušených, na tenkovrstvou maltu, pevnost cihel do P15, tl. příčky 140 mm</t>
  </si>
  <si>
    <t>-307708780</t>
  </si>
  <si>
    <t>(1,95+2,25*2+1,75+2,40+2,20+2,45+3,00-1,90)*3,00</t>
  </si>
  <si>
    <t>-(0,80*4+0,90)*1,97</t>
  </si>
  <si>
    <t>29</t>
  </si>
  <si>
    <t>342291121</t>
  </si>
  <si>
    <t>Ukotvení příček plochými kotvami, do konstrukce cihelné</t>
  </si>
  <si>
    <t>m</t>
  </si>
  <si>
    <t>-117684614</t>
  </si>
  <si>
    <t>2,75*2+3,00*6+3,00*14+2,85+2,38</t>
  </si>
  <si>
    <t>30</t>
  </si>
  <si>
    <t>346272246</t>
  </si>
  <si>
    <t>Přizdívky z pórobetonových tvárnic objemová hmotnost do 500 kg/m3, na tenké maltové lože, tloušťka přizdívky 125 mm</t>
  </si>
  <si>
    <t>1394048872</t>
  </si>
  <si>
    <t>"přízdívky pro geberit" (1,00*2+1,05)*1,40</t>
  </si>
  <si>
    <t>31</t>
  </si>
  <si>
    <t>317168012</t>
  </si>
  <si>
    <t>Překlady keramické ploché osazené do maltového lože, výšky překladu 71 mm šířky 115 mm, délky 1250 mm</t>
  </si>
  <si>
    <t>kus</t>
  </si>
  <si>
    <t>-987189815</t>
  </si>
  <si>
    <t>32</t>
  </si>
  <si>
    <t>317168022</t>
  </si>
  <si>
    <t>Překlady keramické ploché osazené do maltového lože, výšky překladu 71 mm šířky 145 mm, délky 1250 mm</t>
  </si>
  <si>
    <t>-1034780771</t>
  </si>
  <si>
    <t>33</t>
  </si>
  <si>
    <t>317168052</t>
  </si>
  <si>
    <t>Překlady keramické vysoké osazené do maltového lože, šířky překladu 70 mm výšky 238 mm, délky 1250 mm</t>
  </si>
  <si>
    <t>-840698924</t>
  </si>
  <si>
    <t>5*5</t>
  </si>
  <si>
    <t>34</t>
  </si>
  <si>
    <t>317168053</t>
  </si>
  <si>
    <t>Překlady keramické vysoké osazené do maltového lože, šířky překladu 70 mm výšky 238 mm, délky 1500 mm</t>
  </si>
  <si>
    <t>-1111121624</t>
  </si>
  <si>
    <t>5*1+4*2</t>
  </si>
  <si>
    <t>35</t>
  </si>
  <si>
    <t>317168054</t>
  </si>
  <si>
    <t>Překlady keramické vysoké osazené do maltového lože, šířky překladu 70 mm výšky 238 mm, délky 1750 mm</t>
  </si>
  <si>
    <t>890910402</t>
  </si>
  <si>
    <t>36</t>
  </si>
  <si>
    <t>317168056</t>
  </si>
  <si>
    <t>Překlady keramické vysoké osazené do maltového lože, šířky překladu 70 mm výšky 238 mm, délky 2250 mm</t>
  </si>
  <si>
    <t>-1523644769</t>
  </si>
  <si>
    <t>5*1</t>
  </si>
  <si>
    <t>37</t>
  </si>
  <si>
    <t>317168057</t>
  </si>
  <si>
    <t>Překlady keramické vysoké osazené do maltového lože, šířky překladu 70 mm výšky 238 mm, délky 2500 mm</t>
  </si>
  <si>
    <t>911622060</t>
  </si>
  <si>
    <t>4*1</t>
  </si>
  <si>
    <t>38</t>
  </si>
  <si>
    <t>317168058</t>
  </si>
  <si>
    <t>Překlady keramické vysoké osazené do maltového lože, šířky překladu 70 mm výšky 238 mm, délky 2750 mm</t>
  </si>
  <si>
    <t>-861860870</t>
  </si>
  <si>
    <t>5*2</t>
  </si>
  <si>
    <t>39</t>
  </si>
  <si>
    <t>317998114</t>
  </si>
  <si>
    <t>Izolace tepelná mezi překlady z pěnového polystyrenu výšky 24 cm, tloušťky 90 mm</t>
  </si>
  <si>
    <t>-149567419</t>
  </si>
  <si>
    <t>1,25*5+1,50*1+1,75*5+2,25*1+2,75*2</t>
  </si>
  <si>
    <t>40</t>
  </si>
  <si>
    <t>317941123</t>
  </si>
  <si>
    <t>Osazování ocelových válcovaných nosníků na zdivu I nebo IE nebo U nebo UE nebo L č. 14 až 22 nebo výšky do 220 mm</t>
  </si>
  <si>
    <t>-1018405703</t>
  </si>
  <si>
    <t>"I 160" 1,50*2*17,90*0,001</t>
  </si>
  <si>
    <t>"I 180" 3,50*2*21,90*0,001</t>
  </si>
  <si>
    <t>"I 200" (2,80*2+4,50*2)*26,20*0,001</t>
  </si>
  <si>
    <t>"I 220" 4,50*2*31,10*0,001</t>
  </si>
  <si>
    <t>41</t>
  </si>
  <si>
    <t>M</t>
  </si>
  <si>
    <t>13010718</t>
  </si>
  <si>
    <t>ocel profilová IPN 160 jakost 11 375</t>
  </si>
  <si>
    <t>-763895757</t>
  </si>
  <si>
    <t>0,054*1,1 'Přepočtené koeficientem množství</t>
  </si>
  <si>
    <t>42</t>
  </si>
  <si>
    <t>13010720</t>
  </si>
  <si>
    <t>ocel profilová IPN 180 jakost 11 375</t>
  </si>
  <si>
    <t>1928234621</t>
  </si>
  <si>
    <t>0,153*1,1 'Přepočtené koeficientem množství</t>
  </si>
  <si>
    <t>43</t>
  </si>
  <si>
    <t>13010722</t>
  </si>
  <si>
    <t>ocel profilová IPN 200 jakost 11 375</t>
  </si>
  <si>
    <t>1826229915</t>
  </si>
  <si>
    <t>0,383*1,1 'Přepočtené koeficientem množství</t>
  </si>
  <si>
    <t>44</t>
  </si>
  <si>
    <t>13010724</t>
  </si>
  <si>
    <t>ocel profilová IPN 220 jakost 11 375</t>
  </si>
  <si>
    <t>541131071</t>
  </si>
  <si>
    <t>0,28*1,1 'Přepočtené koeficientem množství</t>
  </si>
  <si>
    <t>45</t>
  </si>
  <si>
    <t>317941125</t>
  </si>
  <si>
    <t>Osazování ocelových válcovaných nosníků na zdivu I nebo IE nebo U nebo UE nebo L č. 24 a výše nebo výšky přes 220 mm</t>
  </si>
  <si>
    <t>427172582</t>
  </si>
  <si>
    <t>"HE 240B" (2,00+2,80)*30,70*0,001</t>
  </si>
  <si>
    <t>46</t>
  </si>
  <si>
    <t>13010984</t>
  </si>
  <si>
    <t>ocel profilová HE-B 240 jakost 11 375</t>
  </si>
  <si>
    <t>2097921336</t>
  </si>
  <si>
    <t>0,147*1,15 'Přepočtené koeficientem množství</t>
  </si>
  <si>
    <t>47</t>
  </si>
  <si>
    <t>341941001</t>
  </si>
  <si>
    <t>Nosné nebo spojovací svary ocelových doplňkových konstrukcí kromě betonářské oceli, tloušťky svaru do 10 mm</t>
  </si>
  <si>
    <t>1232113798</t>
  </si>
  <si>
    <t>"válcované nosníky" 2,80+4,50+3,50+1,50+4,50*2</t>
  </si>
  <si>
    <t>48</t>
  </si>
  <si>
    <t>346244382</t>
  </si>
  <si>
    <t>Plentování ocelových válcovaných nosníků jednostranné cihlami na maltu, výška stojiny přes 200 do 300 mm ( alternativa - EPS100F )</t>
  </si>
  <si>
    <t>1396951812</t>
  </si>
  <si>
    <t>0,16*1,50*2+0,18*3,50*2+0,20*(2,80+4,50*2)*2+0,22*4,50*2</t>
  </si>
  <si>
    <t>49</t>
  </si>
  <si>
    <t>314272704</t>
  </si>
  <si>
    <t>Komín jednoprůduchový z lehčeného betonu s vkládanou izolací s izostatickými vložkami komínové těleso výšky 3 m z vnitřních keramických profilovaných vložek bez větrací šachty, světlý průměr vložky 20 cm</t>
  </si>
  <si>
    <t>soubor</t>
  </si>
  <si>
    <t>1421859499</t>
  </si>
  <si>
    <t>50</t>
  </si>
  <si>
    <t>314272714</t>
  </si>
  <si>
    <t>Komín jednoprůduchový z lehčeného betonu s vkládanou izolací s izostatickými vložkami komínové těleso výšky 3 m z vnitřních keramických profilovaných vložek Příplatek k ceně za každý další i započatý metr výšky komínového tělesa přes 3 m bez větrací šachty, světlý průměr vložky 20 cm</t>
  </si>
  <si>
    <t>-180920014</t>
  </si>
  <si>
    <t>8,65-3,00</t>
  </si>
  <si>
    <t>51</t>
  </si>
  <si>
    <t>314272759</t>
  </si>
  <si>
    <t>Komín jednoprůduchový z lehčeného betonu s vkládanou izolací s izostatickými vložkami ukončení nadstřešní části komínu komínovým pláštěm jednoprůduchovým bez větrací šachty imitace obezdění výšky 150 cm, světlý průměr vložky 20 cm</t>
  </si>
  <si>
    <t>848801302</t>
  </si>
  <si>
    <t>52</t>
  </si>
  <si>
    <t>314272824</t>
  </si>
  <si>
    <t>Komín jednoprůduchový z lehčeného betonu s vkládanou izolací s izostatickými vložkami ukončení nadstřešní části komínu obezděním komínové hlavy krycí deska obezděné nadstřešní části komínu jednoprůduchová, světlý průměr vložky 20 cm</t>
  </si>
  <si>
    <t>37966026</t>
  </si>
  <si>
    <t>Vodorovné konstrukce</t>
  </si>
  <si>
    <t>53</t>
  </si>
  <si>
    <t>411168365</t>
  </si>
  <si>
    <t>Stropy keramické z cihelných stropních vložek miako a keramobetonových nosníků včetně zmonolitnění konstrukce z betonu C 20/25 a svařované sítě při osové vzdálenosti nosníků do 62,5 cm, z vložek výšky 19 cm (19/62,5), tloušťky stropní konstrukce 25 cm, z nosníků délky do 6 m</t>
  </si>
  <si>
    <t>-1729307674</t>
  </si>
  <si>
    <t>11,375*12,35</t>
  </si>
  <si>
    <t>54</t>
  </si>
  <si>
    <t>417238213</t>
  </si>
  <si>
    <t>Obezdívka ztužujícího věnce keramickými věncovkami včetně tepelné izolace z pěnového polystyrenu tl. 100 mm jednostranná, výška věnce přes 210 do 250 mm</t>
  </si>
  <si>
    <t>556055716</t>
  </si>
  <si>
    <t>"V 1" (1,925+13,25)*2</t>
  </si>
  <si>
    <t>"štíty - pod ocelové vaznice" 5,60*2</t>
  </si>
  <si>
    <t>55</t>
  </si>
  <si>
    <t>417238233</t>
  </si>
  <si>
    <t>Obezdívka ztužujícího věnce keramickými věncovkami bez tepelné izolace jednostranná, výška věnce přes 210 do 250 mm</t>
  </si>
  <si>
    <t>869072352</t>
  </si>
  <si>
    <t>"zásobování" 6,00*3</t>
  </si>
  <si>
    <t>56</t>
  </si>
  <si>
    <t>417321515</t>
  </si>
  <si>
    <t>Ztužující pásy a věnce z betonu železového (bez výztuže) tř. C 25/30</t>
  </si>
  <si>
    <t>586833021</t>
  </si>
  <si>
    <t>"V 1" (18,90+12,35)*2*0,275*0,25</t>
  </si>
  <si>
    <t>"štíty - pod ocelové vaznice" 5,60*2*0,275*0,25</t>
  </si>
  <si>
    <t>"V 2" (12,35*3+1,90*2+5,175+0,30)*0,30*0,25</t>
  </si>
  <si>
    <t>"V 4" (5,85+6,00*2)*0,225*0,45+5,85*0,225*0,20*1/2</t>
  </si>
  <si>
    <t>"střední zdi ve 2.N.P. - pod vaznice" 5,60*0,30*0,25</t>
  </si>
  <si>
    <t>57</t>
  </si>
  <si>
    <t>417351115</t>
  </si>
  <si>
    <t>Bednění bočnic ztužujících pásů a věnců včetně vzpěr zřízení</t>
  </si>
  <si>
    <t>1729756097</t>
  </si>
  <si>
    <t>"V 1" (6,925*2+12,35)*0,25</t>
  </si>
  <si>
    <t>"štíty - pod ocelové vaznice" 5,60*2*0,25</t>
  </si>
  <si>
    <t>"V 2" (12,35*3+1,90*2+5,175+0,30)*0,25*2</t>
  </si>
  <si>
    <t>"V 4" 5,40*(0,025+0,45)*1/2*2+5,70*0,25*2</t>
  </si>
  <si>
    <t>"střední zeď ve 2.N.P. - pod vaznice" 5,60*0,25*2</t>
  </si>
  <si>
    <t>58</t>
  </si>
  <si>
    <t>417351116</t>
  </si>
  <si>
    <t>Bednění bočnic ztužujících pásů a věnců včetně vzpěr odstranění</t>
  </si>
  <si>
    <t>556185600</t>
  </si>
  <si>
    <t>59</t>
  </si>
  <si>
    <t>417361821</t>
  </si>
  <si>
    <t>Výztuž ztužujících pásů a věnců z betonářské oceli 10 505 (R) nebo BSt 500</t>
  </si>
  <si>
    <t>-497390965</t>
  </si>
  <si>
    <t>"R12" (92,80*6+0,60*12*4*2+46,325*4+0,60*8*14)*0,888*1,10*0,001</t>
  </si>
  <si>
    <t>"R 6" (1,05*(372+97)+0,95*(186+71))*0,222*1,10*0,001</t>
  </si>
  <si>
    <t>5 - 1</t>
  </si>
  <si>
    <t>Okapový chodník</t>
  </si>
  <si>
    <t>60</t>
  </si>
  <si>
    <t>637121112</t>
  </si>
  <si>
    <t>Okapový chodník z kameniva s udusáním a urovnáním povrchu z kačírku tl. 150 mm</t>
  </si>
  <si>
    <t>1358148182</t>
  </si>
  <si>
    <t>(9,25+6,00*2+0,55+13,25+9,85)*0,50</t>
  </si>
  <si>
    <t>61</t>
  </si>
  <si>
    <t>564861111</t>
  </si>
  <si>
    <t>Podklad ze štěrkodrti ŠD s rozprostřením a zhutněním, po zhutnění tl. 200 mm</t>
  </si>
  <si>
    <t>2139555364</t>
  </si>
  <si>
    <t>62</t>
  </si>
  <si>
    <t>919726122</t>
  </si>
  <si>
    <t>Geotextilie netkaná pro ochranu, separaci nebo filtraci měrná hmotnost přes 200 do 300 g/m2</t>
  </si>
  <si>
    <t>779510072</t>
  </si>
  <si>
    <t>(9,25+6,00*2+0,55+13,25+9,85)*(0,50+0,15*2)</t>
  </si>
  <si>
    <t>63</t>
  </si>
  <si>
    <t>916331112</t>
  </si>
  <si>
    <t>Osazení zahradního obrubníku betonového s ložem tl. od 50 do 100 mm z betonu prostého tř. C 12/15 s boční opěrou z betonu prostého tř. C 12/15</t>
  </si>
  <si>
    <t>1887319452</t>
  </si>
  <si>
    <t>18,75+6,00+7,00+1,05+13,75+9,85</t>
  </si>
  <si>
    <t>64</t>
  </si>
  <si>
    <t>59217001</t>
  </si>
  <si>
    <t>obrubník betonový zahradní 1000x50x250mm</t>
  </si>
  <si>
    <t>115411085</t>
  </si>
  <si>
    <t>56,4*1,01 'Přepočtené koeficientem množství</t>
  </si>
  <si>
    <t>5 - 2</t>
  </si>
  <si>
    <t>Kamenná dlažba - skladba T 2</t>
  </si>
  <si>
    <t>65</t>
  </si>
  <si>
    <t>591211111</t>
  </si>
  <si>
    <t>Kladení dlažby z kostek s provedením lože do tl. 50 mm, s vyplněním spár, s dvojím beraněním a se smetením přebytečného materiálu na krajnici drobných z kamene, do lože z kameniva těženého ( podkladní lože drcené kamenivo frakce 4-8 mm )</t>
  </si>
  <si>
    <t>-1118822735</t>
  </si>
  <si>
    <t>skladba T 2</t>
  </si>
  <si>
    <t>"výměra převzata ze situace zpevněných ploch" 202,000</t>
  </si>
  <si>
    <t>66</t>
  </si>
  <si>
    <t>58381007</t>
  </si>
  <si>
    <t>kostka dlažební žula drobná 8/10</t>
  </si>
  <si>
    <t>-2108559759</t>
  </si>
  <si>
    <t>202*1,01 'Přepočtené koeficientem množství</t>
  </si>
  <si>
    <t>67</t>
  </si>
  <si>
    <t>-404454996</t>
  </si>
  <si>
    <t>68</t>
  </si>
  <si>
    <t>-957464611</t>
  </si>
  <si>
    <t>69</t>
  </si>
  <si>
    <t>181951112</t>
  </si>
  <si>
    <t>Úprava pláně vyrovnáním výškových rozdílů strojně v hornině třídy těžitelnosti I, skupiny 1 až 3 se zhutněním</t>
  </si>
  <si>
    <t>-1451290414</t>
  </si>
  <si>
    <t>70</t>
  </si>
  <si>
    <t>916231113</t>
  </si>
  <si>
    <t>Osazení chodníkového obrubníku betonového se zřízením lože, s vyplněním a zatřením spár cementovou maltou ležatého s boční opěrou z betonu prostého, do lože z betonu prostého</t>
  </si>
  <si>
    <t>-1978030676</t>
  </si>
  <si>
    <t>71</t>
  </si>
  <si>
    <t>59217016</t>
  </si>
  <si>
    <t>obrubník betonový chodníkový 1000x80x250mm</t>
  </si>
  <si>
    <t>1275523131</t>
  </si>
  <si>
    <t>32*1,01 'Přepočtené koeficientem množství</t>
  </si>
  <si>
    <t>5 - 3</t>
  </si>
  <si>
    <t>Zámková dlažba - skladba T 1</t>
  </si>
  <si>
    <t>72</t>
  </si>
  <si>
    <t>596211210</t>
  </si>
  <si>
    <t>Kladení dlažby z betonových zámkových dlaždic komunikací pro pěší s ložem z kameniva těženého nebo drceného tl. do 40 mm, s vyplněním spár s dvojitým hutněním, vibrováním a se smetením přebytečného materiálu na krajnici tl. 80 mm skupiny A, pro plochy do 50 m2</t>
  </si>
  <si>
    <t>1608004355</t>
  </si>
  <si>
    <t>"č.m.: 122" 5,40*5,70+(1,00+1,10+3,00)*0,10</t>
  </si>
  <si>
    <t>73</t>
  </si>
  <si>
    <t>59245020</t>
  </si>
  <si>
    <t>dlažba tvar obdélník betonová 200x100x80mm přírodní</t>
  </si>
  <si>
    <t>-50282213</t>
  </si>
  <si>
    <t>31,29*1,05 'Přepočtené koeficientem množství</t>
  </si>
  <si>
    <t>74</t>
  </si>
  <si>
    <t>564782111</t>
  </si>
  <si>
    <t>Podklad nebo kryt z vibrovaného štěrku VŠ s rozprostřením, vlhčením a zhutněním, po zhutnění tl. 300 mm</t>
  </si>
  <si>
    <t>-1491495846</t>
  </si>
  <si>
    <t>75</t>
  </si>
  <si>
    <t>564231111</t>
  </si>
  <si>
    <t>Podklad nebo podsyp ze štěrkopísku ŠP s rozprostřením, vlhčením a zhutněním, po zhutnění tl. 100 mm</t>
  </si>
  <si>
    <t>-723138481</t>
  </si>
  <si>
    <t>76</t>
  </si>
  <si>
    <t>-1089139594</t>
  </si>
  <si>
    <t>Úpravy povrchů, podlahy a osazování výplní</t>
  </si>
  <si>
    <t>Úprava povrchů vnitřních</t>
  </si>
  <si>
    <t>77</t>
  </si>
  <si>
    <t>611142001</t>
  </si>
  <si>
    <t>Potažení vnitřních ploch pletivem v ploše nebo pruzích, na plném podkladu sklovláknitým vtlačením do tmelu stropů</t>
  </si>
  <si>
    <t>1750950731</t>
  </si>
  <si>
    <t>78</t>
  </si>
  <si>
    <t>611321141</t>
  </si>
  <si>
    <t>Omítka vápenocementová vnitřních ploch nanášená ručně dvouvrstvá, tloušťky jádrové omítky do 10 mm a tloušťky štuku do 3 mm štuková vodorovných konstrukcí stropů rovných</t>
  </si>
  <si>
    <t>-1245745957</t>
  </si>
  <si>
    <t>místnosti bez podhledů</t>
  </si>
  <si>
    <t>"112" 1,975*(0,30+0,40)</t>
  </si>
  <si>
    <t>"113" 1,20*0,575+1,50*7,15+5,475*1,45+1,45*0,35*2</t>
  </si>
  <si>
    <t>"114" 3,225*3,05+5,475*1,50+2,15*0,65+(2,55+2,825)*0,65</t>
  </si>
  <si>
    <t>"115" 2,10*2,10</t>
  </si>
  <si>
    <t>"119" 1,825*0,90</t>
  </si>
  <si>
    <t>"120" 1,825*4,45</t>
  </si>
  <si>
    <t>"121" 1,80*2,10</t>
  </si>
  <si>
    <t>79</t>
  </si>
  <si>
    <t>611321191</t>
  </si>
  <si>
    <t>Omítka vápenocementová vnitřních ploch nanášená ručně Příplatek k cenám za každých dalších i započatých 5 mm tloušťky omítky přes 10 mm stropů</t>
  </si>
  <si>
    <t>1424241205</t>
  </si>
  <si>
    <t>80</t>
  </si>
  <si>
    <t>612142001</t>
  </si>
  <si>
    <t>Potažení vnitřních ploch pletivem v ploše nebo pruzích, na plném podkladu sklovláknitým vtlačením do tmelu stěn</t>
  </si>
  <si>
    <t>-1876293695</t>
  </si>
  <si>
    <t>532,902+165,421</t>
  </si>
  <si>
    <t>81</t>
  </si>
  <si>
    <t>612321141</t>
  </si>
  <si>
    <t>Omítka vápenocementová vnitřních ploch nanášená ručně dvouvrstvá, tloušťky jádrové omítky do 10 mm a tloušťky štuku do 3 mm štuková svislých konstrukcí stěn</t>
  </si>
  <si>
    <t>-878627709</t>
  </si>
  <si>
    <t>(1,90+3,15)*2*3,00</t>
  </si>
  <si>
    <t>(6,925+12,35)*2*3,55+(12,35+5,00)*1/2*2,50+0,40*2*7,15-3,975*2,30</t>
  </si>
  <si>
    <t>(5,20+2,30+1,90+2,20+1,675*2+1,825+1,00+2,20+1,90)*2*3,00</t>
  </si>
  <si>
    <t>(3,375+1,575+2,20+1,05+1,65*2+2,20+3,975)*2*3,00-3,975*2,30</t>
  </si>
  <si>
    <t>(6,975+12,35+0,575+0,65*2+2,10*2+3,15+2,575)*2*3,00</t>
  </si>
  <si>
    <t>(2,025+1,00+1,80*2+1,825*3+0,90+4,45+2,10)*2*3,00</t>
  </si>
  <si>
    <t>"zásobování" 5,40*(2,58+2,38)+5,40*(2,58+2,38)*1/2*2</t>
  </si>
  <si>
    <t>-(1,00*1,00*4+1,50*1,50*5+1,65*2,30+2,25*2,30*2+0,90*1,97*2)</t>
  </si>
  <si>
    <t>0,175*(1,00*3*4+1,50*3*5+1,65+2,30*2+(2,25+2,30*2)*2+(1,10+2,10*2)*2)</t>
  </si>
  <si>
    <t>-(1,00*2,30+3,00*2,30+4,00*2,00*2)</t>
  </si>
  <si>
    <t>0,10*(1,00+2,30*2+3,00+2,30*2+(4,00+2,00*2)*2)</t>
  </si>
  <si>
    <t>-(0,70*6+0,80*7+0,90*1)*2*1,97-1,45*2,10*2</t>
  </si>
  <si>
    <t>-0,90*1,97+0,10*(1,10+2,10*2)</t>
  </si>
  <si>
    <t>-0,90*1,97*2+0,10*(1,10+2,10*2)*2</t>
  </si>
  <si>
    <t>-1,80*1,97*2+0,10*(2,00+2,10*2)*2</t>
  </si>
  <si>
    <t>půdní prostor</t>
  </si>
  <si>
    <t>"203" 12,35*(0,25+4,40*1/2)-1,50*1,50+0,175*1,50*3</t>
  </si>
  <si>
    <t>odpočet obkladů</t>
  </si>
  <si>
    <t>-165,421</t>
  </si>
  <si>
    <t>82</t>
  </si>
  <si>
    <t>612321111</t>
  </si>
  <si>
    <t>Omítka vápenocementová vnitřních ploch nanášená ručně jednovrstvá, tloušťky do 10 mm hrubá zatřená svislých konstrukcí stěn</t>
  </si>
  <si>
    <t>1295607665</t>
  </si>
  <si>
    <t>"štíty nad kleštinami - č.m.: 102,103" 5,00*1,75*1/2*2</t>
  </si>
  <si>
    <t>83</t>
  </si>
  <si>
    <t>612321121</t>
  </si>
  <si>
    <t>Omítka vápenocementová vnitřních ploch nanášená ručně jednovrstvá, tloušťky do 10 mm hladká svislých konstrukcí stěn</t>
  </si>
  <si>
    <t>-875110765</t>
  </si>
  <si>
    <t>pod keramické obklady</t>
  </si>
  <si>
    <t>"105" (1,90+2,20)*2*2,00-0,80*2,00</t>
  </si>
  <si>
    <t>"106" (1,675+1,825)*2*2,00-(0,70+0,80)*2,00</t>
  </si>
  <si>
    <t>"107" (1,675+1,00)*2*2,00+1,00*0,125-0,70*2,00</t>
  </si>
  <si>
    <t>"108" (2,20+1,90)*2*2,00-0,80*2,00</t>
  </si>
  <si>
    <t>"109" (3,375+1,575)*2*2,00-(0,70*2+0,80)*2,00</t>
  </si>
  <si>
    <t>"110" (2,20+1,65)*2*2,00-0,70*2,00</t>
  </si>
  <si>
    <t>"111" (1,05+1,60)*2*2,00+1,05*0,125-0,70*2,00</t>
  </si>
  <si>
    <t>"112" (0,60+2,00)*0,70</t>
  </si>
  <si>
    <t>"114" (5,475+5,20+0,65*2)*2*2,00-3,225*2,00</t>
  </si>
  <si>
    <t>"116" (0,60+1,50)*0,70</t>
  </si>
  <si>
    <t>"117" (2,025+1,80)*2*2,00-0,70*2,00*2</t>
  </si>
  <si>
    <t>"118" (1,00+1,80)*2*2,00+1,00*0,125-0,70*2,00</t>
  </si>
  <si>
    <t>"119" (1,825+0,90)*2*2,00-0,70*2,00</t>
  </si>
  <si>
    <t>84</t>
  </si>
  <si>
    <t>612321191</t>
  </si>
  <si>
    <t>Omítka vápenocementová vnitřních ploch nanášená ručně Příplatek k cenám za každých dalších i započatých 5 mm tloušťky omítky přes 10 mm stěn</t>
  </si>
  <si>
    <t>1395947294</t>
  </si>
  <si>
    <t>85</t>
  </si>
  <si>
    <t>612221021</t>
  </si>
  <si>
    <t>Montáž kontaktního zateplení lepením a mechanickým kotvením z desek z minerální vlny s podélnou orientací vláken na vnitřní stěny, tloušťky desek přes 80 do 120 mm</t>
  </si>
  <si>
    <t>-743622312</t>
  </si>
  <si>
    <t>půdní prostor - skladba Z 2</t>
  </si>
  <si>
    <t>"203" 12,35*(0,25+4,40*1/2)-0,90*1,97+0,20*(1,10+2,10*2)</t>
  </si>
  <si>
    <t>86</t>
  </si>
  <si>
    <t>63151527</t>
  </si>
  <si>
    <t>deska tepelně izolační minerální kontaktních fasád podélné vlákno λ=0,036 tl 100mm</t>
  </si>
  <si>
    <t>-1232825723</t>
  </si>
  <si>
    <t>29,545*1,05 'Přepočtené koeficientem množství</t>
  </si>
  <si>
    <t>87</t>
  </si>
  <si>
    <t>612311131</t>
  </si>
  <si>
    <t>Potažení vnitřních ploch štukem tloušťky do 3 mm svislých konstrukcí stěn</t>
  </si>
  <si>
    <t>-49997648</t>
  </si>
  <si>
    <t>Úprava povrchů vnějších</t>
  </si>
  <si>
    <t>88</t>
  </si>
  <si>
    <t>621142001</t>
  </si>
  <si>
    <t>Potažení vnějších ploch pletivem v ploše nebo pruzích, na plném podkladu sklovláknitým vtlačením do tmelu podhledů</t>
  </si>
  <si>
    <t>1537010273</t>
  </si>
  <si>
    <t>"římsy podélné" (0,60+0,25)*19,85*2</t>
  </si>
  <si>
    <t>"římsy štítové" (0,30+0,40)*8,80*2*2</t>
  </si>
  <si>
    <t>89</t>
  </si>
  <si>
    <t>621531021</t>
  </si>
  <si>
    <t>Omítka tenkovrstvá silikonová vnějších ploch probarvená, včetně penetrace podkladu zrnitá, tloušťky 2,0 mm podhledů</t>
  </si>
  <si>
    <t>-1593668160</t>
  </si>
  <si>
    <t>90</t>
  </si>
  <si>
    <t>622142001</t>
  </si>
  <si>
    <t>Potažení vnějších ploch pletivem v ploše nebo pruzích, na plném podkladu sklovláknitým vtlačením do tmelu stěn</t>
  </si>
  <si>
    <t>-2080762684</t>
  </si>
  <si>
    <t>91</t>
  </si>
  <si>
    <t>622321121</t>
  </si>
  <si>
    <t>Omítka vápenocementová vnějších ploch nanášená ručně jednovrstvá, tloušťky do 15 mm hladká stěn</t>
  </si>
  <si>
    <t>626531436</t>
  </si>
  <si>
    <t>dle výkresů pohledů</t>
  </si>
  <si>
    <t>fasáda</t>
  </si>
  <si>
    <t>19,25*3,10*2-6,00*(2,70+2,45)*1/2+13,25*(2,75+4,45*1/2)*2</t>
  </si>
  <si>
    <t>-(1,00*1,00*4+1,50*1,50*6+1,65*2,25+2,25*2,25*2)</t>
  </si>
  <si>
    <t>0,175*(1,00*3*4+1,50*3*6+1,65+2,25*2+(2,25+2,25*2)*2)</t>
  </si>
  <si>
    <t>(6,00*2+0,30)*2,67+5,70*2,17</t>
  </si>
  <si>
    <t>-(1,00*2,25+3,00*2,25+4,00*2,00*2)</t>
  </si>
  <si>
    <t>0,10*(1,00+2,25*2+3,00+2,25*2+(4,00+2,00*2)*2)</t>
  </si>
  <si>
    <t>sokl</t>
  </si>
  <si>
    <t>19,25*4*0,25-(9,90+13,25+4,00+5,45)*0,25</t>
  </si>
  <si>
    <t>92</t>
  </si>
  <si>
    <t>622531021</t>
  </si>
  <si>
    <t>Omítka tenkovrstvá silikonová vnějších ploch probarvená, včetně penetrace podkladu zrnitá, tloušťky 2,0 mm stěn</t>
  </si>
  <si>
    <t>1187381671</t>
  </si>
  <si>
    <t>19,25*2,75*2-6,00*(2,70+2,45)*1/2+13,25*(2,75+4,45*1/2)*2</t>
  </si>
  <si>
    <t>93</t>
  </si>
  <si>
    <t>622531021.1</t>
  </si>
  <si>
    <t>Omítka tenkovrstvá silikonová vnějších ploch probarvená, včetně penetrace podkladu zrnitá, tloušťky 2,0 mm stěn ( sokl )</t>
  </si>
  <si>
    <t>817231730</t>
  </si>
  <si>
    <t>94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</si>
  <si>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</si>
  <si>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</si>
  <si>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1415887850</t>
  </si>
  <si>
    <t>vnější APU lišty</t>
  </si>
  <si>
    <t>1,00*3*4+1,50*3*6+1,10+2,10*2+1,65+2,30*2+(2,25+2,30*2)*2</t>
  </si>
  <si>
    <t>1,00+2,20*2+3,00+2,30*2</t>
  </si>
  <si>
    <t>vnitřní APU lišty</t>
  </si>
  <si>
    <t>95</t>
  </si>
  <si>
    <t>28342205</t>
  </si>
  <si>
    <t>profil začišťovací PVC 6mm s výztužnou tkaninou pro ostění ETICS</t>
  </si>
  <si>
    <t>1834334084</t>
  </si>
  <si>
    <t>154,5*1,05 'Přepočtené koeficientem množství</t>
  </si>
  <si>
    <t>96</t>
  </si>
  <si>
    <t>622211011</t>
  </si>
  <si>
    <t>Montáž kontaktního zateplení lepením a mechanickým kotvením z polystyrenových desek nebo z kombinovaných desek na vnější stěny, tloušťky desek přes 40 do 80 mm</t>
  </si>
  <si>
    <t>2050013459</t>
  </si>
  <si>
    <t>zateplení soklu - XPS tl.60 mm</t>
  </si>
  <si>
    <t>(19,25+13,25)*2*1,00</t>
  </si>
  <si>
    <t>97</t>
  </si>
  <si>
    <t>28376014</t>
  </si>
  <si>
    <t>deska perimetrická fasádní soklová 150kPa λ=0,035 tl 60mm</t>
  </si>
  <si>
    <t>-607216606</t>
  </si>
  <si>
    <t>65*1,05 'Přepočtené koeficientem množství</t>
  </si>
  <si>
    <t>98</t>
  </si>
  <si>
    <t>629991011</t>
  </si>
  <si>
    <t>Zakrytí vnějších ploch před znečištěním včetně pozdějšího odkrytí výplní otvorů a svislých ploch fólií přilepenou lepící páskou</t>
  </si>
  <si>
    <t>1876195751</t>
  </si>
  <si>
    <t>výplně otvorů - fasáda</t>
  </si>
  <si>
    <t>1,00*1,00*4+1,50*1,50*6+1,65*2,30+2,25*2,30*2</t>
  </si>
  <si>
    <t>1,00*2,30+3,00*2,30+4,00*2,00*2</t>
  </si>
  <si>
    <t>vnější parapety</t>
  </si>
  <si>
    <t>(1,05*4+1,55*6)*0,35+4,05*2*0,30</t>
  </si>
  <si>
    <t>99</t>
  </si>
  <si>
    <t>629999011</t>
  </si>
  <si>
    <t>Příplatky k cenám úprav vnějších povrchů za zvýšenou pracnost při provádění styku dvou struktur na fasádě</t>
  </si>
  <si>
    <t>2032502881</t>
  </si>
  <si>
    <t>sokl / fasáda</t>
  </si>
  <si>
    <t>19,25*4-(1,65+2,25*2+1,10)</t>
  </si>
  <si>
    <t>"zateplení římsy/štíty" 8,00*2*2</t>
  </si>
  <si>
    <t>Podlahy a podlahové konstrukce</t>
  </si>
  <si>
    <t>100</t>
  </si>
  <si>
    <t>631311135</t>
  </si>
  <si>
    <t>Mazanina z betonu prostého bez zvýšených nároků na prostředí tl. přes 120 do 240 mm tř. C 20/25</t>
  </si>
  <si>
    <t>128468931</t>
  </si>
  <si>
    <t>podkladní betonová mazanina</t>
  </si>
  <si>
    <t>19,11+13,11*0,15</t>
  </si>
  <si>
    <t>101</t>
  </si>
  <si>
    <t>631319175</t>
  </si>
  <si>
    <t>Příplatek k cenám mazanin za stržení povrchu spodní vrstvy mazaniny latí před vložením výztuže nebo pletiva pro tl. obou vrstev mazaniny přes 120 do 240 mm</t>
  </si>
  <si>
    <t>937396097</t>
  </si>
  <si>
    <t>102</t>
  </si>
  <si>
    <t>631362021</t>
  </si>
  <si>
    <t>Výztuž mazanin ze svařovaných sítí z drátů typu KARI</t>
  </si>
  <si>
    <t>1868280362</t>
  </si>
  <si>
    <t>"Kari síť 100×100 d=6 mm" 251,00*4,44*1,25*0,001</t>
  </si>
  <si>
    <t>103</t>
  </si>
  <si>
    <t>635111241</t>
  </si>
  <si>
    <t>Násyp ze štěrkopísku, písku nebo kameniva pod podlahy se zhutněním z kameniva hrubého 0-63 mm</t>
  </si>
  <si>
    <t>-1349974349</t>
  </si>
  <si>
    <t>hutněný násyp pod podkladní betonovou mazaninu - 2 × tl.250 mm</t>
  </si>
  <si>
    <t>(3,30*12,15+5,075*(5,25+6,50)+1,80*(3,00+3,875+4,475)+6,775*12,15)*0,25*2</t>
  </si>
  <si>
    <t>"záasobování" 5,10*5,55*0,25*2</t>
  </si>
  <si>
    <t>104</t>
  </si>
  <si>
    <t>69485958</t>
  </si>
  <si>
    <t>pláň hutněná na 40 Mpa</t>
  </si>
  <si>
    <t>3,30*12,15+5,075*(5,25+6,50)+1,80*(3,00+3,875+4,475)+6,775*12,15</t>
  </si>
  <si>
    <t>"záasobování" 5,10*5,55</t>
  </si>
  <si>
    <t>105</t>
  </si>
  <si>
    <t>632451234</t>
  </si>
  <si>
    <t>Potěr cementový samonivelační litý tř. C 25, tl. přes 45 do 50 mm</t>
  </si>
  <si>
    <t>67843172</t>
  </si>
  <si>
    <t>tl.57 mm</t>
  </si>
  <si>
    <t>"C 1 a C 2" 159,028+53,903</t>
  </si>
  <si>
    <t>106</t>
  </si>
  <si>
    <t>632451292</t>
  </si>
  <si>
    <t>Potěr cementový samonivelační litý Příplatek k cenám za každých dalších i započatých 5 mm tloušťky přes 50 mm tř. C 25</t>
  </si>
  <si>
    <t>1177305501</t>
  </si>
  <si>
    <t>tl.57 mm - 2 × příplatek</t>
  </si>
  <si>
    <t>"C 1 a C 2" (159,028+53,903)*2</t>
  </si>
  <si>
    <t>Osazování výplní otvorů</t>
  </si>
  <si>
    <t>107</t>
  </si>
  <si>
    <t>642944121</t>
  </si>
  <si>
    <t>Osazení ocelových dveřních zárubní lisovaných nebo z úhelníků dodatečně s vybetonováním prahu, plochy do 2,5 m2</t>
  </si>
  <si>
    <t>-241556034</t>
  </si>
  <si>
    <t>pro ústí do 125 mm</t>
  </si>
  <si>
    <t>"70,80×197" 6+3</t>
  </si>
  <si>
    <t>pro ústí do 150 mm</t>
  </si>
  <si>
    <t>"80,90×197" 4+2</t>
  </si>
  <si>
    <t>pro ústí do 150 mm - pro kyvné dveře</t>
  </si>
  <si>
    <t>"90×197" 1</t>
  </si>
  <si>
    <t>108</t>
  </si>
  <si>
    <t>55331369</t>
  </si>
  <si>
    <t>zárubeň ocelová pro běžné zdění a pórobeton 125 levá/pravá 700</t>
  </si>
  <si>
    <t>1260312541</t>
  </si>
  <si>
    <t>109</t>
  </si>
  <si>
    <t>55331371</t>
  </si>
  <si>
    <t>zárubeň ocelová pro běžné zdění a pórobeton 125 levá/pravá 800</t>
  </si>
  <si>
    <t>-1781693597</t>
  </si>
  <si>
    <t>110</t>
  </si>
  <si>
    <t>55331384</t>
  </si>
  <si>
    <t>zárubeň ocelová pro běžné zdění a pórobeton 150 levá/pravá 800</t>
  </si>
  <si>
    <t>1689628974</t>
  </si>
  <si>
    <t>111</t>
  </si>
  <si>
    <t>55331386</t>
  </si>
  <si>
    <t>zárubeň ocelová pro běžné zdění a pórobeton 150 levá/pravá 900</t>
  </si>
  <si>
    <t>-673139149</t>
  </si>
  <si>
    <t>112</t>
  </si>
  <si>
    <t>55331386.1</t>
  </si>
  <si>
    <t>zárubeň ocelová pro kyvné dveře vč.kyvných pantů 150 levá/pravá 900 ( bude upřesněno dle vybraného výrobce zárubní a dveří )</t>
  </si>
  <si>
    <t>337784077</t>
  </si>
  <si>
    <t>Ostatní konstrukce a práce, bourání</t>
  </si>
  <si>
    <t>Lešení a stavební výtahy</t>
  </si>
  <si>
    <t>113</t>
  </si>
  <si>
    <t>941111121</t>
  </si>
  <si>
    <t>Montáž lešení řadového trubkového lehkého pracovního s podlahami s provozním zatížením tř. 3 do 200 kg/m2 šířky tř. W09 přes 0,9 do 1,2 m, výšky do 10 m</t>
  </si>
  <si>
    <t>-1305838315</t>
  </si>
  <si>
    <t>(19,25+1,00*2)*(3,20-1,80)*2</t>
  </si>
  <si>
    <t>((13,25+1,00*2)*3,20+13,25*(4,80-1,80))*2</t>
  </si>
  <si>
    <t>"zásobování" (6,00+1,00)*1,00*2+(6,00+1,00*2)*1,00</t>
  </si>
  <si>
    <t>114</t>
  </si>
  <si>
    <t>941111221</t>
  </si>
  <si>
    <t>Montáž lešení řadového trubkového lehkého pracovního s podlahami s provozním zatížením tř. 3 do 200 kg/m2 Příplatek za první a každý další den použití lešení k ceně -1121</t>
  </si>
  <si>
    <t>-1627435352</t>
  </si>
  <si>
    <t>rozpočtováno 75 dnů / bude upřesněno dodavatelem ( závislost na počasí apod.)</t>
  </si>
  <si>
    <t>258,600*75</t>
  </si>
  <si>
    <t>115</t>
  </si>
  <si>
    <t>941111821</t>
  </si>
  <si>
    <t>Demontáž lešení řadového trubkového lehkého pracovního s podlahami s provozním zatížením tř. 3 do 200 kg/m2 šířky tř. W09 přes 0,9 do 1,2 m, výšky do 10 m</t>
  </si>
  <si>
    <t>86701859</t>
  </si>
  <si>
    <t>116</t>
  </si>
  <si>
    <t>943221111</t>
  </si>
  <si>
    <t>Montáž lešení prostorového rámového těžkého pracovního s podlahami s provozním zatížením tř. 4 do 300 kg/m2, výšky do 10 m</t>
  </si>
  <si>
    <t>-317492880</t>
  </si>
  <si>
    <t>zdění v prostoru hospody+omítky</t>
  </si>
  <si>
    <t>12,35*2,00*6,00*2</t>
  </si>
  <si>
    <t>117</t>
  </si>
  <si>
    <t>943221211</t>
  </si>
  <si>
    <t>Montáž lešení prostorového rámového těžkého pracovního s podlahami Příplatek za první a každý další den použití lešení k ceně -1111</t>
  </si>
  <si>
    <t>760799014</t>
  </si>
  <si>
    <t>296,40*30</t>
  </si>
  <si>
    <t>118</t>
  </si>
  <si>
    <t>943221811</t>
  </si>
  <si>
    <t>Demontáž lešení prostorového rámového těžkého pracovního s podlahami s provozním zatížením tř. 4 do 300 kg/m2, výšky do 10 m</t>
  </si>
  <si>
    <t>491091487</t>
  </si>
  <si>
    <t>119</t>
  </si>
  <si>
    <t>946113116</t>
  </si>
  <si>
    <t>Montáž pojízdných věží trubkových nebo dílcových s maximálním zatížením podlahy do 200 kg/m2 o půdorysné ploše přes 5 m2, výšky přes 5,5 m do 6,6 m</t>
  </si>
  <si>
    <t>-842001988</t>
  </si>
  <si>
    <t>120</t>
  </si>
  <si>
    <t>946113216</t>
  </si>
  <si>
    <t>Montáž pojízdných věží trubkových nebo dílcových s maximálním zatížením podlahy do 200 kg/m2 Příplatek za první a každý další den použití pojízdného lešení k ceně -3116</t>
  </si>
  <si>
    <t>1464668177</t>
  </si>
  <si>
    <t>3*30</t>
  </si>
  <si>
    <t>121</t>
  </si>
  <si>
    <t>946113816</t>
  </si>
  <si>
    <t>Demontáž pojízdných věží trubkových nebo dílcových s maximálním zatížením podlahy do 200 kg/m2 o půdorysné ploše přes 5 m2, výšky přes 5,5 m do 6,6 m</t>
  </si>
  <si>
    <t>1631654828</t>
  </si>
  <si>
    <t>122</t>
  </si>
  <si>
    <t>949101111</t>
  </si>
  <si>
    <t>Lešení pomocné pracovní pro objekty pozemních staveb pro zatížení do 150 kg/m2, o výšce lešeňové podlahy do 1,9 m</t>
  </si>
  <si>
    <t>-1320958657</t>
  </si>
  <si>
    <t>stavební práce</t>
  </si>
  <si>
    <t>"1.N.P." (3,15+5,475+1,90)*12,35+0,30*3,975</t>
  </si>
  <si>
    <t>"zásobování" 5,40*5,70</t>
  </si>
  <si>
    <t>"2.N.P." 6,925*7,00+13,25*2,00*2</t>
  </si>
  <si>
    <t>"podélné stěny hosoidy" 3,925*1,50*2</t>
  </si>
  <si>
    <t>Různé dokončovací konstrukce a práce pozemních staveb</t>
  </si>
  <si>
    <t>123</t>
  </si>
  <si>
    <t>952901111</t>
  </si>
  <si>
    <t>Vyčištění budov nebo objektů před předáním do užívání budov bytové nebo občanské výstavby, světlé výšky podlaží do 4 m</t>
  </si>
  <si>
    <t>699058467</t>
  </si>
  <si>
    <t>"1.N.P." 11,875*13,25</t>
  </si>
  <si>
    <t>"zásobování" 6,00*6,00</t>
  </si>
  <si>
    <t>"2.N.P." 11,875*13,25*1/3</t>
  </si>
  <si>
    <t>124</t>
  </si>
  <si>
    <t>952901114</t>
  </si>
  <si>
    <t>Vyčištění budov nebo objektů před předáním do užívání budov bytové nebo občanské výstavby, světlé výšky podlaží přes 4 m</t>
  </si>
  <si>
    <t>1527809596</t>
  </si>
  <si>
    <t>"prostor hospody" 5,80*13,25</t>
  </si>
  <si>
    <t>125</t>
  </si>
  <si>
    <t>953331112</t>
  </si>
  <si>
    <t>Vložky svislé do dilatačních spár z lepenky kladené volně, včetně dodání a osazení, v jakémkoliv zdivu, pískované</t>
  </si>
  <si>
    <t>-256376187</t>
  </si>
  <si>
    <t>budova/zpevněná plocha alt.okapový chodník</t>
  </si>
  <si>
    <t>19,25*4*0,50</t>
  </si>
  <si>
    <t>998</t>
  </si>
  <si>
    <t>Přesun hmot</t>
  </si>
  <si>
    <t>126</t>
  </si>
  <si>
    <t>998011002</t>
  </si>
  <si>
    <t>Přesun hmot pro budovy občanské výstavby, bydlení, výrobu a služby s nosnou svislou konstrukcí zděnou z cihel, tvárnic nebo kamene vodorovná dopravní vzdálenost do 100 m pro budovy výšky přes 6 do 12 m</t>
  </si>
  <si>
    <t>-249906108</t>
  </si>
  <si>
    <t>PSV</t>
  </si>
  <si>
    <t>Práce a dodávky PSV</t>
  </si>
  <si>
    <t>711</t>
  </si>
  <si>
    <t>Izolace proti vodě, vlhkosti a plynům</t>
  </si>
  <si>
    <t>127</t>
  </si>
  <si>
    <t>711111001</t>
  </si>
  <si>
    <t>Provedení izolace proti zemní vlhkosti natěradly a tmely za studena na ploše vodorovné V nátěrem penetračním</t>
  </si>
  <si>
    <t>-573834534</t>
  </si>
  <si>
    <t>"objekt hospody" 19,25*13,25</t>
  </si>
  <si>
    <t>"zásobování" 6,00*3*0,50</t>
  </si>
  <si>
    <t>128</t>
  </si>
  <si>
    <t>11163150</t>
  </si>
  <si>
    <t>lak penetrační asfaltový</t>
  </si>
  <si>
    <t>770730520</t>
  </si>
  <si>
    <t>264,063*0,0003 'Přepočtené koeficientem množství</t>
  </si>
  <si>
    <t>129</t>
  </si>
  <si>
    <t>711112001</t>
  </si>
  <si>
    <t>Provedení izolace proti zemní vlhkosti natěradly a tmely za studena na ploše svislé S nátěrem penetračním</t>
  </si>
  <si>
    <t>705743239</t>
  </si>
  <si>
    <t>(0,25+0,15)*(19,25+13,25)*2</t>
  </si>
  <si>
    <t>130</t>
  </si>
  <si>
    <t>522835565</t>
  </si>
  <si>
    <t>26*0,00035 'Přepočtené koeficientem množství</t>
  </si>
  <si>
    <t>131</t>
  </si>
  <si>
    <t>711141559</t>
  </si>
  <si>
    <t>Provedení izolace proti zemní vlhkosti pásy přitavením NAIP na ploše vodorovné V</t>
  </si>
  <si>
    <t>1985054782</t>
  </si>
  <si>
    <t>132</t>
  </si>
  <si>
    <t>62856011</t>
  </si>
  <si>
    <t>pás asfaltový natavitelný modifikovaný SBS tl 4,0mm s vložkou z hliníkové fólie, hliníkové fólie s textilií a spalitelnou PE fólií nebo jemnozrnný minerálním posypem na horním povrchu</t>
  </si>
  <si>
    <t>-831633001</t>
  </si>
  <si>
    <t>264,063*1,15 'Přepočtené koeficientem množství</t>
  </si>
  <si>
    <t>133</t>
  </si>
  <si>
    <t>711142559</t>
  </si>
  <si>
    <t>Provedení izolace proti zemní vlhkosti pásy přitavením NAIP na ploše svislé S</t>
  </si>
  <si>
    <t>1455333401</t>
  </si>
  <si>
    <t>(0,40+0,25+0,30)*(19,25+13,25)*2</t>
  </si>
  <si>
    <t>134</t>
  </si>
  <si>
    <t>-907676417</t>
  </si>
  <si>
    <t>61,75*1,2 'Přepočtené koeficientem množství</t>
  </si>
  <si>
    <t>135</t>
  </si>
  <si>
    <t>711493112</t>
  </si>
  <si>
    <t>Izolace proti podpovrchové a tlakové vodě - ostatní na ploše vodorovné V jednosložkovou na bázi cementu</t>
  </si>
  <si>
    <t>-5678660</t>
  </si>
  <si>
    <t>"C 2" 53,903</t>
  </si>
  <si>
    <t>136</t>
  </si>
  <si>
    <t>711493122</t>
  </si>
  <si>
    <t>Izolace proti podpovrchové a tlakové vodě - ostatní na ploše svislé S jednosložkovou na bázi cementu</t>
  </si>
  <si>
    <t>-702833653</t>
  </si>
  <si>
    <t>"105" (1,90+2,20)*2*0,20</t>
  </si>
  <si>
    <t>"106" (1,675+1,825)*2*0,20</t>
  </si>
  <si>
    <t>"107" (1,675+1,00)*2*0,20</t>
  </si>
  <si>
    <t>"108" (2,20+1,90)*2*0,20</t>
  </si>
  <si>
    <t>"109" (3,375+1,575)*2*0,20</t>
  </si>
  <si>
    <t>"110" (2,20+1,65)*2*0,20+(2,20+0,50*2)*1,80</t>
  </si>
  <si>
    <t>"111" (1,05+1,60)*2*0,20</t>
  </si>
  <si>
    <t>"117" (2,025+1,80)*2*0,20+1,00*2*1,80</t>
  </si>
  <si>
    <t>"118" (1,00+1,80)*2*0,20</t>
  </si>
  <si>
    <t>"119" (1,825+0,90)*2*0,20</t>
  </si>
  <si>
    <t>137</t>
  </si>
  <si>
    <t>771591162</t>
  </si>
  <si>
    <t>Příprava podkladu před provedením dlažby montáž profilu dilatační spáry koutové (při styku podlahy se stěnou)</t>
  </si>
  <si>
    <t>532350731</t>
  </si>
  <si>
    <t>"105" (1,90+2,20)*2+0,20*4</t>
  </si>
  <si>
    <t>"106" (1,675+1,825)*2+0,20*4</t>
  </si>
  <si>
    <t>"107" (1,675+1,00)*2+0,20*4</t>
  </si>
  <si>
    <t>"108" (2,20+1,90)*2+0,20*4</t>
  </si>
  <si>
    <t>"109" (3,375+1,575)*2+0,20*6</t>
  </si>
  <si>
    <t>"110" (2,20+1,65)*2+0,20*2+2,00*2</t>
  </si>
  <si>
    <t>"111" (1,05+1,60)*2+0,20*4</t>
  </si>
  <si>
    <t>"114" (5,475+5,20+0,65*2)*2-3,225+2,00*10</t>
  </si>
  <si>
    <t>"117" (2,025+1,80)*2+0,20*3+2,00*1</t>
  </si>
  <si>
    <t>"118" (1,00+1,80)*2+0,20*4</t>
  </si>
  <si>
    <t>"119" (1,825+0,90)*2+0,20*4</t>
  </si>
  <si>
    <t>138</t>
  </si>
  <si>
    <t>28355200</t>
  </si>
  <si>
    <t>páska pružná těsnící hydroizolační š do 125mm</t>
  </si>
  <si>
    <t>-889543693</t>
  </si>
  <si>
    <t>124,875*1,1 'Přepočtené koeficientem množství</t>
  </si>
  <si>
    <t>139</t>
  </si>
  <si>
    <t>771591115</t>
  </si>
  <si>
    <t>Podlahy - dokončovací práce spárování silikonem</t>
  </si>
  <si>
    <t>731138465</t>
  </si>
  <si>
    <t>v místnostech s keramickými dlažbami / keramický obklad</t>
  </si>
  <si>
    <t>v místnostech s keramickými / keramický sokl</t>
  </si>
  <si>
    <t>"105" (1,90+2,20)*2</t>
  </si>
  <si>
    <t>"106" (1,675+1,825)*2</t>
  </si>
  <si>
    <t>"107" (1,675+1,00)*2</t>
  </si>
  <si>
    <t>"108" (2,20+1,90)*2</t>
  </si>
  <si>
    <t>"109" (3,375+1,575)*2</t>
  </si>
  <si>
    <t>"110" (2,20+1,65)*2</t>
  </si>
  <si>
    <t>"111" (1,05+1,60)*2</t>
  </si>
  <si>
    <t>"114" (5,475+5,20+0,65*2)*2-3,225</t>
  </si>
  <si>
    <t>"117" (2,025+1,80)*2</t>
  </si>
  <si>
    <t>"118" (1,00+1,80)*2</t>
  </si>
  <si>
    <t>"119" (1,825+0,90)*2</t>
  </si>
  <si>
    <t>"101" (1,90+3,15+0,20+0,10)*2</t>
  </si>
  <si>
    <t>"102" (6,925+12,35+0,175*2+0,10)*2+0,40*2-3,975</t>
  </si>
  <si>
    <t>"104" (5,20+2,30)*2</t>
  </si>
  <si>
    <t>"112" 2,20*2+3,975</t>
  </si>
  <si>
    <t>"113" (6,975+7,725+0,175+0,10)*2-3,225</t>
  </si>
  <si>
    <t>"115" 2,10*4</t>
  </si>
  <si>
    <t>"116" (3,15+2,575)*2</t>
  </si>
  <si>
    <t>"120" (1,825+4,45)*2</t>
  </si>
  <si>
    <t>"121" (1,80+2,10)*2</t>
  </si>
  <si>
    <t>140</t>
  </si>
  <si>
    <t>781495115</t>
  </si>
  <si>
    <t>Obklad - dokončující práce ostatní práce spárování silikonem</t>
  </si>
  <si>
    <t>808509545</t>
  </si>
  <si>
    <t>"105" 0,20*4</t>
  </si>
  <si>
    <t>"106" 0,20*4</t>
  </si>
  <si>
    <t>"107" 0,20*4</t>
  </si>
  <si>
    <t>"108" 0,20*4</t>
  </si>
  <si>
    <t>"109" 0,20*6</t>
  </si>
  <si>
    <t>"110" 0,20*2+2,00*2</t>
  </si>
  <si>
    <t>"111" 0,20*4</t>
  </si>
  <si>
    <t>"114" 2,00*10</t>
  </si>
  <si>
    <t>"117" 0,20*3+2,00*1</t>
  </si>
  <si>
    <t>"118" 0,20*4</t>
  </si>
  <si>
    <t>"119" 0,20*4</t>
  </si>
  <si>
    <t>141</t>
  </si>
  <si>
    <t>998711102</t>
  </si>
  <si>
    <t>Přesun hmot pro izolace proti vodě, vlhkosti a plynům stanovený z hmotnosti přesunovaného materiálu vodorovná dopravní vzdálenost do 50 m v objektech výšky přes 6 do 12 m</t>
  </si>
  <si>
    <t>1619303558</t>
  </si>
  <si>
    <t>712</t>
  </si>
  <si>
    <t>Povlakové krytiny - skladba S 5</t>
  </si>
  <si>
    <t>142</t>
  </si>
  <si>
    <t>712363412</t>
  </si>
  <si>
    <t>Provedení povlakové krytiny střech plochých do 10° kotvením, položení fólie a horkovzdušného svaření budovy výšky do 18 m, kotvené do trapézového plechu nebo do dřeva krajní pole</t>
  </si>
  <si>
    <t>-701289307</t>
  </si>
  <si>
    <t>6,00*6,00+5,70*0,30-1,00*1,00*2</t>
  </si>
  <si>
    <t>6,30*0,25+5,70*0,25+5,70*2*0,30</t>
  </si>
  <si>
    <t>143</t>
  </si>
  <si>
    <t>28322012</t>
  </si>
  <si>
    <t>fólie hydroizolační střešní mPVC mechanicky kotvená tl 1,5mm šedá</t>
  </si>
  <si>
    <t>CS ÚRS 2020 02</t>
  </si>
  <si>
    <t>2004967719</t>
  </si>
  <si>
    <t>42,13*1,15 'Přepočtené koeficientem množství</t>
  </si>
  <si>
    <t>144</t>
  </si>
  <si>
    <t>712363413</t>
  </si>
  <si>
    <t>Provedení povlakové krytiny střech plochých do 10° s mechanicky kotvenou izolací včetně položení fólie a horkovzdušného svaření tl. tepelné izolace do 100 mm budovy výšky do 18 m, kotvené do trapézového plechu nebo do dřeva rohové pole</t>
  </si>
  <si>
    <t>-401573995</t>
  </si>
  <si>
    <t>1,00*1,00*2</t>
  </si>
  <si>
    <t>145</t>
  </si>
  <si>
    <t>-1039643484</t>
  </si>
  <si>
    <t>2*1,15 'Přepočtené koeficientem množství</t>
  </si>
  <si>
    <t>146</t>
  </si>
  <si>
    <t>712391171</t>
  </si>
  <si>
    <t>Provedení povlakové krytiny střech plochých do 10° -ostatní práce provedení vrstvy textilní podkladní</t>
  </si>
  <si>
    <t>1391818212</t>
  </si>
  <si>
    <t>6,00*6,00+5,70*0,30</t>
  </si>
  <si>
    <t>6,30*0,25+5,70*0,25</t>
  </si>
  <si>
    <t>147</t>
  </si>
  <si>
    <t>69311068</t>
  </si>
  <si>
    <t>geotextilie netkaná separační, ochranná, filtrační, drenážní PP 300g/m2</t>
  </si>
  <si>
    <t>953045950</t>
  </si>
  <si>
    <t>40,71*1,15 'Přepočtené koeficientem množství</t>
  </si>
  <si>
    <t>148</t>
  </si>
  <si>
    <t>712363005</t>
  </si>
  <si>
    <t>Provedení povlakové krytiny střech plochých do 10° fólií termoplastickou mPVC (měkčené PVC) aplikace fólie na oplechování (na tzv. fóliový plech) horkovzdušným navařením v plné ploše</t>
  </si>
  <si>
    <t>1339317300</t>
  </si>
  <si>
    <t>"závětrná lišta" 12,30*0,20</t>
  </si>
  <si>
    <t>"okap" 5,70*0,20</t>
  </si>
  <si>
    <t>"koutová lišta" 11,70*0,10</t>
  </si>
  <si>
    <t>"tmelící lišta" 5,70*0,10</t>
  </si>
  <si>
    <t>149</t>
  </si>
  <si>
    <t>712363358</t>
  </si>
  <si>
    <t>Povlakové krytiny střech plochých do 10° z tvarovaných poplastovaných lišt pro mPVC závětrná lišta rš 250 mm</t>
  </si>
  <si>
    <t>-1999985015</t>
  </si>
  <si>
    <t>6,00*2+0,30</t>
  </si>
  <si>
    <t>150</t>
  </si>
  <si>
    <t>712363357</t>
  </si>
  <si>
    <t>Povlakové krytiny střech plochých do 10° z tvarovaných poplastovaných lišt pro mPVC okapnice rš 250 mm</t>
  </si>
  <si>
    <t>1935031229</t>
  </si>
  <si>
    <t>5,700</t>
  </si>
  <si>
    <t>151</t>
  </si>
  <si>
    <t>712363352</t>
  </si>
  <si>
    <t>Povlakové krytiny střech plochých do 10° z tvarovaných poplastovaných lišt pro mPVC vnitřní koutová lišta rš 100 mm</t>
  </si>
  <si>
    <t>867509749</t>
  </si>
  <si>
    <t>5,70+0,30+5,70</t>
  </si>
  <si>
    <t>152</t>
  </si>
  <si>
    <t>712363362</t>
  </si>
  <si>
    <t>Povlakové krytiny střech plochých do 10° z tvarovaných poplastovaných lišt pro mPVC tmelící lišta rš 100 mm</t>
  </si>
  <si>
    <t>2082496648</t>
  </si>
  <si>
    <t>153</t>
  </si>
  <si>
    <t>762361312</t>
  </si>
  <si>
    <t>Konstrukční vrstva pod klempířské prvky pro oplechování horních ploch zdí a nadezdívek (atik) z desek dřevoštěpkových šroubovaných do podkladu, tloušťky desky 22 mm</t>
  </si>
  <si>
    <t>460985428</t>
  </si>
  <si>
    <t>6,00*2*0,30</t>
  </si>
  <si>
    <t>154</t>
  </si>
  <si>
    <t>762395000</t>
  </si>
  <si>
    <t>Spojovací prostředky krovů, bednění a laťování, nadstřešních konstrukcí svory, prkna, hřebíky, pásová ocel, vruty</t>
  </si>
  <si>
    <t>1285314290</t>
  </si>
  <si>
    <t>"OSB desky" 49,074*0,022</t>
  </si>
  <si>
    <t>155</t>
  </si>
  <si>
    <t>998712102</t>
  </si>
  <si>
    <t>Přesun hmot pro povlakové krytiny stanovený z hmotnosti přesunovaného materiálu vodorovná dopravní vzdálenost do 50 m v objektech výšky přes 6 do 12 m</t>
  </si>
  <si>
    <t>1884661571</t>
  </si>
  <si>
    <t>713</t>
  </si>
  <si>
    <t>Izolace tepelné</t>
  </si>
  <si>
    <t>156</t>
  </si>
  <si>
    <t>713111131</t>
  </si>
  <si>
    <t>Montáž tepelné izolace stropů rohožemi, pásy, dílci, deskami, bloky (izolační materiál ve specifikaci) žebrových spodem s uchycením (drátem, páskou apod.)</t>
  </si>
  <si>
    <t>-1437780310</t>
  </si>
  <si>
    <t>skladba S 2</t>
  </si>
  <si>
    <t>MV tl.180 mm</t>
  </si>
  <si>
    <t>5,50*7,00</t>
  </si>
  <si>
    <t>MV tl.120 mm</t>
  </si>
  <si>
    <t>(3,50+0,70*2)*7,00</t>
  </si>
  <si>
    <t>skladba S 3</t>
  </si>
  <si>
    <t>5,00*7,00*2-0,78*1,60*4</t>
  </si>
  <si>
    <t>MV tl.100 mm</t>
  </si>
  <si>
    <t>4,70*7,00*2-0,78*1,60*4</t>
  </si>
  <si>
    <t>157</t>
  </si>
  <si>
    <t>63148105</t>
  </si>
  <si>
    <t>deska tepelně izolační minerální univerzální λ=0,038-0,039 tl 120mm</t>
  </si>
  <si>
    <t>536704790</t>
  </si>
  <si>
    <t>34,3*1,05 'Přepočtené koeficientem množství</t>
  </si>
  <si>
    <t>158</t>
  </si>
  <si>
    <t>63148104</t>
  </si>
  <si>
    <t>deska tepelně izolační minerální univerzální λ=0,038-0,039 tl 100mm</t>
  </si>
  <si>
    <t>1085987109</t>
  </si>
  <si>
    <t>60,808*1,05 'Přepočtené koeficientem množství</t>
  </si>
  <si>
    <t>159</t>
  </si>
  <si>
    <t>63148010</t>
  </si>
  <si>
    <t>deska tepelně izolační minerální univerzální λ=0,038-0,039  tl 180mm</t>
  </si>
  <si>
    <t>-1468904102</t>
  </si>
  <si>
    <t>103,508*1,05 'Přepočtené koeficientem množství</t>
  </si>
  <si>
    <t>160</t>
  </si>
  <si>
    <t>713121121</t>
  </si>
  <si>
    <t>Montáž tepelné izolace podlah rohožemi, pásy, deskami, dílci, bloky (izolační materiál ve specifikaci) kladenými volně dvouvrstvá</t>
  </si>
  <si>
    <t>1917972831</t>
  </si>
  <si>
    <t>XPS 500 SF tl.50+80 mm</t>
  </si>
  <si>
    <t>161</t>
  </si>
  <si>
    <t>28376453</t>
  </si>
  <si>
    <t>deska z polystyrénu XPS, hrana polodrážková a hladký povrch 500kPa tl 50mm ( XPS 500 SF )</t>
  </si>
  <si>
    <t>-1226308800</t>
  </si>
  <si>
    <t>212,931*1,05 'Přepočtené koeficientem množství</t>
  </si>
  <si>
    <t>162</t>
  </si>
  <si>
    <t>28376456</t>
  </si>
  <si>
    <t>deska z polystyrénu XPS, hrana polodrážková a hladký povrch 500kPa tl 80mm ( XPS 500 SF )</t>
  </si>
  <si>
    <t>-1084818463</t>
  </si>
  <si>
    <t>163</t>
  </si>
  <si>
    <t>713141152</t>
  </si>
  <si>
    <t>Montáž tepelné izolace střech plochých rohožemi, pásy, deskami, dílci, bloky (izolační materiál ve specifikaci) kladenými volně dvouvrstvá</t>
  </si>
  <si>
    <t>-436114029</t>
  </si>
  <si>
    <t>skladba S 6</t>
  </si>
  <si>
    <t>"MV 2 × tl.150 mm" 11,125*12,95</t>
  </si>
  <si>
    <t>164</t>
  </si>
  <si>
    <t>63148109</t>
  </si>
  <si>
    <t>deska tepelně izolační minerální univerzální λ=0,038-0,039 tl 150mm</t>
  </si>
  <si>
    <t>204329123</t>
  </si>
  <si>
    <t>144,069*2,1 'Přepočtené koeficientem množství</t>
  </si>
  <si>
    <t>165</t>
  </si>
  <si>
    <t>713191132</t>
  </si>
  <si>
    <t>Montáž tepelné izolace stavebních konstrukcí - doplňky a konstrukční součásti podlah, stropů vrchem nebo střech překrytím fólií separační z PE</t>
  </si>
  <si>
    <t>1568440293</t>
  </si>
  <si>
    <t>166</t>
  </si>
  <si>
    <t>69334120</t>
  </si>
  <si>
    <t>fólie dělící PE tl 0,2mm</t>
  </si>
  <si>
    <t>1970241762</t>
  </si>
  <si>
    <t>212,931*1,1 'Přepočtené koeficientem množství</t>
  </si>
  <si>
    <t>167</t>
  </si>
  <si>
    <t>634112112</t>
  </si>
  <si>
    <t>Obvodová dilatace mezi stěnou a mazaninou nebo potěrem podlahovým páskem z pěnového PE tl. do 10 mm, výšky 100 mm</t>
  </si>
  <si>
    <t>268047436</t>
  </si>
  <si>
    <t>"122" (5,40+5,40)*2</t>
  </si>
  <si>
    <t>168</t>
  </si>
  <si>
    <t>634112117</t>
  </si>
  <si>
    <t>Obvodová dilatace mezi stěnou a mazaninou nebo potěrem podlahovým páskem z pěnového PE tl. do 10 mm, výšky 200 mm</t>
  </si>
  <si>
    <t>1257674599</t>
  </si>
  <si>
    <t>"1.N.P." 215,000</t>
  </si>
  <si>
    <t>169</t>
  </si>
  <si>
    <t>713191133</t>
  </si>
  <si>
    <t>Montáž tepelné izolace stavebních konstrukcí - doplňky a konstrukční součásti podlah, stropů vrchem nebo střech překrytím fólií položenou volně s přelepením spojů</t>
  </si>
  <si>
    <t>654958765</t>
  </si>
  <si>
    <t>11,125*12,95</t>
  </si>
  <si>
    <t>170</t>
  </si>
  <si>
    <t>28329326</t>
  </si>
  <si>
    <t>fólie kontaktní difuzně propustná pro doplňkovou hydroizolační vrstvu, třívrstvá mikroporézní PP 135 g/m2 s reflexní vrstvou</t>
  </si>
  <si>
    <t>193477459</t>
  </si>
  <si>
    <t>178,369*1,1 'Přepočtené koeficientem množství</t>
  </si>
  <si>
    <t>171</t>
  </si>
  <si>
    <t>998713102</t>
  </si>
  <si>
    <t>Přesun hmot pro izolace tepelné stanovený z hmotnosti přesunovaného materiálu vodorovná dopravní vzdálenost do 50 m v objektech výšky přes 6 m do 12 m</t>
  </si>
  <si>
    <t>1563512366</t>
  </si>
  <si>
    <t>725</t>
  </si>
  <si>
    <t>Zdravotechnika - zařizovací předměty</t>
  </si>
  <si>
    <t>172</t>
  </si>
  <si>
    <t>725 R_001</t>
  </si>
  <si>
    <t>Doplňky sociálního zařízení - mýdelníky ( dle PSV ozn.509 )</t>
  </si>
  <si>
    <t>-1494578008</t>
  </si>
  <si>
    <t>173</t>
  </si>
  <si>
    <t>725 R_002</t>
  </si>
  <si>
    <t>Doplňky sociálního zařízení - WC štětky ( dle PSV ozn.509 )</t>
  </si>
  <si>
    <t>280861967</t>
  </si>
  <si>
    <t>174</t>
  </si>
  <si>
    <t>725 R_003</t>
  </si>
  <si>
    <t>Doplňky sociálního zařízení - zrcadla ( dle PSV ozn.509 )</t>
  </si>
  <si>
    <t>512</t>
  </si>
  <si>
    <t>1440580985</t>
  </si>
  <si>
    <t>175</t>
  </si>
  <si>
    <t>725 R_004</t>
  </si>
  <si>
    <t>Doplňky sociálního zařízení - osoušeč na ruce senzorický automatický turbo blast ABS ( dle PSV ozn.509 )</t>
  </si>
  <si>
    <t>-1219681690</t>
  </si>
  <si>
    <t>176</t>
  </si>
  <si>
    <t>725 R_005</t>
  </si>
  <si>
    <t>Doplňky sociálního zařízení - háčky na ručníky ( dle PSV ozn.509 )</t>
  </si>
  <si>
    <t>-1034639553</t>
  </si>
  <si>
    <t>177</t>
  </si>
  <si>
    <t>725 R_006</t>
  </si>
  <si>
    <t>Doplňky sociálního zařízení - odpadkový koš ( dle PSV ozn.509 )</t>
  </si>
  <si>
    <t>958716465</t>
  </si>
  <si>
    <t>178</t>
  </si>
  <si>
    <t>725 R_007</t>
  </si>
  <si>
    <t>Montáž a dodávka - sklopné nerezové zrcadlo - dle PSV ozn.509_x000D_
- pro tělesně postižené_x000D_
- antivandalové provedení_x000D_
- možnost plynulého naklápění zrcadla_x000D_
- rozměry 400 x 600 x 7 mm_x000D_
- povrch vysoce lesklý</t>
  </si>
  <si>
    <t>-1346824100</t>
  </si>
  <si>
    <t>179</t>
  </si>
  <si>
    <t>725291621</t>
  </si>
  <si>
    <t>Doplňky zařízení koupelen a záchodů nerezové zásobník toaletních papírů d=300 mm ( dle PSV ozn.509 )</t>
  </si>
  <si>
    <t>-347925946</t>
  </si>
  <si>
    <t>180</t>
  </si>
  <si>
    <t>725291706</t>
  </si>
  <si>
    <t>Doplňky zařízení koupelen a záchodů smaltované madla rovná, délky 800 mm</t>
  </si>
  <si>
    <t>956479967</t>
  </si>
  <si>
    <t>"ozn.502" 2</t>
  </si>
  <si>
    <t>181</t>
  </si>
  <si>
    <t>725291722</t>
  </si>
  <si>
    <t>Doplňky zařízení koupelen a záchodů smaltované madla krakorcová sklopná, délky 834 mm</t>
  </si>
  <si>
    <t>-780306413</t>
  </si>
  <si>
    <t>"ozn.503" 4</t>
  </si>
  <si>
    <t>182</t>
  </si>
  <si>
    <t>998725202</t>
  </si>
  <si>
    <t>Přesun hmot pro zařizovací předměty stanovený procentní sazbou (%) z ceny vodorovná dopravní vzdálenost do 50 m v objektech výšky přes 6 do 12 m</t>
  </si>
  <si>
    <t>%</t>
  </si>
  <si>
    <t>1246580069</t>
  </si>
  <si>
    <t>741</t>
  </si>
  <si>
    <t>Elektroinstalace - silnoproud</t>
  </si>
  <si>
    <t>183</t>
  </si>
  <si>
    <t>741410021</t>
  </si>
  <si>
    <t>Montáž a dodávka uzemňovacího vedení s upevněním, propojením a připojením pomocí svorek v zemi s izolací spojů pásku průřezu do 120 mm2 s vyvedením na terén</t>
  </si>
  <si>
    <t>-1731769631</t>
  </si>
  <si>
    <t>66,000</t>
  </si>
  <si>
    <t>184</t>
  </si>
  <si>
    <t>998741102</t>
  </si>
  <si>
    <t>Přesun hmot pro silnoproud stanovený z hmotnosti přesunovaného materiálu vodorovná dopravní vzdálenost do 50 m v objektech výšky přes 6 do 12 m</t>
  </si>
  <si>
    <t>-979485043</t>
  </si>
  <si>
    <t>751</t>
  </si>
  <si>
    <t>Vzduchotechnika</t>
  </si>
  <si>
    <t>185</t>
  </si>
  <si>
    <t>721173315</t>
  </si>
  <si>
    <t>Potrubí z trub PVC SN4 dešťové DN 110</t>
  </si>
  <si>
    <t>-565753353</t>
  </si>
  <si>
    <t>"nasávání vzduchu" 5,000</t>
  </si>
  <si>
    <t>186</t>
  </si>
  <si>
    <t>751398011</t>
  </si>
  <si>
    <t>Montáž ostatních zařízení větrací mřížky na kruhové potrubí, průměru do 100 mm</t>
  </si>
  <si>
    <t>1297179548</t>
  </si>
  <si>
    <t>187</t>
  </si>
  <si>
    <t>56245646</t>
  </si>
  <si>
    <t>mřížka větrací kruhová plast se síťovinou 110mm</t>
  </si>
  <si>
    <t>766869138</t>
  </si>
  <si>
    <t>188</t>
  </si>
  <si>
    <t>644941111</t>
  </si>
  <si>
    <t>Montáž průvětrníků nebo mřížek odvětrávacích velikosti do 150 x 200 mm</t>
  </si>
  <si>
    <t>723539859</t>
  </si>
  <si>
    <t>189</t>
  </si>
  <si>
    <t>55341427</t>
  </si>
  <si>
    <t>mřížka větrací nerezová se síťovinou 150x150mm</t>
  </si>
  <si>
    <t>-856703158</t>
  </si>
  <si>
    <t>190</t>
  </si>
  <si>
    <t>998751101</t>
  </si>
  <si>
    <t>Přesun hmot pro vzduchotechniku stanovený z hmotnosti přesunovaného materiálu vodorovná dopravní vzdálenost do 100 m v objektech výšky do 12 m</t>
  </si>
  <si>
    <t>1228177180</t>
  </si>
  <si>
    <t>762 - 1</t>
  </si>
  <si>
    <t>Tesařské konstrukce - krov</t>
  </si>
  <si>
    <t>191</t>
  </si>
  <si>
    <t>762082120</t>
  </si>
  <si>
    <t>Práce společné pro tesařské konstrukce profilování zhlaví trámů a ozdobných konců jednoduché seříznutí jedním řezem, plochy do 160 cm2</t>
  </si>
  <si>
    <t>2057585702</t>
  </si>
  <si>
    <t>"kleštiny 8×18" 21*2*2</t>
  </si>
  <si>
    <t>192</t>
  </si>
  <si>
    <t>762082130</t>
  </si>
  <si>
    <t>Práce společné pro tesařské konstrukce profilování zhlaví trámů a ozdobných konců jednoduché seříznutí jedním řezem, plochy přes 160 do 320 cm2</t>
  </si>
  <si>
    <t>251390786</t>
  </si>
  <si>
    <t>"krokve 12×18" 23*2</t>
  </si>
  <si>
    <t>193</t>
  </si>
  <si>
    <t>762082230</t>
  </si>
  <si>
    <t>Práce společné pro tesařské konstrukce profilování zhlaví trámů a ozdobných konců jednoduché seříznutí dvěma řezy, plochy přes 160 do 320 cm2</t>
  </si>
  <si>
    <t>1435748650</t>
  </si>
  <si>
    <t>194</t>
  </si>
  <si>
    <t>762085103</t>
  </si>
  <si>
    <t>Práce společné pro tesařské konstrukce montáž ocelových spojovacích prostředků (materiál ve specifikaci) kotevních želez příložek, patek, táhel</t>
  </si>
  <si>
    <t>-1048758030</t>
  </si>
  <si>
    <t>195</t>
  </si>
  <si>
    <t>553 P.C.003</t>
  </si>
  <si>
    <t>Kotvení pozednice do věnce ( pásovina nebo svorník vč.podložky a matice )</t>
  </si>
  <si>
    <t>496281075</t>
  </si>
  <si>
    <t>196</t>
  </si>
  <si>
    <t>762085113</t>
  </si>
  <si>
    <t>Práce společné pro tesařské konstrukce montáž ocelových spojovacích prostředků (materiál ve specifikaci) svorníků, šroubů délky do 500 mm</t>
  </si>
  <si>
    <t>771496266</t>
  </si>
  <si>
    <t>42+23+21+3*46</t>
  </si>
  <si>
    <t>197</t>
  </si>
  <si>
    <t>553 P.C.004</t>
  </si>
  <si>
    <t>Svorník dl.do 0,50 m vč.matic a podložek - žárový pozink</t>
  </si>
  <si>
    <t>ks</t>
  </si>
  <si>
    <t>1080056760</t>
  </si>
  <si>
    <t>198</t>
  </si>
  <si>
    <t>762332131</t>
  </si>
  <si>
    <t>Montáž vázaných konstrukcí krovů střech pultových, sedlových, valbových, stanových čtvercového nebo obdélníkového půdorysu, z řeziva hraněného průřezové plochy do 120 cm2</t>
  </si>
  <si>
    <t>-1434444774</t>
  </si>
  <si>
    <t>"konstrikce říms - fošny tl.50 mm" 0,70*2*23*2</t>
  </si>
  <si>
    <t>199</t>
  </si>
  <si>
    <t>762332132</t>
  </si>
  <si>
    <t>Montáž vázaných konstrukcí krovů střech pultových, sedlových, valbových, stanových čtvercového nebo obdélníkového půdorysu, z řeziva hraněného průřezové plochy přes 120 do 224 cm2</t>
  </si>
  <si>
    <t>-2000117900</t>
  </si>
  <si>
    <t>"krokve 12×18" 9,00*23*2</t>
  </si>
  <si>
    <t>"pozednice 14×14" 18,35*2+1,00*4</t>
  </si>
  <si>
    <t>"profil 18×8 na ocelové vaznici" 19,00*2+1,00*3*2</t>
  </si>
  <si>
    <t>"kleštiny 8×18" 5,80*21*2</t>
  </si>
  <si>
    <t>"výměny 12×18" 1,50*2</t>
  </si>
  <si>
    <t>"vložky mezi kleštiny 12×18" 0,50*21</t>
  </si>
  <si>
    <t>200</t>
  </si>
  <si>
    <t>762341210</t>
  </si>
  <si>
    <t>Bednění a laťování montáž bednění střech rovných a šikmých sklonu do 60° s vyřezáním otvorů z prken hrubých na sraz tl. do 32 mm</t>
  </si>
  <si>
    <t>-274382965</t>
  </si>
  <si>
    <t>19,85*14,45*1/0,829*1,025</t>
  </si>
  <si>
    <t>-0,78*1,60*4</t>
  </si>
  <si>
    <t>201</t>
  </si>
  <si>
    <t>762342314</t>
  </si>
  <si>
    <t>Bednění a laťování montáž laťování střech složitých sklonu do 60° při osové vzdálenosti latí přes 150 do 360 mm</t>
  </si>
  <si>
    <t>698968317</t>
  </si>
  <si>
    <t>střešní latě 60×40 mm - 1260,00 m</t>
  </si>
  <si>
    <t>19,85*14,45*1/0,829*1,025-0,78*1,60*4</t>
  </si>
  <si>
    <t>202</t>
  </si>
  <si>
    <t>762342441</t>
  </si>
  <si>
    <t>Bednění a laťování montáž lišt trojúhelníkových nebo kontralatí</t>
  </si>
  <si>
    <t>-281452171</t>
  </si>
  <si>
    <t>"kontralatě 60×40 mm" 9,00*23*2</t>
  </si>
  <si>
    <t>203</t>
  </si>
  <si>
    <t>-754064316</t>
  </si>
  <si>
    <t>hranoly přes 120 do 224 cm2 dl.do 6,0 m</t>
  </si>
  <si>
    <t>0,08*0,18*44,00+0,08*0,18*243,60+0,12*0,1*3,00+0,12*0,18*10,50</t>
  </si>
  <si>
    <t>hranoly přes 120 do 224 cm2 - dl.přes 6,0 do 8,0 m</t>
  </si>
  <si>
    <t>0,14*0,14*40,70</t>
  </si>
  <si>
    <t>hranoly přes 120 do 224 cm2 dl.přes 8,0 m</t>
  </si>
  <si>
    <t>0,12*0,18*414,00</t>
  </si>
  <si>
    <t>fošny</t>
  </si>
  <si>
    <t>0,05*0,16*64,40</t>
  </si>
  <si>
    <t>prkna tl.2,5 cm</t>
  </si>
  <si>
    <t>349,656*0,025</t>
  </si>
  <si>
    <t>latě a kontralatě</t>
  </si>
  <si>
    <t>0,06*0,04*(1260,00+414,00)</t>
  </si>
  <si>
    <t>204</t>
  </si>
  <si>
    <t>60512130</t>
  </si>
  <si>
    <t>hranol stavební řezivo průřezu do 224cm2 do dl 6m</t>
  </si>
  <si>
    <t>-1921676038</t>
  </si>
  <si>
    <t>4,404*1,1 'Přepočtené koeficientem množství</t>
  </si>
  <si>
    <t>205</t>
  </si>
  <si>
    <t>60512131</t>
  </si>
  <si>
    <t>hranol stavební řezivo průřezu do 224cm2 dl 6-8m</t>
  </si>
  <si>
    <t>-88645766</t>
  </si>
  <si>
    <t>0,798*1,1 'Přepočtené koeficientem množství</t>
  </si>
  <si>
    <t>206</t>
  </si>
  <si>
    <t>60512132</t>
  </si>
  <si>
    <t>hranol stavební řezivo průřezu do 224cm2 přes dl 8m</t>
  </si>
  <si>
    <t>-1723950396</t>
  </si>
  <si>
    <t>8,942*1,1 'Přepočtené koeficientem množství</t>
  </si>
  <si>
    <t>207</t>
  </si>
  <si>
    <t>60511125</t>
  </si>
  <si>
    <t>řezivo stavební fošny prismované středové š do 160mm dl 2-5m</t>
  </si>
  <si>
    <t>242226338</t>
  </si>
  <si>
    <t>0,515*1,1 'Přepočtené koeficientem množství</t>
  </si>
  <si>
    <t>208</t>
  </si>
  <si>
    <t>60511120</t>
  </si>
  <si>
    <t>řezivo stavební prkna prismovaná středová tl 25(32)mm dl 2-5m</t>
  </si>
  <si>
    <t>-439418993</t>
  </si>
  <si>
    <t>8,741*1,1 'Přepočtené koeficientem množství</t>
  </si>
  <si>
    <t>209</t>
  </si>
  <si>
    <t>60514106</t>
  </si>
  <si>
    <t>řezivo jehličnaté lať pevnostní třída S10-13 průřez 40x60mm</t>
  </si>
  <si>
    <t>-1160216759</t>
  </si>
  <si>
    <t>4,018*1,1 'Přepočtené koeficientem množství</t>
  </si>
  <si>
    <t>210</t>
  </si>
  <si>
    <t>762420035</t>
  </si>
  <si>
    <t>Obložení stropů nebo střešních podhledů z cementotřískových desek šroubovaných na pero a drážku broušených, tloušťky desky 20 mm</t>
  </si>
  <si>
    <t>858752103</t>
  </si>
  <si>
    <t>211</t>
  </si>
  <si>
    <t>762495000</t>
  </si>
  <si>
    <t>Spojovací prostředky olištování spár, obložení stropů, střešních podhledů a stěn hřebíky, vruty</t>
  </si>
  <si>
    <t>508616016</t>
  </si>
  <si>
    <t>212</t>
  </si>
  <si>
    <t>762521108</t>
  </si>
  <si>
    <t>Položení podlah nehoblovaných na sraz z fošen hrubých</t>
  </si>
  <si>
    <t>-836888538</t>
  </si>
  <si>
    <t>dle pozn.v PD</t>
  </si>
  <si>
    <t>"půdní prostor u výlezu" 50,000</t>
  </si>
  <si>
    <t>213</t>
  </si>
  <si>
    <t>762595001</t>
  </si>
  <si>
    <t>Spojovací prostředky podlah a podkladových konstrukcí hřebíky, vruty</t>
  </si>
  <si>
    <t>-756448206</t>
  </si>
  <si>
    <t>214</t>
  </si>
  <si>
    <t>60511130</t>
  </si>
  <si>
    <t>řezivo stavební fošny prismované středové š 160-220mm dl 2-5m</t>
  </si>
  <si>
    <t>1351138082</t>
  </si>
  <si>
    <t>2,5*1,1 'Přepočtené koeficientem množství</t>
  </si>
  <si>
    <t>215</t>
  </si>
  <si>
    <t>762381111</t>
  </si>
  <si>
    <t>Ukotvení komínu ke krovu do šikmé plochy nebo do hřebene</t>
  </si>
  <si>
    <t>1948631462</t>
  </si>
  <si>
    <t>216</t>
  </si>
  <si>
    <t>998762102</t>
  </si>
  <si>
    <t>Přesun hmot pro konstrukce tesařské stanovený z hmotnosti přesunovaného materiálu vodorovná dopravní vzdálenost do 50 m v objektech výšky přes 6 do 12 m</t>
  </si>
  <si>
    <t>-1281546630</t>
  </si>
  <si>
    <t>762 - 2</t>
  </si>
  <si>
    <t>Tesařské konstrukce - mezipatro v hospodě PO R15/DP3</t>
  </si>
  <si>
    <t>217</t>
  </si>
  <si>
    <t>762081410</t>
  </si>
  <si>
    <t>Práce společné pro tesařské konstrukce hoblování hraněného řeziva vícestranné hranoly</t>
  </si>
  <si>
    <t>1453785799</t>
  </si>
  <si>
    <t>konstrukce mezipatra</t>
  </si>
  <si>
    <t>(0,14+0,18)*2*70,00+0,20*4*27,00+(0,20+0,28)*2*42,00</t>
  </si>
  <si>
    <t>0,14*0,18*10*2+0,20*0,20*9*2+0,20*0,28*6*2</t>
  </si>
  <si>
    <t>218</t>
  </si>
  <si>
    <t>484687090</t>
  </si>
  <si>
    <t>10*2</t>
  </si>
  <si>
    <t>219</t>
  </si>
  <si>
    <t>762082140</t>
  </si>
  <si>
    <t>Práce společné pro tesařské konstrukce profilování zhlaví trámů a ozdobných konců jednoduché seříznutí jedním řezem, plochy přes 320 cm2</t>
  </si>
  <si>
    <t>-935714181</t>
  </si>
  <si>
    <t>9*2+6*2</t>
  </si>
  <si>
    <t>220</t>
  </si>
  <si>
    <t>-1541465991</t>
  </si>
  <si>
    <t>221</t>
  </si>
  <si>
    <t>553 R_002</t>
  </si>
  <si>
    <t>Dodávka - kotevní díl sloupů k podkladu ( ocelový plech tl.5,0 m s dvěma pásovinami, svorník ( bude upřesněno )</t>
  </si>
  <si>
    <t>1587224146</t>
  </si>
  <si>
    <t>222</t>
  </si>
  <si>
    <t>762713121</t>
  </si>
  <si>
    <t>Montáž prostorových vázaných konstrukcí z řeziva hoblovaného průřezové plochy přes 120 do 224 cm2</t>
  </si>
  <si>
    <t>-1084182032</t>
  </si>
  <si>
    <t>"profil 12×16" 7,00*10</t>
  </si>
  <si>
    <t>223</t>
  </si>
  <si>
    <t>762713141</t>
  </si>
  <si>
    <t>Montáž prostorových vázaných konstrukcí z řeziva hoblovaného průřezové plochy přes 288 do 450 cm2</t>
  </si>
  <si>
    <t>-868492550</t>
  </si>
  <si>
    <t>"sloupek 18×18" 3,00*9</t>
  </si>
  <si>
    <t>224</t>
  </si>
  <si>
    <t>762713151</t>
  </si>
  <si>
    <t>Montáž prostorových vázaných konstrukcí z řeziva hoblovaného průřezové plochy přes 450 do 600 cm2</t>
  </si>
  <si>
    <t>-2090894003</t>
  </si>
  <si>
    <t>"profil 18×26" 7,00*3*2</t>
  </si>
  <si>
    <t>225</t>
  </si>
  <si>
    <t>762795000</t>
  </si>
  <si>
    <t>Spojovací prostředky prostorových vázaných konstrukcí hřebíky, svory, fixační prkna</t>
  </si>
  <si>
    <t>-535517477</t>
  </si>
  <si>
    <t>dle pozn.v PD - profily o dimenzi větší kvůli hoblování a povrchové úpravě</t>
  </si>
  <si>
    <t>0,14*0,18*70,00</t>
  </si>
  <si>
    <t>0,20*0,20*27,00</t>
  </si>
  <si>
    <t>0,20*0,28*42,00</t>
  </si>
  <si>
    <t>226</t>
  </si>
  <si>
    <t>1144826885</t>
  </si>
  <si>
    <t>1,764*1,1 'Přepočtené koeficientem množství</t>
  </si>
  <si>
    <t>227</t>
  </si>
  <si>
    <t>60512140</t>
  </si>
  <si>
    <t>hranol stavební řezivo průřezu do 450cm2 do dl 6m</t>
  </si>
  <si>
    <t>1207850427</t>
  </si>
  <si>
    <t>1,08*1,1 'Přepočtené koeficientem množství</t>
  </si>
  <si>
    <t>228</t>
  </si>
  <si>
    <t>60512146</t>
  </si>
  <si>
    <t>hranol stavební řezivo průřezu nad 450cm2 dl 6-8m</t>
  </si>
  <si>
    <t>1324965204</t>
  </si>
  <si>
    <t>2,352*1,1 'Přepočtené koeficientem množství</t>
  </si>
  <si>
    <t>229</t>
  </si>
  <si>
    <t>762524108</t>
  </si>
  <si>
    <t>Položení podlah hoblovaných na pero a drážku z fošen</t>
  </si>
  <si>
    <t>-1225954295</t>
  </si>
  <si>
    <t>7,00*7,00</t>
  </si>
  <si>
    <t>230</t>
  </si>
  <si>
    <t>694602164</t>
  </si>
  <si>
    <t>231</t>
  </si>
  <si>
    <t>611 R_001</t>
  </si>
  <si>
    <t>Podlahové fošny hoblované P+D 250×40 mm I.jakost materiál SM/JD</t>
  </si>
  <si>
    <t>-5602223</t>
  </si>
  <si>
    <t>49*1,05 'Přepočtené koeficientem množství</t>
  </si>
  <si>
    <t>232</t>
  </si>
  <si>
    <t>762812370</t>
  </si>
  <si>
    <t>Záklop stropů montáž (materiál ve specifikaci) z prken nebo fošen hoblovaných s olištováním kolem zdí vrchního na pero a drážku, na polodrážku</t>
  </si>
  <si>
    <t>-1174761859</t>
  </si>
  <si>
    <t>233</t>
  </si>
  <si>
    <t>762895000</t>
  </si>
  <si>
    <t>Spojovací prostředky záklopu stropů, stropnic, podbíjení hřebíky, svory</t>
  </si>
  <si>
    <t>1026117045</t>
  </si>
  <si>
    <t>7,00*7,00*0,04</t>
  </si>
  <si>
    <t>234</t>
  </si>
  <si>
    <t>504884756</t>
  </si>
  <si>
    <t>235</t>
  </si>
  <si>
    <t>762 R_001</t>
  </si>
  <si>
    <t>Montáž a dodávka - samonosné masivní dřevěné schodiště se zakřivenou výstupní čarou, zábradlí schodiště, zábradlí galerie, povrchová úprava stejná jako mezipatro_x000D_
- 17×185,3/275_x000D_
- šířka ramene - 1,00 m_x000D_
- zábradlí výška 1,00 m</t>
  </si>
  <si>
    <t>-930316531</t>
  </si>
  <si>
    <t>236</t>
  </si>
  <si>
    <t>-321079557</t>
  </si>
  <si>
    <t>762 - 3</t>
  </si>
  <si>
    <t>Zastřešení - zásobování</t>
  </si>
  <si>
    <t>237</t>
  </si>
  <si>
    <t>841968370</t>
  </si>
  <si>
    <t>238</t>
  </si>
  <si>
    <t>553 P.C.001</t>
  </si>
  <si>
    <t>Kotevní pásovina stropních trámů do věnce - pásovina 40×4....300 mm</t>
  </si>
  <si>
    <t>-1753068851</t>
  </si>
  <si>
    <t>239</t>
  </si>
  <si>
    <t>1884227812</t>
  </si>
  <si>
    <t>"krokve - stropnice 12×18" 6,40*6</t>
  </si>
  <si>
    <t>240</t>
  </si>
  <si>
    <t>762341027</t>
  </si>
  <si>
    <t>Bednění a laťování bednění střech rovných sklonu do 60° s vyřezáním otvorů z dřevoštěpkových desek OSB šroubovaných na krokve na pero a drážku, tloušťky desky 25 mm</t>
  </si>
  <si>
    <t>-257153849</t>
  </si>
  <si>
    <t>6,30*5,70</t>
  </si>
  <si>
    <t>241</t>
  </si>
  <si>
    <t>1788096667</t>
  </si>
  <si>
    <t>"krokve - stropnice 12×18" 0,12*0,18*6,40*6</t>
  </si>
  <si>
    <t>"desky OSB" 6,30*5,70*0,025</t>
  </si>
  <si>
    <t>242</t>
  </si>
  <si>
    <t>1257291835</t>
  </si>
  <si>
    <t>0,829*1,1 'Přepočtené koeficientem množství</t>
  </si>
  <si>
    <t>243</t>
  </si>
  <si>
    <t>763131411</t>
  </si>
  <si>
    <t>Podhled ze sádrokartonových desek dvouvrstvá zavěšená spodní konstrukce z ocelových profilů CD, UD jednoduše opláštěná deskou standardní A, tl. 12,5 mm, bez izolace ( PO dle PBŘ )</t>
  </si>
  <si>
    <t>-816989247</t>
  </si>
  <si>
    <t>skladba S 5</t>
  </si>
  <si>
    <t>"122" 5,40*5,70</t>
  </si>
  <si>
    <t>244</t>
  </si>
  <si>
    <t>59030021</t>
  </si>
  <si>
    <t>deska SDK A tl.12,5 mm ( ODPOČET )</t>
  </si>
  <si>
    <t>-500904751</t>
  </si>
  <si>
    <t>245</t>
  </si>
  <si>
    <t>59590799</t>
  </si>
  <si>
    <t>deska cementotřísková se základním nátěrem tl.18 mm ( PŘÍPOČET )</t>
  </si>
  <si>
    <t>-1431531220</t>
  </si>
  <si>
    <t>30,78*1,1 'Přepočtené koeficientem množství</t>
  </si>
  <si>
    <t>246</t>
  </si>
  <si>
    <t>-1952409889</t>
  </si>
  <si>
    <t>763</t>
  </si>
  <si>
    <t>Konstrukce suché výstavby</t>
  </si>
  <si>
    <t>247</t>
  </si>
  <si>
    <t>763131451</t>
  </si>
  <si>
    <t>Podhled ze sádrokartonových desek dvouvrstvá zavěšená spodní konstrukce z ocelových profilů CD, UD jednoduše opláštěná deskou impregnovanou H2, tl. 12,5 mm, bez izolace</t>
  </si>
  <si>
    <t>1233271117</t>
  </si>
  <si>
    <t>"dle PSV ozn.400A-I" 4,20+3,10+4,20+4,90+3,70+1,70+1,70+3,70+1,80</t>
  </si>
  <si>
    <t>248</t>
  </si>
  <si>
    <t>763131714</t>
  </si>
  <si>
    <t>Podhled ze sádrokartonových desek ostatní práce a konstrukce na podhledech ze sádrokartonových desek základní penetrační nátěr</t>
  </si>
  <si>
    <t>-952138101</t>
  </si>
  <si>
    <t>249</t>
  </si>
  <si>
    <t>763131761</t>
  </si>
  <si>
    <t>Podhled ze sádrokartonových desek Příplatek k cenám za plochu do 3 m2 jednotlivě</t>
  </si>
  <si>
    <t>627888809</t>
  </si>
  <si>
    <t>"dle PSV ozn.400F,G,I" 1,70+1,70+1,80</t>
  </si>
  <si>
    <t>250</t>
  </si>
  <si>
    <t>763131751</t>
  </si>
  <si>
    <t>Podhled ze sádrokartonových desek ostatní práce a konstrukce na podhledech ze sádrokartonových desek montáž parotěsné zábrany</t>
  </si>
  <si>
    <t>-1609889857</t>
  </si>
  <si>
    <t>skladba S 2 a S 3</t>
  </si>
  <si>
    <t>5,00*3*7,00</t>
  </si>
  <si>
    <t>251</t>
  </si>
  <si>
    <t>28329282</t>
  </si>
  <si>
    <t>fólie PE vyztužená Al vrstvou pro parotěsnou vrstvu 170g/m2</t>
  </si>
  <si>
    <t>375109221</t>
  </si>
  <si>
    <t>105*1,1 'Přepočtené koeficientem množství</t>
  </si>
  <si>
    <t>252</t>
  </si>
  <si>
    <t>763161710</t>
  </si>
  <si>
    <t>Podkroví ze sádrokartonových desek dvouvrstvá spodní konstrukce z ocelových profilů CD, UD na krokvových závěsech opláštěná deskou standardní A, tl. 12,5 mm, bez TI, REI 15 ( PO dle PBŘ )</t>
  </si>
  <si>
    <t>1431501839</t>
  </si>
  <si>
    <t>253</t>
  </si>
  <si>
    <t>-1144464717</t>
  </si>
  <si>
    <t>254</t>
  </si>
  <si>
    <t>763182411</t>
  </si>
  <si>
    <t>Výplně otvorů konstrukcí ze sádrokartonových desek opláštění obvodu (špalety) střešního okna z desek včetně Al rohu hloubky do 0,5 m</t>
  </si>
  <si>
    <t>524469550</t>
  </si>
  <si>
    <t>(0,80+1,60)*2*4</t>
  </si>
  <si>
    <t>255</t>
  </si>
  <si>
    <t>763431001</t>
  </si>
  <si>
    <t>Montáž podhledu minerálního včetně zavěšeného roštu viditelného s panely vyjímatelnými, velikosti panelů do 0,36 m2</t>
  </si>
  <si>
    <t>-1117973796</t>
  </si>
  <si>
    <t>"dle PSV ozn.450A-D" 6,00+12,00+8,70+8,20</t>
  </si>
  <si>
    <t>256</t>
  </si>
  <si>
    <t>59036072</t>
  </si>
  <si>
    <t>panel akustický nebarvená hrana zavěšený viditelný rošt bílá tl.15 mm ( podrobná specifikace podhledu dle PSV ozn.450 )</t>
  </si>
  <si>
    <t>2106811664</t>
  </si>
  <si>
    <t>34,9*1,05 'Přepočtené koeficientem množství</t>
  </si>
  <si>
    <t>257</t>
  </si>
  <si>
    <t>763431201</t>
  </si>
  <si>
    <t>Montáž podhledu minerálního napojení na stěnu lištou obvodovou</t>
  </si>
  <si>
    <t>-1485024759</t>
  </si>
  <si>
    <t>dle PSV ozn.450A-D</t>
  </si>
  <si>
    <t>"A" (1,90+3,15)*2</t>
  </si>
  <si>
    <t>"B" (5,20+2,30)*2</t>
  </si>
  <si>
    <t>"C" (2,20+3,975)*2</t>
  </si>
  <si>
    <t>"D" (3,15+2,575)*2</t>
  </si>
  <si>
    <t>258</t>
  </si>
  <si>
    <t>998763302</t>
  </si>
  <si>
    <t>Přesun hmot pro konstrukce montované z desek sádrokartonových, sádrovláknitých, cementovláknitých nebo cementových stanovený z hmotnosti přesunovaného materiálu vodorovná dopravní vzdálenost do 50 m v objektech výšky přes 6 do 12 m</t>
  </si>
  <si>
    <t>856524333</t>
  </si>
  <si>
    <t>764</t>
  </si>
  <si>
    <t>Konstrukce klempířské</t>
  </si>
  <si>
    <t>259</t>
  </si>
  <si>
    <t>764212662</t>
  </si>
  <si>
    <t>Oplechování střešních prvků z pozinkovaného plechu s povrchovou úpravou okapu okapovým plechem střechy rovné rš 200 mm</t>
  </si>
  <si>
    <t>-75673237</t>
  </si>
  <si>
    <t>pro odvod kondenzátu z mezistřešního prostoru</t>
  </si>
  <si>
    <t>19,85*2</t>
  </si>
  <si>
    <t>260</t>
  </si>
  <si>
    <t>764212665</t>
  </si>
  <si>
    <t>Oplechování střešních prvků z pozinkovaného plechu s povrchovou úpravou okapu okapovým plechem střechy rovné rš do 400 mm</t>
  </si>
  <si>
    <t>-404946122</t>
  </si>
  <si>
    <t>261</t>
  </si>
  <si>
    <t>764216602</t>
  </si>
  <si>
    <t>Oplechování parapetů z pozinkovaného plechu s povrchovou úpravou rovných mechanicky kotvené, bez rohů rš 200 mm</t>
  </si>
  <si>
    <t>-964490808</t>
  </si>
  <si>
    <t>"zásobování" 4,05*2</t>
  </si>
  <si>
    <t>262</t>
  </si>
  <si>
    <t>764216603</t>
  </si>
  <si>
    <t>Oplechování parapetů z pozinkovaného plechu s povrchovou úpravou rovných mechanicky kotvené, bez rohů rš 250 mm</t>
  </si>
  <si>
    <t>-827722367</t>
  </si>
  <si>
    <t>"ozn.200" 1,05*4</t>
  </si>
  <si>
    <t>"ozn.201" 1,55*6</t>
  </si>
  <si>
    <t>263</t>
  </si>
  <si>
    <t>764314412</t>
  </si>
  <si>
    <t>Lemování prostupů z pozinkovaného plechu bez lišty, střech s krytinou skládanou nebo z plechu</t>
  </si>
  <si>
    <t>245820346</t>
  </si>
  <si>
    <t>"zděný komín" (0,75+0,60+0,40*2)*2*0,40</t>
  </si>
  <si>
    <t>264</t>
  </si>
  <si>
    <t>764511602</t>
  </si>
  <si>
    <t>Žlab podokapní z pozinkovaného plechu s povrchovou úpravou včetně háků a čel půlkruhový rš 330 mm</t>
  </si>
  <si>
    <t>-1778038703</t>
  </si>
  <si>
    <t>"ozn.472" 20,00*2</t>
  </si>
  <si>
    <t>"ozn.473" 6,00*1</t>
  </si>
  <si>
    <t>265</t>
  </si>
  <si>
    <t>764511643</t>
  </si>
  <si>
    <t>Žlab podokapní z pozinkovaného plechu s povrchovou úpravou včetně háků a čel kotlík oválný (trychtýřový), rš žlabu/průměr svodu 330/120 mm</t>
  </si>
  <si>
    <t>-1260972808</t>
  </si>
  <si>
    <t>266</t>
  </si>
  <si>
    <t>764518623</t>
  </si>
  <si>
    <t>Svod z pozinkovaného plechu s upraveným povrchem včetně objímek, kolen a odskoků kruhový, průměru 120 mm</t>
  </si>
  <si>
    <t>-245097600</t>
  </si>
  <si>
    <t>"ozn.470" 4,00*4</t>
  </si>
  <si>
    <t>"ozn.471" 2,80*1</t>
  </si>
  <si>
    <t>267</t>
  </si>
  <si>
    <t>998764102</t>
  </si>
  <si>
    <t>Přesun hmot pro konstrukce klempířské stanovený z hmotnosti přesunovaného materiálu vodorovná dopravní vzdálenost do 50 m v objektech výšky přes 6 do 12 m</t>
  </si>
  <si>
    <t>-2062089389</t>
  </si>
  <si>
    <t>765</t>
  </si>
  <si>
    <t>Krytina skládaná</t>
  </si>
  <si>
    <t>268</t>
  </si>
  <si>
    <t>765113012</t>
  </si>
  <si>
    <t>Krytina keramická drážková sklonu střechy do 30° na sucho velkoformátová engobovaná</t>
  </si>
  <si>
    <t>29206691</t>
  </si>
  <si>
    <t>sklon 34°</t>
  </si>
  <si>
    <t>269</t>
  </si>
  <si>
    <t>59660778</t>
  </si>
  <si>
    <t>taška ražená engoba základní 277x465mm</t>
  </si>
  <si>
    <t>-759437376</t>
  </si>
  <si>
    <t>270</t>
  </si>
  <si>
    <t>765115011</t>
  </si>
  <si>
    <t>Montáž střešních doplňků krytiny keramické speciálních tašek větracích, protisněhových, prostupových, ukončovacích drážkových na sucho velkoformátových</t>
  </si>
  <si>
    <t>-912986231</t>
  </si>
  <si>
    <t>271</t>
  </si>
  <si>
    <t>59660781</t>
  </si>
  <si>
    <t>taška ražená engoba větrací 277x465mm</t>
  </si>
  <si>
    <t>-1419028706</t>
  </si>
  <si>
    <t>272</t>
  </si>
  <si>
    <t>59660251</t>
  </si>
  <si>
    <t>taška prostupová kovová pro keramickou drážkovanou krytinu</t>
  </si>
  <si>
    <t>1315313534</t>
  </si>
  <si>
    <t>273</t>
  </si>
  <si>
    <t>765113121</t>
  </si>
  <si>
    <t>Krytina keramická drážková sklonu střechy do 30° okapová hrana s větrací mřížkou jednoduchou</t>
  </si>
  <si>
    <t>1614869406</t>
  </si>
  <si>
    <t>274</t>
  </si>
  <si>
    <t>765113312</t>
  </si>
  <si>
    <t>Krytina keramická drážková sklonu střechy do 30° hřeben na sucho s větracím pásem kovovým z hřebenáčů engobovaných</t>
  </si>
  <si>
    <t>389653786</t>
  </si>
  <si>
    <t>19,850</t>
  </si>
  <si>
    <t>275</t>
  </si>
  <si>
    <t>765113552</t>
  </si>
  <si>
    <t>Krytina keramická drážková sklonu střechy do 30° štítová hrana na sucho z okrajových tašek velkoformátových engobovaných</t>
  </si>
  <si>
    <t>-357801593</t>
  </si>
  <si>
    <t>9,00*2*2</t>
  </si>
  <si>
    <t>276</t>
  </si>
  <si>
    <t>765113711</t>
  </si>
  <si>
    <t>Krytina keramická drážková sklonu střechy do 30° lemování prostupů těsnícím pásem plochy jednotlivě do 0,25 m2</t>
  </si>
  <si>
    <t>1517711613</t>
  </si>
  <si>
    <t>"prostupy ZTI,VZT, anténa apod." 2</t>
  </si>
  <si>
    <t>"komín" 1</t>
  </si>
  <si>
    <t>277</t>
  </si>
  <si>
    <t>765113712</t>
  </si>
  <si>
    <t>Krytina keramická drážková sklonu střechy do 30° lemování prostupů těsnícím pásem plochy jednotlivě přes 0,25 do 0,5 m2</t>
  </si>
  <si>
    <t>-571795338</t>
  </si>
  <si>
    <t>"výlez na střechu" 1</t>
  </si>
  <si>
    <t>278</t>
  </si>
  <si>
    <t>765113714</t>
  </si>
  <si>
    <t>Krytina keramická drážková sklonu střechy do 30° lemování prostupů těsnícím pásem plochy jednotlivě přes 1 m2</t>
  </si>
  <si>
    <t>195955726</t>
  </si>
  <si>
    <t>"střešní okno 78×160" 4</t>
  </si>
  <si>
    <t>279</t>
  </si>
  <si>
    <t>765113911</t>
  </si>
  <si>
    <t>Krytina keramická drážková sklonu střechy do 30° Příplatek cenám za sklon přes 30° do 40°</t>
  </si>
  <si>
    <t>333896691</t>
  </si>
  <si>
    <t>280</t>
  </si>
  <si>
    <t>765115121</t>
  </si>
  <si>
    <t>Montáž střešních doplňků krytiny keramické doplňků hřebene ukončení hřebenáče</t>
  </si>
  <si>
    <t>1753714025</t>
  </si>
  <si>
    <t>281</t>
  </si>
  <si>
    <t>59244032</t>
  </si>
  <si>
    <t>uzávěra hřebene PVC</t>
  </si>
  <si>
    <t>-197688457</t>
  </si>
  <si>
    <t>282</t>
  </si>
  <si>
    <t>765115201</t>
  </si>
  <si>
    <t>Montáž střešních doplňků krytiny keramické nástavce pro anténu</t>
  </si>
  <si>
    <t>513078682</t>
  </si>
  <si>
    <t>"ozn.02/OS" 1</t>
  </si>
  <si>
    <t>283</t>
  </si>
  <si>
    <t>59660254</t>
  </si>
  <si>
    <t>nástavec pro anténu-kovový D 28-74mm</t>
  </si>
  <si>
    <t>901156538</t>
  </si>
  <si>
    <t>284</t>
  </si>
  <si>
    <t>765115202</t>
  </si>
  <si>
    <t>Montáž střešních doplňků krytiny keramické nástavce pro odvětrání kanalizace</t>
  </si>
  <si>
    <t>128449837</t>
  </si>
  <si>
    <t>285</t>
  </si>
  <si>
    <t>59660255</t>
  </si>
  <si>
    <t>nástavec odvětrání kovový D 125mm</t>
  </si>
  <si>
    <t>1712757948</t>
  </si>
  <si>
    <t>286</t>
  </si>
  <si>
    <t>59660256</t>
  </si>
  <si>
    <t>flexi hadice D 125mm</t>
  </si>
  <si>
    <t>628708774</t>
  </si>
  <si>
    <t>287</t>
  </si>
  <si>
    <t>765115253</t>
  </si>
  <si>
    <t>Montáž střešních doplňků krytiny keramické držáku satelitní antény</t>
  </si>
  <si>
    <t>-1872546919</t>
  </si>
  <si>
    <t>"ozn.13/OS" 1</t>
  </si>
  <si>
    <t>288</t>
  </si>
  <si>
    <t>59660253</t>
  </si>
  <si>
    <t>držák satelitní antény D 48mm rozteč krokví 500-950mm</t>
  </si>
  <si>
    <t>1760678748</t>
  </si>
  <si>
    <t>289</t>
  </si>
  <si>
    <t>765115302</t>
  </si>
  <si>
    <t>Montáž střešních doplňků krytiny keramické střešního výlezu plochy jednotlivě přes 0,25 m2</t>
  </si>
  <si>
    <t>1285815141</t>
  </si>
  <si>
    <t>290</t>
  </si>
  <si>
    <t>2030111345</t>
  </si>
  <si>
    <t>Střešní výlez/světlík pro sklon střechy 20-65° velikost 45×73 cm Al</t>
  </si>
  <si>
    <t>-1638404931</t>
  </si>
  <si>
    <t>291</t>
  </si>
  <si>
    <t>765115352</t>
  </si>
  <si>
    <t>Montáž střešních doplňků krytiny keramické stoupací plošiny délky přes 400 do 800 mm</t>
  </si>
  <si>
    <t>-1688008595</t>
  </si>
  <si>
    <t>292</t>
  </si>
  <si>
    <t>59660008</t>
  </si>
  <si>
    <t>stoupací komplet univerzální-dlouhý,držák profilovaný rošt 800/250mm vč. spojovacího materiálu v barvě</t>
  </si>
  <si>
    <t>sada</t>
  </si>
  <si>
    <t>1536297790</t>
  </si>
  <si>
    <t>P</t>
  </si>
  <si>
    <t>Poznámka k položce:_x000D_
cena převzata z ceníku výrobce volně dostupného na internetu</t>
  </si>
  <si>
    <t>293</t>
  </si>
  <si>
    <t>765115401</t>
  </si>
  <si>
    <t>Montáž střešních doplňků krytiny keramické protisněhové zábrany háku</t>
  </si>
  <si>
    <t>-498672703</t>
  </si>
  <si>
    <t>350*4</t>
  </si>
  <si>
    <t>294</t>
  </si>
  <si>
    <t>59660249</t>
  </si>
  <si>
    <t>hák protisněhový na tašky keramické drážkové velkoformátové krytiny</t>
  </si>
  <si>
    <t>1417896454</t>
  </si>
  <si>
    <t>295</t>
  </si>
  <si>
    <t>765191023</t>
  </si>
  <si>
    <t>Montáž pojistné hydroizolační nebo parotěsné fólie kladené ve sklonu přes 20° s lepenými přesahy na bednění nebo tepelnou izolaci</t>
  </si>
  <si>
    <t>-1089653653</t>
  </si>
  <si>
    <t>296</t>
  </si>
  <si>
    <t>28329030</t>
  </si>
  <si>
    <t>fólie kontaktní difuzně propustná pro doplňkovou hydroizolační vrstvu, monolitická třívrstvá PES/PP 150-160g/m2, integrovaná samolepící páska</t>
  </si>
  <si>
    <t>1085548427</t>
  </si>
  <si>
    <t>349,656*1,1 'Přepočtené koeficientem množství</t>
  </si>
  <si>
    <t>297</t>
  </si>
  <si>
    <t>998765102</t>
  </si>
  <si>
    <t>Přesun hmot pro krytiny skládané stanovený z hmotnosti přesunovaného materiálu vodorovná dopravní vzdálenost do 50 m na objektech výšky přes 6 do 12 m</t>
  </si>
  <si>
    <t>-1540868332</t>
  </si>
  <si>
    <t>766</t>
  </si>
  <si>
    <t>Konstrukce truhlářské</t>
  </si>
  <si>
    <t>298</t>
  </si>
  <si>
    <t>766231113</t>
  </si>
  <si>
    <t>Montáž sklápěcich schodů na půdu s vyřezáním otvoru a kompletizací</t>
  </si>
  <si>
    <t>-559269637</t>
  </si>
  <si>
    <t>299</t>
  </si>
  <si>
    <t>55347583</t>
  </si>
  <si>
    <t>schody skládací protipožární, mech., výsuvný poklop zateplený, PD dle PBŘ (EW15/DP3) TI, pro výšku max. 280cm, 11 schodnic 120×70 cm ( podrobná specifikace dle PSV ozn.505 )</t>
  </si>
  <si>
    <t>400298973</t>
  </si>
  <si>
    <t>300</t>
  </si>
  <si>
    <t>766660001</t>
  </si>
  <si>
    <t>Montáž dveřních křídel dřevěných nebo plastových otevíravých do ocelové zárubně povrchově upravených jednokřídlových, šířky do 800 mm</t>
  </si>
  <si>
    <t>-988788536</t>
  </si>
  <si>
    <t>"10/L,P" 4+2</t>
  </si>
  <si>
    <t>"11/P" 2</t>
  </si>
  <si>
    <t>"12/L" 2</t>
  </si>
  <si>
    <t>"13/L" 1</t>
  </si>
  <si>
    <t>"15/L,P" 1+1</t>
  </si>
  <si>
    <t>301</t>
  </si>
  <si>
    <t>61162025.1</t>
  </si>
  <si>
    <t>dveře jednokřídlé dřevotřískové povrch fóliový plné 700x1970/2100mm, nerez kování se štítkem, zámek WC, větrací mřížka 500×100 mm, dle PSV ozn.10</t>
  </si>
  <si>
    <t>-1534575432</t>
  </si>
  <si>
    <t>302</t>
  </si>
  <si>
    <t>61162026.1</t>
  </si>
  <si>
    <t>dveře jednokřídlé dřevotřískové povrch fóliový plné 800x1970/2100mm, nerez kování se štítkem, zámek dosický ( bude upřesněno ) dle PSV ozn.11</t>
  </si>
  <si>
    <t>1894819507</t>
  </si>
  <si>
    <t>303</t>
  </si>
  <si>
    <t>61162026.2</t>
  </si>
  <si>
    <t>dveře jednokřídlé dřevotřískové povrch fóliový plné 800x1970/2100mm, nerez kování se štítkem, zámek WC, dveře opatřeny madlem dle vyhl.398/2009, dle PSV ozn.12</t>
  </si>
  <si>
    <t>1842817493</t>
  </si>
  <si>
    <t>304</t>
  </si>
  <si>
    <t>61162026.3</t>
  </si>
  <si>
    <t>dveře jednokřídlé dřevotřískové povrch fóliový plné 800x1970/2100mm, nerez kování se štítkem, zámek bezpečnostní vložkový ( bude upřesněno ) dle PSV ozn.13</t>
  </si>
  <si>
    <t>844140887</t>
  </si>
  <si>
    <t>305</t>
  </si>
  <si>
    <t>61162026.4</t>
  </si>
  <si>
    <t>dveře jednokřídlé dřevotřískové povrch fóliový plné 800x1970/2100mm, nerez kování se štítkem, zámek vložkový, větrací nerez mřížka 600×100 mm, dle PSV ozn.15</t>
  </si>
  <si>
    <t>844983203</t>
  </si>
  <si>
    <t>306</t>
  </si>
  <si>
    <t>766660002</t>
  </si>
  <si>
    <t>Montáž dveřních křídel dřevěných nebo plastových otevíravých do ocelové zárubně povrchově upravených jednokřídlových, šířky přes 800 mm</t>
  </si>
  <si>
    <t>-1307420473</t>
  </si>
  <si>
    <t>"14/L" 1</t>
  </si>
  <si>
    <t>307</t>
  </si>
  <si>
    <t>61162027.1</t>
  </si>
  <si>
    <t>dveře jednokřídlé dřevotřískové povrch fóliový plné 900x1970/2100mm, nerez kování se štítkem, zámek dosický ( bude upřesněno ) dveře opatřeny madlem dle vyhl.398/2009, dle PSV ozn.14</t>
  </si>
  <si>
    <t>26195534</t>
  </si>
  <si>
    <t>308</t>
  </si>
  <si>
    <t>766660022</t>
  </si>
  <si>
    <t>Montáž dveřních křídel dřevěných nebo plastových otevíravých do ocelové zárubně protipožárních jednokřídlových, šířky přes 800 mm</t>
  </si>
  <si>
    <t>-480648612</t>
  </si>
  <si>
    <t>"17/P" 1</t>
  </si>
  <si>
    <t>309</t>
  </si>
  <si>
    <t>61162039.1</t>
  </si>
  <si>
    <t>dveře jednokřídlé dřevotřískové protipožární EW15/DP3-C, povrch fóliový plné 900x1970/2100mm, kování nerez se štítkrm, bezpečnostní zámek, samozavírač, dle PSV ozn.17</t>
  </si>
  <si>
    <t>1481493812</t>
  </si>
  <si>
    <t>310</t>
  </si>
  <si>
    <t>766660201</t>
  </si>
  <si>
    <t>Montáž dveřních křídel dřevěných nebo plastových kývavých do ocelové zárubně povrchově upravených jednokřídlových, šířky do 1000 mm</t>
  </si>
  <si>
    <t>-287244836</t>
  </si>
  <si>
    <t>"ozn.16" 1</t>
  </si>
  <si>
    <t>311</t>
  </si>
  <si>
    <t>61162027.2</t>
  </si>
  <si>
    <t>dveře jednokřídlé dřevotřískové povrch fóliový plné 900x1970/2100mm kyvné, kování nerez (madlo nerez) přesný typ bude upřesněn, zámek bezpečnostní vložkový, dle PSV ozn.16</t>
  </si>
  <si>
    <t>-716704307</t>
  </si>
  <si>
    <t>312</t>
  </si>
  <si>
    <t>766660717</t>
  </si>
  <si>
    <t>Montáž dveřních doplňků samozavírače na zárubeň ocelovou</t>
  </si>
  <si>
    <t>-814361298</t>
  </si>
  <si>
    <t>313</t>
  </si>
  <si>
    <t>766660720</t>
  </si>
  <si>
    <t>Montáž dveřních doplňků větrací mřížky s vyříznutím otvoru</t>
  </si>
  <si>
    <t>671012454</t>
  </si>
  <si>
    <t>314</t>
  </si>
  <si>
    <t>766660728</t>
  </si>
  <si>
    <t>Montáž dveřních doplňků dveřního kování interiérového zámku</t>
  </si>
  <si>
    <t>-626812692</t>
  </si>
  <si>
    <t>6+2+2+1+2</t>
  </si>
  <si>
    <t>315</t>
  </si>
  <si>
    <t>766660729</t>
  </si>
  <si>
    <t>Montáž dveřních doplňků dveřního kování interiérového štítku s klikou</t>
  </si>
  <si>
    <t>-1787052474</t>
  </si>
  <si>
    <t>(6+2+2+1+2)*2</t>
  </si>
  <si>
    <t>316</t>
  </si>
  <si>
    <t>766660731</t>
  </si>
  <si>
    <t>Montáž dveřních doplňků dveřního kování bezpečnostního zámku</t>
  </si>
  <si>
    <t>-812740526</t>
  </si>
  <si>
    <t>1+1+1</t>
  </si>
  <si>
    <t>317</t>
  </si>
  <si>
    <t>766660733</t>
  </si>
  <si>
    <t>Montáž dveřních doplňků dveřního kování bezpečnostního štítku s klikou</t>
  </si>
  <si>
    <t>1554938039</t>
  </si>
  <si>
    <t>(1+1+1)*2</t>
  </si>
  <si>
    <t>318</t>
  </si>
  <si>
    <t>741240021</t>
  </si>
  <si>
    <t>Montáž ostatního příslušenství - tabulek a označovacích</t>
  </si>
  <si>
    <t>2124061573</t>
  </si>
  <si>
    <t>označení účelu místnosti</t>
  </si>
  <si>
    <t>"10,11,12,13,14,15,16,17" 6+2+2+1+1+2+1+1</t>
  </si>
  <si>
    <t>319</t>
  </si>
  <si>
    <t>73534530</t>
  </si>
  <si>
    <t>tabulka s popisem účelu místnosti 2 barvy rozměr cca.A5</t>
  </si>
  <si>
    <t>-1210891823</t>
  </si>
  <si>
    <t>320</t>
  </si>
  <si>
    <t>766695233</t>
  </si>
  <si>
    <t>Montáž ostatních truhlářských konstrukcí prahů dveří dvoukřídlových, šířky přes 100 mm</t>
  </si>
  <si>
    <t>-1824476460</t>
  </si>
  <si>
    <t>"dle tabulek PSV - 92×16" 1</t>
  </si>
  <si>
    <t>321</t>
  </si>
  <si>
    <t>61187181</t>
  </si>
  <si>
    <t>práh dveřní dřevěný dubový tl 20mm dl 920mm š 150mm</t>
  </si>
  <si>
    <t>-1747401269</t>
  </si>
  <si>
    <t>322</t>
  </si>
  <si>
    <t>776421311</t>
  </si>
  <si>
    <t>Montáž lišt přechodových samolepících</t>
  </si>
  <si>
    <t>-51316142</t>
  </si>
  <si>
    <t>"podrobná specifikace dle tabulek PSV" 0,70*6+0,80*7+0,90*2</t>
  </si>
  <si>
    <t>323</t>
  </si>
  <si>
    <t>553 R_200</t>
  </si>
  <si>
    <t>Nalepovací přechodová lišta EPS 30 x 3,4 mm - zesílená, barva dle podlahové krytiny délka 100 cm</t>
  </si>
  <si>
    <t>301035542</t>
  </si>
  <si>
    <t>324</t>
  </si>
  <si>
    <t>998766202</t>
  </si>
  <si>
    <t>Přesun hmot pro konstrukce truhlářské stanovený procentní sazbou (%) z ceny vodorovná dopravní vzdálenost do 50 m v objektech výšky přes 6 do 12 m</t>
  </si>
  <si>
    <t>-1636198445</t>
  </si>
  <si>
    <t>766 - 1</t>
  </si>
  <si>
    <t>Výplně otvorů z plastových profilů ( okna, stěny, vstupy )</t>
  </si>
  <si>
    <t>325</t>
  </si>
  <si>
    <t>766_1 R_001</t>
  </si>
  <si>
    <t>Montáž výplní otvorů z plastových profilů</t>
  </si>
  <si>
    <t>-1905968441</t>
  </si>
  <si>
    <t>OKNA JEDNOKŘÍDLOVÁ</t>
  </si>
  <si>
    <t>1,00*4*4</t>
  </si>
  <si>
    <t>OKNA TŘÍKŘÍDLOVÁ</t>
  </si>
  <si>
    <t>1,50*4*6</t>
  </si>
  <si>
    <t>STĚNY</t>
  </si>
  <si>
    <t>(2,25+2,00+2,25+0,30)*2*2</t>
  </si>
  <si>
    <t>VENKOVNÍ DVEŘE</t>
  </si>
  <si>
    <t>(1,10+2,00)*2*1</t>
  </si>
  <si>
    <t>326</t>
  </si>
  <si>
    <t>611_1 R_001</t>
  </si>
  <si>
    <t>Dodávka - výplně otvorů z plastových profilů zasklené čirým trojsklem - okna, stěny, francouzská okna; barva RAL9010 bílá; parametry výplní otvorů dle PSV ozn.50-53 ( bude upřesněno cenovou nabídkou specializované firmy ) celkový součinitel Un=0,9 W/(M2.K); sklo tritherm U=0,6 W(M2.K)</t>
  </si>
  <si>
    <t>celkem</t>
  </si>
  <si>
    <t>-1589520650</t>
  </si>
  <si>
    <t>100×100 OS - 5 ks (ovládání z podlahy)</t>
  </si>
  <si>
    <t>150×150 OS+SKL - 7 ks (ovládání z podlahy)</t>
  </si>
  <si>
    <t>STĚNY a FRANCOUZSKÁ OKNA (3 křídl.)</t>
  </si>
  <si>
    <t>225×(200+300) - OTEV.+horní FIX - 1 ks</t>
  </si>
  <si>
    <t>225×(200+300) - FIX+OTEV.+horní FIX - 1 ks</t>
  </si>
  <si>
    <t>OKNO VNITŘNÍ100×300 FIX - 1 ks</t>
  </si>
  <si>
    <t>327</t>
  </si>
  <si>
    <t>766_1 R_002</t>
  </si>
  <si>
    <t>Montáž a dodávka - certifikovaný parotěsný a paropropustný systém pro montážní spáru</t>
  </si>
  <si>
    <t>182052436</t>
  </si>
  <si>
    <t>1,00*3*4</t>
  </si>
  <si>
    <t>1,50*3*6</t>
  </si>
  <si>
    <t>(2,25+2,30*2)*2</t>
  </si>
  <si>
    <t>(1,10+2,00*2)*1</t>
  </si>
  <si>
    <t>328</t>
  </si>
  <si>
    <t>766694112</t>
  </si>
  <si>
    <t>Montáž ostatních truhlářských konstrukcí parapetních desek dřevěných nebo plastových šířky do 300 mm, délky přes 1000 do 1600 mm</t>
  </si>
  <si>
    <t>834282291</t>
  </si>
  <si>
    <t>"ozn.300" 2</t>
  </si>
  <si>
    <t>"ozn.301" 6</t>
  </si>
  <si>
    <t>329</t>
  </si>
  <si>
    <t>61144401</t>
  </si>
  <si>
    <t>parapet plastový vnitřní komůrkový 250x20x1000mm</t>
  </si>
  <si>
    <t>-220873205</t>
  </si>
  <si>
    <t>11,4*1,1 'Přepočtené koeficientem množství</t>
  </si>
  <si>
    <t>330</t>
  </si>
  <si>
    <t>61144019</t>
  </si>
  <si>
    <t>koncovka k parapetu plastovému vnitřnímu 1 pár</t>
  </si>
  <si>
    <t>-583333169</t>
  </si>
  <si>
    <t>331</t>
  </si>
  <si>
    <t>-1584095264</t>
  </si>
  <si>
    <t>766 - 2</t>
  </si>
  <si>
    <t>Střešní okna</t>
  </si>
  <si>
    <t>332</t>
  </si>
  <si>
    <t>766671026</t>
  </si>
  <si>
    <t>Montáž střešních oken dřevěných nebo plastových kyvných, výklopných/kyvných s okenním rámem a lemováním, s plisovaným límcem, s napojením na krytinu do krytiny tvarované, rozměru 78 x 160 cm</t>
  </si>
  <si>
    <t>-299532252</t>
  </si>
  <si>
    <t>333</t>
  </si>
  <si>
    <t>61124518</t>
  </si>
  <si>
    <t>okno střešní dřevěné kyvné, izolační trojsklo 78x160cm, Uw=1,0W/m2K Al oplechování</t>
  </si>
  <si>
    <t>1634226086</t>
  </si>
  <si>
    <t>334</t>
  </si>
  <si>
    <t>61124338</t>
  </si>
  <si>
    <t>lemování střešních oken Al na profilované krytiny 78x160cm</t>
  </si>
  <si>
    <t>1564495783</t>
  </si>
  <si>
    <t>335</t>
  </si>
  <si>
    <t>61124062</t>
  </si>
  <si>
    <t>zateplovací sada střešních oken rám 78x160cm</t>
  </si>
  <si>
    <t>779592940</t>
  </si>
  <si>
    <t>336</t>
  </si>
  <si>
    <t>61124235</t>
  </si>
  <si>
    <t>manžeta z parotěsné fólie pro střešní okno 78x160cm</t>
  </si>
  <si>
    <t>1133514666</t>
  </si>
  <si>
    <t>337</t>
  </si>
  <si>
    <t>61141007</t>
  </si>
  <si>
    <t>žaluzie k střešním oknům barevná 78x160cm</t>
  </si>
  <si>
    <t>1149597607</t>
  </si>
  <si>
    <t>338</t>
  </si>
  <si>
    <t>61140613</t>
  </si>
  <si>
    <t>motorová jednotka pro střešní okna</t>
  </si>
  <si>
    <t>-2101206644</t>
  </si>
  <si>
    <t>339</t>
  </si>
  <si>
    <t>61140614</t>
  </si>
  <si>
    <t>radiofrekvenční dálkový ovladač pro okna střešní</t>
  </si>
  <si>
    <t>365704852</t>
  </si>
  <si>
    <t>340</t>
  </si>
  <si>
    <t>998766102</t>
  </si>
  <si>
    <t>Přesun hmot pro konstrukce truhlářské stanovený z hmotnosti přesunovaného materiálu vodorovná dopravní vzdálenost do 50 m v objektech výšky přes 6 do 12 m</t>
  </si>
  <si>
    <t>-1497707788</t>
  </si>
  <si>
    <t>767</t>
  </si>
  <si>
    <t>Konstrukce zámečnické</t>
  </si>
  <si>
    <t>341</t>
  </si>
  <si>
    <t>767531111</t>
  </si>
  <si>
    <t>Montáž vstupních čistících zón z rohoží kovových nebo plastových</t>
  </si>
  <si>
    <t>-1276045826</t>
  </si>
  <si>
    <t>"ozn.500" 1,40*0,70</t>
  </si>
  <si>
    <t>342</t>
  </si>
  <si>
    <t>69752076</t>
  </si>
  <si>
    <t>rohož vstupní provedení houževnatá pryž, modul 150x100 cm</t>
  </si>
  <si>
    <t>-369885148</t>
  </si>
  <si>
    <t>343</t>
  </si>
  <si>
    <t>-640890442</t>
  </si>
  <si>
    <t>"ozn.501" 1,40*0,70</t>
  </si>
  <si>
    <t>"ozn.504" 1,10*0,60</t>
  </si>
  <si>
    <t>344</t>
  </si>
  <si>
    <t>69752120</t>
  </si>
  <si>
    <t>koberec čistící zóna, střižená smyčka, vlákno PA 870g/m2, zátěž 33, Bfl-S1, záda vinyl</t>
  </si>
  <si>
    <t>-514992313</t>
  </si>
  <si>
    <t>1,64*1,1 'Přepočtené koeficientem množství</t>
  </si>
  <si>
    <t>345</t>
  </si>
  <si>
    <t>767531121</t>
  </si>
  <si>
    <t>Montáž vstupních čistících zón z rohoží osazení rámu mosazného nebo hliníkového zapuštěného z L profilů</t>
  </si>
  <si>
    <t>-1496112337</t>
  </si>
  <si>
    <t>"ozn.500" (1,40+0,70)*2*1</t>
  </si>
  <si>
    <t>"ozn.501" (1,40+0,70)*2*1</t>
  </si>
  <si>
    <t>"ozn.504" (1,10+0,60)*2*1</t>
  </si>
  <si>
    <t>346</t>
  </si>
  <si>
    <t>69752160</t>
  </si>
  <si>
    <t>rám pro zapuštění profil L-30/30 25/25 20/30 15/30-nerez alt.Al</t>
  </si>
  <si>
    <t>633785102</t>
  </si>
  <si>
    <t>11,8*1,1 'Přepočtené koeficientem množství</t>
  </si>
  <si>
    <t>347</t>
  </si>
  <si>
    <t>767 R_101</t>
  </si>
  <si>
    <t>Montáž a dodávka - venkovní dveře z ocelových profilů otočné plné vč.rámu; rozměr 100×220/80×210 cm; rám z Jäcklů 60×60×3 mm kotven chemickými kotvami; výplň z profilů imitace palubek barva antracit; nosná konstrukce dveří - žárový pozink; kování, zámek bezpečnostní ( podrobná specifikace dle PSV ozn.507 )</t>
  </si>
  <si>
    <t>1478172700</t>
  </si>
  <si>
    <t>348</t>
  </si>
  <si>
    <t>767 R_102</t>
  </si>
  <si>
    <t>Montáž a dodávka - venkovní vrata dvoukřídlová z ocelových profilů otočná plná vč.rámu; rozměr 300×220/280×210 cm; druhé otočné křídlo s typovou rektifikací proti pohybu (zástrč a stavěč); rám z Jäcklů 100×100×4 mm kotven chemickými kotvami; výplň z profilů imitace palubek barva antracit; nosná konstrukce dveří - žárový pozink; kování, zámek bezpečnostní ( podrobná specifikace dle PSV ozn.508 )</t>
  </si>
  <si>
    <t>-1741108524</t>
  </si>
  <si>
    <t>349</t>
  </si>
  <si>
    <t>767 R_103</t>
  </si>
  <si>
    <t>Montáž a dodávka - ocelový rám z Jäcklů 100×100×4 mm s výplní z tahokovu; rozměr 400×200 cm; povrchová úprava žárový pozink ( podrobná specifikace dle PD v.č.: 02 )</t>
  </si>
  <si>
    <t>-1269097002</t>
  </si>
  <si>
    <t>350</t>
  </si>
  <si>
    <t>998767202</t>
  </si>
  <si>
    <t>Přesun hmot pro zámečnické konstrukce stanovený procentní sazbou (%) z ceny vodorovná dopravní vzdálenost do 50 m v objektech výšky přes 6 do 12 m</t>
  </si>
  <si>
    <t>1968828975</t>
  </si>
  <si>
    <t>767 - 1</t>
  </si>
  <si>
    <t>Ocelová konstrukce v krovu ( vaznice + sloupky )</t>
  </si>
  <si>
    <t>351</t>
  </si>
  <si>
    <t>767995115</t>
  </si>
  <si>
    <t>Montáž ostatních atypických zámečnických konstrukcí hmotnosti přes 50 do 100 kg</t>
  </si>
  <si>
    <t>kg</t>
  </si>
  <si>
    <t>-2120649962</t>
  </si>
  <si>
    <t>ocelová konstrukce v krovu</t>
  </si>
  <si>
    <t>"3 ks - sloupy Jäckl 160×160×5 + kotevní plech" (3,00*24,80+0,25*0,25*10*8)*3</t>
  </si>
  <si>
    <t>352</t>
  </si>
  <si>
    <t>145503061</t>
  </si>
  <si>
    <t>profil ocelový čtvercový svařovaný 160x160x5mm</t>
  </si>
  <si>
    <t>-2138019478</t>
  </si>
  <si>
    <t>238,2*0,00115 'Přepočtené koeficientem množství</t>
  </si>
  <si>
    <t>353</t>
  </si>
  <si>
    <t>767995118</t>
  </si>
  <si>
    <t>Montáž ostatních atypických zámečnických konstrukcí hmotnosti přes 500 kg</t>
  </si>
  <si>
    <t>1247414024</t>
  </si>
  <si>
    <t>"2 ks - vaznice 2×U240" 19,00*2*33,20*2</t>
  </si>
  <si>
    <t>354</t>
  </si>
  <si>
    <t>13010830</t>
  </si>
  <si>
    <t>ocel profilová UPN 240 jakost 11 375</t>
  </si>
  <si>
    <t>-371821355</t>
  </si>
  <si>
    <t>2523,2*0,00115 'Přepočtené koeficientem množství</t>
  </si>
  <si>
    <t>355</t>
  </si>
  <si>
    <t>998767102</t>
  </si>
  <si>
    <t>Přesun hmot pro zámečnické konstrukce stanovený z hmotnosti přesunovaného materiálu vodorovná dopravní vzdálenost do 50 m v objektech výšky přes 6 do 12 m</t>
  </si>
  <si>
    <t>2025912985</t>
  </si>
  <si>
    <t>767 - 3</t>
  </si>
  <si>
    <t>Lanový kotvící systém ( bude upřesněno - projekt neřeší )</t>
  </si>
  <si>
    <t>356</t>
  </si>
  <si>
    <t>767881132</t>
  </si>
  <si>
    <t>Montáž záchytného systému proti pádu bodů samostatných nebo v systému s poddajným kotvícím vedením na šikmé střechy (přes 15 °) se střešní krytinou drážkovanou</t>
  </si>
  <si>
    <t>915745715</t>
  </si>
  <si>
    <t>357</t>
  </si>
  <si>
    <t>70921381</t>
  </si>
  <si>
    <t>kotvicí bod ztužený pro dřevěné nosníky pomocí dvou závitových tyčí do předvrtaných otvorů dl 400mm</t>
  </si>
  <si>
    <t>279666871</t>
  </si>
  <si>
    <t>358</t>
  </si>
  <si>
    <t>767881161</t>
  </si>
  <si>
    <t>Montáž záchytného systému proti pádu nástavců určených k upevnění na sloupky nebo body v systému poddajného kotvícího vedení montáž lana uchycení lana k nástavcům</t>
  </si>
  <si>
    <t>2105654919</t>
  </si>
  <si>
    <t>359</t>
  </si>
  <si>
    <t>31452200</t>
  </si>
  <si>
    <t>nerezové lano určené pro systémy s požadavkem na permanentní kotvicí vedení tl 6mm</t>
  </si>
  <si>
    <t>383332975</t>
  </si>
  <si>
    <t>360</t>
  </si>
  <si>
    <t>31452204</t>
  </si>
  <si>
    <t>koncovka k nerez lanu pevná určená k nalisování na nerezové lano lano tl 6mm</t>
  </si>
  <si>
    <t>712966233</t>
  </si>
  <si>
    <t>361</t>
  </si>
  <si>
    <t>-2096265944</t>
  </si>
  <si>
    <t>767 - 4</t>
  </si>
  <si>
    <t>Výplně otvorů z hliníkových profilů ( součástí dodávky jsou prahové a parapetní izol.profily )</t>
  </si>
  <si>
    <t>362</t>
  </si>
  <si>
    <t>767 R_001</t>
  </si>
  <si>
    <t>Montáž výplní otvorů z Al profilů - dveří</t>
  </si>
  <si>
    <t>1661671685</t>
  </si>
  <si>
    <t>"ozn.60" (1,65+2,00+1,65+0,30)*2*1</t>
  </si>
  <si>
    <t>"ozn.61" (2,00+2,10)*2*1</t>
  </si>
  <si>
    <t>"ozn.62" (2,00+2,00+1,00+0,30)*2*1</t>
  </si>
  <si>
    <t>363</t>
  </si>
  <si>
    <t>767 R_009</t>
  </si>
  <si>
    <t>Montáž a dodávka - folie interierové ( vnitřní spára )</t>
  </si>
  <si>
    <t>1718994973</t>
  </si>
  <si>
    <t>"ozn.60" 1,65+2,30*2</t>
  </si>
  <si>
    <t>364</t>
  </si>
  <si>
    <t>767 R_010</t>
  </si>
  <si>
    <t>Montáž a dodávka - folie exterierová ( venkovní spára )</t>
  </si>
  <si>
    <t>-2124552245</t>
  </si>
  <si>
    <t>365</t>
  </si>
  <si>
    <t>767 R_011</t>
  </si>
  <si>
    <t>Náklady na manipulační techniku s nadrozměrnými pozicemi a skly</t>
  </si>
  <si>
    <t>kpl</t>
  </si>
  <si>
    <t>1286615791</t>
  </si>
  <si>
    <t>366</t>
  </si>
  <si>
    <t>R_001.1</t>
  </si>
  <si>
    <t>Vnitřní dveře dvoukřídlové; Al rám (např.schüco ADS 75.SI); U=1,2 W/(m2K); RAL9010 bílá; rozměr 200×210/180×197 cm ( ceny výrobků jsou orientační - budou upřesněny výrobcem dle parametrů dodaných projektantem ) podrobná specifikace dle PSV ozn.61</t>
  </si>
  <si>
    <t>1608569996</t>
  </si>
  <si>
    <t>367</t>
  </si>
  <si>
    <t>R_001.2</t>
  </si>
  <si>
    <t>Vstupní dveře; Al rám (např.schüco AWS/ADS 90.SI); U=0,84 W/(m2K); RAL9010 bílá; rozměr 165×200+30/90×197+55×197 cm; výbava dle vyhlášky 398/2009 ( ceny výrobků jsou orientační - budou upřesněny výrobcem dle parametrů dodaných projektantem ) podrobná specifikace dle PSV ozn.60</t>
  </si>
  <si>
    <t>-856253802</t>
  </si>
  <si>
    <t>368</t>
  </si>
  <si>
    <t>R_001.3</t>
  </si>
  <si>
    <t>Vnitřní dveře; Al rám (např.schüco ADS 75.SI); U=1,7 W/(m2K); RAL9010 bílá; rozměr 200×200+30/180×197 cm; ( ceny výrobků jsou orientační - budou upřesněny výrobcem dle parametrů dodaných projektantem ) podrobná specifikace dle PSV ozn.62</t>
  </si>
  <si>
    <t>2041989944</t>
  </si>
  <si>
    <t>369</t>
  </si>
  <si>
    <t>-1197766971</t>
  </si>
  <si>
    <t>771</t>
  </si>
  <si>
    <t>Podlahy z dlaždic</t>
  </si>
  <si>
    <t>370</t>
  </si>
  <si>
    <t>771591111</t>
  </si>
  <si>
    <t>Příprava podkladu před provedením dlažby nátěr penetrační na podlahu</t>
  </si>
  <si>
    <t>-1128364018</t>
  </si>
  <si>
    <t>371</t>
  </si>
  <si>
    <t>771111011</t>
  </si>
  <si>
    <t>Příprava podkladu před provedením dlažby vysátí podlah</t>
  </si>
  <si>
    <t>2078159970</t>
  </si>
  <si>
    <t>372</t>
  </si>
  <si>
    <t>771574263</t>
  </si>
  <si>
    <t>Montáž podlah z dlaždic keramických lepených flexibilním lepidlem maloformátových pro vysoké mechanické zatížení protiskluzných nebo reliéfních (bezbariérových) přes 9 do 12 ks/m2 ( velikost a typ - bude upřesněno )</t>
  </si>
  <si>
    <t>1930872539</t>
  </si>
  <si>
    <t>skladba C 1</t>
  </si>
  <si>
    <t>"101" 1,90*3,15+1,65*0,20+2,00*0,10</t>
  </si>
  <si>
    <t>"102" 6,925*12,35+2,35*0,175*2+2,00*0,10</t>
  </si>
  <si>
    <t>"104" 5,20*2,30+(0,80*2+0,90)*0,15</t>
  </si>
  <si>
    <t>"112" 2,20*3,975+1,10*0,10+0,90*0,10</t>
  </si>
  <si>
    <t>"113" 7,15*1,50+1,20*0,575+5,475*1,45+1,10*0,175+1,10*0,10+0,80*0,15*2+(0,70+0,80+1,45)*0,125</t>
  </si>
  <si>
    <t>"116" 3,15*2,575</t>
  </si>
  <si>
    <t>skladba C 2</t>
  </si>
  <si>
    <t>"105" 1,90*2,20+0,80*0,125</t>
  </si>
  <si>
    <t>"106" 1,675*1,825+0,70*0,125</t>
  </si>
  <si>
    <t>"107" 1,675*1,00</t>
  </si>
  <si>
    <t>"108" 2,20*1,90+0,80*0,125</t>
  </si>
  <si>
    <t>"109" 2,175*1,575+1,20*1,175+0,70*0,125*2</t>
  </si>
  <si>
    <t>"110" 2,20*1,65</t>
  </si>
  <si>
    <t>"111" 1,05*1,60</t>
  </si>
  <si>
    <t>"114" 3,225*3,05+2,15*0,65+5,475*1,50+(2,55+2,825)*0,65</t>
  </si>
  <si>
    <t>"117" 2,025*1,80+0,70*0,125*2</t>
  </si>
  <si>
    <t>"118" 1,00*1,80</t>
  </si>
  <si>
    <t>373</t>
  </si>
  <si>
    <t>59761434</t>
  </si>
  <si>
    <t>dlažba keramická slinutá hladká do interiéru i exteriéru pro vysoké mechanické namáhání přes 9 do 12ks/m2 ( velikost a typ - bude upřesněno )</t>
  </si>
  <si>
    <t>1738376469</t>
  </si>
  <si>
    <t>374</t>
  </si>
  <si>
    <t>771577111</t>
  </si>
  <si>
    <t>Montáž podlah z dlaždic keramických lepených flexibilním lepidlem Příplatek k cenám za plochu do 5 m2 jednotlivě</t>
  </si>
  <si>
    <t>1426940689</t>
  </si>
  <si>
    <t>375</t>
  </si>
  <si>
    <t>771474112</t>
  </si>
  <si>
    <t>Montáž soklů z dlaždic keramických lepených flexibilním lepidlem rovných, výšky přes 65 do 90 mm</t>
  </si>
  <si>
    <t>692622860</t>
  </si>
  <si>
    <t>"101" (1,90+3,15+0,20+0,10)*2-(1,45+1,80)</t>
  </si>
  <si>
    <t>"102" (6,925+12,35+0,175*2+0,10)*2+0,40*2-3,975-(0,90+1,80+2,05*2)</t>
  </si>
  <si>
    <t>"104" (5,20+2,30)*2-(0,80*3+0,90)</t>
  </si>
  <si>
    <t>"112" 2,20*2+3,975+0,10*2-0,90</t>
  </si>
  <si>
    <t>"113" (6,975+7,725+0,175+0,10)*2-3,225-(0,70+0,80*3+0,90*2+1,45)</t>
  </si>
  <si>
    <t>"115" 2,10*4-0,80</t>
  </si>
  <si>
    <t>"116" (3,15+2,575)*2-(0,70+0,80)</t>
  </si>
  <si>
    <t>"120" (1,825+4,45)*2-1,45</t>
  </si>
  <si>
    <t>"121" (1,80+2,10)*2-0,80</t>
  </si>
  <si>
    <t>376</t>
  </si>
  <si>
    <t>59761416</t>
  </si>
  <si>
    <t>sokl-dlažba keramická slinutá hladká do interiéru i exteriéru 300x80 mm ( bude upřesněno )</t>
  </si>
  <si>
    <t>-1529280474</t>
  </si>
  <si>
    <t>112,325*3,5 'Přepočtené koeficientem množství</t>
  </si>
  <si>
    <t>377</t>
  </si>
  <si>
    <t>998771102</t>
  </si>
  <si>
    <t>Přesun hmot pro podlahy z dlaždic stanovený z hmotnosti přesunovaného materiálu vodorovná dopravní vzdálenost do 50 m v objektech výšky přes 6 do 12 m</t>
  </si>
  <si>
    <t>-1204276285</t>
  </si>
  <si>
    <t>781</t>
  </si>
  <si>
    <t>Dokončovací práce - obklady</t>
  </si>
  <si>
    <t>378</t>
  </si>
  <si>
    <t>781474224</t>
  </si>
  <si>
    <t>Montáž obkladů vnitřních stěn z dlaždic keramických lepených flexibilním lepidlem maloformátových reliéfních nebo z dekorů přes 12 do 19 ks/m2 ( velikost bude upřesněna investorem )</t>
  </si>
  <si>
    <t>-1483131328</t>
  </si>
  <si>
    <t>379</t>
  </si>
  <si>
    <t>59761071</t>
  </si>
  <si>
    <t>obklad keramický hladký přes 12 do 19ks/m2obklad keramický hladký přes 12 do 19ks/m2  ( velikost bude upřesněna investorem )</t>
  </si>
  <si>
    <t>-38799794</t>
  </si>
  <si>
    <t>165,421*1,05 'Přepočtené koeficientem množství</t>
  </si>
  <si>
    <t>380</t>
  </si>
  <si>
    <t>781419191</t>
  </si>
  <si>
    <t>Montáž obkladů vnitřních stěn z dlaždic keramických Příplatek k cenám za plochu do 10 m2 jednotlivě</t>
  </si>
  <si>
    <t>204819327</t>
  </si>
  <si>
    <t>381</t>
  </si>
  <si>
    <t>781495111</t>
  </si>
  <si>
    <t>Příprava podkladu před provedením obkladu nátěr penetrační na stěnu</t>
  </si>
  <si>
    <t>-384479436</t>
  </si>
  <si>
    <t>382</t>
  </si>
  <si>
    <t>781674113</t>
  </si>
  <si>
    <t>Montáž obkladů parapetů z dlaždic keramických lepených flexibilním lepidlem, šířky parapetu přes 150 do 200 mm</t>
  </si>
  <si>
    <t>1481749743</t>
  </si>
  <si>
    <t>"č.m.: 114" 1,00*2</t>
  </si>
  <si>
    <t>383</t>
  </si>
  <si>
    <t>-75004243</t>
  </si>
  <si>
    <t>0,4*1,1 'Přepočtené koeficientem množství</t>
  </si>
  <si>
    <t>384</t>
  </si>
  <si>
    <t>781161021</t>
  </si>
  <si>
    <t>Příprava podkladu před provedením obkladu montáž profilu ukončujícího profilu rohového, vanového</t>
  </si>
  <si>
    <t>1747765790</t>
  </si>
  <si>
    <t>rohové a ukončovací lišty</t>
  </si>
  <si>
    <t>"114" (1,00+0,70*2)*2+2,00*4+2,00*2</t>
  </si>
  <si>
    <t>"ostatní" 1,00+0,90+1,05+2,00</t>
  </si>
  <si>
    <t>"112,116" (1,50+0,60+0,70)*2+(2,00+0,60+0,70)*2</t>
  </si>
  <si>
    <t>385</t>
  </si>
  <si>
    <t>59054133</t>
  </si>
  <si>
    <t>profil ukončovací pro vnější hrany obkladů hliník leskle eloxovaný chromem 10x2500mm</t>
  </si>
  <si>
    <t>-922604913</t>
  </si>
  <si>
    <t>33,95*1,1 'Přepočtené koeficientem množství</t>
  </si>
  <si>
    <t>386</t>
  </si>
  <si>
    <t>998781102</t>
  </si>
  <si>
    <t>Přesun hmot pro obklady keramické stanovený z hmotnosti přesunovaného materiálu vodorovná dopravní vzdálenost do 50 m v objektech výšky přes 6 do 12 m</t>
  </si>
  <si>
    <t>-1224547786</t>
  </si>
  <si>
    <t>783</t>
  </si>
  <si>
    <t>Dokončovací práce - nátěry</t>
  </si>
  <si>
    <t>387</t>
  </si>
  <si>
    <t>783138213</t>
  </si>
  <si>
    <t>Lakovací nátěr truhlářských konstrukcí dvojnásobný s mezibroušením epoxidový</t>
  </si>
  <si>
    <t>266039569</t>
  </si>
  <si>
    <t>"dřevěný práh" 0,92*0,26*1</t>
  </si>
  <si>
    <t>388</t>
  </si>
  <si>
    <t>783213021</t>
  </si>
  <si>
    <t>Napouštěcí nátěr tesařských prvků proti dřevokazným houbám, hmyzu a plísním nezabudovaných do konstrukce dvojnásobný syntetický</t>
  </si>
  <si>
    <t>-41126554</t>
  </si>
  <si>
    <t>(0,08+0,18)*2*44,00+(0,08+0,18)*2*243,60+(0,12+0,18)*2*3,00+(0,12+0,18)*2*10,50</t>
  </si>
  <si>
    <t>0,14*4*40,70</t>
  </si>
  <si>
    <t>(0,12+0,18)*2*414,00</t>
  </si>
  <si>
    <t>(0,05+0,16)*2*64,40</t>
  </si>
  <si>
    <t>349,656*2+0,025*1998,034*2</t>
  </si>
  <si>
    <t>(0,06+0,04)*2*(1260,00+414,00)</t>
  </si>
  <si>
    <t>fošny - podlaha půda</t>
  </si>
  <si>
    <t>(0,20+0,05)*2*250,00</t>
  </si>
  <si>
    <t>podlahové fošny P+D</t>
  </si>
  <si>
    <t>(0,25+0,04)*2*196,00+0,25*0,04*28*2</t>
  </si>
  <si>
    <t>záklop P+D</t>
  </si>
  <si>
    <t>389</t>
  </si>
  <si>
    <t>783201201</t>
  </si>
  <si>
    <t>Příprava podkladu tesařských konstrukcí před provedením nátěru broušení</t>
  </si>
  <si>
    <t>-106027669</t>
  </si>
  <si>
    <t>7,00*7,00+0,25*0,04*28*2+7,00*0,04*2</t>
  </si>
  <si>
    <t>390</t>
  </si>
  <si>
    <t>783201403</t>
  </si>
  <si>
    <t>Příprava podkladu tesařských konstrukcí před provedením nátěru oprášení</t>
  </si>
  <si>
    <t>-421621652</t>
  </si>
  <si>
    <t>391</t>
  </si>
  <si>
    <t>783 R_001</t>
  </si>
  <si>
    <t>Úprava povrchu tesařských konstrukcí - konstrukce mezipatra - drásáním ( bude upřesněno )</t>
  </si>
  <si>
    <t>-771849810</t>
  </si>
  <si>
    <t>392</t>
  </si>
  <si>
    <t>783238223</t>
  </si>
  <si>
    <t>Lakovací nátěr tesařských konstrukcí dvojnásobný s mezibroušením epoxidový</t>
  </si>
  <si>
    <t>-1940503912</t>
  </si>
  <si>
    <t>393</t>
  </si>
  <si>
    <t>783314203</t>
  </si>
  <si>
    <t>Základní antikorozní nátěr zámečnických konstrukcí jednonásobný syntetický samozákladující</t>
  </si>
  <si>
    <t>307666982</t>
  </si>
  <si>
    <t>kotevní prvky v krovu</t>
  </si>
  <si>
    <t>"kotvení pozednice" 0,20*13*2</t>
  </si>
  <si>
    <t>"ocelové vaznice a sloupky v krovu" 0,24*4*19,00*2+0,16*4*3,00*2+0,20*3</t>
  </si>
  <si>
    <t>překlady z válcovaných nosníků</t>
  </si>
  <si>
    <t>"I 160" 0,574*1,50*2</t>
  </si>
  <si>
    <t>"I 180" 0,641*3,50*2</t>
  </si>
  <si>
    <t>"I 200" 0,709*(2,80*2+4,50*2)</t>
  </si>
  <si>
    <t>"I 220" 0,777*4,50*2</t>
  </si>
  <si>
    <t>"HE 240B" 0,24*6*(2,00+2,80)</t>
  </si>
  <si>
    <t>kotvení dřevěných sloupků mezipatra k podkladu</t>
  </si>
  <si>
    <t>0,20*9</t>
  </si>
  <si>
    <t>kotvení stropnic do věnce</t>
  </si>
  <si>
    <t>0,15*14</t>
  </si>
  <si>
    <t>ocelové zárubně</t>
  </si>
  <si>
    <t>0,225*(0,70*6+0,80*6+1,97*2*9)</t>
  </si>
  <si>
    <t>0,260*(0,80*4+0,90*3+1,97*2*7)</t>
  </si>
  <si>
    <t>394</t>
  </si>
  <si>
    <t>783315101</t>
  </si>
  <si>
    <t>Mezinátěr zámečnických konstrukcí jednonásobný syntetický standardní</t>
  </si>
  <si>
    <t>-1285286999</t>
  </si>
  <si>
    <t>395</t>
  </si>
  <si>
    <t>783317101</t>
  </si>
  <si>
    <t>Krycí nátěr (email) zámečnických konstrukcí jednonásobný syntetický standardní</t>
  </si>
  <si>
    <t>1968665411</t>
  </si>
  <si>
    <t>784</t>
  </si>
  <si>
    <t>Dokončovací práce - malby a tapety</t>
  </si>
  <si>
    <t>396</t>
  </si>
  <si>
    <t>619991001</t>
  </si>
  <si>
    <t>Zakrytí vnitřních ploch před znečištěním včetně pozdějšího odkrytí podlah fólií přilepenou lepící páskou</t>
  </si>
  <si>
    <t>1585028546</t>
  </si>
  <si>
    <t>zakrytí podlah</t>
  </si>
  <si>
    <t>"dlažba" 159,028+53,903</t>
  </si>
  <si>
    <t>"dřevěné podium + schodiště" 7,00*7,00+(0,30+0,20)*1,00*17</t>
  </si>
  <si>
    <t>"zásobování - 122" 5,40*5,70</t>
  </si>
  <si>
    <t>397</t>
  </si>
  <si>
    <t>619991011</t>
  </si>
  <si>
    <t>Zakrytí vnitřních ploch před znečištěním včetně pozdějšího odkrytí konstrukcí a prvků obalením fólií a přelepením páskou</t>
  </si>
  <si>
    <t>1691566343</t>
  </si>
  <si>
    <t>"keramické obklady" 165,421</t>
  </si>
  <si>
    <t>398</t>
  </si>
  <si>
    <t>619991021</t>
  </si>
  <si>
    <t>Zakrytí vnitřních ploch před znečištěním včetně pozdějšího odkrytí rámů oken a dveří, keramických soklů oblepením malířskou páskou</t>
  </si>
  <si>
    <t>1120997806</t>
  </si>
  <si>
    <t>"keramický sokl" 112,325</t>
  </si>
  <si>
    <t>399</t>
  </si>
  <si>
    <t>784171111</t>
  </si>
  <si>
    <t>Zakrytí nemalovaných ploch (materiál ve specifikaci) včetně pozdějšího odkrytí svislých ploch např. stěn, oken, dveří v místnostech výšky do 3,80</t>
  </si>
  <si>
    <t>-2105615080</t>
  </si>
  <si>
    <t>okna a vstupní dveře</t>
  </si>
  <si>
    <t>1,00*1,00*4+1,50*1,50*6+1,10*2,10*2+1,65*2,30+1,25*2,30*2</t>
  </si>
  <si>
    <t>"zásobování" 1,00*2,30+3,00*2,30+4,00*2,00*2</t>
  </si>
  <si>
    <t>vnitřní parapety</t>
  </si>
  <si>
    <t>"šířka 300 mm" (1,00*4+1,50*6)*0,40</t>
  </si>
  <si>
    <t>zábradlí podia, schodišťové zábradlí</t>
  </si>
  <si>
    <t>7,00*1,20*2+(1,60+0,575+2,776)*1,20*2</t>
  </si>
  <si>
    <t>ostatní - kuchyňské linky, zařizovací předměty, bar pult apod.</t>
  </si>
  <si>
    <t>125,000</t>
  </si>
  <si>
    <t>400</t>
  </si>
  <si>
    <t>58124844</t>
  </si>
  <si>
    <t>fólie pro malířské potřeby zakrývací tl 25µ 4x5m</t>
  </si>
  <si>
    <t>1935278533</t>
  </si>
  <si>
    <t>215,747*1,1 'Přepočtené koeficientem množství</t>
  </si>
  <si>
    <t>401</t>
  </si>
  <si>
    <t>784211101</t>
  </si>
  <si>
    <t>Malby z malířských směsí otěruvzdorných za mokra dvojnásobné, bílé za mokra otěruvzdorné výborně v místnostech výšky do 3,80 m</t>
  </si>
  <si>
    <t>1062076456</t>
  </si>
  <si>
    <t>stropy SDK</t>
  </si>
  <si>
    <t>"dle odd.763 - PSV ozn.400A-I" 4,20+3,10+4,20+4,90+3,70+1,70+1,70+3,70+1,80</t>
  </si>
  <si>
    <t>stropy z keramických vložek</t>
  </si>
  <si>
    <t>stěny zděné</t>
  </si>
  <si>
    <t>(1,90+3,15)*2*2,80</t>
  </si>
  <si>
    <t>(5,20+2,30+1,90+2,20+1,675*2+1,825+1,00+2,20+1,90)*2*2,80</t>
  </si>
  <si>
    <t>(3,375+1,575+2,20+1,05+1,65*2+2,20+3,975)*2*2,80-3,975*2,30</t>
  </si>
  <si>
    <t>(6,975+12,35+0,575+0,65*2+2,10*2+3,15+2,575)*2*2,80</t>
  </si>
  <si>
    <t>(2,025+1,00+1,80*2+1,825*3+0,90+4,45+2,10)*2*2,80</t>
  </si>
  <si>
    <t>"zásobování" 5,40*(2,42+2,22)+5,40*(2,42+2,22)*1/2*2</t>
  </si>
  <si>
    <t>-2,80*2,20+0,10*(3,00+2,30*2)</t>
  </si>
  <si>
    <t>-4,00*2,00*2+0,10*(4,00+2,00*2)*2</t>
  </si>
  <si>
    <t>"203" 12,35*(0,25+4,40*1/2)*2</t>
  </si>
  <si>
    <t>402</t>
  </si>
  <si>
    <t>784211105</t>
  </si>
  <si>
    <t>Malby z malířských směsí otěruvzdorných za mokra dvojnásobné, bílé za mokra otěruvzdorné výborně v místnostech výšky přes 5,00 m</t>
  </si>
  <si>
    <t>-699784937</t>
  </si>
  <si>
    <t>"dle pol.763" 5,00*3*7,00</t>
  </si>
  <si>
    <t>stěny</t>
  </si>
  <si>
    <t>(6,925+12,35)*2*3,175+(12,35+5,00)*1/2*2,525+0,40*2*6,95-3,975*2,30</t>
  </si>
  <si>
    <t>-2,05*2,00*2+0,175*(2,25+2,30*2)*2</t>
  </si>
  <si>
    <t>02 - ZTI</t>
  </si>
  <si>
    <t>Veronika Šturcová</t>
  </si>
  <si>
    <t xml:space="preserve">    721 - Zdravotechnika - vnitřní kanalizace</t>
  </si>
  <si>
    <t xml:space="preserve">    722 - Zdravotechnika - vnitřní vodovod</t>
  </si>
  <si>
    <t xml:space="preserve">    723 - Zdravotechnika - vnitřní plynovod</t>
  </si>
  <si>
    <t xml:space="preserve">    724 - Zdravotechnika - strojní vybavení</t>
  </si>
  <si>
    <t xml:space="preserve">    726 - Zdravotechnika - předstěnové instalace</t>
  </si>
  <si>
    <t>721</t>
  </si>
  <si>
    <t>Zdravotechnika - vnitřní kanalizace</t>
  </si>
  <si>
    <t>721173401</t>
  </si>
  <si>
    <t>Potrubí z trub PVC SN4 svodné (ležaté) DN 110</t>
  </si>
  <si>
    <t>2080026783</t>
  </si>
  <si>
    <t>"PVC KG DN 100" 38</t>
  </si>
  <si>
    <t>721173402</t>
  </si>
  <si>
    <t>Potrubí z trub PVC SN4 svodné (ležaté) DN 125</t>
  </si>
  <si>
    <t>1508932045</t>
  </si>
  <si>
    <t>"PVC KG DN 125" 20</t>
  </si>
  <si>
    <t>721173403</t>
  </si>
  <si>
    <t>Potrubí z trub PVC SN4 svodné (ležaté) DN 160</t>
  </si>
  <si>
    <t>-1197203332</t>
  </si>
  <si>
    <t>"PVC KG DN 150" 5</t>
  </si>
  <si>
    <t>721174024</t>
  </si>
  <si>
    <t>Potrubí z trub polypropylenových odpadní (svislé) DN 75</t>
  </si>
  <si>
    <t>-1131914009</t>
  </si>
  <si>
    <t>"HT 070" 8</t>
  </si>
  <si>
    <t>721174025</t>
  </si>
  <si>
    <t>Potrubí z trub polypropylenových odpadní (svislé) DN 110</t>
  </si>
  <si>
    <t>719278442</t>
  </si>
  <si>
    <t>"HT 100" 20</t>
  </si>
  <si>
    <t>721174042</t>
  </si>
  <si>
    <t>Potrubí z trub polypropylenových připojovací DN 40</t>
  </si>
  <si>
    <t>-1819963630</t>
  </si>
  <si>
    <t>"HT 040" 5</t>
  </si>
  <si>
    <t>721174043</t>
  </si>
  <si>
    <t>Potrubí z trub polypropylenových připojovací DN 50</t>
  </si>
  <si>
    <t>1287172835</t>
  </si>
  <si>
    <t>"HT 050" 35</t>
  </si>
  <si>
    <t>721174044</t>
  </si>
  <si>
    <t>Potrubí z trub polypropylenových připojovací DN 75</t>
  </si>
  <si>
    <t>333405852</t>
  </si>
  <si>
    <t>"HT 070" 10</t>
  </si>
  <si>
    <t>721174045</t>
  </si>
  <si>
    <t>Potrubí z trub polypropylenových připojovací DN 110</t>
  </si>
  <si>
    <t>-1883501077</t>
  </si>
  <si>
    <t>"HT 100" 6</t>
  </si>
  <si>
    <t>721174063</t>
  </si>
  <si>
    <t>Potrubí z trub polypropylenových větrací DN 110</t>
  </si>
  <si>
    <t>-947614920</t>
  </si>
  <si>
    <t>"POTRUBÍ NAD STŘECHU" 2</t>
  </si>
  <si>
    <t>721194104</t>
  </si>
  <si>
    <t>Vyměření přípojek na potrubí vyvedení a upevnění odpadních výpustek DN 40</t>
  </si>
  <si>
    <t>-814289096</t>
  </si>
  <si>
    <t>721194105</t>
  </si>
  <si>
    <t>Vyměření přípojek na potrubí vyvedení a upevnění odpadních výpustek DN 50</t>
  </si>
  <si>
    <t>-668852472</t>
  </si>
  <si>
    <t>721194107</t>
  </si>
  <si>
    <t>Vyměření přípojek na potrubí vyvedení a upevnění odpadních výpustek DN 70</t>
  </si>
  <si>
    <t>-642950671</t>
  </si>
  <si>
    <t>721194109</t>
  </si>
  <si>
    <t>Vyměření přípojek na potrubí vyvedení a upevnění odpadních výpustek DN 100</t>
  </si>
  <si>
    <t>1508364451</t>
  </si>
  <si>
    <t>721212125</t>
  </si>
  <si>
    <t>Odtokové sprchové žlaby se zápachovou uzávěrkou a krycím roštem délky 900 mm</t>
  </si>
  <si>
    <t>-519644487</t>
  </si>
  <si>
    <t>721212128-R</t>
  </si>
  <si>
    <t>Odtokové podlahové žlaby se zápachovou uzávěrkou a krycím roštem délky 1500 mm</t>
  </si>
  <si>
    <t>2069075443</t>
  </si>
  <si>
    <t>721226512</t>
  </si>
  <si>
    <t>Zápachové uzávěrky podomítkové (Pe) s krycí deskou pro pračku a myčku DN 50</t>
  </si>
  <si>
    <t>1690292286</t>
  </si>
  <si>
    <t>721226513-R</t>
  </si>
  <si>
    <t>Zápachové uzávěrky podomítkové - pro jednotky VZT</t>
  </si>
  <si>
    <t>-1133845547</t>
  </si>
  <si>
    <t>721273153</t>
  </si>
  <si>
    <t>Ventilační hlavice z polypropylenu (PP) DN 110</t>
  </si>
  <si>
    <t>-1687618772</t>
  </si>
  <si>
    <t>"POTRUBÍ NAD STŘECHU" 1</t>
  </si>
  <si>
    <t>721274103</t>
  </si>
  <si>
    <t>Ventily přivzdušňovací odpadních potrubí venkovní DN 110</t>
  </si>
  <si>
    <t>-1235344028</t>
  </si>
  <si>
    <t>"PŘIVZDUŠOVACÍ VENTIL" 4</t>
  </si>
  <si>
    <t>721290111</t>
  </si>
  <si>
    <t>Zkouška těsnosti kanalizace v objektech vodou do DN 125</t>
  </si>
  <si>
    <t>-1541842652</t>
  </si>
  <si>
    <t>38+20</t>
  </si>
  <si>
    <t>721290112</t>
  </si>
  <si>
    <t>Zkouška těsnosti kanalizace v objektech vodou DN 150 nebo DN 200</t>
  </si>
  <si>
    <t>-1432499021</t>
  </si>
  <si>
    <t>998721101</t>
  </si>
  <si>
    <t>Přesun hmot pro vnitřní kanalizace stanovený z hmotnosti přesunovaného materiálu vodorovná dopravní vzdálenost do 50 m v objektech výšky do 6 m</t>
  </si>
  <si>
    <t>-1385445014</t>
  </si>
  <si>
    <t>722</t>
  </si>
  <si>
    <t>Zdravotechnika - vnitřní vodovod</t>
  </si>
  <si>
    <t>722174022</t>
  </si>
  <si>
    <t>Potrubí z plastových trubek z polypropylenu (PPR) svařovaných polyfuzně PN 20 (SDR 6) D 20 x 3,4</t>
  </si>
  <si>
    <t>796796556</t>
  </si>
  <si>
    <t>722174023</t>
  </si>
  <si>
    <t>Potrubí z plastových trubek z polypropylenu (PPR) svařovaných polyfuzně PN 20 (SDR 6) D 25 x 4,2</t>
  </si>
  <si>
    <t>-1862752563</t>
  </si>
  <si>
    <t>722174024</t>
  </si>
  <si>
    <t>Potrubí z plastových trubek z polypropylenu (PPR) svařovaných polyfuzně PN 20 (SDR 6) D 32 x 5,4</t>
  </si>
  <si>
    <t>586225676</t>
  </si>
  <si>
    <t>722174062</t>
  </si>
  <si>
    <t>Potrubí z plastových trubek z polypropylenu (PPR) svařovaných polyfuzně křížení potrubí (PPR) PN 20 (SDR 6) D 20 x 3,4</t>
  </si>
  <si>
    <t>1560355855</t>
  </si>
  <si>
    <t>722174063</t>
  </si>
  <si>
    <t>Potrubí z plastových trubek z polypropylenu (PPR) svařovaných polyfuzně křížení potrubí (PPR) PN 20 (SDR 6) D 25 x 4,2</t>
  </si>
  <si>
    <t>2058575136</t>
  </si>
  <si>
    <t>722174073</t>
  </si>
  <si>
    <t>Potrubí z plastových trubek z polypropylenu (PPR) svařovaných polyfuzně kompenzační smyčky na potrubí (PPR) D 25 x 4,2</t>
  </si>
  <si>
    <t>1443759174</t>
  </si>
  <si>
    <t>722181231</t>
  </si>
  <si>
    <t>Ochrana potrubí termoizolačními trubicemi z pěnového polyetylenu PE přilepenými v příčných a podélných spojích, tloušťky izolace přes 9 do 13 mm, vnitřního průměru izolace DN do 22 mm</t>
  </si>
  <si>
    <t>1854308088</t>
  </si>
  <si>
    <t>722181232</t>
  </si>
  <si>
    <t>Ochrana potrubí termoizolačními trubicemi z pěnového polyetylenu PE přilepenými v příčných a podélných spojích, tloušťky izolace přes 9 do 13 mm, vnitřního průměru izolace DN přes 22 do 45 mm</t>
  </si>
  <si>
    <t>1197461623</t>
  </si>
  <si>
    <t>722182012</t>
  </si>
  <si>
    <t>Podpůrný žlab pro potrubí průměru D 25</t>
  </si>
  <si>
    <t>-1918852413</t>
  </si>
  <si>
    <t>20*3</t>
  </si>
  <si>
    <t>722190401</t>
  </si>
  <si>
    <t>Zřízení přípojek na potrubí vyvedení a upevnění výpustek do DN 25</t>
  </si>
  <si>
    <t>-1197829253</t>
  </si>
  <si>
    <t>722220161</t>
  </si>
  <si>
    <t>Armatury s jedním závitem plastové (PPR) PN 20 (SDR 6) DN 20 x G 1/2 (nástěnný komplet)</t>
  </si>
  <si>
    <t>2064552242</t>
  </si>
  <si>
    <t>722221134</t>
  </si>
  <si>
    <t>Armatury s jedním závitem ventily výtokové G 1/2</t>
  </si>
  <si>
    <t>167251755</t>
  </si>
  <si>
    <t>722232011</t>
  </si>
  <si>
    <t>Armatury se dvěma závity kulové kohouty PN 16 do 120°C podomítkové vnitřní závit G 1/2</t>
  </si>
  <si>
    <t>-1214690909</t>
  </si>
  <si>
    <t>722240122</t>
  </si>
  <si>
    <t>Armatury z plastických hmot kohouty (PPR) kulové DN 20</t>
  </si>
  <si>
    <t>1611717475</t>
  </si>
  <si>
    <t>722240123</t>
  </si>
  <si>
    <t>Armatury z plastických hmot kohouty (PPR) kulové DN 25</t>
  </si>
  <si>
    <t>231332648</t>
  </si>
  <si>
    <t>722270102-R</t>
  </si>
  <si>
    <t>Vodoměrové sestavy závitové G 1 - komplet včetně příslušenství</t>
  </si>
  <si>
    <t>1247312778</t>
  </si>
  <si>
    <t>722290234</t>
  </si>
  <si>
    <t>Zkoušky, proplach a desinfekce vodovodního potrubí proplach a desinfekce vodovodního potrubí do DN 80</t>
  </si>
  <si>
    <t>-1134859867</t>
  </si>
  <si>
    <t>52+130+5</t>
  </si>
  <si>
    <t>998722101</t>
  </si>
  <si>
    <t>Přesun hmot pro vnitřní vodovod stanovený z hmotnosti přesunovaného materiálu vodorovná dopravní vzdálenost do 50 m v objektech výšky do 6 m</t>
  </si>
  <si>
    <t>1836135973</t>
  </si>
  <si>
    <t>998722102</t>
  </si>
  <si>
    <t>Přesun hmot pro vnitřní vodovod stanovený z hmotnosti přesunovaného materiálu vodorovná dopravní vzdálenost do 50 m v objektech výšky přes 6 do 12 m</t>
  </si>
  <si>
    <t>-1695870194</t>
  </si>
  <si>
    <t>723</t>
  </si>
  <si>
    <t>Zdravotechnika - vnitřní plynovod</t>
  </si>
  <si>
    <t>723111204</t>
  </si>
  <si>
    <t>Potrubí z ocelových trubek závitových černých spojovaných svařováním, bezešvých běžných DN 25</t>
  </si>
  <si>
    <t>100141328</t>
  </si>
  <si>
    <t>723150368</t>
  </si>
  <si>
    <t>Potrubí z ocelových trubek hladkých chráničky Ø 76/3,2</t>
  </si>
  <si>
    <t>-97680690</t>
  </si>
  <si>
    <t>723160204-R</t>
  </si>
  <si>
    <t>HUP - 2X PLYNOMĚR BK G4 + REGULÁTOR komplet včetně KK a příslušenství</t>
  </si>
  <si>
    <t>-54148200</t>
  </si>
  <si>
    <t>Poznámka k položce:_x000D_
UMÍSTĚNÍ V NICE OBVODOVÉHO ZDVIA OBJEKTU _x000D_
- rozměr 900x500x250mm_x000D_
- výška výklenku min. 500 mm nad úrovní upraveného terénu</t>
  </si>
  <si>
    <t>723190104</t>
  </si>
  <si>
    <t>Přípojky plynovodní ke spotřebičům z hadic nerezových vnitřní závit G 1/2 FF, délky 75 cm</t>
  </si>
  <si>
    <t>-1127805353</t>
  </si>
  <si>
    <t>723190105-R</t>
  </si>
  <si>
    <t>Revize plynovodního potrubí a plyn. zařízení</t>
  </si>
  <si>
    <t>-1654419212</t>
  </si>
  <si>
    <t>723190253</t>
  </si>
  <si>
    <t>Přípojky plynovodní ke strojům a zařízením z trubek vyvedení a upevnění plynovodních výpustek na potrubí DN 25</t>
  </si>
  <si>
    <t>-422710244</t>
  </si>
  <si>
    <t>723231163-R</t>
  </si>
  <si>
    <t xml:space="preserve">Kohout kulový přímý G 3/4 </t>
  </si>
  <si>
    <t>-1156922388</t>
  </si>
  <si>
    <t>723231164-R</t>
  </si>
  <si>
    <t xml:space="preserve">Kohout kulový přímý G 1 </t>
  </si>
  <si>
    <t>-1480048875</t>
  </si>
  <si>
    <t>998723101</t>
  </si>
  <si>
    <t>Přesun hmot pro vnitřní plynovod stanovený z hmotnosti přesunovaného materiálu vodorovná dopravní vzdálenost do 50 m v objektech výšky do 6 m</t>
  </si>
  <si>
    <t>-2051334151</t>
  </si>
  <si>
    <t>724</t>
  </si>
  <si>
    <t>Zdravotechnika - strojní vybavení</t>
  </si>
  <si>
    <t>724246010-R</t>
  </si>
  <si>
    <t>Zařízení pro cirkulaci vody TUV - čerpadlo GRUNDFOS UP 15-14B, 230 V/50Hz, 23W - komplet včetně příslušenství a armatur</t>
  </si>
  <si>
    <t>1741736469</t>
  </si>
  <si>
    <t>725112022</t>
  </si>
  <si>
    <t>Zařízení záchodů klozety keramické závěsné na nosné stěny s hlubokým splachováním odpad vodorovný</t>
  </si>
  <si>
    <t>-180157643</t>
  </si>
  <si>
    <t>"klasický" 3</t>
  </si>
  <si>
    <t>"invalida" 2</t>
  </si>
  <si>
    <t>725121013</t>
  </si>
  <si>
    <t>Pisoárové záchodky splachovače automatické s montážní krabicí bateriové</t>
  </si>
  <si>
    <t>754816250</t>
  </si>
  <si>
    <t>725211615</t>
  </si>
  <si>
    <t>Umyvadla keramická bílá bez výtokových armatur připevněná na stěnu šrouby s krytem na sifon (polosloupem) 500 mm</t>
  </si>
  <si>
    <t>-722091559</t>
  </si>
  <si>
    <t>725211681</t>
  </si>
  <si>
    <t>Umyvadla keramická bílá bez výtokových armatur připevněná na stěnu šrouby zdravotní bílá 640 mm</t>
  </si>
  <si>
    <t>49906748</t>
  </si>
  <si>
    <t>725244523</t>
  </si>
  <si>
    <t>Sprchové dveře a zástěny zástěny sprchové rohové čtvercové/obdélníkové rámové se skleněnou výplní tl. 4 a 5 mm dveře posuvné dvoudílné, vstup z rohu, na vaničku 900x900 mm</t>
  </si>
  <si>
    <t>-1514774780</t>
  </si>
  <si>
    <t>725291511</t>
  </si>
  <si>
    <t>Doplňky zařízení koupelen a záchodů plastové dávkovač tekutého mýdla na 350 ml</t>
  </si>
  <si>
    <t>-1463423254</t>
  </si>
  <si>
    <t>725291521</t>
  </si>
  <si>
    <t>Doplňky zařízení koupelen a záchodů plastové zásobník toaletních papírů</t>
  </si>
  <si>
    <t>1671794804</t>
  </si>
  <si>
    <t>725291531</t>
  </si>
  <si>
    <t>Doplňky zařízení koupelen a záchodů plastové zásobník papírových ručníků</t>
  </si>
  <si>
    <t>-11367705</t>
  </si>
  <si>
    <t>725291703</t>
  </si>
  <si>
    <t>Doplňky zařízení koupelen a záchodů smaltované madla rovná, délky 500 mm</t>
  </si>
  <si>
    <t>-1144913354</t>
  </si>
  <si>
    <t>725311121-R</t>
  </si>
  <si>
    <t xml:space="preserve">Dřez jednoduchý nerezový se zápachovou uzávěrkou s odkapávací plochou </t>
  </si>
  <si>
    <t>-1630231466</t>
  </si>
  <si>
    <t>725311131-R</t>
  </si>
  <si>
    <t xml:space="preserve">Dřez dvojitý nerezový se zápachovou uzávěrkou </t>
  </si>
  <si>
    <t>1156495250</t>
  </si>
  <si>
    <t>725331111-R</t>
  </si>
  <si>
    <t>Výlevka bez výtokových armatur keramická se sklopnou plastovou mřížkou - závěsná</t>
  </si>
  <si>
    <t>-1042471222</t>
  </si>
  <si>
    <t>725535212-R</t>
  </si>
  <si>
    <t>Pojistné armatury a pojistný ventil k plynovému kotly NUVOLA DUO-TEC (BAXI)</t>
  </si>
  <si>
    <t>1688646565</t>
  </si>
  <si>
    <t>725535222-R</t>
  </si>
  <si>
    <t>Armatury pro plynový kotel</t>
  </si>
  <si>
    <t>-1696904769</t>
  </si>
  <si>
    <t>725821312</t>
  </si>
  <si>
    <t>Baterie dřezové nástěnné pákové s otáčivým kulatým ústím a délkou ramínka 300 mm</t>
  </si>
  <si>
    <t>1958071220</t>
  </si>
  <si>
    <t>"VÝLEVKA" 2</t>
  </si>
  <si>
    <t>725821329</t>
  </si>
  <si>
    <t>Baterie dřezové stojánkové pákové s otáčivým ústím a délkou ramínka s vytahovací sprškou</t>
  </si>
  <si>
    <t>248739362</t>
  </si>
  <si>
    <t>725822613</t>
  </si>
  <si>
    <t>Baterie umyvadlové stojánkové pákové s výpustí</t>
  </si>
  <si>
    <t>-739198493</t>
  </si>
  <si>
    <t>725841332</t>
  </si>
  <si>
    <t>Baterie sprchové podomítkové (zápustné) s přepínačem a pohyblivým držákem</t>
  </si>
  <si>
    <t>-1965463977</t>
  </si>
  <si>
    <t>725851305</t>
  </si>
  <si>
    <t>Ventily odpadní pro zařizovací předměty dřezové bez přepadu G 6/4</t>
  </si>
  <si>
    <t>1987718980</t>
  </si>
  <si>
    <t>725851307</t>
  </si>
  <si>
    <t>Ventily odpadní pro zařizovací předměty dřezové bez přepadu G 6/4 pro dvojdřez</t>
  </si>
  <si>
    <t>1351187341</t>
  </si>
  <si>
    <t>725851325</t>
  </si>
  <si>
    <t>Ventily odpadní pro zařizovací předměty umyvadlové bez přepadu G 5/4</t>
  </si>
  <si>
    <t>1847935865</t>
  </si>
  <si>
    <t>725861102</t>
  </si>
  <si>
    <t>Zápachové uzávěrky zařizovacích předmětů pro umyvadla DN 40</t>
  </si>
  <si>
    <t>-643361622</t>
  </si>
  <si>
    <t>725862103</t>
  </si>
  <si>
    <t>Zápachové uzávěrky zařizovacích předmětů pro dřezy DN 40/50</t>
  </si>
  <si>
    <t>1535357250</t>
  </si>
  <si>
    <t>725865411</t>
  </si>
  <si>
    <t>Zápachové uzávěrky zařizovacích předmětů pro pisoáry DN 32/40</t>
  </si>
  <si>
    <t>1802147790</t>
  </si>
  <si>
    <t>725980122</t>
  </si>
  <si>
    <t>Dvířka 15/20</t>
  </si>
  <si>
    <t>-232206508</t>
  </si>
  <si>
    <t>998725101</t>
  </si>
  <si>
    <t>Přesun hmot pro zařizovací předměty stanovený z hmotnosti přesunovaného materiálu vodorovná dopravní vzdálenost do 50 m v objektech výšky do 6 m</t>
  </si>
  <si>
    <t>1809542066</t>
  </si>
  <si>
    <t>998725102</t>
  </si>
  <si>
    <t>Přesun hmot pro zařizovací předměty stanovený z hmotnosti přesunovaného materiálu vodorovná dopravní vzdálenost do 50 m v objektech výšky přes 6 do 12 m</t>
  </si>
  <si>
    <t>-1085210073</t>
  </si>
  <si>
    <t>726</t>
  </si>
  <si>
    <t>Zdravotechnika - předstěnové instalace</t>
  </si>
  <si>
    <t>726131042</t>
  </si>
  <si>
    <t>Předstěnové instalační systémy do lehkých stěn s kovovou konstrukcí pro závěsné klozety ovládání zepředu, stavební výšky 1120 mm s připojením na odsávání zápachu</t>
  </si>
  <si>
    <t>-1407012973</t>
  </si>
  <si>
    <t>"WC" 3</t>
  </si>
  <si>
    <t>"VÝLEVKA" 1</t>
  </si>
  <si>
    <t>726131043</t>
  </si>
  <si>
    <t>Předstěnové instalační systémy do lehkých stěn s kovovou konstrukcí pro závěsné klozety ovládání zepředu, stavební výšky 1120 mm pro tělesně postižené</t>
  </si>
  <si>
    <t>1970927951</t>
  </si>
  <si>
    <t>726191001</t>
  </si>
  <si>
    <t>Ostatní příslušenství instalačních systémů zvukoizolační souprava pro WC a bidet</t>
  </si>
  <si>
    <t>1450010199</t>
  </si>
  <si>
    <t>726191002</t>
  </si>
  <si>
    <t>Ostatní příslušenství instalačních systémů souprava pro předstěnovou montáž</t>
  </si>
  <si>
    <t>1930966371</t>
  </si>
  <si>
    <t>998726111</t>
  </si>
  <si>
    <t>Přesun hmot pro instalační prefabrikáty stanovený z hmotnosti přesunovaného materiálu vodorovná dopravní vzdálenost do 50 m v objektech výšky do 6 m</t>
  </si>
  <si>
    <t>869403855</t>
  </si>
  <si>
    <t>03 - Vytápění</t>
  </si>
  <si>
    <t>Ing.Jiří Jánský (import)</t>
  </si>
  <si>
    <t xml:space="preserve">    D1 - VYTÁPĚNÍ</t>
  </si>
  <si>
    <t xml:space="preserve">    D2 - POTRUBÍ Z TRUBEK MĚDĚNÝCH SPOJOVANÝCH LISOVÁNÍM</t>
  </si>
  <si>
    <t xml:space="preserve">    D3 - ARMATURY</t>
  </si>
  <si>
    <t xml:space="preserve">    D4 - VENTILY TERMOSTATCKÉ OTOPNÝCH TĚLES JEDNOREGULAČNÍ</t>
  </si>
  <si>
    <t xml:space="preserve">    D5 - TĚLESA OCELOVÁ  DESKOVÁ V PROVEDENÍ VENTIL KOMPAKT</t>
  </si>
  <si>
    <t xml:space="preserve">    D6 - IZOLACE TEPELNÉ</t>
  </si>
  <si>
    <t xml:space="preserve">    D7 - HODINOVÉ SAZBY:</t>
  </si>
  <si>
    <t>D1</t>
  </si>
  <si>
    <t>VYTÁPĚNÍ</t>
  </si>
  <si>
    <t>PC1</t>
  </si>
  <si>
    <t>KONDENZAČNÍ PLYNOVÝ KOTEL S OHŘEVEM TV V 40-TI LITROVÉM NEREZOVÉM ZÁSOBNÍKU, TEPELNÝ VÝKON VYTÁPĚNÍ 12 kW, OHŘEV TV 16 kW, KOAXIÁLNÍ ODVOD SPALIN PŘES STŘECHU 60/100, REGULACE DLE ŘÍDÍCÍ MÍSTNOSTI</t>
  </si>
  <si>
    <t>KS</t>
  </si>
  <si>
    <t>Pol17</t>
  </si>
  <si>
    <t>PŘÍSLUŠENSTVÍ KOTLE - REVIZNÍ T KUS</t>
  </si>
  <si>
    <t>Pol18</t>
  </si>
  <si>
    <t>EXPANZNÍ NÁDOBA TV 2 L</t>
  </si>
  <si>
    <t>Pol19</t>
  </si>
  <si>
    <t>Prostorový přístroj s časovým týdenním programováním (B&amp;P)</t>
  </si>
  <si>
    <t>Pol20</t>
  </si>
  <si>
    <t>ODKALOOdkalovací magnetický fi ltr 1”</t>
  </si>
  <si>
    <t>Pol21</t>
  </si>
  <si>
    <t>Vertikální komínová koncovka Ø 60/100, délka 1,1 m (0,7 m nad střechu) – (plast/plast)</t>
  </si>
  <si>
    <t>Pol22</t>
  </si>
  <si>
    <t>Průchodka střechou – šikmá, nastavitelný sklon 25°–45</t>
  </si>
  <si>
    <t>Pol23</t>
  </si>
  <si>
    <t>Koaxiální trubky Ø 60/100 mm, délka 1000 mm (plast/kov)</t>
  </si>
  <si>
    <t>Pol112</t>
  </si>
  <si>
    <t>MONTÁŽ KOTLE A PŘÍSLUŠENSTVÍ</t>
  </si>
  <si>
    <t>732 33-1612</t>
  </si>
  <si>
    <t>TLAKOVÁ EXPANZE 12 L/3 bar</t>
  </si>
  <si>
    <t>732 33-1777</t>
  </si>
  <si>
    <t>REVIZNÍ ARMATURA 3/4"</t>
  </si>
  <si>
    <t>D2</t>
  </si>
  <si>
    <t>POTRUBÍ Z TRUBEK MĚDĚNÝCH SPOJOVANÝCH LISOVÁNÍM</t>
  </si>
  <si>
    <t>733 22-3302</t>
  </si>
  <si>
    <t>15*1</t>
  </si>
  <si>
    <t>733 22-3303</t>
  </si>
  <si>
    <t>18*1</t>
  </si>
  <si>
    <t>733 22-3304</t>
  </si>
  <si>
    <t>22*1</t>
  </si>
  <si>
    <t>733 22-3305</t>
  </si>
  <si>
    <t>28*1,5</t>
  </si>
  <si>
    <t>733 22-4205</t>
  </si>
  <si>
    <t>PŘÍPLATEK ZA STROJOVNY - 28*1,5</t>
  </si>
  <si>
    <t>733 29-1102</t>
  </si>
  <si>
    <t>TLAKOVÉ ZKOUŠKY POTRUBÍ Cu</t>
  </si>
  <si>
    <t>D3</t>
  </si>
  <si>
    <t>ARMATURY</t>
  </si>
  <si>
    <t>734 29-1123</t>
  </si>
  <si>
    <t>KOHOUTY PLNÍCÍ A VYPOUŠTĚCÍ G 1/2"</t>
  </si>
  <si>
    <t>734 29-2713</t>
  </si>
  <si>
    <t>KULOVÝ KOHOUT G 1/2"</t>
  </si>
  <si>
    <t>734 29-2715</t>
  </si>
  <si>
    <t>KULOVÝ KOHOUT G 1"</t>
  </si>
  <si>
    <t>734 21-1127</t>
  </si>
  <si>
    <t>VENTIL ODVZDUŠŇOVACÍ SE ZPETNOU KLAPKOU G 1/2"</t>
  </si>
  <si>
    <t>734 22-1555</t>
  </si>
  <si>
    <t>ADAPTER NA Cu 18/ 15*1</t>
  </si>
  <si>
    <t>734 26-1402</t>
  </si>
  <si>
    <t>PŘIPOJOVACÍ ŠROUBENÍ TĚLES VK ROHOVÉ 1/2"/18</t>
  </si>
  <si>
    <t>734-22-1682</t>
  </si>
  <si>
    <t>HLAVICE TERMOSTATICKÉ PRO VENTIL OTOP TĚLES VK</t>
  </si>
  <si>
    <t>734-22-1680</t>
  </si>
  <si>
    <t>S ODDĚLENÝM ČIDLEM PRO MONTÁŽ NA TRUBKU</t>
  </si>
  <si>
    <t>D4</t>
  </si>
  <si>
    <t>VENTILY TERMOSTATCKÉ OTOPNÝCH TĚLES JEDNOREGULAČNÍ</t>
  </si>
  <si>
    <t>734 22-1555.1</t>
  </si>
  <si>
    <t>G1/2" PRO ADAPTER NA Cu</t>
  </si>
  <si>
    <t>D5</t>
  </si>
  <si>
    <t>TĚLESA OCELOVÁ  DESKOVÁ V PROVEDENÍ VENTIL KOMPAKT</t>
  </si>
  <si>
    <t>735 15-2171</t>
  </si>
  <si>
    <t>VK 10/6040</t>
  </si>
  <si>
    <t>735 15-2172</t>
  </si>
  <si>
    <t>VK 10/6050</t>
  </si>
  <si>
    <t>735 15-2173</t>
  </si>
  <si>
    <t>VK 10/6060</t>
  </si>
  <si>
    <t>735 15-2174</t>
  </si>
  <si>
    <t>VK 10/6070</t>
  </si>
  <si>
    <t>735 15-2175</t>
  </si>
  <si>
    <t>VK 10/6080</t>
  </si>
  <si>
    <t>735 15-2177</t>
  </si>
  <si>
    <t>VK 10/6100</t>
  </si>
  <si>
    <t>735 15-2179</t>
  </si>
  <si>
    <t>VK 10/6120</t>
  </si>
  <si>
    <t>735 15-2182</t>
  </si>
  <si>
    <t>VK 10/6180</t>
  </si>
  <si>
    <t>735 15-2516</t>
  </si>
  <si>
    <t>VK 22/3090</t>
  </si>
  <si>
    <t>735 15-2571</t>
  </si>
  <si>
    <t>VK 22/6040</t>
  </si>
  <si>
    <t>735 15-2579</t>
  </si>
  <si>
    <t>VK 22/6120</t>
  </si>
  <si>
    <t>Pol113</t>
  </si>
  <si>
    <t>PŘESUN HMOT</t>
  </si>
  <si>
    <t>D6</t>
  </si>
  <si>
    <t>IZOLACE TEPELNÉ</t>
  </si>
  <si>
    <t>Pol32</t>
  </si>
  <si>
    <t>IZOLACE TEPELNÉ Z MINERÁLNÍCH POUZDER S AL POLEPEM - D 15/20</t>
  </si>
  <si>
    <t>Pol33</t>
  </si>
  <si>
    <t>MONTÁŽNÍ PÁSKA</t>
  </si>
  <si>
    <t>Pol34</t>
  </si>
  <si>
    <t>MONTÁŽ TEPELNÉ IZOLACE</t>
  </si>
  <si>
    <t>Pol114</t>
  </si>
  <si>
    <t>PRO 15x09 - IZOLACE TEPELNÁ POTRUBÍ VEDENÉ V PODLAZE - MIREL PRO</t>
  </si>
  <si>
    <t>Pol115</t>
  </si>
  <si>
    <t>PRO 18x09 - IZOLACE TEPELNÁ POTRUBÍ VEDENÉ V PODLAZE - MIREL PRO</t>
  </si>
  <si>
    <t>Pol116</t>
  </si>
  <si>
    <t>PRO 22x09 - IZOLACE TEPELNÁ POTRUBÍ VEDENÉ V PODLAZE - MIREL PRO</t>
  </si>
  <si>
    <t>Pol117</t>
  </si>
  <si>
    <t>PRO 28x09 - IZOLACE TEPELNÁ POTRUBÍ VEDENÉ V PODLAZE - MIREL PRO</t>
  </si>
  <si>
    <t>Pol39</t>
  </si>
  <si>
    <t>Pol118</t>
  </si>
  <si>
    <t>D7</t>
  </si>
  <si>
    <t>HODINOVÉ SAZBY:</t>
  </si>
  <si>
    <t>Pol41</t>
  </si>
  <si>
    <t>ZAREGULOVÁNÍ, OŽIVENÍ A ZAŠKOLENÍ OBSLUHY ZDROJE TEPLA</t>
  </si>
  <si>
    <t>HOD</t>
  </si>
  <si>
    <t>Pol42</t>
  </si>
  <si>
    <t>DOKUMENTACE SKUTEČNÉHO PROVEDENÍ</t>
  </si>
  <si>
    <t>Pol43</t>
  </si>
  <si>
    <t>NAPUŠTĚNÍ SYSTÉMU, ODVZDUŠNĚNÍ</t>
  </si>
  <si>
    <t>Pol44</t>
  </si>
  <si>
    <t>TOPNÁ ZKOUŠKA</t>
  </si>
  <si>
    <t>Pol45</t>
  </si>
  <si>
    <t>OSTATNÍ PRÁCE</t>
  </si>
  <si>
    <t>04 - elektromontáže (silnoproud, slaboproud, hromosvod, NN, zemní práce)</t>
  </si>
  <si>
    <t>import</t>
  </si>
  <si>
    <t>Rozpočet a zadání - zpracováno v SW Astra Zlín - rozpočtování v oboru elektro, Cenová úroveň 2020.</t>
  </si>
  <si>
    <t>D1 - Elektromontáže</t>
  </si>
  <si>
    <t xml:space="preserve">    D2 - Rozvaděč RH</t>
  </si>
  <si>
    <t xml:space="preserve">    D3 - Silnoproud</t>
  </si>
  <si>
    <t xml:space="preserve">      D4 - Svítidla</t>
  </si>
  <si>
    <t xml:space="preserve">      D5 - Nouzové svítidlo</t>
  </si>
  <si>
    <t xml:space="preserve">      D6 - SVĚTELNÉ ZDROJE</t>
  </si>
  <si>
    <t xml:space="preserve">      D7 - RECYKLACE</t>
  </si>
  <si>
    <t xml:space="preserve">      D8 - Chránička do země</t>
  </si>
  <si>
    <t xml:space="preserve">      D9 - Stmívače-převodníky</t>
  </si>
  <si>
    <t xml:space="preserve">      D10 - Tlačítka</t>
  </si>
  <si>
    <t xml:space="preserve">      D11 - Pohybové čidlo</t>
  </si>
  <si>
    <t xml:space="preserve">      D12 - STRÁŽCE DOMOVNÍ IP 55, PRO VENKOVNÍ POUŽITÍ</t>
  </si>
  <si>
    <t xml:space="preserve">      D13 - SPÍNAČE</t>
  </si>
  <si>
    <t xml:space="preserve">      D14 - SPÍNAČ TROJPÓLOVÝ PÁČKOVÝ,</t>
  </si>
  <si>
    <t xml:space="preserve">      D15 - SPÍNAČ TROJPÓLOVÝ</t>
  </si>
  <si>
    <t xml:space="preserve">      D16 - KRYT SPÍNAČE</t>
  </si>
  <si>
    <t xml:space="preserve">      D17 -  ZÁSUVKA NN</t>
  </si>
  <si>
    <t xml:space="preserve">      D18 - RÁMEČEK</t>
  </si>
  <si>
    <t xml:space="preserve">      D19 - SPÍNAČ, PŘEPÍNAČ KOMPLETNÍ, IP 44</t>
  </si>
  <si>
    <t xml:space="preserve">      D20 - ZÁSUVKA NN KOMPLETNÍ, IP 44</t>
  </si>
  <si>
    <t xml:space="preserve">      D21 - ZÁSUVKA PRŮMYSLOVÁ 400V, IP 44</t>
  </si>
  <si>
    <t xml:space="preserve">      D22 - KRABICE</t>
  </si>
  <si>
    <t xml:space="preserve">      D23 - SVORKOVNICE KRABICOVÁ</t>
  </si>
  <si>
    <t xml:space="preserve">      D24 - KABEL SE SNÍŽENOU HOŘLAVOSTÍ, S FUNKČNÍ SCHOPNOSTÍ PŘI POŽÁRU, TŘÍDA REAKCE NA OHEŇ - B2 ca, s1, d0</t>
  </si>
  <si>
    <t xml:space="preserve">      D25 - KABEL SILOVÝ,IZOLACE PVC S VODIČEM PE</t>
  </si>
  <si>
    <t xml:space="preserve">      D26 - KABEL SILOVÝ,IZOLACE PVC BEZ VODIČE PE</t>
  </si>
  <si>
    <t xml:space="preserve">      D27 - VODIČ JEDNOŽILOVÝ  (CY)</t>
  </si>
  <si>
    <t xml:space="preserve">      D28 - LIŠTY</t>
  </si>
  <si>
    <t xml:space="preserve">      D29 -  VYSEKANI KAPES VE ZDIVU CIHELNEM PRO KRABICE</t>
  </si>
  <si>
    <t xml:space="preserve">      D30 - VYBOURANI OTVORU VE ZDIVU CIHELNEM DO PLOCHY 2.25 dm2</t>
  </si>
  <si>
    <t xml:space="preserve">      D31 - VYBOURANI OTVORU VE ZDIVU CIHELNEM DO PRUMERU 60mm</t>
  </si>
  <si>
    <t xml:space="preserve">      D32 -  VYSEKANI RYH VE ZDIVU CIHELNEM - HLOUBKA 30mm</t>
  </si>
  <si>
    <t xml:space="preserve">      D33 -  HRUBA VYPLN RYH MALTOU</t>
  </si>
  <si>
    <t xml:space="preserve">      D34 -  OMITKA RYH VE STENACH MALTOU</t>
  </si>
  <si>
    <t xml:space="preserve">      D35 -  ODVOZ SUTI</t>
  </si>
  <si>
    <t xml:space="preserve">      D36 -  HODINOVE ZUCTOVACI SAZBY</t>
  </si>
  <si>
    <t xml:space="preserve">      D37 -  PROVEDENI REVIZNICH ZKOUSEK</t>
  </si>
  <si>
    <t xml:space="preserve">      D38 -  PROVEDENI REVIZNICH ZKOUSEK DLE CSN 33 2000-6</t>
  </si>
  <si>
    <t xml:space="preserve">    D39 - Slaboproud</t>
  </si>
  <si>
    <t xml:space="preserve">      D40 - ZÁSUVKY ISDN</t>
  </si>
  <si>
    <t xml:space="preserve">      D41 - KRYT ZÁSUVKY ANTÉNNÍ</t>
  </si>
  <si>
    <t xml:space="preserve">      D42 -  RÁMEČEK</t>
  </si>
  <si>
    <t xml:space="preserve">      D43 - krabice</t>
  </si>
  <si>
    <t xml:space="preserve">      D44 - Kabely</t>
  </si>
  <si>
    <t xml:space="preserve">      D45 - TRUBKY</t>
  </si>
  <si>
    <t xml:space="preserve">    D46 - Ochrana před bleskem</t>
  </si>
  <si>
    <t xml:space="preserve">      D47 - OCELOVÝ DRÁT POZINKOVANÝ</t>
  </si>
  <si>
    <t xml:space="preserve">      D48 - OCELOVÝ PÁSEK POZINKOVANÝ</t>
  </si>
  <si>
    <t xml:space="preserve">      D49 - PODPĚRA VEDENÍ</t>
  </si>
  <si>
    <t xml:space="preserve">      D50 - SVORKA HROMOSVODNÍ,UZEMŇOVACÍ</t>
  </si>
  <si>
    <t xml:space="preserve">      D51 - ODDÁLENÝ HROMOSVOD</t>
  </si>
  <si>
    <t xml:space="preserve">      D52 - JÍMACÍ TYČ A OCHRANNÁ TRUBKA</t>
  </si>
  <si>
    <t xml:space="preserve">      D53 - OCHRANNÝ ÚHELNÍK A DRŽÁKY</t>
  </si>
  <si>
    <t xml:space="preserve">      D54 - MONTÁŽNÍ PRÁCE</t>
  </si>
  <si>
    <t xml:space="preserve">      D55 - CUB</t>
  </si>
  <si>
    <t xml:space="preserve">      D56 - PROVEDENI REVIZNICH ZKOUSEK DLE CSN 33 2000-6</t>
  </si>
  <si>
    <t xml:space="preserve">    D57 - Přípojka NN</t>
  </si>
  <si>
    <t xml:space="preserve">      D58 - KABEL SILOVÝ,IZOLACE PVC</t>
  </si>
  <si>
    <t xml:space="preserve">      D59 - UKONČENÍ Cu KABELŮ  DO</t>
  </si>
  <si>
    <t xml:space="preserve">      D60 - SKŘÍNĚ PŘÍPOJKOVÉ PRO PŘIPOJENÍ VODIČŮ DO PRŮŘEZU 240mm2</t>
  </si>
  <si>
    <t xml:space="preserve">      D61 - POJISTKOVÉ VLOŽKY 500V AC</t>
  </si>
  <si>
    <t xml:space="preserve">      D62 - typu PER v pilíři</t>
  </si>
  <si>
    <t xml:space="preserve">      D63 - Svorka</t>
  </si>
  <si>
    <t xml:space="preserve">      D64 - ZATAŽENÍ KABELŮ DO KABELOVODU</t>
  </si>
  <si>
    <t xml:space="preserve">      D65 - HODINOVE ZUCTOVACI SAZBY</t>
  </si>
  <si>
    <t xml:space="preserve">    D66 - Zemní práce</t>
  </si>
  <si>
    <t xml:space="preserve">      D67 - VYTÝČENÍ TRATI</t>
  </si>
  <si>
    <t xml:space="preserve">      D68 - SEJMUTÍ DRNU</t>
  </si>
  <si>
    <t xml:space="preserve">      D69 - HLOUBENÍ KABELOVÉ RÝHY</t>
  </si>
  <si>
    <t xml:space="preserve">      D70 - ZŘÍZENÍ KABELOVÉHO LOŽE</t>
  </si>
  <si>
    <t xml:space="preserve">      D71 - FOLIE VÝSTRAŽNÁ Z PVC</t>
  </si>
  <si>
    <t xml:space="preserve">      D72 - OHEBNÁ CHRÁNIČKA</t>
  </si>
  <si>
    <t xml:space="preserve">      D73 - ZÁHOZ KABELOVÉ RÝHY</t>
  </si>
  <si>
    <t xml:space="preserve">      D74 - KABELOVÝ PROTLAK POD KOMUNIKACÍ</t>
  </si>
  <si>
    <t xml:space="preserve">      D75 - ŘEZÁNÍ</t>
  </si>
  <si>
    <t xml:space="preserve">      D76 - JEDNOVRSTVOVÁ VOZOVKA</t>
  </si>
  <si>
    <t xml:space="preserve">      D77 - ODVOZ ZEMINY</t>
  </si>
  <si>
    <t xml:space="preserve">      D78 - ÚPRAVA POVRCHU</t>
  </si>
  <si>
    <t>Elektromontáže</t>
  </si>
  <si>
    <t>Rozvaděč RH</t>
  </si>
  <si>
    <t>1182-16410</t>
  </si>
  <si>
    <t>ROZVADĚČ: ZAPUŠTĚNÁ OCELOPLECHOVÁ ROZVODNICE 1092x572x155</t>
  </si>
  <si>
    <t>Ks</t>
  </si>
  <si>
    <t>1182-15762</t>
  </si>
  <si>
    <t>63B-3 Jistič</t>
  </si>
  <si>
    <t>1182-16127</t>
  </si>
  <si>
    <t>10-1-S Pojistkový odpínač</t>
  </si>
  <si>
    <t>1182-18861</t>
  </si>
  <si>
    <t>6A Pojistková vložka 10x38</t>
  </si>
  <si>
    <t>1182-15903</t>
  </si>
  <si>
    <t>SVX400 Napěťová spoušť</t>
  </si>
  <si>
    <t>1182-14081</t>
  </si>
  <si>
    <t>350-3N-MZS Svodič přepětí</t>
  </si>
  <si>
    <t>1182-15624</t>
  </si>
  <si>
    <t>6B-1 Jistič</t>
  </si>
  <si>
    <t>1182-15643</t>
  </si>
  <si>
    <t>10C-1 Jistič</t>
  </si>
  <si>
    <t>1182-15625</t>
  </si>
  <si>
    <t>10B-1 Jistič</t>
  </si>
  <si>
    <t>1182-15774</t>
  </si>
  <si>
    <t>16C-3 Jistič</t>
  </si>
  <si>
    <t>1182-15756</t>
  </si>
  <si>
    <t>16B-3 Jistič</t>
  </si>
  <si>
    <t>1182-15757</t>
  </si>
  <si>
    <t>20B-3 Jistič</t>
  </si>
  <si>
    <t>1182-18554</t>
  </si>
  <si>
    <t>PS-1100 Pomocný spínač</t>
  </si>
  <si>
    <t>1221-21430</t>
  </si>
  <si>
    <t>Jistič s proudovým chráničem B16/3+N</t>
  </si>
  <si>
    <t>1182-14008</t>
  </si>
  <si>
    <t>16B-1N-030AC Proudový chránič s nadproudovou ochranou</t>
  </si>
  <si>
    <t>1182-10256</t>
  </si>
  <si>
    <t>20-11-A230 Instalační stykač</t>
  </si>
  <si>
    <t>1182-15936</t>
  </si>
  <si>
    <t>Napáječ, řídící jednotka pro řízení osvětlení</t>
  </si>
  <si>
    <t>Silnoproud</t>
  </si>
  <si>
    <t>Pol1</t>
  </si>
  <si>
    <t>Montáž rozvaděče na stavbě, včetně připojení rozvodů</t>
  </si>
  <si>
    <t>Svítidla</t>
  </si>
  <si>
    <t>1263-4964</t>
  </si>
  <si>
    <t>"A" Prumyslové svitidlo LED -4K, IP66 LED, 58W, 6849lm, 1290x186x110mm</t>
  </si>
  <si>
    <t>1263-5847</t>
  </si>
  <si>
    <t>"B" Interiérové světlo na zavšení - 4K, IP20 LED, 56W, 5443lm, 1970x59x79mm</t>
  </si>
  <si>
    <t>1263-5251</t>
  </si>
  <si>
    <t>"C" Interiérové světla do podhledu 3K, IP40 LED 597 x 597 x 64 mm</t>
  </si>
  <si>
    <t>1185-10909</t>
  </si>
  <si>
    <t>"D" Přisazené LED svítidlo se skleněným stínidlem d=490mm, IP43, 36W, 5070lm</t>
  </si>
  <si>
    <t>1263-3153</t>
  </si>
  <si>
    <t>"H" - Hliníkové těleso, leštěný hliníkový reflektor, tvrzené sklo, IP65, LED 30W, 2100lm, 4000K</t>
  </si>
  <si>
    <t>Nouzové svítidlo</t>
  </si>
  <si>
    <t>1263-7265</t>
  </si>
  <si>
    <t>"N" Nouzové sv. LED , 3 hod, opálový kryt, IP42 3h, IP42 LED</t>
  </si>
  <si>
    <t>SVĚTELNÉ ZDROJE</t>
  </si>
  <si>
    <t>1184-2083</t>
  </si>
  <si>
    <t>LED, E27, 15W</t>
  </si>
  <si>
    <t>RECYKLACE</t>
  </si>
  <si>
    <t>1157-477</t>
  </si>
  <si>
    <t>recyklační poplatek za světelný zdroj</t>
  </si>
  <si>
    <t>Pol2</t>
  </si>
  <si>
    <t>příspěvek na recyklaci svítidla</t>
  </si>
  <si>
    <t>D8</t>
  </si>
  <si>
    <t>Chránička do země</t>
  </si>
  <si>
    <t>7004-1077</t>
  </si>
  <si>
    <t>Chránička 040</t>
  </si>
  <si>
    <t>D9</t>
  </si>
  <si>
    <t>Stmívače-převodníky</t>
  </si>
  <si>
    <t>1002-4448</t>
  </si>
  <si>
    <t>Převodníky stmívaní s tlačítky</t>
  </si>
  <si>
    <t>1002-4448.1</t>
  </si>
  <si>
    <t>Montáž + zaškolení</t>
  </si>
  <si>
    <t>D10</t>
  </si>
  <si>
    <t>Tlačítka</t>
  </si>
  <si>
    <t>1002-4456</t>
  </si>
  <si>
    <t>Přístroj ovládače zapínacího se svorkou N (bezšroubové svorky); řazení 1/0, 1/0So, 1/0S (do hořl. podkladů B až E)</t>
  </si>
  <si>
    <t>1007-39791</t>
  </si>
  <si>
    <t>Bezp. STOP Tlačítko</t>
  </si>
  <si>
    <t>D11</t>
  </si>
  <si>
    <t>Pohybové čidlo</t>
  </si>
  <si>
    <t>1141-25538</t>
  </si>
  <si>
    <t>PIR čidlo360° IP20 45M2</t>
  </si>
  <si>
    <t>D12</t>
  </si>
  <si>
    <t>STRÁŽCE DOMOVNÍ IP 55, PRO VENKOVNÍ POUŽITÍ</t>
  </si>
  <si>
    <t>1002-11532</t>
  </si>
  <si>
    <t>Strážce domovní, nástěnná montáž; b. bílá - venkovní pohybové čidlo ke svítidlu</t>
  </si>
  <si>
    <t>D13</t>
  </si>
  <si>
    <t>SPÍNAČE</t>
  </si>
  <si>
    <t>1002-4448.2</t>
  </si>
  <si>
    <t>Přístroj spínače jednopólového (bezšroubové svorky); řazení 1, 1So (do hořlavých podkladů B až F)</t>
  </si>
  <si>
    <t>1002-4450</t>
  </si>
  <si>
    <t>Přístroj přepínače sériového (bezšroubové svorky); řazení 5 (do hořlavých podkladů B až F)</t>
  </si>
  <si>
    <t>1002-4451</t>
  </si>
  <si>
    <t>Přístroj přepínače střídavého (bezšroubové svorky); řazení 6, 6So (do hořl. podkladů B až E)</t>
  </si>
  <si>
    <t>1002-4452</t>
  </si>
  <si>
    <t>Přístroj přepínače křížového (bezšroubové svorky); řazení 7, 7So (do hořl. podkladů B až E)</t>
  </si>
  <si>
    <t>D14</t>
  </si>
  <si>
    <t>SPÍNAČ TROJPÓLOVÝ PÁČKOVÝ,</t>
  </si>
  <si>
    <t>1002-383</t>
  </si>
  <si>
    <t>Spínač trojpólový páčkový, zapuštěná montáž; řazení 3; b. bílá</t>
  </si>
  <si>
    <t>D15</t>
  </si>
  <si>
    <t>SPÍNAČ TROJPÓLOVÝ</t>
  </si>
  <si>
    <t>1002-9385</t>
  </si>
  <si>
    <t>Spínač stiskací PRESSTO, IP 44, zapuštěný, se signalizační doutnavkou; řazení 3S; b. bílá / bílá</t>
  </si>
  <si>
    <t>D16</t>
  </si>
  <si>
    <t>KRYT SPÍNAČE</t>
  </si>
  <si>
    <t>1002-14</t>
  </si>
  <si>
    <t>Kryt spínače kolébkového; b. bílá (do hořl. podkladů B až E - při použití bezšroubových přístrojů)</t>
  </si>
  <si>
    <t>1002-15</t>
  </si>
  <si>
    <t>Kryt spínače kolébkového, dělený; b. bílá (do hořl. podkladů B až E - při použití bezšroubových přístrojů)</t>
  </si>
  <si>
    <t>D17</t>
  </si>
  <si>
    <t xml:space="preserve"> ZÁSUVKA NN</t>
  </si>
  <si>
    <t>1002-7910</t>
  </si>
  <si>
    <t>Zásuvka jednonásobná, s ochranným kolíkem, s clonkami; řazení 2P+PE; b. bílá</t>
  </si>
  <si>
    <t>D18</t>
  </si>
  <si>
    <t>RÁMEČEK</t>
  </si>
  <si>
    <t>1002-716</t>
  </si>
  <si>
    <t>Rámeček pro elektroinstalační přístroje, jednonásobný; b. jasně bílá</t>
  </si>
  <si>
    <t>D19</t>
  </si>
  <si>
    <t>SPÍNAČ, PŘEPÍNAČ KOMPLETNÍ, IP 44</t>
  </si>
  <si>
    <t>1002-524</t>
  </si>
  <si>
    <t>3558A-06940 B Přepínač střídavý IP 44, zapuštěná montáž; řazení 6 (1); d. Tango; b. bílá (do hořl. podkladů B až E)</t>
  </si>
  <si>
    <t>D20</t>
  </si>
  <si>
    <t>ZÁSUVKA NN KOMPLETNÍ, IP 44</t>
  </si>
  <si>
    <t>1002-1100</t>
  </si>
  <si>
    <t>Zásuvka jednonásobná IP 44, s ochranným kolíkem, s clonkami, s víčkem, zapuštěná montáž; řazení 2P+PE; d. Tango; b. bílá (do hořl. podkladů B až E)</t>
  </si>
  <si>
    <t>D21</t>
  </si>
  <si>
    <t>ZÁSUVKA PRŮMYSLOVÁ 400V, IP 44</t>
  </si>
  <si>
    <t>1002-12788</t>
  </si>
  <si>
    <t>Zásuvka průmyslová, bezšroubová; řazení 3P+N+PE; b. IP 44, 16 A</t>
  </si>
  <si>
    <t>D22</t>
  </si>
  <si>
    <t>KRABICE</t>
  </si>
  <si>
    <t>1123-4</t>
  </si>
  <si>
    <t>KU 68-1903_KA KRABICE ODBOČNÁ</t>
  </si>
  <si>
    <t>1123-17</t>
  </si>
  <si>
    <t>KP 68/2_KA KRABICE PŘÍSTROJOVÁ</t>
  </si>
  <si>
    <t>D23</t>
  </si>
  <si>
    <t>SVORKOVNICE KRABICOVÁ</t>
  </si>
  <si>
    <t>1265-19</t>
  </si>
  <si>
    <t>2273-204 4x0,5-2,5mm2</t>
  </si>
  <si>
    <t>D24</t>
  </si>
  <si>
    <t>KABEL SE SNÍŽENOU HOŘLAVOSTÍ, S FUNKČNÍ SCHOPNOSTÍ PŘI POŽÁRU, TŘÍDA REAKCE NA OHEŇ - B2 ca, s1, d0</t>
  </si>
  <si>
    <t>7002-875</t>
  </si>
  <si>
    <t>1-CXKH-V-J 3x1.5 mm2 , pevně</t>
  </si>
  <si>
    <t>D25</t>
  </si>
  <si>
    <t>KABEL SILOVÝ,IZOLACE PVC S VODIČEM PE</t>
  </si>
  <si>
    <t>7004-8068</t>
  </si>
  <si>
    <t>CYKY-J 3x1.5 mm2</t>
  </si>
  <si>
    <t>7004-8078</t>
  </si>
  <si>
    <t>CYKY-J 5x1.5 mm2</t>
  </si>
  <si>
    <t>7004-8069</t>
  </si>
  <si>
    <t>CYKY-J 3x2.5 mm2</t>
  </si>
  <si>
    <t>7004-8079</t>
  </si>
  <si>
    <t>CYKY-J 5x2.5 mm2</t>
  </si>
  <si>
    <t>7002-34</t>
  </si>
  <si>
    <t>CYKY-J 5x4 mm2</t>
  </si>
  <si>
    <t>D26</t>
  </si>
  <si>
    <t>KABEL SILOVÝ,IZOLACE PVC BEZ VODIČE PE</t>
  </si>
  <si>
    <t>7004-8054</t>
  </si>
  <si>
    <t>CYKY-O 2x1.5 mm2</t>
  </si>
  <si>
    <t>7004-8056</t>
  </si>
  <si>
    <t>CYKY-O 3x1.5 mm2</t>
  </si>
  <si>
    <t>D27</t>
  </si>
  <si>
    <t>VODIČ JEDNOŽILOVÝ  (CY)</t>
  </si>
  <si>
    <t>7002-7</t>
  </si>
  <si>
    <t>H07V-U 6</t>
  </si>
  <si>
    <t>1192-184</t>
  </si>
  <si>
    <t>H07V-R 25</t>
  </si>
  <si>
    <t>7002-9</t>
  </si>
  <si>
    <t>H07V-R 16</t>
  </si>
  <si>
    <t>D28</t>
  </si>
  <si>
    <t>LIŠTY</t>
  </si>
  <si>
    <t>1123-4118</t>
  </si>
  <si>
    <t>18X13 LIŠTA VKLÁDACÍ (3m)</t>
  </si>
  <si>
    <t>D29</t>
  </si>
  <si>
    <t xml:space="preserve"> VYSEKANI KAPES VE ZDIVU CIHELNEM PRO KRABICE</t>
  </si>
  <si>
    <t>Pol3</t>
  </si>
  <si>
    <t>50x50x50 mm</t>
  </si>
  <si>
    <t>D30</t>
  </si>
  <si>
    <t>VYBOURANI OTVORU VE ZDIVU CIHELNEM DO PLOCHY 2.25 dm2</t>
  </si>
  <si>
    <t>Pol4</t>
  </si>
  <si>
    <t>Stena do 450mm</t>
  </si>
  <si>
    <t>D31</t>
  </si>
  <si>
    <t>VYBOURANI OTVORU VE ZDIVU CIHELNEM DO PRUMERU 60mm</t>
  </si>
  <si>
    <t>Pol5</t>
  </si>
  <si>
    <t>D32</t>
  </si>
  <si>
    <t xml:space="preserve"> VYSEKANI RYH VE ZDIVU CIHELNEM - HLOUBKA 30mm</t>
  </si>
  <si>
    <t>Pol6</t>
  </si>
  <si>
    <t>Sire 30 mm</t>
  </si>
  <si>
    <t>Pol7</t>
  </si>
  <si>
    <t>Sire 70 mm</t>
  </si>
  <si>
    <t>Pol8</t>
  </si>
  <si>
    <t>Sire 100 mm</t>
  </si>
  <si>
    <t>D33</t>
  </si>
  <si>
    <t xml:space="preserve"> HRUBA VYPLN RYH MALTOU</t>
  </si>
  <si>
    <t>Pol9</t>
  </si>
  <si>
    <t>Jakekoliv sire</t>
  </si>
  <si>
    <t>D34</t>
  </si>
  <si>
    <t xml:space="preserve"> OMITKA RYH VE STENACH MALTOU</t>
  </si>
  <si>
    <t>Pol10</t>
  </si>
  <si>
    <t>Sire do 150 mm</t>
  </si>
  <si>
    <t>D35</t>
  </si>
  <si>
    <t xml:space="preserve"> ODVOZ SUTI</t>
  </si>
  <si>
    <t>Pol11</t>
  </si>
  <si>
    <t>doprava suti na stavě, odvoz suti na skládku včetně poplatku za uložení</t>
  </si>
  <si>
    <t>D36</t>
  </si>
  <si>
    <t xml:space="preserve"> HODINOVE ZUCTOVACI SAZBY</t>
  </si>
  <si>
    <t>Pol12</t>
  </si>
  <si>
    <t>Montáže pro ostatní specialisty a dokončovací práce</t>
  </si>
  <si>
    <t>D37</t>
  </si>
  <si>
    <t xml:space="preserve"> PROVEDENI REVIZNICH ZKOUSEK</t>
  </si>
  <si>
    <t>D38</t>
  </si>
  <si>
    <t xml:space="preserve"> PROVEDENI REVIZNICH ZKOUSEK DLE CSN 33 2000-6</t>
  </si>
  <si>
    <t>Pol13</t>
  </si>
  <si>
    <t>Výchozí revize včetně vypracování revizní zprávy</t>
  </si>
  <si>
    <t>D39</t>
  </si>
  <si>
    <t>Slaboproud</t>
  </si>
  <si>
    <t>D40</t>
  </si>
  <si>
    <t>ZÁSUVKY ISDN</t>
  </si>
  <si>
    <t>1002-3282</t>
  </si>
  <si>
    <t>Přístroj zásuvky ISDN, jednonásobné</t>
  </si>
  <si>
    <t>1002-3243</t>
  </si>
  <si>
    <t>Kryt zásuvky ISDN, s 1 otvorem; b. bílá</t>
  </si>
  <si>
    <t>D41</t>
  </si>
  <si>
    <t>KRYT ZÁSUVKY ANTÉNNÍ</t>
  </si>
  <si>
    <t>1002-851</t>
  </si>
  <si>
    <t>Kryt zásuvky anténní (TV+R), s 2 otvory;b. jasně bílá</t>
  </si>
  <si>
    <t>1002-836</t>
  </si>
  <si>
    <t>Přístroj zásuvky anténní - televizní a rozhlasové, koncové</t>
  </si>
  <si>
    <t>1002-4518</t>
  </si>
  <si>
    <t>Přístroj zásuvky anténní - televizní a rozhlasové, průchozí (odbočovací útlum 7 dB)</t>
  </si>
  <si>
    <t>D42</t>
  </si>
  <si>
    <t xml:space="preserve"> RÁMEČEK</t>
  </si>
  <si>
    <t>Pol14</t>
  </si>
  <si>
    <t>Rámeček pro elektroinstalační přístroje, jednonásobný; b. bílá</t>
  </si>
  <si>
    <t>D43</t>
  </si>
  <si>
    <t>krabice</t>
  </si>
  <si>
    <t>1123-17.1</t>
  </si>
  <si>
    <t>68/2_KA KRABICE PŘÍSTROJOVÁ</t>
  </si>
  <si>
    <t>D44</t>
  </si>
  <si>
    <t>Kabely</t>
  </si>
  <si>
    <t>1139-6119</t>
  </si>
  <si>
    <t>UTP Cat.5e</t>
  </si>
  <si>
    <t>1221-13444</t>
  </si>
  <si>
    <t>Kabel koaxiální, RG-6</t>
  </si>
  <si>
    <t>D45</t>
  </si>
  <si>
    <t>TRUBKY</t>
  </si>
  <si>
    <t>1123-1115</t>
  </si>
  <si>
    <t>1220 TRUBKA OHEBNÁ</t>
  </si>
  <si>
    <t>D46</t>
  </si>
  <si>
    <t>Ochrana před bleskem</t>
  </si>
  <si>
    <t>D47</t>
  </si>
  <si>
    <t>OCELOVÝ DRÁT POZINKOVANÝ</t>
  </si>
  <si>
    <t>1244-2</t>
  </si>
  <si>
    <t>Drát 8 drát ø 8mm(0,40kg/m), pevně</t>
  </si>
  <si>
    <t>1244-3</t>
  </si>
  <si>
    <t>Drát 10 drát ø 10mm(0,62kg/m), pevně</t>
  </si>
  <si>
    <t>D48</t>
  </si>
  <si>
    <t>OCELOVÝ PÁSEK POZINKOVANÝ</t>
  </si>
  <si>
    <t>1244-8</t>
  </si>
  <si>
    <t>Páska 30x4 páska 30x4 (0,95 kg/m), pevně</t>
  </si>
  <si>
    <t>D49</t>
  </si>
  <si>
    <t>PODPĚRA VEDENÍ</t>
  </si>
  <si>
    <t>1244-180</t>
  </si>
  <si>
    <t>PV 21d na ploché střechy, plast s betonovou kostkou</t>
  </si>
  <si>
    <t>1244-395</t>
  </si>
  <si>
    <t>PV 17 N na svody a pro vlnitý eternit nerez, vrut 8/100mm</t>
  </si>
  <si>
    <t>1244-388</t>
  </si>
  <si>
    <t>PV 11b N pod tašky nerez, L 105mm</t>
  </si>
  <si>
    <t>1244-390</t>
  </si>
  <si>
    <t>PV 15a N na hřebenáče nerez, L/H 190-220/100mm</t>
  </si>
  <si>
    <t>D50</t>
  </si>
  <si>
    <t>SVORKA HROMOSVODNÍ,UZEMŇOVACÍ</t>
  </si>
  <si>
    <t>1244-239</t>
  </si>
  <si>
    <t>SR 3a svorka páska-drát</t>
  </si>
  <si>
    <t>1244-414</t>
  </si>
  <si>
    <t>SZc N zkušební nerez</t>
  </si>
  <si>
    <t>1244-412</t>
  </si>
  <si>
    <t>SS N spojovací nerez</t>
  </si>
  <si>
    <t>1244-419</t>
  </si>
  <si>
    <t>SOc N na okapové žlaby nerez</t>
  </si>
  <si>
    <t>1244-418</t>
  </si>
  <si>
    <t>SJ 1b N k jímací tyči nerez, D=18, dvoušroubová</t>
  </si>
  <si>
    <t>D51</t>
  </si>
  <si>
    <t>ODDÁLENÝ HROMOSVOD</t>
  </si>
  <si>
    <t>1244-499</t>
  </si>
  <si>
    <t>DOHT 8 držák oddáleného hromosvodu na trubku 3"</t>
  </si>
  <si>
    <t>D52</t>
  </si>
  <si>
    <t>JÍMACÍ TYČ A OCHRANNÁ TRUBKA</t>
  </si>
  <si>
    <t>1244-452</t>
  </si>
  <si>
    <t>JR 3,0 AlMgSi s rovným koncem, L 3000mm</t>
  </si>
  <si>
    <t>1244-450</t>
  </si>
  <si>
    <t>JR 1,5 AlMgSi s rovným koncem, L 1500mm</t>
  </si>
  <si>
    <t>1244-503</t>
  </si>
  <si>
    <t>ITV 68 izolační tyč pro vodič 680mm</t>
  </si>
  <si>
    <t>1244-506</t>
  </si>
  <si>
    <t>ITJ 68 izolační tyč pro jímací tyč 680mm</t>
  </si>
  <si>
    <t>D53</t>
  </si>
  <si>
    <t>OCHRANNÝ ÚHELNÍK A DRŽÁKY</t>
  </si>
  <si>
    <t>1244-403</t>
  </si>
  <si>
    <t>OU 1,7 N ochranný úhelník, L 1700mm</t>
  </si>
  <si>
    <t>1244-404</t>
  </si>
  <si>
    <t>DUDa-18 N držák ochranného úhelníku nerez, L 180mm</t>
  </si>
  <si>
    <t>D54</t>
  </si>
  <si>
    <t>MONTÁŽNÍ PRÁCE</t>
  </si>
  <si>
    <t>9999-839</t>
  </si>
  <si>
    <t>Štítek pro označení svodu</t>
  </si>
  <si>
    <t>9999-840</t>
  </si>
  <si>
    <t>Tvarování mont.dílu</t>
  </si>
  <si>
    <t>9999-840.1</t>
  </si>
  <si>
    <t>bezpečnostní tabulka</t>
  </si>
  <si>
    <t>9999-840.2</t>
  </si>
  <si>
    <t>Smršťovací návlek - přechod ze země na vzduch, z betonu na vzduch</t>
  </si>
  <si>
    <t>Pol15</t>
  </si>
  <si>
    <t>Anténní držák se stožárem</t>
  </si>
  <si>
    <t>D55</t>
  </si>
  <si>
    <t>CUB</t>
  </si>
  <si>
    <t>1123-7271</t>
  </si>
  <si>
    <t>KO 125 E/EQ02_KA KRABICE ODB. S EQ SVORK.</t>
  </si>
  <si>
    <t>D56</t>
  </si>
  <si>
    <t>PROVEDENI REVIZNICH ZKOUSEK DLE CSN 33 2000-6</t>
  </si>
  <si>
    <t>9999-1298</t>
  </si>
  <si>
    <t>Revizni technik - výchozí revize, vypracování revizní zprávy</t>
  </si>
  <si>
    <t>D57</t>
  </si>
  <si>
    <t>Přípojka NN</t>
  </si>
  <si>
    <t>7004-8082</t>
  </si>
  <si>
    <t>CYKY-J 5x10 mm2</t>
  </si>
  <si>
    <t>7004-8117</t>
  </si>
  <si>
    <t>CYKY-J 5x25 mm2</t>
  </si>
  <si>
    <t>D58</t>
  </si>
  <si>
    <t>KABEL SILOVÝ,IZOLACE PVC</t>
  </si>
  <si>
    <t>7004-8116</t>
  </si>
  <si>
    <t>CYKY-J 4x25 mm2 , pevně</t>
  </si>
  <si>
    <t>D59</t>
  </si>
  <si>
    <t>UKONČENÍ Cu KABELŮ  DO</t>
  </si>
  <si>
    <t>7004-10012</t>
  </si>
  <si>
    <t>5x25 mm2</t>
  </si>
  <si>
    <t>7004-10010</t>
  </si>
  <si>
    <t>5x10 mm2</t>
  </si>
  <si>
    <t>D60</t>
  </si>
  <si>
    <t>SKŘÍNĚ PŘÍPOJKOVÉ PRO PŘIPOJENÍ VODIČŮ DO PRŮŘEZU 240mm2</t>
  </si>
  <si>
    <t>1032-94</t>
  </si>
  <si>
    <t>SS200 kompaktní pilíř</t>
  </si>
  <si>
    <t>D61</t>
  </si>
  <si>
    <t>POJISTKOVÉ VLOŽKY 500V AC</t>
  </si>
  <si>
    <t>1182-14916</t>
  </si>
  <si>
    <t>PNA000 80A gG Pojistková vložka</t>
  </si>
  <si>
    <t>D62</t>
  </si>
  <si>
    <t>typu PER v pilíři</t>
  </si>
  <si>
    <t>1182-15629</t>
  </si>
  <si>
    <t>25B-1 Jistič</t>
  </si>
  <si>
    <t>1182-15631</t>
  </si>
  <si>
    <t>40B-1 Jistič</t>
  </si>
  <si>
    <t>1182-15633</t>
  </si>
  <si>
    <t>63B-1 Jistič</t>
  </si>
  <si>
    <t>1032-272</t>
  </si>
  <si>
    <t>ER112 v provedení pílíř, pro jeden jednosazbový 3f elektroměr</t>
  </si>
  <si>
    <t>1032-274</t>
  </si>
  <si>
    <t>ER122 v provedení pílíř, pro dva jednosazbové 3f elektroměry</t>
  </si>
  <si>
    <t>1038-26</t>
  </si>
  <si>
    <t>8080,00 Základ pilíře</t>
  </si>
  <si>
    <t>1244-8.1</t>
  </si>
  <si>
    <t>FeZn30x4 (0,95 kg/m), volně</t>
  </si>
  <si>
    <t>1244-3.1</t>
  </si>
  <si>
    <t>FeZn-D10 (0,62kg/m), volně</t>
  </si>
  <si>
    <t>D63</t>
  </si>
  <si>
    <t>Svorka</t>
  </si>
  <si>
    <t>1127-85</t>
  </si>
  <si>
    <t>SR03 zemnící pásek - drát</t>
  </si>
  <si>
    <t>1244-88</t>
  </si>
  <si>
    <t>SR 2a svorka páska-páska M6</t>
  </si>
  <si>
    <t>D64</t>
  </si>
  <si>
    <t>ZATAŽENÍ KABELŮ DO KABELOVODU</t>
  </si>
  <si>
    <t>9998-5023</t>
  </si>
  <si>
    <t>zatažení do chráničky</t>
  </si>
  <si>
    <t>D65</t>
  </si>
  <si>
    <t>HODINOVE ZUCTOVACI SAZBY</t>
  </si>
  <si>
    <t>9999-1291</t>
  </si>
  <si>
    <t>Napojení na stávající zařízení</t>
  </si>
  <si>
    <t>D66</t>
  </si>
  <si>
    <t>D67</t>
  </si>
  <si>
    <t>VYTÝČENÍ TRATI</t>
  </si>
  <si>
    <t>460 01-0024</t>
  </si>
  <si>
    <t>Kabelové vedení v zastaveném prostoru</t>
  </si>
  <si>
    <t>km</t>
  </si>
  <si>
    <t>D68</t>
  </si>
  <si>
    <t>SEJMUTÍ DRNU</t>
  </si>
  <si>
    <t>460 03-0011</t>
  </si>
  <si>
    <t>Nářez drnu,naložení,odvoz</t>
  </si>
  <si>
    <t>D69</t>
  </si>
  <si>
    <t>HLOUBENÍ KABELOVÉ RÝHY</t>
  </si>
  <si>
    <t>9999-1002</t>
  </si>
  <si>
    <t>Zemina třídy 4, šíře 350mm,hloubka 800mm</t>
  </si>
  <si>
    <t>D70</t>
  </si>
  <si>
    <t>ZŘÍZENÍ KABELOVÉHO LOŽE</t>
  </si>
  <si>
    <t>460 42-0002</t>
  </si>
  <si>
    <t>Z prosáté zeminy, bez zakrytí, šíře do 65cm,tloušťka 10cm</t>
  </si>
  <si>
    <t>D71</t>
  </si>
  <si>
    <t>FOLIE VÝSTRAŽNÁ Z PVC</t>
  </si>
  <si>
    <t>460 49-0012</t>
  </si>
  <si>
    <t>Šířka 33cm</t>
  </si>
  <si>
    <t>D72</t>
  </si>
  <si>
    <t>OHEBNÁ CHRÁNIČKA</t>
  </si>
  <si>
    <t>7004-1084</t>
  </si>
  <si>
    <t>ohebná chránička PVC 110</t>
  </si>
  <si>
    <t>D73</t>
  </si>
  <si>
    <t>ZÁHOZ KABELOVÉ RÝHY</t>
  </si>
  <si>
    <t>9999-1182</t>
  </si>
  <si>
    <t>D74</t>
  </si>
  <si>
    <t>KABELOVÝ PROTLAK POD KOMUNIKACÍ</t>
  </si>
  <si>
    <t>9999-1139</t>
  </si>
  <si>
    <t>trubka PVC110, tuhá, určená k protlačování</t>
  </si>
  <si>
    <t>D75</t>
  </si>
  <si>
    <t>ŘEZÁNÍ</t>
  </si>
  <si>
    <t>9999-925</t>
  </si>
  <si>
    <t>V asfaltu nebo betonu</t>
  </si>
  <si>
    <t>D76</t>
  </si>
  <si>
    <t>JEDNOVRSTVOVÁ VOZOVKA</t>
  </si>
  <si>
    <t>9999-1208</t>
  </si>
  <si>
    <t>Vrstva 20cm</t>
  </si>
  <si>
    <t>D77</t>
  </si>
  <si>
    <t>ODVOZ ZEMINY</t>
  </si>
  <si>
    <t>Pol16</t>
  </si>
  <si>
    <t>Na skládku včetně poplatku za uskladnění zeminy</t>
  </si>
  <si>
    <t>D78</t>
  </si>
  <si>
    <t>ÚPRAVA POVRCHU</t>
  </si>
  <si>
    <t>460 62-0014</t>
  </si>
  <si>
    <t>Provizorní úprava terénu v zemina třídy 4</t>
  </si>
  <si>
    <t>460 62-0001</t>
  </si>
  <si>
    <t>Položeni drnu</t>
  </si>
  <si>
    <t>05 - vzduchotechnika</t>
  </si>
  <si>
    <t>M - Práce a dodávky M</t>
  </si>
  <si>
    <t xml:space="preserve">    D1 - VZDUCHOTECHNIKA</t>
  </si>
  <si>
    <t xml:space="preserve">    D2 - TALÍŘOVÝ VENTIL VČETNĚ MONT. RÁMEČKU PŘÍVODNÍ</t>
  </si>
  <si>
    <t xml:space="preserve">    D3 - TALÍŘOVÝ VENTIL VČETNĚ MONT. RÁMEČKU ODVODNÍ</t>
  </si>
  <si>
    <t xml:space="preserve">    D4 - KLAPKA REGULAČNÍ SPIRO</t>
  </si>
  <si>
    <t xml:space="preserve">    D5 - KLAPKA UZAVÍRACÍ VČETNĚ POHONU 230V</t>
  </si>
  <si>
    <t xml:space="preserve">    D6 - TLUMIČ HLUKU BUŇKOVÝ S NÁBĚHOVÝMI PLECHY</t>
  </si>
  <si>
    <t xml:space="preserve">    D7 - ŽALUZIE PROTIDEŠŤOVÁ VČETNĚ POZEDNÍHO RÁMU A SÍŤKY</t>
  </si>
  <si>
    <t xml:space="preserve">    D8 - POTRUBÍ SPIRO</t>
  </si>
  <si>
    <t xml:space="preserve">    D9 - TVAROVKY- INFORMATIVNÍ - KOLENO 90°</t>
  </si>
  <si>
    <t xml:space="preserve">    D10 - TVAROVKY- INFORMATIVNÍ - KOLENO 45°</t>
  </si>
  <si>
    <t xml:space="preserve">    D11 - T KUS JEDNOSTRANÝ</t>
  </si>
  <si>
    <t xml:space="preserve">    D12 - T KUS OBOUSTRANNÝ</t>
  </si>
  <si>
    <t xml:space="preserve">    D13 - PŘECHOD PRAVOÚHLÝ</t>
  </si>
  <si>
    <t xml:space="preserve">    D14 - HADICE HLUKOTLUMÍCÍ</t>
  </si>
  <si>
    <t xml:space="preserve">    D15 - POTRUBÍ ČTYŘHRANNÉ POZINKOVANY PLECH SK I</t>
  </si>
  <si>
    <t xml:space="preserve">    D16 - ODVĚTRÁNÍ MÍSTNOSTI 115 - LEDNICE</t>
  </si>
  <si>
    <t xml:space="preserve">    D17 - IZOLACE TEPELNÉ</t>
  </si>
  <si>
    <t xml:space="preserve">    D18 - HODINOVÉ SAZBY</t>
  </si>
  <si>
    <t>Práce a dodávky M</t>
  </si>
  <si>
    <t>VZDUCHOTECHNIKA</t>
  </si>
  <si>
    <t>Pol159</t>
  </si>
  <si>
    <t>VZD JEDNOTKA S REKUPERACÍ TEPLA VZDUCHOVÝ VÝKON 3200 M3/H, 300 Pa, TEPLOVODNÍ OHŘEV, DESKOVÝ REKUPERÁTOR SPECIFIKACE - M.110.EC3 - S7.C - Fe.K7 - Fi.K7 - B.LM24A - T.3 - Ke.LF24 - Ki.LM24A - RE-TPO3.E.EXT.LM24A-SR - H.400/400.P - FT - HINGLESS-RD5 - PFe - PFi - SW - CPTOUCH.B.Wh - ErP 2016, 2018</t>
  </si>
  <si>
    <t>SB</t>
  </si>
  <si>
    <t>1238953293</t>
  </si>
  <si>
    <t>Pol119</t>
  </si>
  <si>
    <t>MONTÁŽ JEDNOTKY</t>
  </si>
  <si>
    <t>TALÍŘOVÝ VENTIL VČETNĚ MONT. RÁMEČKU PŘÍVODNÍ</t>
  </si>
  <si>
    <t>Pol120</t>
  </si>
  <si>
    <t>DN 125</t>
  </si>
  <si>
    <t>Pol49</t>
  </si>
  <si>
    <t>DN 200</t>
  </si>
  <si>
    <t>TALÍŘOVÝ VENTIL VČETNĚ MONT. RÁMEČKU ODVODNÍ</t>
  </si>
  <si>
    <t>Pol50</t>
  </si>
  <si>
    <t>DN 100</t>
  </si>
  <si>
    <t>KLAPKA REGULAČNÍ SPIRO</t>
  </si>
  <si>
    <t>Pol121</t>
  </si>
  <si>
    <t>Pol122</t>
  </si>
  <si>
    <t>KLAPKA UZAVÍRACÍ VČETNĚ POHONU 230V</t>
  </si>
  <si>
    <t>Pol123</t>
  </si>
  <si>
    <t>DN 280</t>
  </si>
  <si>
    <t>Pol124</t>
  </si>
  <si>
    <t>DN 315</t>
  </si>
  <si>
    <t>Pol125</t>
  </si>
  <si>
    <t>315X315</t>
  </si>
  <si>
    <t>Pol126</t>
  </si>
  <si>
    <t>pohon 230V 4 NM</t>
  </si>
  <si>
    <t>TLUMIČ HLUKU BUŇKOVÝ S NÁBĚHOVÝMI PLECHY</t>
  </si>
  <si>
    <t>Pol53</t>
  </si>
  <si>
    <t>G 250X500-1000</t>
  </si>
  <si>
    <t>Pol127</t>
  </si>
  <si>
    <t>G 250X500-1500</t>
  </si>
  <si>
    <t>Pol54</t>
  </si>
  <si>
    <t>G 250X500-2000</t>
  </si>
  <si>
    <t>ŽALUZIE PROTIDEŠŤOVÁ VČETNĚ POZEDNÍHO RÁMU A SÍŤKY</t>
  </si>
  <si>
    <t>Pol58</t>
  </si>
  <si>
    <t>750X500</t>
  </si>
  <si>
    <t>Pol128</t>
  </si>
  <si>
    <t>TEXTILNÍ VÝÚSTKA KRUHOVÁ DN 315, PERFORACE 180°. DÍLKA 3250 MM</t>
  </si>
  <si>
    <t>Pol129</t>
  </si>
  <si>
    <t>MONTÁŽ ELEMENTU</t>
  </si>
  <si>
    <t>POTRUBÍ SPIRO</t>
  </si>
  <si>
    <t>Pol60</t>
  </si>
  <si>
    <t>D 100</t>
  </si>
  <si>
    <t>Pol61</t>
  </si>
  <si>
    <t>D 125</t>
  </si>
  <si>
    <t>Pol62</t>
  </si>
  <si>
    <t>D 160</t>
  </si>
  <si>
    <t>Pol63</t>
  </si>
  <si>
    <t>D 200</t>
  </si>
  <si>
    <t>Pol64</t>
  </si>
  <si>
    <t>D 250</t>
  </si>
  <si>
    <t>Pol65</t>
  </si>
  <si>
    <t>D 280</t>
  </si>
  <si>
    <t>Pol130</t>
  </si>
  <si>
    <t>D 315</t>
  </si>
  <si>
    <t>TVAROVKY- INFORMATIVNÍ - KOLENO 90°</t>
  </si>
  <si>
    <t>Pol66</t>
  </si>
  <si>
    <t>Pol131</t>
  </si>
  <si>
    <t>Pol68</t>
  </si>
  <si>
    <t>Pol69</t>
  </si>
  <si>
    <t>Pol70</t>
  </si>
  <si>
    <t>Pol132</t>
  </si>
  <si>
    <t>TVAROVKY- INFORMATIVNÍ - KOLENO 45°</t>
  </si>
  <si>
    <t>Pol133</t>
  </si>
  <si>
    <t>T KUS JEDNOSTRANÝ</t>
  </si>
  <si>
    <t>Pol71</t>
  </si>
  <si>
    <t>125/100</t>
  </si>
  <si>
    <t>Pol134</t>
  </si>
  <si>
    <t>125/125</t>
  </si>
  <si>
    <t>Pol135</t>
  </si>
  <si>
    <t>160/100</t>
  </si>
  <si>
    <t>Pol136</t>
  </si>
  <si>
    <t>160/125</t>
  </si>
  <si>
    <t>Pol73</t>
  </si>
  <si>
    <t>200/100</t>
  </si>
  <si>
    <t>Pol78</t>
  </si>
  <si>
    <t>280/200</t>
  </si>
  <si>
    <t>Pol137</t>
  </si>
  <si>
    <t>280/280</t>
  </si>
  <si>
    <t>Pol138</t>
  </si>
  <si>
    <t>315/125</t>
  </si>
  <si>
    <t>T KUS OBOUSTRANNÝ</t>
  </si>
  <si>
    <t>Pol139</t>
  </si>
  <si>
    <t>Pol140</t>
  </si>
  <si>
    <t>200/160</t>
  </si>
  <si>
    <t>Pol141</t>
  </si>
  <si>
    <t>250/125</t>
  </si>
  <si>
    <t>PŘECHOD PRAVOÚHLÝ</t>
  </si>
  <si>
    <t>Pol142</t>
  </si>
  <si>
    <t>Pol143</t>
  </si>
  <si>
    <t>200/125</t>
  </si>
  <si>
    <t>Pol84</t>
  </si>
  <si>
    <t>Pol144</t>
  </si>
  <si>
    <t>280/250</t>
  </si>
  <si>
    <t>Pol145</t>
  </si>
  <si>
    <t>OSTATNÍ TVAROVKY MINO SPECIFIKACI</t>
  </si>
  <si>
    <t>HADICE HLUKOTLUMÍCÍ</t>
  </si>
  <si>
    <t>Pol86</t>
  </si>
  <si>
    <t>D 102</t>
  </si>
  <si>
    <t>Pol146</t>
  </si>
  <si>
    <t>D 127</t>
  </si>
  <si>
    <t>Pol88</t>
  </si>
  <si>
    <t>D 203</t>
  </si>
  <si>
    <t>POTRUBÍ ČTYŘHRANNÉ POZINKOVANY PLECH SK I</t>
  </si>
  <si>
    <t>Pol147</t>
  </si>
  <si>
    <t>DO OBVODU 1650- 60% TVAR</t>
  </si>
  <si>
    <t>M2</t>
  </si>
  <si>
    <t>Pol91</t>
  </si>
  <si>
    <t>DO OBVODU 2000-80% TVAR</t>
  </si>
  <si>
    <t>Pol92</t>
  </si>
  <si>
    <t>DO OBVODU 2500-80% TVAR</t>
  </si>
  <si>
    <t>Pol148</t>
  </si>
  <si>
    <t>montáž potrubí</t>
  </si>
  <si>
    <t>ODVĚTRÁNÍ MÍSTNOSTI 115 - LEDNICE</t>
  </si>
  <si>
    <t>Pol149</t>
  </si>
  <si>
    <t>VENTILÁTOR DO POTRUBÍ, DN 160, 350 m3/h, 100 Pa</t>
  </si>
  <si>
    <t>Pol150</t>
  </si>
  <si>
    <t>PROSTOROVÝ TERMOSTAT NA STĚTU S VYPÍNAČEM, ROZSAH +5 AŽ +30°C</t>
  </si>
  <si>
    <t>Pol151</t>
  </si>
  <si>
    <t>ŽALUZIE PROTIDEŠŤOVÁ 200X200</t>
  </si>
  <si>
    <t>Pol152</t>
  </si>
  <si>
    <t>Pol153</t>
  </si>
  <si>
    <t>POTRUBÍ SPIRO d 160</t>
  </si>
  <si>
    <t>Pol154</t>
  </si>
  <si>
    <t>TVAROVKY - OBLOUK SEGMENTOVÁ D 160/90°</t>
  </si>
  <si>
    <t>Pol155</t>
  </si>
  <si>
    <t>TVAROVKY - ODBOČKA JEDNOSTRANNÁ 160/160</t>
  </si>
  <si>
    <t>Pol156</t>
  </si>
  <si>
    <t>TVAROVKY - PŘECHOD 160/200x200</t>
  </si>
  <si>
    <t>Pol157</t>
  </si>
  <si>
    <t>MONTÁŽ POTRUBÍ</t>
  </si>
  <si>
    <t>Pol158</t>
  </si>
  <si>
    <t>Pol105</t>
  </si>
  <si>
    <t>Izolace tepelná, kotvená na trny, minerální vata tl 40 mm s AL polepem. S přelepením spolů samolepící AL páskou- montáž</t>
  </si>
  <si>
    <t>Pol106</t>
  </si>
  <si>
    <t>velmi lehká lamelová rohož s kolmou orientací vláken vyrobená z lamel ze skelné vlny, které jsou jednostranně nalepeny k nosnému podkladu z hliníkové fólie vyztužená skelnou mřížkou. Rohož má univerzální použití v TZB v aplikacích pro nižší teploty.</t>
  </si>
  <si>
    <t>Pol107</t>
  </si>
  <si>
    <t>samolepící Al páska 50mmx100 m</t>
  </si>
  <si>
    <t>HODINOVÉ SAZBY</t>
  </si>
  <si>
    <t>Pol108</t>
  </si>
  <si>
    <t>ZAREGULOVÁNÍ ROZVODŮ VZD</t>
  </si>
  <si>
    <t>Pol109</t>
  </si>
  <si>
    <t>SPOLUPRÁCE S ELEKTRO</t>
  </si>
  <si>
    <t>Pol110</t>
  </si>
  <si>
    <t>STAVEBNÍ VÝPOMOC</t>
  </si>
  <si>
    <t>Pol111</t>
  </si>
  <si>
    <t>06 - gastrovybavení</t>
  </si>
  <si>
    <t>OST - Gastrovybavení</t>
  </si>
  <si>
    <t>OST</t>
  </si>
  <si>
    <t>Gastrovybavení</t>
  </si>
  <si>
    <t>R_001</t>
  </si>
  <si>
    <t>Montáž, doprava a dodávka - gastrovybavení - podrobná specifikace viz.samostatná část - GASTRO</t>
  </si>
  <si>
    <t>1438933387</t>
  </si>
  <si>
    <t>SO_02 - víceúčelový sál</t>
  </si>
  <si>
    <t xml:space="preserve">    3 - Svislé a kompletní konstrukce</t>
  </si>
  <si>
    <t xml:space="preserve">    44 - Ocelová konstrukce - zastřešení víceúčelového sálu</t>
  </si>
  <si>
    <t xml:space="preserve">    43 - Schodišťové konstrukce a rampy</t>
  </si>
  <si>
    <t xml:space="preserve">    762 - Konstrukce tesařské</t>
  </si>
  <si>
    <t xml:space="preserve">    765 - Krytina keramická skládaná-červená engoba ( přesný typ tašek bude upřesněn )</t>
  </si>
  <si>
    <t xml:space="preserve">    767 - 2 - Ocelová konstrukce v 1.N.P. ( sloupy a průvlaky )</t>
  </si>
  <si>
    <t xml:space="preserve">    767 - 5 - Žaluzie mezi výčepem a sálem</t>
  </si>
  <si>
    <t xml:space="preserve">    775 - Podlahy skládané</t>
  </si>
  <si>
    <t xml:space="preserve">    776 - Podlahy povlakové</t>
  </si>
  <si>
    <t xml:space="preserve">    786 - Dokončovací práce - čalounické úpravy</t>
  </si>
  <si>
    <t>122151103</t>
  </si>
  <si>
    <t>Odkopávky a prokopávky nezapažené strojně v hornině třídy těžitelnosti I skupiny 1 a 2 přes 50 do 100 m3</t>
  </si>
  <si>
    <t>-790894641</t>
  </si>
  <si>
    <t>z původního terénu na úroveň -0,700</t>
  </si>
  <si>
    <t>21,70*14,20*(0,10+0,50+0,45)*1/4*1/2</t>
  </si>
  <si>
    <t>122251103</t>
  </si>
  <si>
    <t>Odkopávky a prokopávky nezapažené strojně v hornině třídy těžitelnosti I skupiny 3 přes 50 do 100 m3</t>
  </si>
  <si>
    <t>724348708</t>
  </si>
  <si>
    <t>1650125742</t>
  </si>
  <si>
    <t>jáma z úrovně -0,700 na úroveň -0,850</t>
  </si>
  <si>
    <t>21,70*14,20*0,15</t>
  </si>
  <si>
    <t>"levá část objektu" 5,60*14,20*0,85</t>
  </si>
  <si>
    <t>132251253</t>
  </si>
  <si>
    <t>Hloubení nezapažených rýh šířky přes 800 do 2 000 mm strojně s urovnáním dna do předepsaného profilu a spádu v hornině třídy těžitelnosti I skupiny 3 přes 50 do 100 m3</t>
  </si>
  <si>
    <t>476299189</t>
  </si>
  <si>
    <t>(16,10*2+10,60)*1,80*0,85</t>
  </si>
  <si>
    <t>(10,60+4,10)*1,60*0,85</t>
  </si>
  <si>
    <t>(21,30+11,00)*2*1,40*0,10</t>
  </si>
  <si>
    <t>(11,00*2+4,50+6,85+0,45+2,60)*1,20*0,10+0,175*6,85*0,10</t>
  </si>
  <si>
    <t>1460629587</t>
  </si>
  <si>
    <t>5,60*14,20*0,85</t>
  </si>
  <si>
    <t>odpočet konstrukcí ŽB pasů do úrovně -0,850</t>
  </si>
  <si>
    <t>-(21,10+11,20)*2*1,20*0,60</t>
  </si>
  <si>
    <t>-(11,20*2+4,70+7,05+0,45+2,80)*1,00*0,60</t>
  </si>
  <si>
    <t>"tl.400 mm" -(11,90*2+3,30+7,70+0,45+3,45)*0,40*0,25</t>
  </si>
  <si>
    <t>"tl.500 mm" -(20,40+11,90)*2*0,50*0,25</t>
  </si>
  <si>
    <t>(22,40+12,90)*2*0,65*0,35</t>
  </si>
  <si>
    <t>-584163656</t>
  </si>
  <si>
    <t>-561976682</t>
  </si>
  <si>
    <t>"výkopy celkem" 40,443*2+113,813+99,008</t>
  </si>
  <si>
    <t>"zásypy celkem" 88,233</t>
  </si>
  <si>
    <t>720550307</t>
  </si>
  <si>
    <t>"zásypy celkem" -88,233</t>
  </si>
  <si>
    <t>-1693566982</t>
  </si>
  <si>
    <t>205,474*1,6 'Přepočtené koeficientem množství</t>
  </si>
  <si>
    <t>-2079050488</t>
  </si>
  <si>
    <t>650828494</t>
  </si>
  <si>
    <t>1321793193</t>
  </si>
  <si>
    <t>1018083973</t>
  </si>
  <si>
    <t>dle PD statiky - v.č.: 2.01</t>
  </si>
  <si>
    <t>(21,30+11,00)*2*1,40*0,10*1,05</t>
  </si>
  <si>
    <t>((11,00*2+4,50+6,85+0,45+2,60)*1,20*0,10+0,175*6,85*0,10)*1,05</t>
  </si>
  <si>
    <t>"obvodový základový pas š.1,20 m" (21,10+11,20)*2*1,20*0,60</t>
  </si>
  <si>
    <t>"vnitřní základový pas š.1,00 m" (11,20*2+4,70+7,05+0,45+2,80)*1,00*0,60</t>
  </si>
  <si>
    <t>ŽB základy</t>
  </si>
  <si>
    <t>(21,10+13,60)*2*0,60</t>
  </si>
  <si>
    <t>(11,20*2+4,70+6,00+2,70+4,20+2,80+3,15+1,425+7,50+0,375+7,05)*2*0,60</t>
  </si>
  <si>
    <t>"bednění prostupů ZTI, EL apod." 6,500</t>
  </si>
  <si>
    <t>"dle PD statiky - v.č.: 2.01" 2,400</t>
  </si>
  <si>
    <t>"dle PD statiky - v.č.: 2.01" 2,500</t>
  </si>
  <si>
    <t>(11,90*2+3,30+7,70+0,45+3,45)*0,75</t>
  </si>
  <si>
    <t>(20,40+11,90)*2*0,75</t>
  </si>
  <si>
    <t>Svislé a kompletní konstrukce</t>
  </si>
  <si>
    <t>311235141</t>
  </si>
  <si>
    <t>Zdivo jednovrstvé z cihel děrovaných broušených na celoplošnou tenkovrstvou maltu, pevnost cihel přes P10 do P15, tl. zdiva 240 mm</t>
  </si>
  <si>
    <t>1148728365</t>
  </si>
  <si>
    <t>8,25*3,00-(0,70+0,90)*1,97</t>
  </si>
  <si>
    <t>12,10*(0,25+4,50*1/2)-4,80*1,65*1/2-0,90*1,97</t>
  </si>
  <si>
    <t>(12,10*2+5,40+3,60+0,45)*3,00</t>
  </si>
  <si>
    <t>-(0,80*1,97*4+0,90*1,97*2+1,80*1,97+2,45*2,10)</t>
  </si>
  <si>
    <t>12,10*(0,25+4,50*1/2)-4,80*1,65*1/2</t>
  </si>
  <si>
    <t>(20,36+12,10)*2*0,25</t>
  </si>
  <si>
    <t>-(1,00*1,00*5+1,50*1,50*5+1,65*2,25+2,25*2,25*2)</t>
  </si>
  <si>
    <t>(20,50+12,10)*2*0,25+13,00*4,50*1/2*2</t>
  </si>
  <si>
    <t>(1,00*2,10-0,70*1,97)*1</t>
  </si>
  <si>
    <t>(1,00*2,10-0,80*1,97)*3</t>
  </si>
  <si>
    <t>(1,00*2,30-0,80*1,97)*1</t>
  </si>
  <si>
    <t>(1,10*2,10-0,90*1,97)*2</t>
  </si>
  <si>
    <t>(1,10*2,30-0,90*1,97)*1</t>
  </si>
  <si>
    <t>(2,00*2,30-1,80*1,97)*1</t>
  </si>
  <si>
    <t>(3,60+1,775*2+1,20+2,15*2)*3,00</t>
  </si>
  <si>
    <t>-0,70*1,97*4</t>
  </si>
  <si>
    <t>(7,325+4,775*2+2,875+2,625+3,30)*2,75-2,35*1,55*1/2*6</t>
  </si>
  <si>
    <t>1,862*1,25+0,912*1,75+0,75*(1,25+1,75)*1/2</t>
  </si>
  <si>
    <t>-(0,70+0,80)*1,97</t>
  </si>
  <si>
    <t>19,60*0,25*2</t>
  </si>
  <si>
    <t>(5,40+2,15+4,50+2,15)*3,00</t>
  </si>
  <si>
    <t>-0,80*1,97*2</t>
  </si>
  <si>
    <t>3,00*16+2,75*1+1,25*3</t>
  </si>
  <si>
    <t>"přízdívky pro geberit" (0,90+0,95+1,20)*1,40</t>
  </si>
  <si>
    <t>317168018</t>
  </si>
  <si>
    <t>Překlady keramické ploché osazené do maltového lože, výšky překladu 71 mm šířky 115 mm, délky 2750 mm</t>
  </si>
  <si>
    <t>-1257096740</t>
  </si>
  <si>
    <t>5*5+4*4+3*1</t>
  </si>
  <si>
    <t>4*3+3*1</t>
  </si>
  <si>
    <t>5*7</t>
  </si>
  <si>
    <t>2031295646</t>
  </si>
  <si>
    <t>1,25*5+1,75*7+2,25*1+2,75*1</t>
  </si>
  <si>
    <t>"I 240" 3,10*2*36,20*0,001</t>
  </si>
  <si>
    <t>"I 280" 5,50*2*47,90*0,001</t>
  </si>
  <si>
    <t>13010726</t>
  </si>
  <si>
    <t>ocel profilová IPN 240 jakost 11 375</t>
  </si>
  <si>
    <t>0,224*1,15 'Přepočtené koeficientem množství</t>
  </si>
  <si>
    <t>13010730</t>
  </si>
  <si>
    <t>ocel profilová IPN 280 jakost 11 375</t>
  </si>
  <si>
    <t>113539135</t>
  </si>
  <si>
    <t>0,527*1,15 'Přepočtené koeficientem množství</t>
  </si>
  <si>
    <t>"válcované nosníky" 3,10+5,50</t>
  </si>
  <si>
    <t>0,24*3,10*2+0,28*5,50*2</t>
  </si>
  <si>
    <t>9,30*12,10-1,20*(2,348+4,675)</t>
  </si>
  <si>
    <t>"V 1" (20,50+13,00)*2</t>
  </si>
  <si>
    <t>"štíty - pod ocelové vaznice" 5,00*2</t>
  </si>
  <si>
    <t>"V 1" (20,15+12,10)*2*0,275*0,25</t>
  </si>
  <si>
    <t>"štíty - pod ocelové vaznice" 5,00*2*0,275*0,25</t>
  </si>
  <si>
    <t>"V 2" (12,10*2+5,40+3,60+0,45)*0,30*0,25</t>
  </si>
  <si>
    <t>"V 3" 7,85*0,25*0,25</t>
  </si>
  <si>
    <t>"střední zdi ve 2.N.P. - pod vaznice" 5,00*0,30*0,25+5,00*0,25*0,25</t>
  </si>
  <si>
    <t>"V 1" (1,975+0,75+1,20)*0,25</t>
  </si>
  <si>
    <t>"štíty - pod ocelové vaznice" 5,00*2*0,25</t>
  </si>
  <si>
    <t>"V 2" (12,10*2+5,40+3,60+0,45)*0,25*2</t>
  </si>
  <si>
    <t>"V 3" 7,85*0,25*2</t>
  </si>
  <si>
    <t>"střední zdi ve 2.N.P. - pod vaznice" 5,00*0,25*2+5,00*0,25*2</t>
  </si>
  <si>
    <t>"R12" (74,50*6+0,60*12*4+38,65*4+0,60*4*10+12,85*4+0,60*4*2)*0,888*1,10*0,001</t>
  </si>
  <si>
    <t>"R 6" (1,05*(298+91)+1,10*(155+76)+0,95*(52+17))*0,222*1,10*0,001</t>
  </si>
  <si>
    <t>Ocelová konstrukce - zastřešení víceúčelového sálu</t>
  </si>
  <si>
    <t>441171111</t>
  </si>
  <si>
    <t>Montáž ocelové konstrukce zastřešení (vazníky, krovy) hmotnosti jednotlivých prvků do 30 kg/m, délky do 12 m</t>
  </si>
  <si>
    <t>2040591484</t>
  </si>
  <si>
    <t>dle PD statiky - v.č.: 2.03</t>
  </si>
  <si>
    <t>"Jäckl 120×5" (1590,00+238,00)*0,001</t>
  </si>
  <si>
    <t>14550306</t>
  </si>
  <si>
    <t>výroba a dodávka ocelové konstrukce zastřešení, materiál - profil ocelový čtvercový svařovaný 120×120×5 mm, montážní materiál</t>
  </si>
  <si>
    <t>1048568333</t>
  </si>
  <si>
    <t>Zpracování dílenské dokumentace</t>
  </si>
  <si>
    <t>1623204814</t>
  </si>
  <si>
    <t>Schodišťové konstrukce a rampy</t>
  </si>
  <si>
    <t>430321515</t>
  </si>
  <si>
    <t>Schodišťové konstrukce a rampy z betonu železového (bez výztuže) stupně, schodnice, ramena, podesty s nosníky tř. C 20/25</t>
  </si>
  <si>
    <t>103211516</t>
  </si>
  <si>
    <t>6,00*1,45*0,16</t>
  </si>
  <si>
    <t>430362021</t>
  </si>
  <si>
    <t>Výztuž schodišťových konstrukcí a ramp stupňů, schodnic, ramen, podest s nosníky ze svařovaných sítí z drátů typu KARI</t>
  </si>
  <si>
    <t>-1189914443</t>
  </si>
  <si>
    <t>"Kari síť 100×100 d=8 mm" 6,00*1,45*7,99*1,25*0,001</t>
  </si>
  <si>
    <t>431351121</t>
  </si>
  <si>
    <t>Bednění podest, podstupňových desek a ramp včetně podpěrné konstrukce výšky do 4 m půdorysně přímočarých zřízení</t>
  </si>
  <si>
    <t>285235002</t>
  </si>
  <si>
    <t>6,00*1,20</t>
  </si>
  <si>
    <t>431351122</t>
  </si>
  <si>
    <t>Bednění podest, podstupňových desek a ramp včetně podpěrné konstrukce výšky do 4 m půdorysně přímočarých odstranění</t>
  </si>
  <si>
    <t>-1282326259</t>
  </si>
  <si>
    <t>434311115</t>
  </si>
  <si>
    <t>Stupně dusané z betonu prostého nebo prokládaného kamenem na terén nebo na desku bez potěru, se zahlazením povrchu tř. C 20/25</t>
  </si>
  <si>
    <t>357592269</t>
  </si>
  <si>
    <t>1,20*18</t>
  </si>
  <si>
    <t>434351141</t>
  </si>
  <si>
    <t>Bednění stupňů betonovaných na podstupňové desce nebo na terénu půdorysně přímočarých zřízení</t>
  </si>
  <si>
    <t>-778333147</t>
  </si>
  <si>
    <t>1,20*(0,275+0,175)*18</t>
  </si>
  <si>
    <t>434351142</t>
  </si>
  <si>
    <t>Bednění stupňů betonovaných na podstupňové desce nebo na terénu půdorysně přímočarých odstranění</t>
  </si>
  <si>
    <t>104647982</t>
  </si>
  <si>
    <t>(2,50+13,00+14,00)*0,50</t>
  </si>
  <si>
    <t>(2,50+13,00+14,00)*(0,50+0,15*2)</t>
  </si>
  <si>
    <t>2,50+14,00+14,00</t>
  </si>
  <si>
    <t>30,5*1,01 'Přepočtené koeficientem množství</t>
  </si>
  <si>
    <t>7,418+6,960</t>
  </si>
  <si>
    <t>"105" 3,45*2,15</t>
  </si>
  <si>
    <t>611321145</t>
  </si>
  <si>
    <t>Omítka vápenocementová vnitřních ploch nanášená ručně dvouvrstvá, tloušťky jádrové omítky do 10 mm a tloušťky štuku do 3 mm štuková schodišťových konstrukcí stropů, stěn, ramen nebo nosníků</t>
  </si>
  <si>
    <t>95381676</t>
  </si>
  <si>
    <t>ŽB schodiště</t>
  </si>
  <si>
    <t>1,20*5,80</t>
  </si>
  <si>
    <t>611321195</t>
  </si>
  <si>
    <t>Omítka vápenocementová vnitřních ploch nanášená ručně Příplatek k cenám za každých dalších i započatých 5 mm tloušťky omítky přes 10 mm schodišťových konstrukcí</t>
  </si>
  <si>
    <t>-1670348690</t>
  </si>
  <si>
    <t>(2,15+3,55+3,40+5,00+2,85+4,50+3,45+2,15+2,40+4,50+1,80+2,15)*2*3,00</t>
  </si>
  <si>
    <t>(3,60+2,05+0,90+1,50+0,95+1,775*3+2,15+1,65+1,20+1,75+2,15*2+0,90+1,80)*2*3,00</t>
  </si>
  <si>
    <t>(1,20+5,975)*2*3,35</t>
  </si>
  <si>
    <t>(1,70*2+5,00)*3,00+0,30*2,65*2+(10,00+12,10)*2*3,50+(4,85+12,00)*1/2*2,50*2</t>
  </si>
  <si>
    <t>-(1,00*1,00*5+1,50*1,50*5+1,65*2,30+2,25*2,30*2+5,00*2,45)</t>
  </si>
  <si>
    <t>0,175*(1,00*3*5+1,50*3*5+1,65+2,30*2+(2,25+2,30*2)*2)</t>
  </si>
  <si>
    <t>-2,45*2,10*2+0,30*(2,45+2,10*2)</t>
  </si>
  <si>
    <t>-(0,70*5+0,80*6+0,90*3+1,80*1)*2*1,97</t>
  </si>
  <si>
    <t>0,10*((1,00+2,10*2)*5+1,10+2,10*2+1,00+2,30*2+1,10+2,30*2+2,00+2,30*2)*2</t>
  </si>
  <si>
    <t>1,20*0,30+(1,20+9,50*2)*2,75</t>
  </si>
  <si>
    <t>(4,275*2+3,312+3,30+4,80)*2,75</t>
  </si>
  <si>
    <t>(1,15+9,20*2)*2,75</t>
  </si>
  <si>
    <t>(2,612+3,213*2)*2,75-1,713*1,10+0,912*1,60</t>
  </si>
  <si>
    <t>-(2,35*1,55*1/2*10+3,80*2,45*1/2*2)</t>
  </si>
  <si>
    <t>-1,50*1,50*2+0,175*1,50*3*2</t>
  </si>
  <si>
    <t>-(0,70+0,80+0,90)*1,97*2+0,10*(1,10+2,10*2)*2</t>
  </si>
  <si>
    <t>"odpočet akustického obkladu" -(9,20*2,75-2,35*1,55*1/2*2)</t>
  </si>
  <si>
    <t>"odpočet keramických obkladů" -141,231</t>
  </si>
  <si>
    <t>odpočet dřevěného obkladu</t>
  </si>
  <si>
    <t>-(12,00+12,10+0,10*3+0,175)*2*2,00</t>
  </si>
  <si>
    <t>-(-(0,80+0,90+1,80+2,05+2,25)*2,00+0,10*2,00*2*3+0,175*2,00*2*2)</t>
  </si>
  <si>
    <t>-(-(2,45*2,00+1,00*0,70+1,50*1,20*3))</t>
  </si>
  <si>
    <t>-0,175*(0,70*2+1,20*2*3)</t>
  </si>
  <si>
    <t>pod akusticý obklad</t>
  </si>
  <si>
    <t>9,20*2,75-2,35*1,55*1/2*2</t>
  </si>
  <si>
    <t>pod dřevěný obklad v sále</t>
  </si>
  <si>
    <t>(12,00+12,10+0,10*3+0,175)*2*2,00</t>
  </si>
  <si>
    <t>-(0,80+0,90+1,80+2,05+2,25)*2,00+0,10*2,00*2*3+0,175*2,00*2*2</t>
  </si>
  <si>
    <t>-(2,45*2,00+1,00*0,70+1,50*1,20*3)</t>
  </si>
  <si>
    <t>0,175*(0,70*2+1,20*2*3)</t>
  </si>
  <si>
    <t>štíty v půdním prostoru</t>
  </si>
  <si>
    <t>5,50*1,90*1/2*2</t>
  </si>
  <si>
    <t>"104" (2,85+4,50+0,60+0,85)*0,80</t>
  </si>
  <si>
    <t>"107" (1,80+2,15)*2*2,00-0,80*2,00</t>
  </si>
  <si>
    <t>"108" (3,60+2,05)*2*2,00+0,10*(1,00+2,10*2)-(0,70*3+0,80)*2,00</t>
  </si>
  <si>
    <t>"109" (0,90+1,775)*2*2,00-0,70*2,00</t>
  </si>
  <si>
    <t>"110" (1,50+1,775)*2*2,00-0,70*2,00</t>
  </si>
  <si>
    <t>"111" (0,95+1,775)*2*2,00+0,95*0,15-0,70*2,00</t>
  </si>
  <si>
    <t>"112" (2,15+1,65)*2*2,00+0,10*(1,00+2,10*2)*2-(0,70*2+0,80)*2,00</t>
  </si>
  <si>
    <t>"113" (1,20+1,75)*2*2,00+0,10*(1,00+2,10*2)+1,20*0,15-0,70*2,00</t>
  </si>
  <si>
    <t>"114" (2,15+0,90)*2*2,00+0,90*0,15-0,70*2,00</t>
  </si>
  <si>
    <t>"115" (2,15+1,80)*2*2,00-0,80*2,00</t>
  </si>
  <si>
    <t>"204" (2,612+2,465*2)*2,00+1,713*1,00+0,912*1,50+0,747*(1,00+1,50)*1/2*2-0,70*2,00</t>
  </si>
  <si>
    <t>"207" 3,325*0,80*2</t>
  </si>
  <si>
    <t>"římsy podélné" (0,60+0,25)*21,10*2</t>
  </si>
  <si>
    <t>"římsy štítové" (0,30+0,40)*8,75*2*2</t>
  </si>
  <si>
    <t>20,50*3,10*2+13,00*(2,75+4,40*1/2)*2</t>
  </si>
  <si>
    <t>-(1,00*1,00*5+1,50*1,50*7+1,65*2,30+2,25*2,30*2)</t>
  </si>
  <si>
    <t>0,175*(1,00*3*5+1,50*3*7+1,65+2,25*2+(2,25+2,25*2)*2)</t>
  </si>
  <si>
    <t>(20,50+13,00)*2*0,25</t>
  </si>
  <si>
    <t>20,50*2,75*2+13,00*(2,75+4,40*1/2)*2</t>
  </si>
  <si>
    <t>1,00*3*5+1,50*3*7+1,65+2,30*2+2,25+2,30*2</t>
  </si>
  <si>
    <t>119,2*1,05 'Přepočtené koeficientem množství</t>
  </si>
  <si>
    <t>(20,50+13,00)*2*1,00</t>
  </si>
  <si>
    <t>67*1,05 'Přepočtené koeficientem množství</t>
  </si>
  <si>
    <t>1,00*1,00*5+1,50*1,50*7+1,65*2,30+2,25*2,30</t>
  </si>
  <si>
    <t>(1,05*5+1,55*7)*0,35</t>
  </si>
  <si>
    <t>(20,50+13,00)*2-(1,65+2,25+2,05+2,25)+0,15*2*4</t>
  </si>
  <si>
    <t>20,36*12,86*0,15</t>
  </si>
  <si>
    <t>"Kari síť 100×100 d=6 mm" 262,00*4,44*1,25*0,001</t>
  </si>
  <si>
    <t>19,36*11,86*0,25*2</t>
  </si>
  <si>
    <t>-(11,86*2+5,30+3,44+0,45)*0,40*0,25*2</t>
  </si>
  <si>
    <t>19,36*11,86</t>
  </si>
  <si>
    <t>-(11,86*2+5,30+3,44+0,45)*0,40</t>
  </si>
  <si>
    <t>tl.47 mm</t>
  </si>
  <si>
    <t>"C 3,4" 24,501+7,713</t>
  </si>
  <si>
    <t>tl.54 mm</t>
  </si>
  <si>
    <t>"D 1" 39,349</t>
  </si>
  <si>
    <t>"C 1,2" 43,289+49,726</t>
  </si>
  <si>
    <t>tl.74 mm</t>
  </si>
  <si>
    <t>"A 1" 133,283</t>
  </si>
  <si>
    <t>"D 1" 39,349*1</t>
  </si>
  <si>
    <t>"C 1,2" (43,289+49,726)*2</t>
  </si>
  <si>
    <t>"A 1" 133,283*5</t>
  </si>
  <si>
    <t>1069318728</t>
  </si>
  <si>
    <t>"70,90×197" 5+1</t>
  </si>
  <si>
    <t>"80,90×197" 6+2</t>
  </si>
  <si>
    <t>-68263232</t>
  </si>
  <si>
    <t>55331373</t>
  </si>
  <si>
    <t>zárubeň ocelová pro běžné zdění a pórobeton 125 levá/pravá 900</t>
  </si>
  <si>
    <t>-1976934811</t>
  </si>
  <si>
    <t>1793803192</t>
  </si>
  <si>
    <t>387602194</t>
  </si>
  <si>
    <t>642946112</t>
  </si>
  <si>
    <t>Osazení stavebního pouzdra posuvných dveří do zděné příčky s jednou kapsou pro jedno dveřní křídlo průchozí šířky přes 800 do 1200 mm</t>
  </si>
  <si>
    <t>674712299</t>
  </si>
  <si>
    <t>55331614</t>
  </si>
  <si>
    <t>pouzdro stavební posuvných dveří jednopouzdrové 1000mm standardní rozměr ( dle PSV ozn.23 )</t>
  </si>
  <si>
    <t>-97218455</t>
  </si>
  <si>
    <t>(20,50+1,00*2)*(3,10-1,80)*2</t>
  </si>
  <si>
    <t>((13,00+1,00*2)*3,10+13,00*(4,80-1,80))*2</t>
  </si>
  <si>
    <t>229,500*75</t>
  </si>
  <si>
    <t>zdění v prostoru sálu+omítky</t>
  </si>
  <si>
    <t>12,10*2,00*6,00*2</t>
  </si>
  <si>
    <t>290,40*30</t>
  </si>
  <si>
    <t>"1.N.P." 9,30*12,10</t>
  </si>
  <si>
    <t>"2.N.P." 9,30*12,10-1,20*(2,348+4,675)</t>
  </si>
  <si>
    <t>"podélné stěny sálu" 10,00*1,50*2</t>
  </si>
  <si>
    <t>949121122</t>
  </si>
  <si>
    <t>Montáž lešení lehkého kozového dílcového ve schodišti o výšce lešeňové podlahy přes 1,5 do 3,5 m</t>
  </si>
  <si>
    <t>-1571653116</t>
  </si>
  <si>
    <t>949121222</t>
  </si>
  <si>
    <t>Montáž lešení lehkého kozového dílcového Příplatek za první a každý další den použití lešení k ceně -1122</t>
  </si>
  <si>
    <t>1927176881</t>
  </si>
  <si>
    <t>4*30</t>
  </si>
  <si>
    <t>949121822</t>
  </si>
  <si>
    <t>Demontáž lešení lehkého kozového dílcového ve schodišti o výšce lešeňové podlahy přes 1,5 do 3,5 m</t>
  </si>
  <si>
    <t>-80466859</t>
  </si>
  <si>
    <t>"1.N.P." 10,05*13,00</t>
  </si>
  <si>
    <t>"2.N.P." 10,05*13,00</t>
  </si>
  <si>
    <t>"víceúčelový sál" 10,45*13,00</t>
  </si>
  <si>
    <t>(20,50+13,00)*2*0,50</t>
  </si>
  <si>
    <t>229,61*0,0003 'Přepočtené koeficientem množství</t>
  </si>
  <si>
    <t>(0,25+0,15)*(19,36+11,86)*2</t>
  </si>
  <si>
    <t>24,976*0,00035 'Přepočtené koeficientem množství</t>
  </si>
  <si>
    <t>229,61*1,15 'Přepočtené koeficientem množství</t>
  </si>
  <si>
    <t>(0,40+0,25+0,30)*(19,36+11,86)*2</t>
  </si>
  <si>
    <t>59,318*1,2 'Přepočtené koeficientem množství</t>
  </si>
  <si>
    <t>"C 2" 49,726</t>
  </si>
  <si>
    <t>"C 3" 24,501-(1,20*2,477+1,10*0,10+0,90*0,10)</t>
  </si>
  <si>
    <t>"C 4" 7,713</t>
  </si>
  <si>
    <t>"104" (2,85+4,50+0,10)*2*0,20-2,45*0,20</t>
  </si>
  <si>
    <t>"105" (3,45+2,15+0,10)*2*0,20</t>
  </si>
  <si>
    <t>"107" (1,80+2,15)*2*0,20</t>
  </si>
  <si>
    <t>"108" (3,60+2,05+0,10)*2*0,20</t>
  </si>
  <si>
    <t>"109" (0,90+1,775)*2*0,20</t>
  </si>
  <si>
    <t>"110" (1,50+1,775)*2*0,20+(1,50+0,60*2)*1,80</t>
  </si>
  <si>
    <t>"111" (0,95+1,775)*2*0,20</t>
  </si>
  <si>
    <t>"112" (2,15+1,65+0,10*2)*2*0,20</t>
  </si>
  <si>
    <t>"113" (1,20+1,75+0,10)*2*0,20</t>
  </si>
  <si>
    <t>"114" (2,15+0,90)*2*0,20</t>
  </si>
  <si>
    <t>"115" (2,15+1,80)*2*0,20</t>
  </si>
  <si>
    <t>"204" (2,612+3,213)*2*0,20+1,00*2*1,80</t>
  </si>
  <si>
    <t>"207" (3,137+3,325*2)*0,20</t>
  </si>
  <si>
    <t>"104" (2,85+4,50+0,10)*2+0,20*10</t>
  </si>
  <si>
    <t>"105" (3,45+2,15+0,10)*2+0,20*8</t>
  </si>
  <si>
    <t>"107" (1,80+2,15)*2+0,20*4</t>
  </si>
  <si>
    <t>"108" (3,60+2,05+0,10)*2+0,20*11</t>
  </si>
  <si>
    <t>"109" (0,90+1,775)*2+0,20*4</t>
  </si>
  <si>
    <t>"110" (1,50+1,775)*2+0,20*2+2,00*2</t>
  </si>
  <si>
    <t>"111" (0,95+1,775)*2+0,20*4</t>
  </si>
  <si>
    <t>"112" (2,15+1,65+0,10*2)*2+0,20*9</t>
  </si>
  <si>
    <t>"113" (1,20+1,75+0,10)*2+0,20*8</t>
  </si>
  <si>
    <t>"114" (2,15+0,90)*2+0,20*4</t>
  </si>
  <si>
    <t>"115" (2,15+1,80)*2+0,20*4</t>
  </si>
  <si>
    <t>"204" (2,612+3,213)*2+0,20*5+2,00*1</t>
  </si>
  <si>
    <t>"207" 3,137+3,325*2+0,20*2</t>
  </si>
  <si>
    <t>133,587*1,1 'Přepočtené koeficientem množství</t>
  </si>
  <si>
    <t>v místnostech s keramickými / cihelnými dlažbami / keramický sokl</t>
  </si>
  <si>
    <t>"101" (2,15+3,55+0,175+0,10*2)*2</t>
  </si>
  <si>
    <t>"102" (3,40+5,00+0,10*2)*2</t>
  </si>
  <si>
    <t>"104" (2,85+4,50+0,10)*2-2,45</t>
  </si>
  <si>
    <t>"105" (3,45+2,15+0,10)*2</t>
  </si>
  <si>
    <t>"107" (1,80+2,15)*2</t>
  </si>
  <si>
    <t>"108" (3,60+2,05+0,10)*2</t>
  </si>
  <si>
    <t>"109" (0,90+1,775)*2</t>
  </si>
  <si>
    <t>"110" (1,50+1,775)*2</t>
  </si>
  <si>
    <t>"111" (0,95+1,775)*2</t>
  </si>
  <si>
    <t>"112" (2,15+1,65+0,10*2)*2</t>
  </si>
  <si>
    <t>"113" (1,20+1,75+0,10)*2</t>
  </si>
  <si>
    <t>"114" (2,15+0,90)*2</t>
  </si>
  <si>
    <t>"115" (2,15+1,80)*2</t>
  </si>
  <si>
    <t>"116" 1,20+2,348*2+0,10*2</t>
  </si>
  <si>
    <t>"202" 1,20+2,477*2+0,10*2</t>
  </si>
  <si>
    <t>"203" (3,30+4,80)*2</t>
  </si>
  <si>
    <t>"204" (2,612+3,213)*2</t>
  </si>
  <si>
    <t>"207" 3,137+3,325*2</t>
  </si>
  <si>
    <t>"schodiště" (0,275+0,175)*2*18</t>
  </si>
  <si>
    <t>"104" 0,20*10</t>
  </si>
  <si>
    <t>"105" 0,20*8</t>
  </si>
  <si>
    <t>"108" 0,20*11</t>
  </si>
  <si>
    <t>"109" 0,20*4</t>
  </si>
  <si>
    <t>"112" 0,20*9</t>
  </si>
  <si>
    <t>"113" 0,20*8</t>
  </si>
  <si>
    <t>"114" 0,20*4</t>
  </si>
  <si>
    <t>"115" 0,20*4</t>
  </si>
  <si>
    <t>"204" 0,20*5+2,00*1</t>
  </si>
  <si>
    <t>"207" 0,20*2</t>
  </si>
  <si>
    <t>5,50*19,60</t>
  </si>
  <si>
    <t>(3,50+0,60*2)*19,60</t>
  </si>
  <si>
    <t>skladba S 3 a S 4</t>
  </si>
  <si>
    <t>5,00*19,60*2-(0,66*0,98+0,78*1,18*5+0,78*1,60*4)</t>
  </si>
  <si>
    <t>4,70*19,60*2-(0,66*0,98+0,78*1,18*5+0,78*1,60*4)</t>
  </si>
  <si>
    <t>92,12*1,05 'Přepočtené koeficientem množství</t>
  </si>
  <si>
    <t>173,999*1,05 'Přepočtené koeficientem množství</t>
  </si>
  <si>
    <t>293,559*1,05 'Přepočtené koeficientem množství</t>
  </si>
  <si>
    <t>713121111</t>
  </si>
  <si>
    <t>Montáž tepelné izolace podlah rohožemi, pásy, deskami, dílci, bloky (izolační materiál ve specifikaci) kladenými volně jednovrstvá</t>
  </si>
  <si>
    <t>372896696</t>
  </si>
  <si>
    <t>EPS100S tl.40 mm</t>
  </si>
  <si>
    <t>"C 3,4; D 1" 24,501+7,713+39,349</t>
  </si>
  <si>
    <t>28372303</t>
  </si>
  <si>
    <t>deska EPS 100 do plochých střech a podlah λ=0,037 tl 40mm</t>
  </si>
  <si>
    <t>1759210093</t>
  </si>
  <si>
    <t>71,563*1,05 'Přepočtené koeficientem množství</t>
  </si>
  <si>
    <t>XPS 500 SF tl.50+60 mm</t>
  </si>
  <si>
    <t>226,298*1,05 'Přepočtené koeficientem množství</t>
  </si>
  <si>
    <t>28376454</t>
  </si>
  <si>
    <t>deska z polystyrénu XPS, hrana polodrážková a hladký povrch 500kPa tl 60mm ( XPS 500 SF )</t>
  </si>
  <si>
    <t>1738375063</t>
  </si>
  <si>
    <t>133,283*1,05 'Přepočtené koeficientem množství</t>
  </si>
  <si>
    <t>93,015*1,05 'Přepočtené koeficientem množství</t>
  </si>
  <si>
    <t>"A 1; C 1,2,3,4; D 1" 133,283+43,289+49,726+24,501+7,713+39,349</t>
  </si>
  <si>
    <t>297,861*1,1 'Přepočtené koeficientem množství</t>
  </si>
  <si>
    <t>"2.N.P." 76,500</t>
  </si>
  <si>
    <t>"1.N.P." 187,000</t>
  </si>
  <si>
    <t>92,12*1,1 'Přepočtené koeficientem množství</t>
  </si>
  <si>
    <t>201553261</t>
  </si>
  <si>
    <t>-884261424</t>
  </si>
  <si>
    <t>2109929399</t>
  </si>
  <si>
    <t>-1979289504</t>
  </si>
  <si>
    <t>8043603</t>
  </si>
  <si>
    <t>549659412</t>
  </si>
  <si>
    <t>-953704109</t>
  </si>
  <si>
    <t>-1343225758</t>
  </si>
  <si>
    <t>-400703278</t>
  </si>
  <si>
    <t>-668873642</t>
  </si>
  <si>
    <t>-736918506</t>
  </si>
  <si>
    <t>60,000</t>
  </si>
  <si>
    <t>762</t>
  </si>
  <si>
    <t>Konstrukce tesařské</t>
  </si>
  <si>
    <t>"kleštiny 8×18" 22*2*2</t>
  </si>
  <si>
    <t>"krokve 12×18" 24*2</t>
  </si>
  <si>
    <t>24+11*4+3*24*2</t>
  </si>
  <si>
    <t>"konstrikce říms - fošny tl.50 mm" 0,70*2*24*2</t>
  </si>
  <si>
    <t>"krokve 12×18" 9,00*24*2</t>
  </si>
  <si>
    <t>"pozednice 14×14" 19,60*2+1,00*4</t>
  </si>
  <si>
    <t>"profil 16×8 na ocelové vaznici" 9,75*2+1,00*2</t>
  </si>
  <si>
    <t>"kleštiny 8×18" 5,80*22*2</t>
  </si>
  <si>
    <t>21,10*14,20*1/0,829*1,025</t>
  </si>
  <si>
    <t>-(0,66*0,98+0,78*1,18*5+0,78*1,40*4)</t>
  </si>
  <si>
    <t>střešní latě 60×40 mm - 1340,00 m</t>
  </si>
  <si>
    <t>"kontralatě 60×40 mm" 9,00*24*2</t>
  </si>
  <si>
    <t>0,08*0,16*21,50+0,08*0,18*255,20</t>
  </si>
  <si>
    <t>0,14*0,14*43,20</t>
  </si>
  <si>
    <t>0,12*0,18*432,00</t>
  </si>
  <si>
    <t>0,05*0,16*67,20</t>
  </si>
  <si>
    <t>360,842*0,025</t>
  </si>
  <si>
    <t>0,06*0,04*(1340,00+432,00)</t>
  </si>
  <si>
    <t>3,95*1,1 'Přepočtené koeficientem množství</t>
  </si>
  <si>
    <t>0,847*1,1 'Přepočtené koeficientem množství</t>
  </si>
  <si>
    <t>9,331*1,1 'Přepočtené koeficientem množství</t>
  </si>
  <si>
    <t>0,538*1,1 'Přepočtené koeficientem množství</t>
  </si>
  <si>
    <t>9,021*1,1 'Přepočtené koeficientem množství</t>
  </si>
  <si>
    <t>4,253*1,1 'Přepočtené koeficientem množství</t>
  </si>
  <si>
    <t>"půdní prostor u výlezu" 5,000</t>
  </si>
  <si>
    <t>0,25*1,1 'Přepočtené koeficientem množství</t>
  </si>
  <si>
    <t>763111316</t>
  </si>
  <si>
    <t>Příčka ze sádrokartonových desek s nosnou konstrukcí z jednoduchých ocelových profilů UW, CW jednoduše opláštěná deskou standardní A tl. 12,5 mm, příčka tl. 125 mm, profil 100, s izolací, EI 30, Rw do 48 dB</t>
  </si>
  <si>
    <t>756843745</t>
  </si>
  <si>
    <t>(3,313+4,412+1,713)*1,30+1,20*1,90</t>
  </si>
  <si>
    <t>763111336</t>
  </si>
  <si>
    <t>Příčka ze sádrokartonových desek s nosnou konstrukcí z jednoduchých ocelových profilů UW, CW jednoduše opláštěná deskou impregnovanou H2 tl. 12,5 mm, příčka tl. 125 mm, profil 100, s izolací, EI 30, Rw do 48 dB</t>
  </si>
  <si>
    <t>-1453406277</t>
  </si>
  <si>
    <t>3,262*1,30</t>
  </si>
  <si>
    <t>763111717</t>
  </si>
  <si>
    <t>Příčka ze sádrokartonových desek ostatní konstrukce a práce na příčkách ze sádrokartonových desek základní penetrační nátěr (oboustranný)</t>
  </si>
  <si>
    <t>-1400035871</t>
  </si>
  <si>
    <t>763121483</t>
  </si>
  <si>
    <t>Stěna předsazená ze sádrokartonových desek s nosnou konstrukcí z dřevěných profilů, tl.roštu 100 mm, dvojitě opláštěná deskami akustickými tl.2 × 12,5 mm s izolací, Rw do 28 dB, stěna tl. 127,5 mm</t>
  </si>
  <si>
    <t>-1185526740</t>
  </si>
  <si>
    <t>"2.N.P.Č.M.: 206" 9,20*2,75-2,35*1,55*1/2*2</t>
  </si>
  <si>
    <t>63150968</t>
  </si>
  <si>
    <t>pás tepelně izolační příčkový akustický λ=0,036-0,037 tl 100mm</t>
  </si>
  <si>
    <t>756939414</t>
  </si>
  <si>
    <t>21,658*1,05 'Přepočtené koeficientem množství</t>
  </si>
  <si>
    <t>763121714</t>
  </si>
  <si>
    <t>Stěna předsazená ze sádrokartonových desek ostatní konstrukce a práce na předsazených stěnách ze sádrokartonových desek základní penetrační nátěr</t>
  </si>
  <si>
    <t>-1431856854</t>
  </si>
  <si>
    <t>1530303491</t>
  </si>
  <si>
    <t>"dle PSV ozn.400A-G" 3,90+1,70+2,70+1,70+2,10+1,90+3,90</t>
  </si>
  <si>
    <t>-1031233986</t>
  </si>
  <si>
    <t>-1781876186</t>
  </si>
  <si>
    <t>"dle PSV ozn.400B,C,D,E,F" 1,70+2,70+1,70+2,10+1,90</t>
  </si>
  <si>
    <t>skladba S 2, S 3 a S 4</t>
  </si>
  <si>
    <t>(5,50+5,00*2)*19,60</t>
  </si>
  <si>
    <t>303,8*1,1 'Přepočtené koeficientem množství</t>
  </si>
  <si>
    <t>Podkroví ze sádrokartonových desek dvouvrstvá spodní konstrukce z ocelových profilů CD, UD na krokvových závěsech jednoduše opláštěná deskou standardní A, tl. 12,5 mm, bez TI, REI 15</t>
  </si>
  <si>
    <t>(4,80*2+5,00)*10,00</t>
  </si>
  <si>
    <t>763161721</t>
  </si>
  <si>
    <t>Podkroví ze sádrokartonových desek dvouvrstvá spodní konstrukce z ocelových profilů CD, UD na krokvových závěsech jednoduše opláštěná deskou protipožární DF, tl. 12,5 mm, TI tl.100 mm viz.odd.713 ( ucelený protipožární systém ) REI 30</t>
  </si>
  <si>
    <t>997046792</t>
  </si>
  <si>
    <t>byt - schodiště</t>
  </si>
  <si>
    <t>(3,00*2+5,00)*(7,85+1,20)</t>
  </si>
  <si>
    <t>2.N.P.Č.M.: 203,204 - odpočet desek H2DF 12,5 mm</t>
  </si>
  <si>
    <t>-(1,00+3,00)*(2,612+3,173)</t>
  </si>
  <si>
    <t>763161741</t>
  </si>
  <si>
    <t>Podkroví ze sádrokartonových desek dvouvrstvá spodní konstrukce z ocelových profilů CD, UD na krokvových závěsech jednoduše opláštěná deskou impregnovanými protipožárními DFH2, tl. 12,5 mm, TI tl.100 mm viz.odd.713 ( ucelený protipožární systém ) REI 30</t>
  </si>
  <si>
    <t>-1140798340</t>
  </si>
  <si>
    <t>2.N.P.Č.M.: 203,204</t>
  </si>
  <si>
    <t>(1,00+3,00)*(2,612+3,173)</t>
  </si>
  <si>
    <t>(0,70+1,00)*2*1+(0,80+1,20)*2*5+(0,80+1,60)*2*4</t>
  </si>
  <si>
    <t>-987416567</t>
  </si>
  <si>
    <t>"dle PSV ozn.450A-G" 6,00+17,00+10,00+12,80+10,80+6,90+3,40</t>
  </si>
  <si>
    <t>1799060759</t>
  </si>
  <si>
    <t>66,9*1,05 'Přepočtené koeficientem množství</t>
  </si>
  <si>
    <t>763131721</t>
  </si>
  <si>
    <t>Ostatní práce a konstrukce na podhledech - změny výšky podhledu do 0,5 m nebo boční ukončení</t>
  </si>
  <si>
    <t>369028430</t>
  </si>
  <si>
    <t>"ozn.450C" 5,000</t>
  </si>
  <si>
    <t>-1350002940</t>
  </si>
  <si>
    <t>5,00*0,35*1,10</t>
  </si>
  <si>
    <t>1153302758</t>
  </si>
  <si>
    <t>dle PSV ozn.450A-G</t>
  </si>
  <si>
    <t>"A" (2,15+3,55)*2</t>
  </si>
  <si>
    <t>"B" (3,40+5,00)*2</t>
  </si>
  <si>
    <t>"C" (2,00+5,00)*2</t>
  </si>
  <si>
    <t>"D" (2,85+4,50)*2</t>
  </si>
  <si>
    <t>"E" (2,40+4,50)*2</t>
  </si>
  <si>
    <t>"F" (3,60+2,05)*2</t>
  </si>
  <si>
    <t>"G" (2,15+1,65)*2</t>
  </si>
  <si>
    <t>21,10*2</t>
  </si>
  <si>
    <t>"ozn.200" 1,05*5</t>
  </si>
  <si>
    <t>"ozn.201" 1,55*7</t>
  </si>
  <si>
    <t>"prostupy - komínový vývod od plynového kotle" 0,50*2</t>
  </si>
  <si>
    <t>"ozn.471" 22,00*2</t>
  </si>
  <si>
    <t>Žlab podokapní z pozinkovaného plechu s povrchovou úpravou včetně háků a čel kotlík oválný (trychtýřový), rš žlabu/průměr svodu 330/125 mm</t>
  </si>
  <si>
    <t>Svod z pozinkovaného plechu s upraveným povrchem včetně objímek, kolen a odskoků kruhový, průměru 125 mm</t>
  </si>
  <si>
    <t>Krytina keramická skládaná-červená engoba ( přesný typ tašek bude upřesněn )</t>
  </si>
  <si>
    <t>1735862517</t>
  </si>
  <si>
    <t>21,100</t>
  </si>
  <si>
    <t>"prostupy ZTI,VZT, anténa apod." 5</t>
  </si>
  <si>
    <t>765113713</t>
  </si>
  <si>
    <t>Krytina keramická drážková sklonu střechy do 30° lemování prostupů těsnícím pásem plochy jednotlivě přes 0,5 do 1 m2</t>
  </si>
  <si>
    <t>-864320993</t>
  </si>
  <si>
    <t>"střešní okno 66×98" 1</t>
  </si>
  <si>
    <t>"střešní okno 78×118" 5</t>
  </si>
  <si>
    <t>"střešní okno 78×140" 4</t>
  </si>
  <si>
    <t>361*4</t>
  </si>
  <si>
    <t>360,842*1,1 'Přepočtené koeficientem množství</t>
  </si>
  <si>
    <t>1878346634</t>
  </si>
  <si>
    <t>"10/L,P" 3+2</t>
  </si>
  <si>
    <t>"12/L,P" 1+1</t>
  </si>
  <si>
    <t>"13/L" 2</t>
  </si>
  <si>
    <t>-1391937841</t>
  </si>
  <si>
    <t>1566439650</t>
  </si>
  <si>
    <t>-2055532190</t>
  </si>
  <si>
    <t>-712515114</t>
  </si>
  <si>
    <t>-719467240</t>
  </si>
  <si>
    <t>"20/P" 1</t>
  </si>
  <si>
    <t>61162027</t>
  </si>
  <si>
    <t>dveře jednokřídlé dřevotřískové povrch fóliový plné 900x1970/2100mm, nerez kování se štítkem, zámek bezpečnostní vložkový ( bude upřesněno ) dle PSV ozn.14</t>
  </si>
  <si>
    <t>703139923</t>
  </si>
  <si>
    <t>-736790006</t>
  </si>
  <si>
    <t>"15/P" 1</t>
  </si>
  <si>
    <t>61162039</t>
  </si>
  <si>
    <t>dveře jednokřídlé dřevotřískové protipožární EI 30/DP3-3 povrch fóliový plné 900x1970/2100mm, kování bezpečnostní klika/koule, bezpečnostní zámek, kukátko, samozavírač, dle PSV ozn.15</t>
  </si>
  <si>
    <t>1545748135</t>
  </si>
  <si>
    <t>766660171</t>
  </si>
  <si>
    <t>Montáž dveřních křídel dřevěných nebo plastových otevíravých do obložkové zárubně povrchově upravených jednokřídlových, šířky do 800 mm</t>
  </si>
  <si>
    <t>1436593564</t>
  </si>
  <si>
    <t>"ozn.21/L,30/L" 1+1</t>
  </si>
  <si>
    <t>61162025.2</t>
  </si>
  <si>
    <t>dveře jednokřídlé dřevotřískové povrch fóliový plné 700x1970/2100mm, nerez kování se štítkem, dosický (WC zámek) bude upřesněno, dle PSV ozn.21</t>
  </si>
  <si>
    <t>-2126299770</t>
  </si>
  <si>
    <t>61162032.1</t>
  </si>
  <si>
    <t>dveře jednokřídlé dřevotřískové povrch fóliový částečně prosklené 800x1970/2100mm (zasklení ze 2/3 - sklo činčila bílá) nerez kování se štítkem, zámek dosický, dle PSV ozn.22</t>
  </si>
  <si>
    <t>118746279</t>
  </si>
  <si>
    <t>766660312</t>
  </si>
  <si>
    <t>Montáž dveřních křídel dřevěných nebo plastových posuvných dveří do pouzdra zděné příčky s jednou kapsou jednokřídlových, průchozí šířky přes 800 do 1200 mm</t>
  </si>
  <si>
    <t>-939473818</t>
  </si>
  <si>
    <t>"ozn.23" 1</t>
  </si>
  <si>
    <t>61162032.2</t>
  </si>
  <si>
    <t>dveře jednokřídlé dřevotřískové povrch fóliový částečně prosklené 800x1970/2100mm posuvné do pouzdra (zasklení ze 2/3 - sklo činčila bílá) nerez kování pro posuvné dveře, zámek, dle PSV ozn.23</t>
  </si>
  <si>
    <t>1868483602</t>
  </si>
  <si>
    <t>830875962</t>
  </si>
  <si>
    <t>939865538</t>
  </si>
  <si>
    <t>910181883</t>
  </si>
  <si>
    <t>5+2+2+1+1+1</t>
  </si>
  <si>
    <t>2097604408</t>
  </si>
  <si>
    <t>(5+2+2+1+1+1)*2</t>
  </si>
  <si>
    <t>-1912401330</t>
  </si>
  <si>
    <t>2+1+1</t>
  </si>
  <si>
    <t>661269836</t>
  </si>
  <si>
    <t>(2+1+1)*2</t>
  </si>
  <si>
    <t>766660739</t>
  </si>
  <si>
    <t>Montáž dveřních doplňků dveřního kování bezpečnostního dveřního kukátka</t>
  </si>
  <si>
    <t>698017711</t>
  </si>
  <si>
    <t>766682111</t>
  </si>
  <si>
    <t>Montáž zárubní dřevěných, plastových nebo z lamina obložkových, pro dveře jednokřídlové, tloušťky stěny do 170 mm</t>
  </si>
  <si>
    <t>-249909834</t>
  </si>
  <si>
    <t>"70,80,100×197" 1+1+1</t>
  </si>
  <si>
    <t>61182262</t>
  </si>
  <si>
    <t>zárubeň obložková pro dveře 1křídlé 600,700,800,900,1000x1970mm tl 60-170mm fólie dub,buk a bílá</t>
  </si>
  <si>
    <t>477037226</t>
  </si>
  <si>
    <t>766 R_001</t>
  </si>
  <si>
    <t>Montáž a dodávka - dřevěná zástěna k plynovému kotli z lamino desek vč.dřevěné zárubně, dveře 2 křídlové, provětrávané 4× mřížka 400×150 mm, velikost stavebního otvoru 120×220 cm, velikost dveří 100×210 cm, oboustranná dýha BUK, zavírání provedeno na magnety ( podrobná specifikace dle PSV ozn.24 )</t>
  </si>
  <si>
    <t>807736037</t>
  </si>
  <si>
    <t>-607752817</t>
  </si>
  <si>
    <t>"10,11,12,13,14,15,24" 5+2+2+2+1+1+1</t>
  </si>
  <si>
    <t>-1734857127</t>
  </si>
  <si>
    <t>1612791084</t>
  </si>
  <si>
    <t>"dle tabulek PSV - 92×16" 2</t>
  </si>
  <si>
    <t>1613478999</t>
  </si>
  <si>
    <t>1301390714</t>
  </si>
  <si>
    <t>"podrobná specifikace dle tabulek PSV" 0,70*6+0,80*7+0,90*1+1,00*1</t>
  </si>
  <si>
    <t>1728679443</t>
  </si>
  <si>
    <t>-1622443438</t>
  </si>
  <si>
    <t>1,00*4*5</t>
  </si>
  <si>
    <t>1,50*4*7</t>
  </si>
  <si>
    <t>OKNO VNITŘNÍ</t>
  </si>
  <si>
    <t>(1,00+0,30)*2*1</t>
  </si>
  <si>
    <t>Dodávka - výplně otvorů z plastových profilů zasklené čirým trojsklem - okna, stěny, francouzská okna; barva RAL9010 bílá; parametry výplní otvorů dle PSV ozn.50-54 ( bude upřesněno cenovou nabídkou specializované firmy ) celkový součinitel Un=0,9 W/(M2.K); sklo tritherm U=0,6 W(M2.K)</t>
  </si>
  <si>
    <t>-754787301</t>
  </si>
  <si>
    <t>-1987519049</t>
  </si>
  <si>
    <t>1,00*3*5</t>
  </si>
  <si>
    <t>1,50*3*7</t>
  </si>
  <si>
    <t>-292323517</t>
  </si>
  <si>
    <t>"ozn.300" 3</t>
  </si>
  <si>
    <t>-1378611752</t>
  </si>
  <si>
    <t>12,45*1,1 'Přepočtené koeficientem množství</t>
  </si>
  <si>
    <t>-1426366628</t>
  </si>
  <si>
    <t>1482335727</t>
  </si>
  <si>
    <t>766671022</t>
  </si>
  <si>
    <t>Montáž střešních oken dřevěných nebo plastových kyvných, výklopných/kyvných s okenním rámem a lemováním, s plisovaným límcem, s napojením na krytinu do krytiny tvarované, rozměru 66 x 98 cm</t>
  </si>
  <si>
    <t>-1491158640</t>
  </si>
  <si>
    <t>61124512</t>
  </si>
  <si>
    <t>okno střešní dřevěné kyvné, izolační trojsklo 66x98cm, Uw=1,0W/m2K Al oplechování ( přesný typ bude upřesněn )</t>
  </si>
  <si>
    <t>945581612</t>
  </si>
  <si>
    <t>61124332</t>
  </si>
  <si>
    <t>lemování střešních oken Al na profilované krytiny 66x98 cm</t>
  </si>
  <si>
    <t>-800206296</t>
  </si>
  <si>
    <t>61124231</t>
  </si>
  <si>
    <t>manžeta z parotěsné fólie pro střešní okno 66x98 cm</t>
  </si>
  <si>
    <t>-357922193</t>
  </si>
  <si>
    <t>61124047</t>
  </si>
  <si>
    <t>zateplovací sada střešních oken rám 66x98 cm</t>
  </si>
  <si>
    <t>-1015088148</t>
  </si>
  <si>
    <t>61141002</t>
  </si>
  <si>
    <t>žaluzie k střešním oknům barevná 66x98cm</t>
  </si>
  <si>
    <t>1679467255</t>
  </si>
  <si>
    <t>61141041</t>
  </si>
  <si>
    <t>tyč ovládací teleskopická pro obsluhu oken, žaluzií, rolet</t>
  </si>
  <si>
    <t>-897388312</t>
  </si>
  <si>
    <t>766671024</t>
  </si>
  <si>
    <t>Montáž střešních oken dřevěných nebo plastových kyvných, výklopných/kyvných s okenním rámem a lemováním, s plisovaným límcem, s napojením na krytinu do krytiny tvarované, rozměru 78 x 118 cm</t>
  </si>
  <si>
    <t>1348372938</t>
  </si>
  <si>
    <t>61124516</t>
  </si>
  <si>
    <t>okno střešní dřevěné kyvné, izolační trojsklo 78x118cm, Uw=1,0W/m2K Al oplechování ( přesný typ bude upřesněn )</t>
  </si>
  <si>
    <t>2126075491</t>
  </si>
  <si>
    <t>61124333</t>
  </si>
  <si>
    <t>lemování střešních oken Al na profilované krytiny 78x118cm</t>
  </si>
  <si>
    <t>925387843</t>
  </si>
  <si>
    <t>61124233</t>
  </si>
  <si>
    <t>manžeta z parotěsné fólie pro střešní okno 78x118cm</t>
  </si>
  <si>
    <t>-428233660</t>
  </si>
  <si>
    <t>61124060</t>
  </si>
  <si>
    <t>zateplovací sada střešních oken rám 78x118cm</t>
  </si>
  <si>
    <t>1228496140</t>
  </si>
  <si>
    <t>61141005</t>
  </si>
  <si>
    <t>žaluzie k střešním oknům barevná 78x118cm</t>
  </si>
  <si>
    <t>-146827784</t>
  </si>
  <si>
    <t>-1518846693</t>
  </si>
  <si>
    <t>767165111</t>
  </si>
  <si>
    <t>Montáž zábradlí rovného madel z trubek nebo tenkostěnných profilů šroubováním</t>
  </si>
  <si>
    <t>-2055454624</t>
  </si>
  <si>
    <t>"ozn.350" 5,200</t>
  </si>
  <si>
    <t>553 R_001</t>
  </si>
  <si>
    <t>Dodávka - ocelové (nerez) madlo d=40 mm délka 5,20 m; kotvení do zdiva kulatinou d=10 mm s plechovou krytkou; kotvení 4 ks chemickými kotvami ( podrobná specifikace dle PSV ozn.350 )</t>
  </si>
  <si>
    <t>-75049472</t>
  </si>
  <si>
    <t>488544528</t>
  </si>
  <si>
    <t>-1274138587</t>
  </si>
  <si>
    <t>1972444872</t>
  </si>
  <si>
    <t>-365885783</t>
  </si>
  <si>
    <t>0,98*1,1 'Přepočtené koeficientem množství</t>
  </si>
  <si>
    <t>963367447</t>
  </si>
  <si>
    <t>-1330542098</t>
  </si>
  <si>
    <t>8,4*1,1 'Přepočtené koeficientem množství</t>
  </si>
  <si>
    <t>-769538525</t>
  </si>
  <si>
    <t>"3 ks - sloupy 2×U100" (2,93*10,60*2+0,25*0,25*5*8)*3</t>
  </si>
  <si>
    <t>13010816</t>
  </si>
  <si>
    <t>ocel profilová UPN 100 jakost 11 375</t>
  </si>
  <si>
    <t>193,848*0,00115 'Přepočtené koeficientem množství</t>
  </si>
  <si>
    <t>767995117</t>
  </si>
  <si>
    <t>Montáž ostatních atypických zámečnických konstrukcí hmotnosti přes 250 do 500 kg</t>
  </si>
  <si>
    <t>"2 ks - vaznice 2×U160" 9,75*2*18,80*2</t>
  </si>
  <si>
    <t>13010822</t>
  </si>
  <si>
    <t>ocel profilová UPN 160 jakost 11 375</t>
  </si>
  <si>
    <t>733,2*0,00115 'Přepočtené koeficientem množství</t>
  </si>
  <si>
    <t>767 - 2</t>
  </si>
  <si>
    <t>Ocelová konstrukce v 1.N.P. ( sloupy a průvlaky )</t>
  </si>
  <si>
    <t>767995116</t>
  </si>
  <si>
    <t>Montáž ostatních atypických zámečnických konstrukcí hmotnosti přes 100 do 250 kg</t>
  </si>
  <si>
    <t>1341971772</t>
  </si>
  <si>
    <t>ocelová konstrukce v 1.N.P. - průvlaky</t>
  </si>
  <si>
    <t>"I 240" 5,90*36,20</t>
  </si>
  <si>
    <t>1695728758</t>
  </si>
  <si>
    <t>213,58*0,00115 'Přepočtené koeficientem množství</t>
  </si>
  <si>
    <t>1898459429</t>
  </si>
  <si>
    <t>"HE 200B" 5,90*61,30</t>
  </si>
  <si>
    <t>13010980</t>
  </si>
  <si>
    <t>ocel profilová HE-B 200 jakost 11 375</t>
  </si>
  <si>
    <t>-2112470906</t>
  </si>
  <si>
    <t>361,67*0,00115 'Přepočtené koeficientem množství</t>
  </si>
  <si>
    <t>364092219</t>
  </si>
  <si>
    <t>10031488</t>
  </si>
  <si>
    <t>515048282</t>
  </si>
  <si>
    <t>"ozn.61" (1,10+2,00+1,10+0,30)*2*1</t>
  </si>
  <si>
    <t>-1720211659</t>
  </si>
  <si>
    <t>-1086044952</t>
  </si>
  <si>
    <t>1853691497</t>
  </si>
  <si>
    <t>Vnitřní dveře; Al rám (např.schüco ADS 75.SI); U=1,7 W/(m2K); RAL9010 bílá; rozměr 110×200+30/90×197 cm ( ceny výrobků jsou orientační - budou upřesněny výrobcem dle parametrů dodaných projektantem ) podrobná specifikace dle PSV ozn.61</t>
  </si>
  <si>
    <t>-995969200</t>
  </si>
  <si>
    <t>Vstupní dveře; Al rám (např.schüco ADS 90.SI); U=0,84 W/(m2K); RAL9010 bílá; rozměr 165×200+30/90×197+55×197 cm; výbava dle vyhlášky 398/2009 ( ceny výrobků jsou orientační - budou upřesněny výrobcem dle parametrů dodaných projektantem ) podrobná specifikace dle PSV ozn.60</t>
  </si>
  <si>
    <t>119414100</t>
  </si>
  <si>
    <t>-1481192939</t>
  </si>
  <si>
    <t>-1209874663</t>
  </si>
  <si>
    <t>767 - 5</t>
  </si>
  <si>
    <t>Žaluzie mezi výčepem a sálem</t>
  </si>
  <si>
    <t>767_5 R_001</t>
  </si>
  <si>
    <t>Montáž a dodávka - vnitřní roleta se zabudovaným truhlíkem, kotvení z vnitřní strany ke zdivu žaluzie; materiál hliník RAL9010 bílá; velikost 245×210 cm; velikost truhlíku 20×20×260 cm; elektrické ovládání lokálním vypínačem u rolety ( podrobná specifikace dle PSV ozn.504 )</t>
  </si>
  <si>
    <t>2145194067</t>
  </si>
  <si>
    <t>757550788</t>
  </si>
  <si>
    <t>"101" 2,15*3,55+21,65*0,175+1,10*0,10*2+0,90*0,10</t>
  </si>
  <si>
    <t>"102" 3,40*5,00+(1,00+1,10+2,00)*0,10+(0,80+0,90)*0,10</t>
  </si>
  <si>
    <t>"106" 2,40*4,50+1,00*0,10+0,80*0,10*2</t>
  </si>
  <si>
    <t>"116" 1,20*2,348+1,00*0,10</t>
  </si>
  <si>
    <t>"104" 2,85*4,50+2,45*0,30+1,00*0,10</t>
  </si>
  <si>
    <t>"105" 3,45*2,15+1,10*0,10</t>
  </si>
  <si>
    <t>"107" 1,80*2,15+0,80*0,15</t>
  </si>
  <si>
    <t>"108" 3,60*1,60+1,65*0,45+1,00*0,10+0,70*0,10*3</t>
  </si>
  <si>
    <t>"109" 0,90*1,775</t>
  </si>
  <si>
    <t>"110" 1,50*1,775</t>
  </si>
  <si>
    <t>"111" 0,95*1,775</t>
  </si>
  <si>
    <t>"112" 2,15*1,20+1,65*0,45+1,00*0,10*2+0,70*0,10*2</t>
  </si>
  <si>
    <t>"113" 1,20*1,75+1,00*0,10</t>
  </si>
  <si>
    <t>"114" 2,15*0,90</t>
  </si>
  <si>
    <t>"115" 2,15*1,80+0,80*0,15</t>
  </si>
  <si>
    <t>skladba C 3</t>
  </si>
  <si>
    <t>"202" 1,20*2,477+1,10*0,10+0,90*0,10</t>
  </si>
  <si>
    <t>"203" 3,30*1,475+1,713*3,325+1,10*0,10+(0,80+1,00)*0,125</t>
  </si>
  <si>
    <t>"207" 3,137*3,325</t>
  </si>
  <si>
    <t>skladba C 4</t>
  </si>
  <si>
    <t>"204" 2,612*2,465+1,713*0,747</t>
  </si>
  <si>
    <t>125,234*1,05 'Přepočtené koeficientem množství</t>
  </si>
  <si>
    <t>"101" (2,15+3,55+0,175+0,10*2)*2-(0,80+0,90*2+1,65)</t>
  </si>
  <si>
    <t>"102" (3,40+5,00+0,10*3)*2-(0,80+0,90+1,80)</t>
  </si>
  <si>
    <t>"106" (2,40+4,50+0,10*3)*2-0,80*4</t>
  </si>
  <si>
    <t>"116" 1,20+2,348*2+0,10*2-0,90</t>
  </si>
  <si>
    <t>"104" (2,85+4,50+0,30+0,10)*2-(0,80+2,45)</t>
  </si>
  <si>
    <t>"105" (3,45+2,15+0,10)*2-0,90</t>
  </si>
  <si>
    <t>"202" 1,20+2,477*2+0,10*2-0,90</t>
  </si>
  <si>
    <t>"203" (3,30+4,80+0,10)*2-(0,70+0,80+0,90+1,00)</t>
  </si>
  <si>
    <t>89,187*3,5 'Přepočtené koeficientem množství</t>
  </si>
  <si>
    <t>771474132</t>
  </si>
  <si>
    <t>Montáž soklů z dlaždic keramických lepených flexibilním lepidlem schodišťových stupňovitých, výšky přes 65 do 90 mm</t>
  </si>
  <si>
    <t>62762615</t>
  </si>
  <si>
    <t>"1.N.P.- 2.N.P." (0,30+0,20)*18*2</t>
  </si>
  <si>
    <t>537916297</t>
  </si>
  <si>
    <t>18*3,5 'Přepočtené koeficientem množství</t>
  </si>
  <si>
    <t>771591171</t>
  </si>
  <si>
    <t>Příprava podkladu před provedením dlažby montáž profilu ukončujícího profilu pro plynulý přechod (dlažba-koberec apod.)</t>
  </si>
  <si>
    <t>-1823325144</t>
  </si>
  <si>
    <t>různé povrchy podlah</t>
  </si>
  <si>
    <t>"103/104" 2,450*1</t>
  </si>
  <si>
    <t>"206/207" 3,137*1</t>
  </si>
  <si>
    <t>59054104</t>
  </si>
  <si>
    <t>profil přechodový Al s pohyblivým ramenem 17,5x40mm</t>
  </si>
  <si>
    <t>-1441314038</t>
  </si>
  <si>
    <t>5,587*1,1 'Přepočtené koeficientem množství</t>
  </si>
  <si>
    <t>776142112</t>
  </si>
  <si>
    <t>Příprava podkladu vyrovnání samonivelační stěrkou schodišť stupnic, šířky do 300 mm min.pevnosti 35 MPa, tloušťky přes 3 do 5 mm</t>
  </si>
  <si>
    <t>-1687245518</t>
  </si>
  <si>
    <t>"schody - nástupnice" 1,20*18</t>
  </si>
  <si>
    <t>771111012</t>
  </si>
  <si>
    <t>Příprava podkladu před provedením dlažby vysátí schodišť</t>
  </si>
  <si>
    <t>-730102740</t>
  </si>
  <si>
    <t>771274123</t>
  </si>
  <si>
    <t>Montáž obkladů schodišť z dlaždic keramických lepených flexibilním lepidlem stupnic protiskluzných nebo reliéfních, šířky přes 250 do 300 mm</t>
  </si>
  <si>
    <t>-740458259</t>
  </si>
  <si>
    <t>schodiště z 1.N.P. do 2.N.P.</t>
  </si>
  <si>
    <t>59761337</t>
  </si>
  <si>
    <t>schodovka protiskluzná šířky 300mm</t>
  </si>
  <si>
    <t>-707277659</t>
  </si>
  <si>
    <t>72*1,15 'Přepočtené koeficientem množství</t>
  </si>
  <si>
    <t>771274232</t>
  </si>
  <si>
    <t>Montáž obkladů schodišť z dlaždic keramických lepených flexibilním lepidlem podstupnic hladkých, výšky přes 150 do 200 mm</t>
  </si>
  <si>
    <t>-1375837387</t>
  </si>
  <si>
    <t>59761409</t>
  </si>
  <si>
    <t>dlažba keramická slinutá protiskluzná do interiéru i exteriéru pro vysoké mechanické namáhání přes 9 do 12ks/m2 ( podstupnice řezané )</t>
  </si>
  <si>
    <t>1779459848</t>
  </si>
  <si>
    <t>6,48*1,1 'Přepočtené koeficientem množství</t>
  </si>
  <si>
    <t>775</t>
  </si>
  <si>
    <t>Podlahy skládané</t>
  </si>
  <si>
    <t>776111112</t>
  </si>
  <si>
    <t>Příprava podkladu broušení podlah nového podkladu betonového</t>
  </si>
  <si>
    <t>2026049079</t>
  </si>
  <si>
    <t>776111311</t>
  </si>
  <si>
    <t>Příprava podkladu vysátí podlah</t>
  </si>
  <si>
    <t>1218704310</t>
  </si>
  <si>
    <t>776141121</t>
  </si>
  <si>
    <t>Příprava podkladu vyrovnání samonivelační stěrkou podlah min.pevnosti 30 MPa, tloušťky do 3 mm</t>
  </si>
  <si>
    <t>-1419205433</t>
  </si>
  <si>
    <t>skladba A 1</t>
  </si>
  <si>
    <t>"103" 10,00*12,10+2,00*5,00+0,10*(1,00+1,10+2,00)+0,10*(0,80+0,90+1,80)+0,175*2,25*2+2,45*0,30</t>
  </si>
  <si>
    <t>775413320</t>
  </si>
  <si>
    <t>Montáž podlahového soklíku nebo lišty obvodové (soklové) dřevěné bez základního nátěru soklíku ze dřeva tvrdého nebo měkkého, v přírodní barvě připevněného vruty, s přetmelením</t>
  </si>
  <si>
    <t>44091776</t>
  </si>
  <si>
    <t>"103" (12,00+12,10+0,175*2+0,10*3)*2-(0,80+0,90+1,80+2,05+2,25+2,45)</t>
  </si>
  <si>
    <t>61418151</t>
  </si>
  <si>
    <t>lišta podlahová dřevěná dub/buk ( rozměr a tvar - bude upřesněno )</t>
  </si>
  <si>
    <t>1463772310</t>
  </si>
  <si>
    <t>39,25*1,05 'Přepočtené koeficientem množství</t>
  </si>
  <si>
    <t>775511441</t>
  </si>
  <si>
    <t>Podlahy vlysové masivní lepené rybinový, řemenový, průpletový vzor s tmelením a broušením, bez povrchové úpravy a olištování z vlysů tl. do 22 mm šířky přes 40 do 50 mm, délky přes 300 do 400 mm dub, třída I</t>
  </si>
  <si>
    <t>1194996398</t>
  </si>
  <si>
    <t>775591311</t>
  </si>
  <si>
    <t>Skládané podlahy - ostatní práce lakování jednotlivé operace základní lak</t>
  </si>
  <si>
    <t>1852537034</t>
  </si>
  <si>
    <t>775591314</t>
  </si>
  <si>
    <t>Skládané podlahy - ostatní práce lakování jednotlivé operace vrchní lak pro velmi vysokou zátěž (schodiště, taneční sály, restaurace apod.)</t>
  </si>
  <si>
    <t>559178485</t>
  </si>
  <si>
    <t>775591316</t>
  </si>
  <si>
    <t>Skládané podlahy - ostatní práce lakování jednotlivé operace mezibroušení mezi vrstvami laku</t>
  </si>
  <si>
    <t>1923622424</t>
  </si>
  <si>
    <t>775599110</t>
  </si>
  <si>
    <t>Skládané podlahy - ostatní práce dokončovací pastování</t>
  </si>
  <si>
    <t>1444706436</t>
  </si>
  <si>
    <t>998775102</t>
  </si>
  <si>
    <t>Přesun hmot pro podlahy skládané stanovený z hmotnosti přesunovaného materiálu vodorovná dopravní vzdálenost do 50 m v objektech výšky přes 6 do 12 m</t>
  </si>
  <si>
    <t>-1199237157</t>
  </si>
  <si>
    <t>776</t>
  </si>
  <si>
    <t>Podlahy povlakové</t>
  </si>
  <si>
    <t>-1158093103</t>
  </si>
  <si>
    <t>-2102729952</t>
  </si>
  <si>
    <t>776121111</t>
  </si>
  <si>
    <t>Příprava podkladu penetrace vodou ředitelná na savý podklad (válečkováním) ředěná v poměru 1:3 podlah</t>
  </si>
  <si>
    <t>-1385700208</t>
  </si>
  <si>
    <t>1490251082</t>
  </si>
  <si>
    <t>776223112</t>
  </si>
  <si>
    <t>Montáž podlahovin z PVC spoj podlah svařováním</t>
  </si>
  <si>
    <t>2082318936</t>
  </si>
  <si>
    <t>39,349*0,70</t>
  </si>
  <si>
    <t>776241121</t>
  </si>
  <si>
    <t>Montáž podlahovin ze sametového vinylu lepením pásů vzorovaných</t>
  </si>
  <si>
    <t>124065722</t>
  </si>
  <si>
    <t>skladba D 1</t>
  </si>
  <si>
    <t>"205" 3,30*4,275</t>
  </si>
  <si>
    <t>"206" 4,275*5,875+1,00*0,125</t>
  </si>
  <si>
    <t>28411012</t>
  </si>
  <si>
    <t>PVC heterogenní protiskluzná tl 2,00mm,  nášlapná vrstva 0,70mm, třída zátěže 34/43, otlak do 0,05mm, R10, hořlavost Bfl S1 ( bude upřesněno )</t>
  </si>
  <si>
    <t>1407142104</t>
  </si>
  <si>
    <t>39,349*1,075 'Přepočtené koeficientem množství</t>
  </si>
  <si>
    <t>776421711</t>
  </si>
  <si>
    <t>Montáž lišt vložení pásků z podlahoviny do lišt včetně nařezání</t>
  </si>
  <si>
    <t>209729779</t>
  </si>
  <si>
    <t>"205" (3,30+4,275)*2-0,80</t>
  </si>
  <si>
    <t>"206" 1,15+5,875*2+4,288-1,00</t>
  </si>
  <si>
    <t>284569027</t>
  </si>
  <si>
    <t>3,0538*1,05 'Přepočtené koeficientem množství</t>
  </si>
  <si>
    <t>998776102</t>
  </si>
  <si>
    <t>Přesun hmot pro podlahy povlakové stanovený z hmotnosti přesunovaného materiálu vodorovná dopravní vzdálenost do 50 m v objektech výšky přes 6 do 12 m</t>
  </si>
  <si>
    <t>-2146859349</t>
  </si>
  <si>
    <t>obklad keramický hladký přes 12 do 19ks/m2  ( velikost bude upřesněna investorem )</t>
  </si>
  <si>
    <t>141,231*1,05 'Přepočtené koeficientem množství</t>
  </si>
  <si>
    <t>252371667</t>
  </si>
  <si>
    <t>"č.m.: 107,108,110" 1,00+1,50+1,00</t>
  </si>
  <si>
    <t>-740320533</t>
  </si>
  <si>
    <t>0,7*1,1 'Přepočtené koeficientem množství</t>
  </si>
  <si>
    <t>-1575560557</t>
  </si>
  <si>
    <t>"107,108,110" (1,00+0,70*2)*2+(1,80+1,20*2)*1</t>
  </si>
  <si>
    <t>"ostatní" (0,90+0,95+1,20+2,00*6)</t>
  </si>
  <si>
    <t>"104" (2,85+4,50+0,60*2)*2</t>
  </si>
  <si>
    <t>-951214615</t>
  </si>
  <si>
    <t>41,15*1,1 'Přepočtené koeficientem množství</t>
  </si>
  <si>
    <t>1712240139</t>
  </si>
  <si>
    <t>"dřevěné prahy" 0,92*0,26*2</t>
  </si>
  <si>
    <t>(0,08+0,16)*2*21,50+(0,08+0,18)*2*255,20</t>
  </si>
  <si>
    <t>0,14*4*43,20</t>
  </si>
  <si>
    <t>(0,12+0,18)*2*432,00</t>
  </si>
  <si>
    <t>(0,05+0,16)*2*67,20</t>
  </si>
  <si>
    <t>360,842*2+360,842/0,175*0,025*2</t>
  </si>
  <si>
    <t>(0,06+0,04)*2*(1340,00+432,00)</t>
  </si>
  <si>
    <t>(0,20+0,05)*2*25,00</t>
  </si>
  <si>
    <t>"kotvení pozednice" 0,20*32</t>
  </si>
  <si>
    <t>"ocelové vaznice a sloupky v krovu" 0,10*4*2,95*3+0,20*3+0,16*4*9,75*4</t>
  </si>
  <si>
    <t>"ocelová konstrukce v 1.N.P." 0,845*5,90+0,20*6*5,90+0,10*4*3,00*3</t>
  </si>
  <si>
    <t>"I 240" 0,845*3,10*2</t>
  </si>
  <si>
    <t>"I 280" 0,968*5,50*2</t>
  </si>
  <si>
    <t>ocelová konstrukce zastřešení víceúčelového sálu</t>
  </si>
  <si>
    <t>"Jäckl 120×120×5" 0,12*4*(1590,00/17,80)</t>
  </si>
  <si>
    <t>0,225*(0,70*5+0,90*1+1,97*2*6)</t>
  </si>
  <si>
    <t>0,260*(0,80*6+0,90*2+1,97*2*8)</t>
  </si>
  <si>
    <t>ocelové vaznice a sloupky v krovu</t>
  </si>
  <si>
    <t>0,10*4*2,95*3+0,20*3+0,16*4*9,75*4</t>
  </si>
  <si>
    <t>"dlažba + vinyl + vlysy" 125,234+39,349+133,283</t>
  </si>
  <si>
    <t>"schodiště - dlažba" (0,30+0,20)*1,20*18</t>
  </si>
  <si>
    <t>"keramické obklady" 141,231</t>
  </si>
  <si>
    <t>403</t>
  </si>
  <si>
    <t>"keramický sokl + vinylový sokl - dřevěný sokl" (89,187+18,000)+50,538+39,250</t>
  </si>
  <si>
    <t>404</t>
  </si>
  <si>
    <t>1,00*1,00*5+1,50*1,50*7+1,65*2,30+2,25*2,30*2</t>
  </si>
  <si>
    <t>"šířka 300 mm" (1,00*5+1,50*7)*0,40</t>
  </si>
  <si>
    <t>vnitřní dřevěný obklad v sále</t>
  </si>
  <si>
    <t>75,805</t>
  </si>
  <si>
    <t>ostatní - kuchyňské linky, zařizovací předměty apod.</t>
  </si>
  <si>
    <t>100,000</t>
  </si>
  <si>
    <t>405</t>
  </si>
  <si>
    <t>216,9*1,1 'Přepočtené koeficientem množství</t>
  </si>
  <si>
    <t>406</t>
  </si>
  <si>
    <t>stropy SDK - byt</t>
  </si>
  <si>
    <t>"dle odd.763" (3,00*2+5,00)*(7,85+1,20)</t>
  </si>
  <si>
    <t>stěny SDK</t>
  </si>
  <si>
    <t>"dle odd.763" 18,790</t>
  </si>
  <si>
    <t>"akustická stěna" 9,20*2,75-2,35*1,55*1/2*2</t>
  </si>
  <si>
    <t>(2,15+3,55+3,40+5,00+2,85+4,50+3,45+2,15+2,40+4,50+1,80+2,15)*2*2,80</t>
  </si>
  <si>
    <t>(3,60+2,05+0,90+1,50+0,95+1,775*3+2,15+1,65+1,20+1,75+2,15*2+0,90+1,80)*2*2,80</t>
  </si>
  <si>
    <t>(1,20+5,975)*2*3,15+(1,70*2+5,00)*2,80+0,30*2,65*2</t>
  </si>
  <si>
    <t>-2,45*2,10+0,30*(2,45+2,10*2)</t>
  </si>
  <si>
    <t>1,20*0,30+(1,20+9,50*2)*2,55</t>
  </si>
  <si>
    <t>(4,275*2+3,312+3,30+4,80)*2,55</t>
  </si>
  <si>
    <t>(1,15+9,20*2)*2,55</t>
  </si>
  <si>
    <t>(2,612+3,213*2)*2,55-1,713*1,00+0,912*1,50</t>
  </si>
  <si>
    <t>407</t>
  </si>
  <si>
    <t>"dle pol.763" (4,80*2+5,00)*10,00</t>
  </si>
  <si>
    <t>(10,00+12,10)*2*3,15+(4,85+12,00)*1/2*2,55*2</t>
  </si>
  <si>
    <t>-(2,25*2,30*2+2,45*2,10+5,00*2,45)+0,175*(2,25+2,30*2)*2</t>
  </si>
  <si>
    <t>408</t>
  </si>
  <si>
    <t>784211109</t>
  </si>
  <si>
    <t>Malby z malířských směsí otěruvzdorných za mokra dvojnásobné, bílé za mokra otěruvzdorné výborně na schodišti o výšce podlaží přes 3,80 do 5,00 m</t>
  </si>
  <si>
    <t>96103797</t>
  </si>
  <si>
    <t>786</t>
  </si>
  <si>
    <t>Dokončovací práce - čalounické úpravy</t>
  </si>
  <si>
    <t>409</t>
  </si>
  <si>
    <t>786626121</t>
  </si>
  <si>
    <t>Montáž zastiňujících žaluzií lamelových vnitřních nebo do oken dvojitých kovových</t>
  </si>
  <si>
    <t>1020961874</t>
  </si>
  <si>
    <t>"ozn.51" 1,50*1,50*7</t>
  </si>
  <si>
    <t>"ozn.52" 2,25*2,30*1</t>
  </si>
  <si>
    <t>"ozn.53" 2,25*2,30*1</t>
  </si>
  <si>
    <t>410</t>
  </si>
  <si>
    <t>55346200</t>
  </si>
  <si>
    <t>žaluzie horizontální interiérové ( RAL9010 bílá )</t>
  </si>
  <si>
    <t>112330085</t>
  </si>
  <si>
    <t>26,1*1,1 'Přepočtené koeficientem množství</t>
  </si>
  <si>
    <t>411</t>
  </si>
  <si>
    <t>998786102</t>
  </si>
  <si>
    <t>Přesun hmot pro čalounické úpravy stanovený z hmotnosti přesunovaného materiálu vodorovná dopravní vzdálenost do 50 m v objektech výšky (hloubky) přes 6 do 12 m</t>
  </si>
  <si>
    <t>-1765726470</t>
  </si>
  <si>
    <t>-1493039793</t>
  </si>
  <si>
    <t>-1221517064</t>
  </si>
  <si>
    <t>-47056213</t>
  </si>
  <si>
    <t>343598426</t>
  </si>
  <si>
    <t>1668293793</t>
  </si>
  <si>
    <t>-1300477848</t>
  </si>
  <si>
    <t>1237161441</t>
  </si>
  <si>
    <t>2088741192</t>
  </si>
  <si>
    <t>-1151774162</t>
  </si>
  <si>
    <t>-6709943</t>
  </si>
  <si>
    <t>1179051016</t>
  </si>
  <si>
    <t>1816546619</t>
  </si>
  <si>
    <t>2134519208</t>
  </si>
  <si>
    <t>1409305998</t>
  </si>
  <si>
    <t>492003345</t>
  </si>
  <si>
    <t>-962309020</t>
  </si>
  <si>
    <t>-1446354077</t>
  </si>
  <si>
    <t>1596099052</t>
  </si>
  <si>
    <t>-1843233427</t>
  </si>
  <si>
    <t>-164477744</t>
  </si>
  <si>
    <t>-970029486</t>
  </si>
  <si>
    <t>998721102</t>
  </si>
  <si>
    <t>Přesun hmot pro vnitřní kanalizace stanovený z hmotnosti přesunovaného materiálu vodorovná dopravní vzdálenost do 50 m v objektech výšky přes 6 do 12 m</t>
  </si>
  <si>
    <t>2128082633</t>
  </si>
  <si>
    <t>572205622</t>
  </si>
  <si>
    <t>-1043904343</t>
  </si>
  <si>
    <t>-463346089</t>
  </si>
  <si>
    <t>-478043671</t>
  </si>
  <si>
    <t>-1900750701</t>
  </si>
  <si>
    <t>428646181</t>
  </si>
  <si>
    <t>-455758525</t>
  </si>
  <si>
    <t>1163545853</t>
  </si>
  <si>
    <t>-1124056271</t>
  </si>
  <si>
    <t>-1099929018</t>
  </si>
  <si>
    <t>1580182993</t>
  </si>
  <si>
    <t>1402605890</t>
  </si>
  <si>
    <t>737312453</t>
  </si>
  <si>
    <t>710304576</t>
  </si>
  <si>
    <t>1691258585</t>
  </si>
  <si>
    <t>722270102-R1</t>
  </si>
  <si>
    <t>Vodoměr podružný - komplet včetně příslušenství</t>
  </si>
  <si>
    <t>-1430000142</t>
  </si>
  <si>
    <t>62961476</t>
  </si>
  <si>
    <t>-2013162654</t>
  </si>
  <si>
    <t>1219766858</t>
  </si>
  <si>
    <t>-1160911652</t>
  </si>
  <si>
    <t>-1048426695</t>
  </si>
  <si>
    <t>-1779416291</t>
  </si>
  <si>
    <t>-75106545</t>
  </si>
  <si>
    <t>-552417336</t>
  </si>
  <si>
    <t>-934392673</t>
  </si>
  <si>
    <t>998723102</t>
  </si>
  <si>
    <t>Přesun hmot pro vnitřní plynovod stanovený z hmotnosti přesunovaného materiálu vodorovná dopravní vzdálenost do 50 m v objektech výšky přes 6 do 12 m</t>
  </si>
  <si>
    <t>-387374739</t>
  </si>
  <si>
    <t>-1801710497</t>
  </si>
  <si>
    <t>-881585085</t>
  </si>
  <si>
    <t>-1148650555</t>
  </si>
  <si>
    <t>1630554274</t>
  </si>
  <si>
    <t>976920491</t>
  </si>
  <si>
    <t>1764798309</t>
  </si>
  <si>
    <t>-427027400</t>
  </si>
  <si>
    <t>-63794696</t>
  </si>
  <si>
    <t>1221277311</t>
  </si>
  <si>
    <t>-873207260</t>
  </si>
  <si>
    <t>-2114913650</t>
  </si>
  <si>
    <t>1700657292</t>
  </si>
  <si>
    <t>725821325</t>
  </si>
  <si>
    <t>Baterie dřezové stojánkové pákové s otáčivým ústím a délkou ramínka 220 mm</t>
  </si>
  <si>
    <t>-2007220099</t>
  </si>
  <si>
    <t>-1234546441</t>
  </si>
  <si>
    <t>264822585</t>
  </si>
  <si>
    <t>-1690051029</t>
  </si>
  <si>
    <t>-461466855</t>
  </si>
  <si>
    <t>-2027369099</t>
  </si>
  <si>
    <t>623616680</t>
  </si>
  <si>
    <t>-1170233604</t>
  </si>
  <si>
    <t>1029152603</t>
  </si>
  <si>
    <t>-2089530145</t>
  </si>
  <si>
    <t>1427813920</t>
  </si>
  <si>
    <t>-1283019538</t>
  </si>
  <si>
    <t>658667861</t>
  </si>
  <si>
    <t>1219805946</t>
  </si>
  <si>
    <t>1560447335</t>
  </si>
  <si>
    <t>998726112</t>
  </si>
  <si>
    <t>Přesun hmot pro instalační prefabrikáty stanovený z hmotnosti přesunovaného materiálu vodorovná dopravní vzdálenost do 50 m v objektech výšky přes 6 m do 12 m</t>
  </si>
  <si>
    <t>-1740844874</t>
  </si>
  <si>
    <t xml:space="preserve">    731 - Ústřední vytápění</t>
  </si>
  <si>
    <t xml:space="preserve">      D1 - VYTÁPĚNÍ SÁL</t>
  </si>
  <si>
    <t xml:space="preserve">      D2 - POTRUBÍ Z TRUBEK MĚDĚNÝCH SPOJOVANÝCH LISOVÁNÍM</t>
  </si>
  <si>
    <t xml:space="preserve">      D3 - PŘÍPLATEK ZA STROJOVNY</t>
  </si>
  <si>
    <t xml:space="preserve">      D4 - ARMATURY</t>
  </si>
  <si>
    <t xml:space="preserve">      D5 - TĚLESA OCELOVÁ  DESKOVÁ V PROVEDENÍ VENTIL KOMPAKT</t>
  </si>
  <si>
    <t xml:space="preserve">      D6 - BYT PODKROVÍ</t>
  </si>
  <si>
    <t xml:space="preserve">      D7 - OTOPNÁ TĚLESA</t>
  </si>
  <si>
    <t xml:space="preserve">      D8 - IZOLACE TEPELNÉ</t>
  </si>
  <si>
    <t xml:space="preserve">      D9 - HODINOVÉ SAZBY:</t>
  </si>
  <si>
    <t>731</t>
  </si>
  <si>
    <t>Ústřední vytápění</t>
  </si>
  <si>
    <t>VYTÁPĚNÍ SÁL</t>
  </si>
  <si>
    <t>Pol24</t>
  </si>
  <si>
    <t>Koaxiální trubky Ø 60/100 mm, délka 500 mm (plast/kov)</t>
  </si>
  <si>
    <t>Pol25</t>
  </si>
  <si>
    <t>KOLENO KOAXIÁLNÍ 87°</t>
  </si>
  <si>
    <t>Pol26</t>
  </si>
  <si>
    <t>PŘÍPLATEK ZA STROJOVNY</t>
  </si>
  <si>
    <t>VENTILY TERMOSTATCKÉ OTOPNÝCH TĚLES JEDNOREGULAČNÍ - G1/2" PRO ADAPTER NA Cu</t>
  </si>
  <si>
    <t>735 15-2176</t>
  </si>
  <si>
    <t>VK 10/6090</t>
  </si>
  <si>
    <t>735 15-2377</t>
  </si>
  <si>
    <t>VK 20/6100</t>
  </si>
  <si>
    <t>735 15-2471</t>
  </si>
  <si>
    <t>VK 21/6040</t>
  </si>
  <si>
    <t>735 15-2679</t>
  </si>
  <si>
    <t>VK 33/6120</t>
  </si>
  <si>
    <t>BYT PODKROVÍ</t>
  </si>
  <si>
    <t>Pol27</t>
  </si>
  <si>
    <t>Pol28</t>
  </si>
  <si>
    <t>ODKALOOdkalovací magnetický fi ltr 3/4”</t>
  </si>
  <si>
    <t>Pol29</t>
  </si>
  <si>
    <t>734 29-2714</t>
  </si>
  <si>
    <t>KULOVÝ KOHOUT G 3/4"</t>
  </si>
  <si>
    <t>734 22-2802</t>
  </si>
  <si>
    <t>VENTILY REGULAČNÍ ROHOVÉ , TERMOSTATICKÉ,CHROMOVANÉ</t>
  </si>
  <si>
    <t>734 22-1555.2</t>
  </si>
  <si>
    <t>ŠROUBENÍ ROHOVÉ S VYPOUŠTĚNÍM G 1/2", CHROMOVANÉ - G1/2" PRO ADAPTER NA Cu</t>
  </si>
  <si>
    <t>OTOPNÁ TĚLESA</t>
  </si>
  <si>
    <t>735 15-2178</t>
  </si>
  <si>
    <t>VK 10/6110 - TĚLESA OCELOVÁ DESKOVÁ V PROVEDENÍ VENTIL KOMPAKT</t>
  </si>
  <si>
    <t>735 15-2378</t>
  </si>
  <si>
    <t>VK 20/6110 - TĚLESA OCELOVÁ DESKOVÁ V PROVEDENÍ VENTIL KOMPAKT</t>
  </si>
  <si>
    <t>735 15-2478</t>
  </si>
  <si>
    <t>VK 21/6110 - TĚLESA OCELOVÁ DESKOVÁ V PROVEDENÍ VENTIL KOMPAKT</t>
  </si>
  <si>
    <t>735 15-2552</t>
  </si>
  <si>
    <t>VK 22/6050 - TĚLESA OCELOVÁ DESKOVÁ V PROVEDENÍ VENTIL KOMPAKT</t>
  </si>
  <si>
    <t>735 15-2557</t>
  </si>
  <si>
    <t>VK 22/6100 - TĚLESA OCELOVÁ DESKOVÁ V PROVEDENÍ VENTIL KOMPAKT</t>
  </si>
  <si>
    <t>Pol30</t>
  </si>
  <si>
    <t>KLC 1500.450 - OTOPNÝ ŽEBRÍK</t>
  </si>
  <si>
    <t>Pol31</t>
  </si>
  <si>
    <t>Pol35</t>
  </si>
  <si>
    <t>IZOLACE TEPELNÁ POTRUBÍ VEDENÉ V PODLAZE- MIREL PRO - PRO 15x09 110+75</t>
  </si>
  <si>
    <t>Pol36</t>
  </si>
  <si>
    <t>IZOLACE TEPELNÁ POTRUBÍ VEDENÉ V PODLAZE- MIREL PRO - PRO 18x09</t>
  </si>
  <si>
    <t>Pol37</t>
  </si>
  <si>
    <t>IZOLACE TEPELNÁ POTRUBÍ VEDENÉ V PODLAZE- MIREL PRO - PRO 22x09 /30+22/</t>
  </si>
  <si>
    <t>Pol38</t>
  </si>
  <si>
    <t>IZOLACE TEPELNÁ POTRUBÍ VEDENÉ V PODLAZE- MIREL PRO - PRO 28x09</t>
  </si>
  <si>
    <t>Pol40</t>
  </si>
  <si>
    <t>04 - elektromontáže (silnoproud, slaboproud, hromosvod, zemní práce)</t>
  </si>
  <si>
    <t xml:space="preserve">    D2 - Rozvaděč RS</t>
  </si>
  <si>
    <t xml:space="preserve">    D3 - Rozvaděč RB</t>
  </si>
  <si>
    <t xml:space="preserve">    D4 - Rozvaděč RA</t>
  </si>
  <si>
    <t xml:space="preserve">    D5 - Silnoproud</t>
  </si>
  <si>
    <t xml:space="preserve">      D6 - Svítidlo</t>
  </si>
  <si>
    <t xml:space="preserve">      D7 - Nouzové svítidlo</t>
  </si>
  <si>
    <t xml:space="preserve">      D8 - RECYKLACE</t>
  </si>
  <si>
    <t xml:space="preserve">      D10 - HLÁSIČ POŽÁRU (KOUŘE A TEPLOTY)</t>
  </si>
  <si>
    <t xml:space="preserve">      D11 - Tlačítka</t>
  </si>
  <si>
    <t xml:space="preserve">      D12 - Pohybové čidlo</t>
  </si>
  <si>
    <t xml:space="preserve">      D15 - KRYT SPÍNAČE</t>
  </si>
  <si>
    <t xml:space="preserve">      D16 -  ZÁSUVKA NN</t>
  </si>
  <si>
    <t xml:space="preserve">      D17 - RÁMEČEK</t>
  </si>
  <si>
    <t xml:space="preserve">      D18 - KRABICE</t>
  </si>
  <si>
    <t xml:space="preserve">      D19 - SVORKOVNICE KRABICOVÁ</t>
  </si>
  <si>
    <t xml:space="preserve">      D20 - SADA PRO NOUZOVOU SIGNALIZACI</t>
  </si>
  <si>
    <t xml:space="preserve">      D21 - KABEL SDĚLOVACÍ STÍNĚNÝ</t>
  </si>
  <si>
    <t xml:space="preserve">      D22 - KABEL SE SNÍŽENOU HOŘLAVOSTÍ, S FUNKČNÍ SCHOPNOSTÍ PŘI POŽÁRU, TŘÍDA REAKCE NA OHEŇ - B2 ca, s1, d0</t>
  </si>
  <si>
    <t xml:space="preserve">      D23 - KABEL SILOVÝ,IZOLACE PVC S VODIČEM PE</t>
  </si>
  <si>
    <t xml:space="preserve">      D24 - KABEL SILOVÝ,IZOLACE PVC BEZ VODIČE PE</t>
  </si>
  <si>
    <t xml:space="preserve">      D25 - VODIČ JEDNOŽILOVÝ  (CY)</t>
  </si>
  <si>
    <t xml:space="preserve">      D26 - LIŠTY</t>
  </si>
  <si>
    <t xml:space="preserve">      D27 -  VYSEKANI KAPES VE ZDIVU CIHELNEM PRO KRABICE</t>
  </si>
  <si>
    <t xml:space="preserve">      D28 - VYBOURANI OTVORU VE ZDIVU CIHELNEM DO PLOCHY 2.25 dm2</t>
  </si>
  <si>
    <t xml:space="preserve">      D29 - VYBOURANI OTVORU VE ZDIVU CIHELNEM DO PRUMERU 60mm</t>
  </si>
  <si>
    <t xml:space="preserve">      D30 -  VYSEKANI RYH VE ZDIVU CIHELNEM - HLOUBKA 30mm</t>
  </si>
  <si>
    <t xml:space="preserve">      D31 -  HRUBA VYPLN RYH MALTOU</t>
  </si>
  <si>
    <t xml:space="preserve">      D32 -  OMITKA RYH VE STENACH MALTOU</t>
  </si>
  <si>
    <t xml:space="preserve">      D33 -  ODVOZ SUTI</t>
  </si>
  <si>
    <t xml:space="preserve">      D34 -  HODINOVE ZUCTOVACI SAZBY</t>
  </si>
  <si>
    <t xml:space="preserve">      D35 -  PROVEDENI REVIZNICH ZKOUSEK</t>
  </si>
  <si>
    <t xml:space="preserve">      D36 -  DLE CSN 33 2000-6</t>
  </si>
  <si>
    <t xml:space="preserve">    D37 - Slaboproud</t>
  </si>
  <si>
    <t xml:space="preserve">      D38 - ZÁSUVKY ISDN</t>
  </si>
  <si>
    <t xml:space="preserve">      D39 - KRYT ZÁSUVKY ANTÉNNÍ</t>
  </si>
  <si>
    <t xml:space="preserve">      D40 -  RÁMEČEK</t>
  </si>
  <si>
    <t xml:space="preserve">      D41 - krabice</t>
  </si>
  <si>
    <t xml:space="preserve">      D42 - Kabely</t>
  </si>
  <si>
    <t xml:space="preserve">      D43 - TRUBKY</t>
  </si>
  <si>
    <t xml:space="preserve">      D44 - Domací telefon</t>
  </si>
  <si>
    <t xml:space="preserve">    D45 - Ochrana před bleskem</t>
  </si>
  <si>
    <t xml:space="preserve">      D46 - OCELOVÝ DRÁT POZINKOVANÝ</t>
  </si>
  <si>
    <t xml:space="preserve">      D47 - OCELOVÝ PÁSEK POZINKOVANÝ</t>
  </si>
  <si>
    <t xml:space="preserve">      D48 - PODPĚRA VEDENÍ</t>
  </si>
  <si>
    <t xml:space="preserve">      D49 - SVORKA HROMOSVODNÍ,UZEMŇOVACÍ</t>
  </si>
  <si>
    <t xml:space="preserve">      D50 - JÍMACÍ TYČ A OCHRANNÁ TRUBKA</t>
  </si>
  <si>
    <t xml:space="preserve">      D52 - CUB</t>
  </si>
  <si>
    <t xml:space="preserve">      D55 - PROVEDENI REVIZNICH ZKOUSEK DLE CSN 33 2000-6</t>
  </si>
  <si>
    <t xml:space="preserve">    D56 - Zemní práce</t>
  </si>
  <si>
    <t xml:space="preserve">      D57 - VYTÝČENÍ TRATI</t>
  </si>
  <si>
    <t xml:space="preserve">      D58 - SEJMUTÍ DRNU</t>
  </si>
  <si>
    <t xml:space="preserve">      D59 - HLOUBENÍ KABELOVÉ RÝHY</t>
  </si>
  <si>
    <t xml:space="preserve">      D60 - ZŘÍZENÍ KABELOVÉHO LOŽE</t>
  </si>
  <si>
    <t xml:space="preserve">      D61 - FOLIE VÝSTRAŽNÁ Z PVC</t>
  </si>
  <si>
    <t xml:space="preserve">      D62 - OHEBNÁ CHRÁNIČKA</t>
  </si>
  <si>
    <t xml:space="preserve">      D63 - ZÁHOZ KABELOVÉ RÝHY</t>
  </si>
  <si>
    <t xml:space="preserve">      D64 - ODVOZ ZEMINY</t>
  </si>
  <si>
    <t xml:space="preserve">      D65 - ÚPRAVA POVRCHU</t>
  </si>
  <si>
    <t>Rozvaděč RS</t>
  </si>
  <si>
    <t>1182-16408</t>
  </si>
  <si>
    <t>ZAPUŠTĚNÁ OCELOPLASTOVÁ ROZVODNICE 792x572x155</t>
  </si>
  <si>
    <t>1182-15627</t>
  </si>
  <si>
    <t>16B-1 Jistič</t>
  </si>
  <si>
    <t>Rozvaděč RB</t>
  </si>
  <si>
    <t>1182-16258</t>
  </si>
  <si>
    <t>ZAPUŠTĚNÁ OCELOPLASTOVÁ ROZVODNICE 643x362x88</t>
  </si>
  <si>
    <t>1182-15759</t>
  </si>
  <si>
    <t>32B-3 Jistič</t>
  </si>
  <si>
    <t>1182-16364</t>
  </si>
  <si>
    <t>24V Napájecí zdroj</t>
  </si>
  <si>
    <t>1182-14048</t>
  </si>
  <si>
    <t>10B-1N-030AC-G Proudový chránič s nadproudovou ochranou</t>
  </si>
  <si>
    <t>Rozvaděč RA</t>
  </si>
  <si>
    <t>1182-16440</t>
  </si>
  <si>
    <t>Rozvodnice IP65, 8 modulů</t>
  </si>
  <si>
    <t>1182-16354</t>
  </si>
  <si>
    <t>32-3 Vypínač</t>
  </si>
  <si>
    <t>Svítidlo</t>
  </si>
  <si>
    <t>Převodníky stmívaní</t>
  </si>
  <si>
    <t>HLÁSIČ POŽÁRU (KOUŘE A TEPLOTY)</t>
  </si>
  <si>
    <t>1002-9446</t>
  </si>
  <si>
    <t>Hlásič kouře se sirenou napajený baterii; b. bílá</t>
  </si>
  <si>
    <t>1002-8940</t>
  </si>
  <si>
    <t>Přístroj přepínače střídavého a ovládače přepínacího (bezšroubové svorky); řazení 6+6/0 (6+1/0) (do hořl. podkladů B až E)</t>
  </si>
  <si>
    <t>1002-7162</t>
  </si>
  <si>
    <t>Přístroj spínače žaluziového, jednopólového kolébkového; řazení 1+1 s blokováním (do hořlavých podkladů B až F)</t>
  </si>
  <si>
    <t>1002-585</t>
  </si>
  <si>
    <t>Kryt spínače žaluziového kolébkového, dělený, s potiskem; b. bílá</t>
  </si>
  <si>
    <t>SADA PRO NOUZOVOU SIGNALIZACI</t>
  </si>
  <si>
    <t>1002-12223</t>
  </si>
  <si>
    <t>Sada pro nouzovou signalizaci</t>
  </si>
  <si>
    <t>KABEL SDĚLOVACÍ STÍNĚNÝ</t>
  </si>
  <si>
    <t>7004-8228</t>
  </si>
  <si>
    <t>SYKFY 5x2x0.5 , pevně</t>
  </si>
  <si>
    <t>7004-8059</t>
  </si>
  <si>
    <t>CYKY-O 4x1.5 mm2 ,</t>
  </si>
  <si>
    <t xml:space="preserve"> DLE CSN 33 2000-6</t>
  </si>
  <si>
    <t>Domací telefon</t>
  </si>
  <si>
    <t>1123-1115.1</t>
  </si>
  <si>
    <t>Domácí telefon</t>
  </si>
  <si>
    <t>1123-1115.2</t>
  </si>
  <si>
    <t>Zvonek</t>
  </si>
  <si>
    <t>1123-1115.3</t>
  </si>
  <si>
    <t>Modul s prostorem pro hlasovou jednotku</t>
  </si>
  <si>
    <t>1123-1115.4</t>
  </si>
  <si>
    <t>EL.ZÁMEK S MOMENTOVÝM KOLÍKEM</t>
  </si>
  <si>
    <t>7004-8228.1</t>
  </si>
  <si>
    <t>SYKFY 5x2x0.5</t>
  </si>
  <si>
    <t xml:space="preserve">    D4 - TLUMIČ HLUKU BUŇKOVÝ S NÁBĚHOVÝMI PLECHY</t>
  </si>
  <si>
    <t xml:space="preserve">    D5 - KLAPKY REGULAČNÍ- RUČNÍ</t>
  </si>
  <si>
    <t xml:space="preserve">    D6 - ŽALUZIE PROTIDEŠŤOVÁ VČETNĚ POZEDNÍHO RÁMU A SÍŤKY</t>
  </si>
  <si>
    <t xml:space="preserve">    D7 - POTRUBÍ SPIRO</t>
  </si>
  <si>
    <t xml:space="preserve">    D8 - TVAROVKY- INFORMATIVNÍ - KOLENO 90°</t>
  </si>
  <si>
    <t xml:space="preserve">    D9 - T KUS JEDNOSTRANÝ</t>
  </si>
  <si>
    <t xml:space="preserve">    D10 - T KUS OBOUSTRANNÝ</t>
  </si>
  <si>
    <t xml:space="preserve">    D11 - REDUKCE PRAVOÚHLÉ</t>
  </si>
  <si>
    <t xml:space="preserve">    D12 - HADICE HLUKOTLUMÍCÍ</t>
  </si>
  <si>
    <t xml:space="preserve">    D13 - POTRUBÍ ČTYŘHRANNÉ POZINKOVANY PLECH SK I</t>
  </si>
  <si>
    <t xml:space="preserve">    D14 - ODVĚTRÁNÍ 2.NP BYT</t>
  </si>
  <si>
    <t xml:space="preserve">    D15 - TVAROVKY</t>
  </si>
  <si>
    <t xml:space="preserve">    D16 - IZOLACE TEPELNÉ</t>
  </si>
  <si>
    <t xml:space="preserve">    D17 - HODINOVÉ SAZBY</t>
  </si>
  <si>
    <t>Pol46</t>
  </si>
  <si>
    <t>VZD JEDNOTKA S REKUPERACÍ TEPLA VZDUCHOVÝ VÝKON2000 M3/H, 300 Pa, TEPLOVODNÍ OHŘEV, DESKOVÝ REKUPERÁTOR Typ jednotky: V􀄌trací jednotka pro jiné než obytné budovy (NRVU) Obousm􀄌rná v􀄌trací jednotka (BVU) Typ pohonu: s prom􀄌nlivými otá􀃾kami Typ systému pro zp􀄌tné získávání tepla: deskový rekupera􀃾ní vým􀄌ník Tepelná ú􀃾innost zp􀄌tného získávání tepla: 83 % Jmenovitý pr􀄤tok vzduchu: 0,56 m3/s Efektivní elektrický p􀄜íkon: 1,29 kW SFP int: 878 Ws/m3 Ú􀃾inná nátoková rychlost: 1,5 / 1,5 m/s (p􀄜ívod / odvod) Jmenovitý vn􀄌jší tlak: 300 / 300 Pa (p􀄜ívod / odvod) Vnit􀄜ní tlaková ztráta v􀄌tracích sou􀃾ástí: 200 / 165 Pa (p􀄜ívod / odvod) Statická ú􀃾innost ventilátor􀄤 (dle 327/2011): 66,5 / 66,5 % (p􀄜ívod / odvod) Max. vn􀄌jší net􀄌snost: 0,9 % Max. vnit􀄜ní net􀄌snost: 1,9 % Energetická klasifikace filtr􀄤: Zvolené filtry nepodléhají klasifikaci. Upozorn􀄌ní V jednotce je nutno pravideln􀄌 m􀄌nit filtry vzduchu. Zanesené vzduchové filtry zp􀄤sobují snížení výkonu a celkové ú􀃾innosti v􀄌trací jednotky. Akustický výkon sk􀄜ín􀄌 (LwA): 71 dB (A) Internetová adresa návodu na demontáž: www.atrea.cz/erp Jednotka spl􀄖uje ErP (Ecodesign) - na􀄜ízení EU 1253/2014, platné od 1.1.2016 i 1.1.2018. (ve výpo􀃾tu zahrnuta korekce filtru)</t>
  </si>
  <si>
    <t>Pol47</t>
  </si>
  <si>
    <t>Pol48</t>
  </si>
  <si>
    <t>DN 160</t>
  </si>
  <si>
    <t>Pol51</t>
  </si>
  <si>
    <t>G 200X500-1000</t>
  </si>
  <si>
    <t>Pol52</t>
  </si>
  <si>
    <t>G 200X500-1500</t>
  </si>
  <si>
    <t>KLAPKY REGULAČNÍ- RUČNÍ</t>
  </si>
  <si>
    <t>Pol55</t>
  </si>
  <si>
    <t>200X250</t>
  </si>
  <si>
    <t>Pol56</t>
  </si>
  <si>
    <t>d 250</t>
  </si>
  <si>
    <t>Pol57</t>
  </si>
  <si>
    <t>d 280</t>
  </si>
  <si>
    <t>Pol59</t>
  </si>
  <si>
    <t>Pol67</t>
  </si>
  <si>
    <t>Pol72</t>
  </si>
  <si>
    <t>160/160</t>
  </si>
  <si>
    <t>Pol74</t>
  </si>
  <si>
    <t>Pol75</t>
  </si>
  <si>
    <t>Pol76</t>
  </si>
  <si>
    <t>200/200</t>
  </si>
  <si>
    <t>Pol77</t>
  </si>
  <si>
    <t>250/250</t>
  </si>
  <si>
    <t>Pol79</t>
  </si>
  <si>
    <t>REDUKCE PRAVOÚHLÉ</t>
  </si>
  <si>
    <t>Pol80</t>
  </si>
  <si>
    <t>Pol81</t>
  </si>
  <si>
    <t>Pol82</t>
  </si>
  <si>
    <t>Pol83</t>
  </si>
  <si>
    <t>250/100</t>
  </si>
  <si>
    <t>Pol85</t>
  </si>
  <si>
    <t>NESPECIFIKOVANÉ TVAROVBY</t>
  </si>
  <si>
    <t>Pol87</t>
  </si>
  <si>
    <t>Pol89</t>
  </si>
  <si>
    <t>DO OBVODU 1000-10% TVAR</t>
  </si>
  <si>
    <t>Pol90</t>
  </si>
  <si>
    <t>DO OBVODU 1650- 80% TVAR</t>
  </si>
  <si>
    <t>Pol93</t>
  </si>
  <si>
    <t>ODVĚTRÁNÍ 2.NP BYT</t>
  </si>
  <si>
    <t>Pol94</t>
  </si>
  <si>
    <t>SILENT 100 CHZ DESIGN Ecowatt malý úsporný ax. vent.</t>
  </si>
  <si>
    <t>Pol95</t>
  </si>
  <si>
    <t>TVAROVKY</t>
  </si>
  <si>
    <t>Pol96</t>
  </si>
  <si>
    <t>OHEBNÁ OCELOVÁ HADICE D 125 / DOPOJENÍ DIGESTOŘE/</t>
  </si>
  <si>
    <t>Pol97</t>
  </si>
  <si>
    <t>ODBOČKA JEDNOSTRANNÁ 100/100</t>
  </si>
  <si>
    <t>Pol98</t>
  </si>
  <si>
    <t>ODBOČKA JEDNOSTRANNÁ 125/125</t>
  </si>
  <si>
    <t>Pol99</t>
  </si>
  <si>
    <t>STŘÍŠKA PROTIDEŠŤOVÁ D 100</t>
  </si>
  <si>
    <t>Pol100</t>
  </si>
  <si>
    <t>STŘÍŠKA PROTIDEŠŤOVÁ D 125</t>
  </si>
  <si>
    <t>Pol101</t>
  </si>
  <si>
    <t>ZÁSLEPKA VNĚJŠÍ d 100</t>
  </si>
  <si>
    <t>Pol102</t>
  </si>
  <si>
    <t>ZÁSLEPKA VNĚJŠÍ d 125</t>
  </si>
  <si>
    <t>Pol103</t>
  </si>
  <si>
    <t>Pol104</t>
  </si>
  <si>
    <t>SO_03 - altán</t>
  </si>
  <si>
    <t>181951111</t>
  </si>
  <si>
    <t>Úprava pláně vyrovnáním výškových rozdílů strojně v hornině třídy těžitelnosti I, skupiny 1 až 3 bez zhutnění</t>
  </si>
  <si>
    <t>1044341620</t>
  </si>
  <si>
    <t>10,65*7,75</t>
  </si>
  <si>
    <t>131251203</t>
  </si>
  <si>
    <t>Hloubení zapažených jam a zářezů strojně s urovnáním dna do předepsaného profilu a spádu v hornině třídy těžitelnosti I skupiny 3 přes 50 do 100 m3</t>
  </si>
  <si>
    <t>112546308</t>
  </si>
  <si>
    <t>jáma z úrovně -0,580 na úroveň -1,900</t>
  </si>
  <si>
    <t>2,70*2,70*0,10*4</t>
  </si>
  <si>
    <t>3,50*3,50*1,32*4</t>
  </si>
  <si>
    <t>941589157</t>
  </si>
  <si>
    <t>výkopy pro ŽB patky celkem</t>
  </si>
  <si>
    <t>3,50*3,50*1,39*4</t>
  </si>
  <si>
    <t>-(2,50*2,50*0,80+1,25*1,25*0,69)*4</t>
  </si>
  <si>
    <t>(10,65+6,95)*0,50*0,49</t>
  </si>
  <si>
    <t>(3,65+0,65)*2*1,00*0,49</t>
  </si>
  <si>
    <t>856152345</t>
  </si>
  <si>
    <t>-361347726</t>
  </si>
  <si>
    <t>"výkopy celkem" 67,596</t>
  </si>
  <si>
    <t>"zásypy celkem" 53,323</t>
  </si>
  <si>
    <t>-923037765</t>
  </si>
  <si>
    <t>"zásypy celkem" -53,323</t>
  </si>
  <si>
    <t>853829535</t>
  </si>
  <si>
    <t>14,273*1,6 'Přepočtené koeficientem množství</t>
  </si>
  <si>
    <t>1143651941</t>
  </si>
  <si>
    <t>-1509848847</t>
  </si>
  <si>
    <t>-1954787471</t>
  </si>
  <si>
    <t>1736113799</t>
  </si>
  <si>
    <t>631311123</t>
  </si>
  <si>
    <t>Mazanina z betonu prostého bez zvýšených nároků na prostředí tl. přes 80 do 120 mm tř. C 12/15-X0</t>
  </si>
  <si>
    <t>1114462790</t>
  </si>
  <si>
    <t>podkladní mazanina pod ŽB patky</t>
  </si>
  <si>
    <t>2,70*2,70*0,10*4*1,05</t>
  </si>
  <si>
    <t>275321511</t>
  </si>
  <si>
    <t>Základy z betonu železového (bez výztuže) patky z betonu bez zvláštních nároků na prostředí tř. C 25/30-XC2-CI 0,20-Dmax22-S3</t>
  </si>
  <si>
    <t>-822727016</t>
  </si>
  <si>
    <t>"ZP 1" (2,50*2,50*0,80+1,25*1,25*0,80)*4</t>
  </si>
  <si>
    <t>275351121</t>
  </si>
  <si>
    <t>Bednění základů patek zřízení</t>
  </si>
  <si>
    <t>-253825198</t>
  </si>
  <si>
    <t>(2,50*4*0,80+1,25*4*0,80)*4</t>
  </si>
  <si>
    <t>275351122</t>
  </si>
  <si>
    <t>Bednění základů patek odstranění</t>
  </si>
  <si>
    <t>-1353530708</t>
  </si>
  <si>
    <t>275361821</t>
  </si>
  <si>
    <t>Výztuž základů patek z betonářské oceli 10 505 (R)</t>
  </si>
  <si>
    <t>-1735408350</t>
  </si>
  <si>
    <t>25,00*0,070</t>
  </si>
  <si>
    <t>275362021</t>
  </si>
  <si>
    <t>Výztuž základů patek ze svařovaných sítí z drátů typu KARI</t>
  </si>
  <si>
    <t>-605206979</t>
  </si>
  <si>
    <t>"Kari síť 100×100 d=8 mm" 2,50*4*0,80*4*7,99*1,25*0,001</t>
  </si>
  <si>
    <t>330321613</t>
  </si>
  <si>
    <t>Sloupy, pilíře, táhla, rámové stojky, vzpěry z betonu železového (bez výztuže) pohledového odolného proti agresivnímu prostředí tř. C 30/37-XC4, XF1-CI 0,20-Dmax22-S3</t>
  </si>
  <si>
    <t>1954589246</t>
  </si>
  <si>
    <t>"S 01" (0,75+0,50)*0,25*2,645*4</t>
  </si>
  <si>
    <t>331351115</t>
  </si>
  <si>
    <t>Bednění hranatých sloupů a pilířů včetně vzepření průřezu pravoúhlého čtyřúhelníka výšky do 4 m, průřezu přes 0,04 do 0,08 m2 zřízení</t>
  </si>
  <si>
    <t>-452348647</t>
  </si>
  <si>
    <t>"S 01" 0,75*4*2,645*4</t>
  </si>
  <si>
    <t>331351116</t>
  </si>
  <si>
    <t>Bednění hranatých sloupů a pilířů včetně vzepření průřezu pravoúhlého čtyřúhelníka výšky do 4 m, průřezu přes 0,04 do 0,08 m2 odstranění</t>
  </si>
  <si>
    <t>50486939</t>
  </si>
  <si>
    <t>331351911</t>
  </si>
  <si>
    <t>Bednění hranatých sloupů a pilířů včetně vzepření průřezu pravoúhlého čtyřúhelníka Příplatek k cenám za pohledový beton</t>
  </si>
  <si>
    <t>1253372127</t>
  </si>
  <si>
    <t>331361821</t>
  </si>
  <si>
    <t>Výztuž sloupů, pilířů, rámových stojek, táhel nebo vzpěr hranatých svislých nebo šikmých (odkloněných) z betonářské oceli 10 505 (R) nebo BSt 500</t>
  </si>
  <si>
    <t>100373921</t>
  </si>
  <si>
    <t>0,650</t>
  </si>
  <si>
    <t>411324646</t>
  </si>
  <si>
    <t>Stropy z betonu železového (bez výztuže) pohledového stropů deskových, plochých střech, desek balkonových, desek hřibových stropů včetně hlavic hřibových sloupů tř. C 30/37-XC4, XF1-CI 0,20-Dmax22-S3</t>
  </si>
  <si>
    <t>2046345111</t>
  </si>
  <si>
    <t>"D 1" 4,50*5,00*0,25*2</t>
  </si>
  <si>
    <t>411351011</t>
  </si>
  <si>
    <t>Bednění stropních konstrukcí - bez podpěrné konstrukce desek tloušťky stropní desky přes 5 do 25 cm zřízení</t>
  </si>
  <si>
    <t>1538318693</t>
  </si>
  <si>
    <t>"D 1" 4,25*4,50*2</t>
  </si>
  <si>
    <t>411351012</t>
  </si>
  <si>
    <t>Bednění stropních konstrukcí - bez podpěrné konstrukce desek tloušťky stropní desky přes 5 do 25 cm odstranění</t>
  </si>
  <si>
    <t>558719192</t>
  </si>
  <si>
    <t>411354313</t>
  </si>
  <si>
    <t>Podpěrná konstrukce stropů - desek, kleneb a skořepin výška podepření do 4 m tloušťka stropu přes 15 do 25 cm zřízení</t>
  </si>
  <si>
    <t>-991475584</t>
  </si>
  <si>
    <t>411354314</t>
  </si>
  <si>
    <t>Podpěrná konstrukce stropů - desek, kleneb a skořepin výška podepření do 4 m tloušťka stropu přes 15 do 25 cm odstranění</t>
  </si>
  <si>
    <t>315363132</t>
  </si>
  <si>
    <t>411359111</t>
  </si>
  <si>
    <t>Bednění stropních konstrukcí - bez podpěrné konstrukce Příplatek k cenám za pohledový beton</t>
  </si>
  <si>
    <t>-563001159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</si>
  <si>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</si>
  <si>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</si>
  <si>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456805159</t>
  </si>
  <si>
    <t>"D 1" 0,630</t>
  </si>
  <si>
    <t>413322626</t>
  </si>
  <si>
    <t>Nosníky z betonu železového (bez výztuže) včetně stěnových i jeřábových drah, volných trámů, průvlaků, rámových příčlí, ztužidel, konzol, vodorovných táhel apod., tyčových konstrukcí pohledového tř. C 30/37-XC4, XF1-CI 0,20-Dmax22-S3</t>
  </si>
  <si>
    <t>-803102635</t>
  </si>
  <si>
    <t>"R 01" 5,00*0,25*0,50*2</t>
  </si>
  <si>
    <t>"R 02" ((3,65+5,55)*1/2*0,25*0,80-0,95*0,20*0,50*1/2)*4</t>
  </si>
  <si>
    <t>413351111</t>
  </si>
  <si>
    <t>Bednění nosníků a průvlaků - bez podpěrné konstrukce výška nosníku po spodní líc stropní desky do 100 cm zřízení</t>
  </si>
  <si>
    <t>1116497337</t>
  </si>
  <si>
    <t>"R 01" (5,00*(0,50+0,35)+3,50*0,25)*2</t>
  </si>
  <si>
    <t>"R 02" ((3,65+5,55)*1/2*0,80+(3,65+5,00)*1/2*0,55-0,95*0,50*1/2)*4+3,65*0,25*4</t>
  </si>
  <si>
    <t>413351112</t>
  </si>
  <si>
    <t>Bednění nosníků a průvlaků - bez podpěrné konstrukce výška nosníku po spodní líc stropní desky do 100 cm odstranění</t>
  </si>
  <si>
    <t>-1492049960</t>
  </si>
  <si>
    <t>413351191</t>
  </si>
  <si>
    <t>Bednění nosníků a průvlaků - bez podpěrné konstrukce Příplatek k cenám za pohledový beton</t>
  </si>
  <si>
    <t>568576770</t>
  </si>
  <si>
    <t>413352111</t>
  </si>
  <si>
    <t>Podpěrná konstrukce nosníků a průvlaků výšky podepření do 4 m výšky nosníku (po spodní hranu stropní desky) do 100 cm zřízení</t>
  </si>
  <si>
    <t>1220423746</t>
  </si>
  <si>
    <t>"R 01" 3,50*0,25*2</t>
  </si>
  <si>
    <t>413352112</t>
  </si>
  <si>
    <t>Podpěrná konstrukce nosníků a průvlaků výšky podepření do 4 m výšky nosníku (po spodní hranu stropní desky) do 100 cm odstranění</t>
  </si>
  <si>
    <t>1030668456</t>
  </si>
  <si>
    <t>413352211</t>
  </si>
  <si>
    <t>Podpěrná konstrukce nosníků a průvlaků výšky podepření přes 4 do 6 m výšky nosníku (po spodní hranu stropní desky) do 100 cm zřízení</t>
  </si>
  <si>
    <t>800384758</t>
  </si>
  <si>
    <t>"R 02" 3,65*0,25*4</t>
  </si>
  <si>
    <t>413352212</t>
  </si>
  <si>
    <t>Podpěrná konstrukce nosníků a průvlaků výšky podepření přes 4 do 6 m výšky nosníku (po spodní hranu stropní desky) do 100 cm odstranění</t>
  </si>
  <si>
    <t>1686795893</t>
  </si>
  <si>
    <t>413361821</t>
  </si>
  <si>
    <t>Výztuž nosníků včetně stěnových i jeřábových drah, volných trámů, průvlaků, rámových příčlí, ztužidel, konzol, vodorovných táhel apod. tyčových konstrukcí lemujících nebo vyztužujících stropní a podobné střešní konstrukce z betonářské oceli 10 505 (R) nebo BSt 500</t>
  </si>
  <si>
    <t>-824591883</t>
  </si>
  <si>
    <t>"R 01 a R 02" 0,250+0,260</t>
  </si>
  <si>
    <t>1210036650</t>
  </si>
  <si>
    <t>"T 1" 7,40*4,50+(3,50+6,40)*0,25*2</t>
  </si>
  <si>
    <t>903497069</t>
  </si>
  <si>
    <t>38,25*1,05 'Přepočtené koeficientem množství</t>
  </si>
  <si>
    <t>671861208</t>
  </si>
  <si>
    <t>-1478161768</t>
  </si>
  <si>
    <t>-652992753</t>
  </si>
  <si>
    <t>-1581758436</t>
  </si>
  <si>
    <t>(6,40+3,50)*2</t>
  </si>
  <si>
    <t>-1815826455</t>
  </si>
  <si>
    <t>19,8*1,01 'Přepočtené koeficientem množství</t>
  </si>
  <si>
    <t>621111121</t>
  </si>
  <si>
    <t>Vyspravení povrchu neomítaných vnějších ploch betonových nebo železobetonových konstrukcí s rozetřením vysprávky do ztracena maltou cementovou lokálně v rozsahu vyspravované plochy do 30 % z celkové plochy podhledů</t>
  </si>
  <si>
    <t>557219273</t>
  </si>
  <si>
    <t>623111121</t>
  </si>
  <si>
    <t>Vyspravení povrchu neomítaných vnějších ploch betonových nebo železobetonových konstrukcí s rozetřením vysprávky do ztracena maltou cementovou lokálně v rozsahu vyspravované plochy do 30 % z celkové plochy pilířů nebo sloupů</t>
  </si>
  <si>
    <t>-1730470735</t>
  </si>
  <si>
    <t>949121114</t>
  </si>
  <si>
    <t>Montáž lešení lehkého kozového dílcového o výšce lešeňové podlahy přes 2,5 do 3,5 m</t>
  </si>
  <si>
    <t>68142460</t>
  </si>
  <si>
    <t>949121214</t>
  </si>
  <si>
    <t>Montáž lešení lehkého kozového dílcového Příplatek za první a každý další den použití lešení k ceně -1114</t>
  </si>
  <si>
    <t>1328783551</t>
  </si>
  <si>
    <t>6*45</t>
  </si>
  <si>
    <t>949121814</t>
  </si>
  <si>
    <t>Demontáž lešení lehkého kozového dílcového o výšce lešeňové podlahy přes 2,5 do 3,5 m</t>
  </si>
  <si>
    <t>-1395717770</t>
  </si>
  <si>
    <t>998012021</t>
  </si>
  <si>
    <t>Přesun hmot pro budovy občanské výstavby, bydlení, výrobu a služby s nosnou svislou konstrukcí monolitickou betonovou tyčovou nebo plošnou s jakýkoliv obvodovým pláštěm kromě vyzdívaného vodorovná dopravní vzdálenost do 100 m pro budovy výšky do 6 m</t>
  </si>
  <si>
    <t>-986839371</t>
  </si>
  <si>
    <t>712461701</t>
  </si>
  <si>
    <t>Provedení povlakové krytiny střech šikmých přes 10° do 30° fólií položenou volně s přilepením spojů</t>
  </si>
  <si>
    <t>-1691016018</t>
  </si>
  <si>
    <t>"S 1" 8,10*5,10*1/0,874*1,025</t>
  </si>
  <si>
    <t>-1038458082</t>
  </si>
  <si>
    <t>48,447*1,15 'Přepočtené koeficientem množství</t>
  </si>
  <si>
    <t>712463103</t>
  </si>
  <si>
    <t>Provedení povlakové krytiny střech šikmých přes 10° do 30° fólií ostatní činnosti při pokládání hydroizolačních fólií (materiál ve specifikaci) mechanické ukotvení talířovou hmoždinkou do prostého nebo železového betonu</t>
  </si>
  <si>
    <t>-810460353</t>
  </si>
  <si>
    <t>48,447*5</t>
  </si>
  <si>
    <t>59051326</t>
  </si>
  <si>
    <t>hmoždinka ETA zatloukací fasádní  s kovovým trnem pro montáž TI 8x60x95mm</t>
  </si>
  <si>
    <t>-41168630</t>
  </si>
  <si>
    <t>242,235*1,05 'Přepočtené koeficientem množství</t>
  </si>
  <si>
    <t>712463112</t>
  </si>
  <si>
    <t>Provedení povlakové krytiny střech šikmých přes 10° do 30° fólií ostatní činnosti při pokládání hydroizolačních fólií (materiál ve specifikaci) vodotěsné překrytí talířové hmoždinky pruhem fólie horkovzdušným navařením</t>
  </si>
  <si>
    <t>2064694414</t>
  </si>
  <si>
    <t>28322064</t>
  </si>
  <si>
    <t>fólie hydroizolační střešní mPVC mechanicky kotvená tl 1,5mm se zvýšenou požární odolností</t>
  </si>
  <si>
    <t>1584545296</t>
  </si>
  <si>
    <t>242,235*0,01 'Přepočtené koeficientem množství</t>
  </si>
  <si>
    <t>712491171</t>
  </si>
  <si>
    <t>Provedení povlakové krytiny střech šikmých přes 10° do 30°- ostatní práce provedení vrstvy textilní podkladní</t>
  </si>
  <si>
    <t>86968765</t>
  </si>
  <si>
    <t>"S 1 - sklon 29° (cos29°= 0,874)</t>
  </si>
  <si>
    <t>8,10*5,10*1/0,874*1,025</t>
  </si>
  <si>
    <t>-1357565038</t>
  </si>
  <si>
    <t>-716425706</t>
  </si>
  <si>
    <t>"závětrná lišta" 18,80*0,20</t>
  </si>
  <si>
    <t>"okap" 12,20*0,20</t>
  </si>
  <si>
    <t>-211114987</t>
  </si>
  <si>
    <t>5,10*2</t>
  </si>
  <si>
    <t>-1429848670</t>
  </si>
  <si>
    <t>4,70*2*2</t>
  </si>
  <si>
    <t>-1106538346</t>
  </si>
  <si>
    <t>Povrchová úprava - podledový beton ( přebroušení po odbednění, tmelení, krycí nátěr zalakováním ) způsob provedení bude upřesněn</t>
  </si>
  <si>
    <t>-289620886</t>
  </si>
  <si>
    <t>SO_04 - zpevněné plochy</t>
  </si>
  <si>
    <t xml:space="preserve">    18 - Zemní práce - povrchové úpravy terénu</t>
  </si>
  <si>
    <t xml:space="preserve">    5 - 1 - Přístupové komunikace - typ PARKETA tl.80 mm</t>
  </si>
  <si>
    <t xml:space="preserve">    5 - 2 - Příjezdové komunikace, parkoviště - typ "I" tl.80 mm</t>
  </si>
  <si>
    <t xml:space="preserve">    5 - 3 - Chodník - typ PARKETA tl.60 mm</t>
  </si>
  <si>
    <t xml:space="preserve">      91 - Doplňující konstrukce a práce pozemních komunikací, letišť a ploch</t>
  </si>
  <si>
    <t>-726379020</t>
  </si>
  <si>
    <t>odkopávka pro zpevněné plochy</t>
  </si>
  <si>
    <t>"příjezdové komunikace" 184,00*0,52</t>
  </si>
  <si>
    <t>"chodník" 192,80*0,39</t>
  </si>
  <si>
    <t>-170,805*1/2</t>
  </si>
  <si>
    <t>1273187201</t>
  </si>
  <si>
    <t>122151105</t>
  </si>
  <si>
    <t>Odkopávky a prokopávky nezapažené strojně v hornině třídy těžitelnosti I skupiny 1 a 2 přes 500 do 1 000 m3</t>
  </si>
  <si>
    <t>262086728</t>
  </si>
  <si>
    <t>"přístupové komunikace" 1050,00*0,52</t>
  </si>
  <si>
    <t>-546,000*1/2</t>
  </si>
  <si>
    <t>122251105</t>
  </si>
  <si>
    <t>Odkopávky a prokopávky nezapažené strojně v hornině třídy těžitelnosti I skupiny 3 přes 500 do 1 000 m3</t>
  </si>
  <si>
    <t>1993909094</t>
  </si>
  <si>
    <t>-127247559</t>
  </si>
  <si>
    <t>kolem obrubníků</t>
  </si>
  <si>
    <t>"15×25" 191,00*0,30*0,30*1/2</t>
  </si>
  <si>
    <t>"15×15" (38,00+28,00+15,00-10,20)*0,30*0,30*1/2</t>
  </si>
  <si>
    <t>"přechodové obrubníky" 2,00*0,30*0,30*1/2</t>
  </si>
  <si>
    <t>1460101589</t>
  </si>
  <si>
    <t>-13135419</t>
  </si>
  <si>
    <t>"výkopy celkem" 85,469*2+273,00*2</t>
  </si>
  <si>
    <t>"zásypy celkem" 11,871</t>
  </si>
  <si>
    <t>659138761</t>
  </si>
  <si>
    <t>"zásypy celkem" -11,871</t>
  </si>
  <si>
    <t>-1523936873</t>
  </si>
  <si>
    <t>705,067*1,6 'Přepočtené koeficientem množství</t>
  </si>
  <si>
    <t>Zemní práce - povrchové úpravy terénu</t>
  </si>
  <si>
    <t>181311103</t>
  </si>
  <si>
    <t>Rozprostření a urovnání ornice v rovině nebo ve svahu sklonu do 1:5 ručně při souvislé ploše, tl. vrstvy do 200 mm</t>
  </si>
  <si>
    <t>-1583342922</t>
  </si>
  <si>
    <t>zelený pás kolem obrubníků</t>
  </si>
  <si>
    <t>"15×25" 191,00*0,80</t>
  </si>
  <si>
    <t>"15×15" (38,00+28,00+15,00-10,20)*0,80</t>
  </si>
  <si>
    <t>"přechodové obrubníky" 2,00*0,80</t>
  </si>
  <si>
    <t>"chodníkový obrubník 8×20" 98,00*2*0,50</t>
  </si>
  <si>
    <t>10371500</t>
  </si>
  <si>
    <t>substrát pro trávníky VL</t>
  </si>
  <si>
    <t>-1742409492</t>
  </si>
  <si>
    <t>30,904*1,05 'Přepočtené koeficientem množství</t>
  </si>
  <si>
    <t>181411131</t>
  </si>
  <si>
    <t>Založení trávníku na půdě předem připravené plochy do 1000 m2 výsevem včetně utažení parkového v rovině nebo na svahu do 1:5</t>
  </si>
  <si>
    <t>502959449</t>
  </si>
  <si>
    <t>"15×25" 191,00*1,00</t>
  </si>
  <si>
    <t>"15×15" (38,00+28,00+15,00-10,20)*1,00</t>
  </si>
  <si>
    <t>"přechodové obrubníky" 2,00*1,00</t>
  </si>
  <si>
    <t>"chodníkový obrubník 8×20" 98,00*2*0,60</t>
  </si>
  <si>
    <t>00572410</t>
  </si>
  <si>
    <t>osivo směs travní parková</t>
  </si>
  <si>
    <t>-2049823159</t>
  </si>
  <si>
    <t>381,4*0,015 'Přepočtené koeficientem množství</t>
  </si>
  <si>
    <t>Přístupové komunikace - typ PARKETA tl.80 mm</t>
  </si>
  <si>
    <t>596211213</t>
  </si>
  <si>
    <t>Kladení dlažby z betonových zámkových dlaždic komunikací pro pěší s ložem z kameniva těženého nebo drceného tl. do 40 mm, s vyplněním spár s dvojitým hutněním, vibrováním a se smetením přebytečného materiálu na krajnici tl. 80 mm skupiny A, pro plochy přes 300 m2</t>
  </si>
  <si>
    <t>1330032417</t>
  </si>
  <si>
    <t>výměra převzata ze situace F.2.1.</t>
  </si>
  <si>
    <t>1050,000</t>
  </si>
  <si>
    <t>dlažba tvar obdélník (parketa) betonová 200x100x80mm přírodní</t>
  </si>
  <si>
    <t>1358278006</t>
  </si>
  <si>
    <t>1050*1,02 'Přepočtené koeficientem množství</t>
  </si>
  <si>
    <t>-840512639</t>
  </si>
  <si>
    <t>1850569333</t>
  </si>
  <si>
    <t>-514477951</t>
  </si>
  <si>
    <t>zhutnění na Edef,2=45 MPa</t>
  </si>
  <si>
    <t>Příjezdové komunikace, parkoviště - typ "I" tl.80 mm</t>
  </si>
  <si>
    <t>596211212</t>
  </si>
  <si>
    <t>Kladení dlažby z betonových zámkových dlaždic komunikací pro pěší s ložem z kameniva těženého nebo drceného tl. do 40 mm, s vyplněním spár s dvojitým hutněním, vibrováním a se smetením přebytečného materiálu na krajnici tl. 80 mm skupiny A, pro plochy přes 100 do 300 m2</t>
  </si>
  <si>
    <t>105530288</t>
  </si>
  <si>
    <t>184,000</t>
  </si>
  <si>
    <t>59245013</t>
  </si>
  <si>
    <t>dlažba zámková tvaru I 200x165x80mm přírodní</t>
  </si>
  <si>
    <t>205667943</t>
  </si>
  <si>
    <t>184*1,02 'Přepočtené koeficientem množství</t>
  </si>
  <si>
    <t>173715391</t>
  </si>
  <si>
    <t>-1355942239</t>
  </si>
  <si>
    <t>-373756484</t>
  </si>
  <si>
    <t>Chodník - typ PARKETA tl.60 mm</t>
  </si>
  <si>
    <t>596211112</t>
  </si>
  <si>
    <t>Kladení dlažby z betonových zámkových dlaždic komunikací pro pěší s ložem z kameniva těženého nebo drceného tl. do 40 mm, s vyplněním spár s dvojitým hutněním, vibrováním a se smetením přebytečného materiálu na krajnici tl. 60 mm skupiny A, pro plochy přes 100 do 300 m2</t>
  </si>
  <si>
    <t>305145774</t>
  </si>
  <si>
    <t>celková plocha po odečtení varovných pásů</t>
  </si>
  <si>
    <t>192,800-2,00*0,40*2</t>
  </si>
  <si>
    <t>varovné pásy</t>
  </si>
  <si>
    <t>2,00*0,40*2</t>
  </si>
  <si>
    <t>59245018</t>
  </si>
  <si>
    <t>dlažba tvar obdélník (parketa) betonová 200x100x60mm přírodní</t>
  </si>
  <si>
    <t>-1266167602</t>
  </si>
  <si>
    <t>191,2*1,02 'Přepočtené koeficientem množství</t>
  </si>
  <si>
    <t>59245006</t>
  </si>
  <si>
    <t>dlažba tvar obdélník (parketa) betonová pro nevidomé 200x100x60mm barevná</t>
  </si>
  <si>
    <t>197043926</t>
  </si>
  <si>
    <t>1,6*1,02 'Přepočtené koeficientem množství</t>
  </si>
  <si>
    <t>564851111</t>
  </si>
  <si>
    <t>Podklad ze štěrkodrti ŠD s rozprostřením a zhutněním, po zhutnění tl. 150 mm</t>
  </si>
  <si>
    <t>840954851</t>
  </si>
  <si>
    <t>-464934894</t>
  </si>
  <si>
    <t>619579065</t>
  </si>
  <si>
    <t>zhutnění na Edef,2=30 MPa</t>
  </si>
  <si>
    <t>192,800</t>
  </si>
  <si>
    <t>Doplňující konstrukce a práce pozemních komunikací, letišť a ploch</t>
  </si>
  <si>
    <t>919735112</t>
  </si>
  <si>
    <t>Řezání stávajícího živičného krytu nebo podkladu hloubky přes 50 do 100 mm</t>
  </si>
  <si>
    <t>-1371301456</t>
  </si>
  <si>
    <t>zaříznutí stávajícího krytu pro napojení nových zpevněných ploch</t>
  </si>
  <si>
    <t>10,20+2,00*2+45,00+10,50</t>
  </si>
  <si>
    <t>916131213</t>
  </si>
  <si>
    <t>Osazení silničního obrubníku betonového se zřízením lože, s vyplněním a zatřením spár cementovou maltou stojatého s boční opěrou z betonu prostého, do lože z betonu prostého</t>
  </si>
  <si>
    <t>-2124368011</t>
  </si>
  <si>
    <t>"ABO 15/15" 38,00+28,00+15,00+13,00+17,00+154,00+10,00</t>
  </si>
  <si>
    <t>"ABO 15/25" 46,00+101,00+44,00</t>
  </si>
  <si>
    <t>"přechodový obrubník" 2,000</t>
  </si>
  <si>
    <t>59217030</t>
  </si>
  <si>
    <t>obrubník betonový silniční přechodový 1000x150x150-250mm</t>
  </si>
  <si>
    <t>-1808452391</t>
  </si>
  <si>
    <t>2*1,01 'Přepočtené koeficientem množství</t>
  </si>
  <si>
    <t>59217029</t>
  </si>
  <si>
    <t>obrubník betonový silniční nájezdový 1000x150x150mm</t>
  </si>
  <si>
    <t>553860473</t>
  </si>
  <si>
    <t>275*1,01 'Přepočtené koeficientem množství</t>
  </si>
  <si>
    <t>59217031</t>
  </si>
  <si>
    <t>obrubník betonový silniční 1000x150x250mm</t>
  </si>
  <si>
    <t>-1864070119</t>
  </si>
  <si>
    <t>191*1,01 'Přepočtené koeficientem množství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</si>
  <si>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</si>
  <si>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</si>
  <si>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-956404980</t>
  </si>
  <si>
    <t>196,00+2,00*2</t>
  </si>
  <si>
    <t>59217008</t>
  </si>
  <si>
    <t>obrubník betonový parkový 1000x80x200mm</t>
  </si>
  <si>
    <t>2053773242</t>
  </si>
  <si>
    <t>200*1,01 'Přepočtené koeficientem množství</t>
  </si>
  <si>
    <t>998223011</t>
  </si>
  <si>
    <t>Přesun hmot pro pozemní komunikace s krytem dlážděným dopravní vzdálenost do 200 m jakékoliv délky objektu</t>
  </si>
  <si>
    <t>1341458449</t>
  </si>
  <si>
    <t>IO 01 - Prodloužení vodovodu, přeložka zatrubněné vodoteče</t>
  </si>
  <si>
    <t xml:space="preserve">    8 - Trubní vedení</t>
  </si>
  <si>
    <t>119001401</t>
  </si>
  <si>
    <t>Dočasné zajištění podzemního potrubí nebo vedení ve výkopišti ve stavu i poloze, ve kterých byla na začátku zemních prací a to s podepřením, vzepřením nebo vyvěšením, příp. s ochranným bedněním, se zřízením a odstraněním zajišťovací konstrukce, s opotřebením hmot potrubí ocelového nebo litinového, jmenovité světlosti DN do 200 mm</t>
  </si>
  <si>
    <t>594130259</t>
  </si>
  <si>
    <t>119001405</t>
  </si>
  <si>
    <t>Dočasné zajištění podzemního potrubí nebo vedení ve výkopišti ve stavu i poloze, ve kterých byla na začátku zemních prací a to s podepřením, vzepřením nebo vyvěšením, příp. s ochranným bedněním, se zřízením a odstraněním zajišťovací konstrukce, s opotřebením hmot potrubí plastového, jmenovité světlosti DN do 200 mm</t>
  </si>
  <si>
    <t>947190848</t>
  </si>
  <si>
    <t>119001411</t>
  </si>
  <si>
    <t>Dočasné zajištění podzemního potrubí nebo vedení ve výkopišti ve stavu i poloze, ve kterých byla na začátku zemních prací a to s podepřením, vzepřením nebo vyvěšením, příp. s ochranným bedněním, se zřízením a odstraněním zajišťovací konstrukce, s opotřebením hmot potrubí betonového, kameninového nebo železobetonového, světlosti DN do 200 mm</t>
  </si>
  <si>
    <t>1456053645</t>
  </si>
  <si>
    <t>119001421</t>
  </si>
  <si>
    <t>Dočasné zajištění podzemního potrubí nebo vedení ve výkopišti ve stavu i poloze, ve kterých byla na začátku zemních prací a to s podepřením, vzepřením nebo vyvěšením, příp. s ochranným bedněním, se zřízením a odstraněním zajišťovací konstrukce, s opotřebením hmot kabelů a kabelových tratí z volně ložených kabelů a to do 3 kabelů</t>
  </si>
  <si>
    <t>940309783</t>
  </si>
  <si>
    <t>121151103</t>
  </si>
  <si>
    <t>Sejmutí ornice strojně při souvislé ploše do 100 m2, tl. vrstvy do 200 mm</t>
  </si>
  <si>
    <t>-675547551</t>
  </si>
  <si>
    <t>"vodovod" 45*0,8</t>
  </si>
  <si>
    <t>"přeložka vodoteče" 39*1</t>
  </si>
  <si>
    <t>132351102</t>
  </si>
  <si>
    <t>Hloubení nezapažených rýh šířky do 800 mm strojně s urovnáním dna do předepsaného profilu a spádu v hornině třídy těžitelnosti II skupiny 4 přes 20 do 50 m3</t>
  </si>
  <si>
    <t>-1839176301</t>
  </si>
  <si>
    <t>"vodovod" 45*0,8*1,35</t>
  </si>
  <si>
    <t>"drenáž ve výkopu vodoteče" 39*0,3*0,3</t>
  </si>
  <si>
    <t>132354202</t>
  </si>
  <si>
    <t>Hloubení zapažených rýh šířky přes 800 do 2 000 mm strojně s urovnáním dna do předepsaného profilu a spádu v hornině třídy těžitelnosti II skupiny 4 přes 20 do 50 m3</t>
  </si>
  <si>
    <t>303349914</t>
  </si>
  <si>
    <t>"přeložka vodoteče" 39*1*0,85</t>
  </si>
  <si>
    <t>151201401</t>
  </si>
  <si>
    <t>Zřízení vzepření zapažených stěn výkopů s potřebným přepažováním při pažení zátažném, hloubky do 4 m</t>
  </si>
  <si>
    <t>1318212379</t>
  </si>
  <si>
    <t>"vodovod" 45*1,5</t>
  </si>
  <si>
    <t>151201411</t>
  </si>
  <si>
    <t>Odstranění vzepření stěn výkopů s uložením materiálu na vzdálenost do 3 m od kraje výkopu při pažení zátažném, hloubky do 4 m</t>
  </si>
  <si>
    <t>-456113048</t>
  </si>
  <si>
    <t>161151113</t>
  </si>
  <si>
    <t>Svislé přemístění výkopku strojně bez naložení do dopravní nádoby avšak s vyprázdněním dopravní nádoby na hromadu nebo do dopravního prostředku z horniny třídy těžitelnosti II skupiny 4 a 5 při hloubce výkopu přes 4 do 8 m</t>
  </si>
  <si>
    <t>146494683</t>
  </si>
  <si>
    <t>162751137</t>
  </si>
  <si>
    <t>Vodorovné přemístění výkopku nebo sypaniny po suchu na obvyklém dopravním prostředku, bez naložení výkopku, avšak se složením bez rozhrnutí z horniny třídy těžitelnosti II na vzdálenost skupiny 4 a 5 na vzdálenost přes 9 000 do 10 000 m</t>
  </si>
  <si>
    <t>-1365093670</t>
  </si>
  <si>
    <t>167151102</t>
  </si>
  <si>
    <t>Nakládání, skládání a překládání neulehlého výkopku nebo sypaniny strojně nakládání, množství do 100 m3, z horniny třídy těžitelnosti II, skupiny 4 a 5</t>
  </si>
  <si>
    <t>1126012465</t>
  </si>
  <si>
    <t>167151122</t>
  </si>
  <si>
    <t>Nakládání, skládání a překládání neulehlého výkopku nebo sypaniny strojně skládání nebo překládání, z hornin třídy těžitelnosti II, skupiny 4 a 5</t>
  </si>
  <si>
    <t>133170353</t>
  </si>
  <si>
    <t>-446413545</t>
  </si>
  <si>
    <t>Poplatek za uložení stavebního odpadu na skládce (skládkovné) zeminy a kamení zatříděného do Katalogu odpadů pod kódem 17 05 04</t>
  </si>
  <si>
    <t>-1345913582</t>
  </si>
  <si>
    <t>"vodovod" (45*0,8*1,35)*1,8</t>
  </si>
  <si>
    <t>"přeložka vodoteče" (39*1*0,85)*1,8</t>
  </si>
  <si>
    <t>"drenáž ve výkopu vodoteče" (39*0,3*0,3)*1,8</t>
  </si>
  <si>
    <t>174111101</t>
  </si>
  <si>
    <t>Zásyp sypaninou z jakékoliv horniny ručně s uložením výkopku ve vrstvách se zhutněním jam, šachet, rýh nebo kolem objektů v těchto vykopávkách</t>
  </si>
  <si>
    <t>-1312296179</t>
  </si>
  <si>
    <t>"vodovod" 45*0,8*0,8</t>
  </si>
  <si>
    <t>"přeložka vodoteče" 39*1*0,15</t>
  </si>
  <si>
    <t>58343959</t>
  </si>
  <si>
    <t>kamenivo drcené hrubé frakce 32/63</t>
  </si>
  <si>
    <t>-1925912161</t>
  </si>
  <si>
    <t>"vodovod" (45*0,8*0,8)*2</t>
  </si>
  <si>
    <t>"přeložka vodoteče" (39*1*0,15)*2</t>
  </si>
  <si>
    <t>175151101</t>
  </si>
  <si>
    <t>Obsypání potrubí strojně sypaninou z vhodných třídy těžitelnosti I a II, skupiny 1 až 4 nebo materiálem připraveným podél výkopu ve vzdálenosti do 3 m od jeho kraje, pro jakoukoliv hloubku výkopu a míru zhutnění bez prohození sypaniny</t>
  </si>
  <si>
    <t>640167722</t>
  </si>
  <si>
    <t>"vodovod" 45*0,8*0,4</t>
  </si>
  <si>
    <t>"přeložka vodoteče" 39*1*0,5</t>
  </si>
  <si>
    <t>58344197</t>
  </si>
  <si>
    <t>štěrkodrť frakce 0/63</t>
  </si>
  <si>
    <t>-1422456897</t>
  </si>
  <si>
    <t>"vodovod" (45*0,8*0,4)*2</t>
  </si>
  <si>
    <t>"přeložka vodoteče" (39*1*0,5)*2</t>
  </si>
  <si>
    <t>181111111</t>
  </si>
  <si>
    <t>Plošná úprava terénu v zemině tř. 1 až 4 s urovnáním povrchu bez doplnění ornice souvislé plochy do 500 m2 při nerovnostech terénu přes 50 do 100 mm v rovině nebo na svahu do 1:5</t>
  </si>
  <si>
    <t>-112975817</t>
  </si>
  <si>
    <t>181351003</t>
  </si>
  <si>
    <t>Rozprostření a urovnání ornice v rovině nebo ve svahu sklonu do 1:5 strojně při souvislé ploše do 100 m2, tl. vrstvy do 200 mm</t>
  </si>
  <si>
    <t>429461152</t>
  </si>
  <si>
    <t>181411121</t>
  </si>
  <si>
    <t>Založení trávníku na půdě předem připravené plochy do 1000 m2 výsevem včetně utažení lučního v rovině nebo na svahu do 1:5</t>
  </si>
  <si>
    <t>-561337641</t>
  </si>
  <si>
    <t>00572470</t>
  </si>
  <si>
    <t>osivo směs travní univerzál</t>
  </si>
  <si>
    <t>-1675302671</t>
  </si>
  <si>
    <t>75*0,015 'Přepočtené koeficientem množství</t>
  </si>
  <si>
    <t>181951114</t>
  </si>
  <si>
    <t>Úprava pláně vyrovnáním výškových rozdílů strojně v hornině třídy těžitelnosti II, skupiny 4 a 5 se zhutněním</t>
  </si>
  <si>
    <t>496434382</t>
  </si>
  <si>
    <t xml:space="preserve">"vodovod" 45*0,8 </t>
  </si>
  <si>
    <t>212752401</t>
  </si>
  <si>
    <t>Trativody z drenážních trubek pro liniové stavby a komunikace se zřízením štěrkového lože pod trubky a s jejich obsypem v otevřeném výkopu trubka korugovaná sendvičová PE-HD SN 8 celoperforovaná 360° DN 100</t>
  </si>
  <si>
    <t>25931448</t>
  </si>
  <si>
    <t>"přeložka vodoteče" 39</t>
  </si>
  <si>
    <t>212972112</t>
  </si>
  <si>
    <t>Opláštění drenážních trub filtrační textilií DN 100</t>
  </si>
  <si>
    <t>529195593</t>
  </si>
  <si>
    <t>359901211</t>
  </si>
  <si>
    <t>Monitoring stok (kamerový systém) jakékoli výšky nová kanalizace</t>
  </si>
  <si>
    <t>1044364086</t>
  </si>
  <si>
    <t>451573111</t>
  </si>
  <si>
    <t>Lože pod potrubí, stoky a drobné objekty v otevřeném výkopu z písku a štěrkopísku do 63 mm</t>
  </si>
  <si>
    <t>344203394</t>
  </si>
  <si>
    <t>"vodovod" 45*0,8*0,15</t>
  </si>
  <si>
    <t>452312131</t>
  </si>
  <si>
    <t>Podkladní a zajišťovací konstrukce z betonu prostého v otevřeném výkopu sedlové lože pod potrubí z betonu tř. C 12/15</t>
  </si>
  <si>
    <t>-1640080345</t>
  </si>
  <si>
    <t>"přeložka vodoteče" 39*1*0,2</t>
  </si>
  <si>
    <t>452351101</t>
  </si>
  <si>
    <t>Bednění podkladních a zajišťovacích konstrukcí v otevřeném výkopu desek nebo sedlových loží pod potrubí, stoky a drobné objekty</t>
  </si>
  <si>
    <t>-1881874244</t>
  </si>
  <si>
    <t>"přeložka vodoteče" 39*0,2*2</t>
  </si>
  <si>
    <t>452384111</t>
  </si>
  <si>
    <t>Podkladní a vyrovnávací konstrukce z betonu pražce z prostého betonu tř. C 12/15 pod potrubí v otevřeném výkopu, průřezové plochy do 25000 mm2</t>
  </si>
  <si>
    <t>766691223</t>
  </si>
  <si>
    <t>Trubní vedení</t>
  </si>
  <si>
    <t>812392121</t>
  </si>
  <si>
    <t>Montáž potrubí z trub betonových hrdlových v otevřeném výkopu ve sklonu do 20 % z trub těsněných pryžovými kroužky DN 400</t>
  </si>
  <si>
    <t>1981414570</t>
  </si>
  <si>
    <t>59223021</t>
  </si>
  <si>
    <t>trouba betonová DN 400 - TBH</t>
  </si>
  <si>
    <t>-2086955032</t>
  </si>
  <si>
    <t>39*1,01 'Přepočtené koeficientem množství</t>
  </si>
  <si>
    <t>817264111-R</t>
  </si>
  <si>
    <t>Propojení potrubí betonového a železobetonového DN 400</t>
  </si>
  <si>
    <t>532747167</t>
  </si>
  <si>
    <t>"přeložka vodoteče" 1</t>
  </si>
  <si>
    <t>857243131-R</t>
  </si>
  <si>
    <t>Montáž litinových tvarovek odbočných hrdlových otevřený výkop s integrovaným těsněním DN 80</t>
  </si>
  <si>
    <t>-1396227750</t>
  </si>
  <si>
    <t>55253809-R</t>
  </si>
  <si>
    <t>T-KUS č. 8510 DN80/ 80</t>
  </si>
  <si>
    <t>213987824</t>
  </si>
  <si>
    <t>857251151-R</t>
  </si>
  <si>
    <t xml:space="preserve">Montáž litinových tvarovek na potrubí PVC jednoosých v otevřeném výkopu, kanálu nebo v šachtě </t>
  </si>
  <si>
    <t>740299</t>
  </si>
  <si>
    <t>55251237-R</t>
  </si>
  <si>
    <t>příruba ISO č. 5500 DN90/DN80</t>
  </si>
  <si>
    <t>398329967</t>
  </si>
  <si>
    <t>55251238-R</t>
  </si>
  <si>
    <t>příruba slepá DN90/DN80</t>
  </si>
  <si>
    <t>-954644601</t>
  </si>
  <si>
    <t>55251239-R</t>
  </si>
  <si>
    <t>N-KUS č. 5049 DN 80</t>
  </si>
  <si>
    <t>-1605047176</t>
  </si>
  <si>
    <t>55253622-R</t>
  </si>
  <si>
    <t>FF-KUS č. 8500 dl. 200 mm DN 80</t>
  </si>
  <si>
    <t>2006775339</t>
  </si>
  <si>
    <t>871241211</t>
  </si>
  <si>
    <t>Montáž vodovodního potrubí z plastů v otevřeném výkopu z polyetylenu PE 100 svařovaných elektrotvarovkou SDR 11/PN16 D 90 x 8,2 mm</t>
  </si>
  <si>
    <t>-1903078165</t>
  </si>
  <si>
    <t>"vodovod" 45</t>
  </si>
  <si>
    <t>28613556</t>
  </si>
  <si>
    <t>potrubí dvouvrstvé PE100 RC SDR11 90x8,2 dl 12m</t>
  </si>
  <si>
    <t>1821967549</t>
  </si>
  <si>
    <t>45*1,015 'Přepočtené koeficientem množství</t>
  </si>
  <si>
    <t>877241110</t>
  </si>
  <si>
    <t>Montáž tvarovek na vodovodním plastovém potrubí z polyetylenu PE 100 elektrotvarovek SDR 11/PN16 kolen 45° d 90</t>
  </si>
  <si>
    <t>488277601</t>
  </si>
  <si>
    <t>28614948</t>
  </si>
  <si>
    <t>elektrokoleno 45° PE 100 PN16 D 90mm</t>
  </si>
  <si>
    <t>1976894872</t>
  </si>
  <si>
    <t>877241112</t>
  </si>
  <si>
    <t>Montáž tvarovek na vodovodním plastovém potrubí z polyetylenu PE 100 elektrotvarovek SDR 11/PN16 kolen 90° d 90</t>
  </si>
  <si>
    <t>-652741954</t>
  </si>
  <si>
    <t>28653060</t>
  </si>
  <si>
    <t>elektrokoleno 90° PE 100 D 90mm</t>
  </si>
  <si>
    <t>-1037979377</t>
  </si>
  <si>
    <t>879221111-R</t>
  </si>
  <si>
    <t>Montáž propojení vodovodního potrubí v otevřeném výkopu ve sklonu přes 20 % DN 90</t>
  </si>
  <si>
    <t>-716788992</t>
  </si>
  <si>
    <t>879231191</t>
  </si>
  <si>
    <t>Příplatek k ceně vodovodního potrubí za montáž v otevřeném výkopu ve sklonu přes 20 % DN od 40 do 550</t>
  </si>
  <si>
    <t>1285288294</t>
  </si>
  <si>
    <t>891241112</t>
  </si>
  <si>
    <t>Montáž vodovodních armatur na potrubí šoupátek nebo klapek uzavíracích v otevřeném výkopu nebo v šachtách s osazením zemní soupravy (bez poklopů) DN 80</t>
  </si>
  <si>
    <t>-2039035538</t>
  </si>
  <si>
    <t>42223650-R</t>
  </si>
  <si>
    <t>šoupátko č. 4000E2 DN80</t>
  </si>
  <si>
    <t>-904397791</t>
  </si>
  <si>
    <t>42291079-R</t>
  </si>
  <si>
    <t>souprava zemní pro šoupátka DN 80 č. 9501</t>
  </si>
  <si>
    <t>949483928</t>
  </si>
  <si>
    <t>56230633-R</t>
  </si>
  <si>
    <t>poklop uliční šoupátkový č. 1650</t>
  </si>
  <si>
    <t>1011515738</t>
  </si>
  <si>
    <t>56230636-R</t>
  </si>
  <si>
    <t>deska podkladová uličního poklopu č. 3481</t>
  </si>
  <si>
    <t>580185167</t>
  </si>
  <si>
    <t>891247111</t>
  </si>
  <si>
    <t>Montáž vodovodních armatur na potrubí hydrantů podzemních (bez osazení poklopů) DN 80</t>
  </si>
  <si>
    <t>1036592833</t>
  </si>
  <si>
    <t>42273589-R</t>
  </si>
  <si>
    <t xml:space="preserve">hydrant podzemní DN 80 </t>
  </si>
  <si>
    <t>1739902093</t>
  </si>
  <si>
    <t>42291452</t>
  </si>
  <si>
    <t>poklop litinový hydrantový DN 80</t>
  </si>
  <si>
    <t>-1985381854</t>
  </si>
  <si>
    <t>56230638-R</t>
  </si>
  <si>
    <t>deska podkladová uličního poklopu hydrantového</t>
  </si>
  <si>
    <t>1207210129</t>
  </si>
  <si>
    <t>892241111</t>
  </si>
  <si>
    <t>Tlakové zkoušky vodou na potrubí DN do 80</t>
  </si>
  <si>
    <t>-323277078</t>
  </si>
  <si>
    <t>892273122</t>
  </si>
  <si>
    <t>Proplach a dezinfekce vodovodního potrubí DN od 80 do 125</t>
  </si>
  <si>
    <t>-891423021</t>
  </si>
  <si>
    <t>894211131-R</t>
  </si>
  <si>
    <t>Šachty kanalizační z prostého betonu výšky vstupu do 1,50 m kruhové s obložením dna betonem tř. C 25/30, na potrubí DN 400</t>
  </si>
  <si>
    <t>-1137506174</t>
  </si>
  <si>
    <t xml:space="preserve">"provedení dle v.č. F.3.6. - šachta na zatrubněné vodoteči" 1 </t>
  </si>
  <si>
    <t>899104112</t>
  </si>
  <si>
    <t>Osazení poklopů litinových a ocelových včetně rámů pro třídu zatížení D400, E600</t>
  </si>
  <si>
    <t>-1148236040</t>
  </si>
  <si>
    <t>55241017-R</t>
  </si>
  <si>
    <t>poklop šachtový litinový kruhový DN 650 bez ventilace tř D400 pro běžný provoz</t>
  </si>
  <si>
    <t>-1928996577</t>
  </si>
  <si>
    <t>899721111</t>
  </si>
  <si>
    <t>Signalizační vodič na potrubí DN do 150 mm</t>
  </si>
  <si>
    <t>520424980</t>
  </si>
  <si>
    <t>"vodovod" 50</t>
  </si>
  <si>
    <t>899722112</t>
  </si>
  <si>
    <t>Krytí potrubí z plastů výstražnou fólií z PVC šířky 25 cm</t>
  </si>
  <si>
    <t>-755257287</t>
  </si>
  <si>
    <t>936311111-R</t>
  </si>
  <si>
    <t>Zrušení stáv. vodoteče - zabetonování potrubí z betonu se zvýšenými nároky na prostředí o ploše otvoru do 0,25 m2</t>
  </si>
  <si>
    <t>1484250315</t>
  </si>
  <si>
    <t>"zrušení stáv. vodoteče" 35*0,2</t>
  </si>
  <si>
    <t>998274101-R</t>
  </si>
  <si>
    <t xml:space="preserve">Přesun hmot pro trubní vedení hloubené z trub betonových nebo železobetonových pro vodovody nebo kanalizace v otevřeném výkopu </t>
  </si>
  <si>
    <t>662508245</t>
  </si>
  <si>
    <t>IO 02 - Vodovodní a kanalizační přípojky</t>
  </si>
  <si>
    <t>-1924860689</t>
  </si>
  <si>
    <t>-1221812564</t>
  </si>
  <si>
    <t>822152816</t>
  </si>
  <si>
    <t>2072188489</t>
  </si>
  <si>
    <t>57114442</t>
  </si>
  <si>
    <t>"přípojka vody" 12*0,8</t>
  </si>
  <si>
    <t>"přípojka splaškové kanalizace" 34*1,5</t>
  </si>
  <si>
    <t>"přípojka dešťové kanalizace" 117*1,5</t>
  </si>
  <si>
    <t>"RN1" 7,2*4,8</t>
  </si>
  <si>
    <t>"RN2" 4,8*2,4</t>
  </si>
  <si>
    <t>131351203</t>
  </si>
  <si>
    <t>Hloubení zapažených jam a zářezů strojně s urovnáním dna do předepsaného profilu a spádu v hornině třídy těžitelnosti II skupiny 4 přes 50 do 100 m3</t>
  </si>
  <si>
    <t>-1980085439</t>
  </si>
  <si>
    <t>"RN1" 9,2*6,8*1,5</t>
  </si>
  <si>
    <t>"RN2" 6,8*4,4*1,5</t>
  </si>
  <si>
    <t>132354101</t>
  </si>
  <si>
    <t>Hloubení zapažených rýh šířky do 800 mm strojně s urovnáním dna do předepsaného profilu a spádu v hornině třídy těžitelnosti II skupiny 4 do 20 m3</t>
  </si>
  <si>
    <t>204856632</t>
  </si>
  <si>
    <t>"přípojka vody" 12*0,8*1,35</t>
  </si>
  <si>
    <t>132354204</t>
  </si>
  <si>
    <t>Hloubení zapažených rýh šířky přes 800 do 2 000 mm strojně s urovnáním dna do předepsaného profilu a spádu v hornině třídy těžitelnosti II skupiny 4 přes 100 do 500 m3</t>
  </si>
  <si>
    <t>1247440741</t>
  </si>
  <si>
    <t>"přípojka splaškové kanalizace" 34*1,5*1,65</t>
  </si>
  <si>
    <t>"přípojka dešťové kanalizace" 117*1,5*1,65</t>
  </si>
  <si>
    <t>-418462842</t>
  </si>
  <si>
    <t>"přípojka vody" 12*1,5*2</t>
  </si>
  <si>
    <t>"přípojka splaškové kanalizace" 34*1,8*2</t>
  </si>
  <si>
    <t>"přípojka dešťové kanalizace" 117*1,8*2</t>
  </si>
  <si>
    <t>"RN1" 7,2*1,5*2</t>
  </si>
  <si>
    <t>"RN2" 4,8*1,5*2</t>
  </si>
  <si>
    <t>983579848</t>
  </si>
  <si>
    <t>-1441392204</t>
  </si>
  <si>
    <t>-1613647128</t>
  </si>
  <si>
    <t>"RN1" 7,2*4,8*0,5</t>
  </si>
  <si>
    <t>"RN2" 4,8*2,4*0,5</t>
  </si>
  <si>
    <t>-30081770</t>
  </si>
  <si>
    <t>-1539834529</t>
  </si>
  <si>
    <t>-1475840451</t>
  </si>
  <si>
    <t>1446623933</t>
  </si>
  <si>
    <t>"přípojka vody" (12*0,8*1,35)*1,8</t>
  </si>
  <si>
    <t>"přípojka splaškové kanalizace" (34*1,5*1,65)*1,8</t>
  </si>
  <si>
    <t>"přípojka dešťové kanalizace" (117*1,5*1,65)*1,8</t>
  </si>
  <si>
    <t>"RN1" (7,2*4,8*0,5)*1,8</t>
  </si>
  <si>
    <t>"RN2" (4,8*2,4*0,5)*1,8</t>
  </si>
  <si>
    <t>-1876273922</t>
  </si>
  <si>
    <t>"přípojka vody" 12*0,8*0,8</t>
  </si>
  <si>
    <t>"přípojka splaškové kanalizace" 34*1,5*0,95</t>
  </si>
  <si>
    <t>"přípojka dešťové kanalizace" 117*1,5*0,95</t>
  </si>
  <si>
    <t>175111201-R</t>
  </si>
  <si>
    <t>Obsypání objektu nad přilehlým původním terénem sypaninou bez prohození, uloženou do 3 m</t>
  </si>
  <si>
    <t>-2059858732</t>
  </si>
  <si>
    <t>"RN1" (9,2*6,8*1,5)-(7,2*4,8*0,5)</t>
  </si>
  <si>
    <t>"RN2" (6,8*4,4*1,5)-(4,8*2,4*0,5)</t>
  </si>
  <si>
    <t>-1286870693</t>
  </si>
  <si>
    <t>"přípojka vody" 12*0,8*0,4</t>
  </si>
  <si>
    <t>"přípojka splaškové kanalizace" 34*1,5*0,5</t>
  </si>
  <si>
    <t>"přípojka dešťové kanalizace" 117*1,5*0,5</t>
  </si>
  <si>
    <t>-677375349</t>
  </si>
  <si>
    <t>"přípojka vody" (12*0,8*0,4)*2</t>
  </si>
  <si>
    <t>"přípojka splaškové kanalizace" (34*1,5*0,5)*2</t>
  </si>
  <si>
    <t>"přípojka dešťové kanalizace" (117*1,5*0,5)*2</t>
  </si>
  <si>
    <t>-1039620635</t>
  </si>
  <si>
    <t>-222477471</t>
  </si>
  <si>
    <t>-1194742287</t>
  </si>
  <si>
    <t>288711056</t>
  </si>
  <si>
    <t>1234864453</t>
  </si>
  <si>
    <t>-1055056449</t>
  </si>
  <si>
    <t>"přípojka splaškové kanalizace" 34</t>
  </si>
  <si>
    <t>"přípojka dešťové kanalizace" 117</t>
  </si>
  <si>
    <t>1323449684</t>
  </si>
  <si>
    <t>"přípojka vody" 12*0,8*0,15</t>
  </si>
  <si>
    <t>"přípojka splaškové kanalizace" 34*1,5*0,2</t>
  </si>
  <si>
    <t>"přípojka dešťové kanalizace" 117*1,5*0,2</t>
  </si>
  <si>
    <t>871171211</t>
  </si>
  <si>
    <t>Montáž vodovodního potrubí z plastů v otevřeném výkopu z polyetylenu PE 100 svařovaných elektrotvarovkou SDR 11/PN16 D 40 x 3,7 mm</t>
  </si>
  <si>
    <t>-1317987706</t>
  </si>
  <si>
    <t>"přípojka vody" 12</t>
  </si>
  <si>
    <t>28613171</t>
  </si>
  <si>
    <t>potrubí vodovodní PE100 SDR11 se signalizační vrstvou 100m 40x3,7mm</t>
  </si>
  <si>
    <t>552198648</t>
  </si>
  <si>
    <t>12*1,015 'Přepočtené koeficientem množství</t>
  </si>
  <si>
    <t>871315221</t>
  </si>
  <si>
    <t>Kanalizační potrubí z tvrdého PVC v otevřeném výkopu ve sklonu do 20 %, hladkého plnostěnného jednovrstvého, tuhost třídy SN 8 DN 160</t>
  </si>
  <si>
    <t>-1133819509</t>
  </si>
  <si>
    <t>999148535</t>
  </si>
  <si>
    <t>"přípojka vody" 3</t>
  </si>
  <si>
    <t>713664963</t>
  </si>
  <si>
    <t>877315211</t>
  </si>
  <si>
    <t>Montáž tvarovek na kanalizačním potrubí z trub z plastu z tvrdého PVC nebo z polypropylenu v otevřeném výkopu jednoosých DN 160</t>
  </si>
  <si>
    <t>1765051496</t>
  </si>
  <si>
    <t>"přípojka dešťové kanalizace" 25</t>
  </si>
  <si>
    <t>"přípojka splašková kanalizace" 4</t>
  </si>
  <si>
    <t>28611361</t>
  </si>
  <si>
    <t>koleno kanalizační PVC KG 160x45°</t>
  </si>
  <si>
    <t>1618339180</t>
  </si>
  <si>
    <t>877315221</t>
  </si>
  <si>
    <t>Montáž tvarovek na kanalizačním potrubí z trub z plastu z tvrdého PVC nebo z polypropylenu v otevřeném výkopu dvouosých DN 160</t>
  </si>
  <si>
    <t>2026998462</t>
  </si>
  <si>
    <t>"přípojka dešťové kanalizace" 5</t>
  </si>
  <si>
    <t>28611392</t>
  </si>
  <si>
    <t>odbočka kanalizační PVC s hrdlem 160/160/45°</t>
  </si>
  <si>
    <t>1632506630</t>
  </si>
  <si>
    <t>877355121-R</t>
  </si>
  <si>
    <t>Propojení potrubí z trub z tvrdého PVC DN 150 - zasakovací boxy</t>
  </si>
  <si>
    <t>347893662</t>
  </si>
  <si>
    <t>"RN1"4</t>
  </si>
  <si>
    <t>"RN2"2</t>
  </si>
  <si>
    <t>877375121-R</t>
  </si>
  <si>
    <t>Propojení potrubí navrtávkou do DN 150</t>
  </si>
  <si>
    <t>-1938562926</t>
  </si>
  <si>
    <t>"přípojka splaškové kanalizace" 1</t>
  </si>
  <si>
    <t>879181111</t>
  </si>
  <si>
    <t>Montáž napojení vodovodní přípojky v otevřeném výkopu ve sklonu přes 20 % DN 40</t>
  </si>
  <si>
    <t>-2136862841</t>
  </si>
  <si>
    <t>"přípojka vody" 1</t>
  </si>
  <si>
    <t>42271410-R</t>
  </si>
  <si>
    <t xml:space="preserve">HAKU navrtávací pas v obručovém provedení pro stáv. potrubí </t>
  </si>
  <si>
    <t>-745588424</t>
  </si>
  <si>
    <t>879221110-R</t>
  </si>
  <si>
    <t xml:space="preserve">Montáž propojení vodovodního potrubí v otevřeném výkopu ve sklonu přes 20 % DN 40_x000D_
</t>
  </si>
  <si>
    <t>-602856946</t>
  </si>
  <si>
    <t>-1982874866</t>
  </si>
  <si>
    <t>-1187246519</t>
  </si>
  <si>
    <t>42223651-R</t>
  </si>
  <si>
    <t>šoupátko s ISO výst. č. 2681 DN 1"</t>
  </si>
  <si>
    <t>-197098582</t>
  </si>
  <si>
    <t>42221011-R</t>
  </si>
  <si>
    <t>napojovací tvarovka ISO 6221 pro PE dn 40</t>
  </si>
  <si>
    <t>-1982308503</t>
  </si>
  <si>
    <t>42291078-R</t>
  </si>
  <si>
    <t>souprava zemní pro šoupátka teleskopická č. 9601</t>
  </si>
  <si>
    <t>493643708</t>
  </si>
  <si>
    <t>411256698</t>
  </si>
  <si>
    <t>1125925475</t>
  </si>
  <si>
    <t>938232724</t>
  </si>
  <si>
    <t>901242583</t>
  </si>
  <si>
    <t>892351111</t>
  </si>
  <si>
    <t>Tlakové zkoušky vodou na potrubí DN 150 nebo 200</t>
  </si>
  <si>
    <t>-1856111102</t>
  </si>
  <si>
    <t>892372111</t>
  </si>
  <si>
    <t>Tlakové zkoušky vodou zabezpečení konců potrubí při tlakových zkouškách DN do 300</t>
  </si>
  <si>
    <t>1404613911</t>
  </si>
  <si>
    <t>"přípojka dešťové kanalizace" 9</t>
  </si>
  <si>
    <t>894812111-R</t>
  </si>
  <si>
    <t>Revizní a čistící šachta z polypropylenu PP pro zasakovací boxy</t>
  </si>
  <si>
    <t>1199176185</t>
  </si>
  <si>
    <t>"RN1"1</t>
  </si>
  <si>
    <t>"RN2"1</t>
  </si>
  <si>
    <t>894812312</t>
  </si>
  <si>
    <t>Revizní a čistící šachta z polypropylenu PP pro hladké trouby DN 600 šachtové dno (DN šachty / DN trubního vedení) DN 600/160 průtočné 30°,60°,90°</t>
  </si>
  <si>
    <t>1134213282</t>
  </si>
  <si>
    <t>"přípojka dešťové kanalizace" 1</t>
  </si>
  <si>
    <t>894812332</t>
  </si>
  <si>
    <t>Revizní a čistící šachta z polypropylenu PP pro hladké trouby DN 600 roura šachtová korugovaná, světlé hloubky 2 000 mm</t>
  </si>
  <si>
    <t>273764712</t>
  </si>
  <si>
    <t>"přípojka dešťové kanalizace" 1"</t>
  </si>
  <si>
    <t>894812339</t>
  </si>
  <si>
    <t>Revizní a čistící šachta z polypropylenu PP pro hladké trouby DN 600 Příplatek k cenám 2331 - 2334 za uříznutí šachtové roury</t>
  </si>
  <si>
    <t>1591761932</t>
  </si>
  <si>
    <t>894812376</t>
  </si>
  <si>
    <t>Revizní a čistící šachta z polypropylenu PP pro hladké trouby DN 600 poklop (mříž) litinový pro třídu zatížení D400 s betonovým prstencem</t>
  </si>
  <si>
    <t>1027054841</t>
  </si>
  <si>
    <t>895972113</t>
  </si>
  <si>
    <t>Zasakovací boxy z polypropylenu PP s možností revize a čištění pro vsakování deštových vod v jednořadové galerii o celkovém objemu do 20 m3</t>
  </si>
  <si>
    <t>-1667504898</t>
  </si>
  <si>
    <t>"RN2" 1</t>
  </si>
  <si>
    <t>1115485920</t>
  </si>
  <si>
    <t>"přípojka vody" 15</t>
  </si>
  <si>
    <t>-726264914</t>
  </si>
  <si>
    <t>919441211-R</t>
  </si>
  <si>
    <t>Výústní objek do rybníka z lomového kamene z trub DN 300 až 500</t>
  </si>
  <si>
    <t>-874535591</t>
  </si>
  <si>
    <t>"provedneí dle výkresu č. F.7 - Výústní objekt do rybníka"</t>
  </si>
  <si>
    <t>919726123</t>
  </si>
  <si>
    <t>Geotextilie netkaná pro ochranu, separaci nebo filtraci měrná hmotnost přes 300 do 500 g/m2</t>
  </si>
  <si>
    <t>-1293436289</t>
  </si>
  <si>
    <t>"RN1" 17*5</t>
  </si>
  <si>
    <t>"RN2" 12*3</t>
  </si>
  <si>
    <t>998276101</t>
  </si>
  <si>
    <t xml:space="preserve">Přesun hmot pro trubní vedení hloubené z trub z plastických hmot nebo sklolaminátových pro vodovody nebo kanalizace v otevřeném výkopu </t>
  </si>
  <si>
    <t>-1518932315</t>
  </si>
  <si>
    <t>721242116</t>
  </si>
  <si>
    <t>Lapače střešních splavenin polypropylenové (PP) s kulovým kloubem na odtoku DN 125</t>
  </si>
  <si>
    <t>-590803724</t>
  </si>
  <si>
    <t>IO 03 - Přípojka plynu</t>
  </si>
  <si>
    <t xml:space="preserve">    23-M - Montáže potrubí</t>
  </si>
  <si>
    <t>1845948708</t>
  </si>
  <si>
    <t>-498289278</t>
  </si>
  <si>
    <t>119001412</t>
  </si>
  <si>
    <t>Dočasné zajištění podzemního potrubí nebo vedení ve výkopišti ve stavu i poloze, ve kterých byla na začátku zemních prací a to s podepřením, vzepřením nebo vyvěšením, příp. s ochranným bedněním, se zřízením a odstraněním zajišťovací konstrukce, s opotřebením hmot potrubí betonového, kameninového nebo železobetonového, světlosti DN přes 200 do 500 mm</t>
  </si>
  <si>
    <t>-1710530410</t>
  </si>
  <si>
    <t>516226981</t>
  </si>
  <si>
    <t>-1455797752</t>
  </si>
  <si>
    <t>"přípojka plynu" 69*0,5</t>
  </si>
  <si>
    <t>-1864386951</t>
  </si>
  <si>
    <t>"přípojka plynu" 69*0,5*1,35</t>
  </si>
  <si>
    <t>1390513301</t>
  </si>
  <si>
    <t>"přípojka plynu" 69*1*2</t>
  </si>
  <si>
    <t>-992336504</t>
  </si>
  <si>
    <t>-64614734</t>
  </si>
  <si>
    <t>"přípojka plynu" 69*0,5*0,85</t>
  </si>
  <si>
    <t>497156813</t>
  </si>
  <si>
    <t>-1010560520</t>
  </si>
  <si>
    <t>-1482616534</t>
  </si>
  <si>
    <t>-1231868512</t>
  </si>
  <si>
    <t>"přípojka plynu" (69*0,5*0,85)*1,5</t>
  </si>
  <si>
    <t>-1972160345</t>
  </si>
  <si>
    <t>-1166886747</t>
  </si>
  <si>
    <t>"přípojka plynu" 69*0,5*0,5</t>
  </si>
  <si>
    <t>1972519087</t>
  </si>
  <si>
    <t>"přípojka plynu" (69*0,5*0,5)*2</t>
  </si>
  <si>
    <t>-171677505</t>
  </si>
  <si>
    <t>"přípojka plynu" 69*0,5*0,25</t>
  </si>
  <si>
    <t>1972195717</t>
  </si>
  <si>
    <t>"přípojka plynu" (69*0,5*0,25)*2</t>
  </si>
  <si>
    <t>976804826</t>
  </si>
  <si>
    <t>-809676784</t>
  </si>
  <si>
    <t>-897109473</t>
  </si>
  <si>
    <t>-751110044</t>
  </si>
  <si>
    <t>-1205834388</t>
  </si>
  <si>
    <t>-1595752453</t>
  </si>
  <si>
    <t>"přípojka plynu" 69*0,5*0,1</t>
  </si>
  <si>
    <t>877161101</t>
  </si>
  <si>
    <t>Montáž tvarovek na vodovodním plastovém potrubí z polyetylenu PE 100 elektrotvarovek SDR 11/PN16 spojek, oblouků nebo redukcí d 32</t>
  </si>
  <si>
    <t>1401985396</t>
  </si>
  <si>
    <t>28615969</t>
  </si>
  <si>
    <t>elektrospojka SDR11 PE 100 PN16 D 32mm</t>
  </si>
  <si>
    <t>1157492657</t>
  </si>
  <si>
    <t>28654345-R</t>
  </si>
  <si>
    <t>přechodka PLAST-KOV D32/DN25</t>
  </si>
  <si>
    <t>-30686432</t>
  </si>
  <si>
    <t>877161112</t>
  </si>
  <si>
    <t>Montáž tvarovek na vodovodním plastovém potrubí z polyetylenu PE 100 elektrotvarovek SDR 11/PN16 kolen 90° d 32</t>
  </si>
  <si>
    <t>1811525720</t>
  </si>
  <si>
    <t>28653052</t>
  </si>
  <si>
    <t>elektrokoleno 90° PE 100 D 32mm</t>
  </si>
  <si>
    <t>-1690189368</t>
  </si>
  <si>
    <t>877161113</t>
  </si>
  <si>
    <t>Montáž tvarovek na vodovodním plastovém potrubí z polyetylenu PE 100 elektrotvarovek SDR 11/PN16 T-kusů d 32</t>
  </si>
  <si>
    <t>770747542</t>
  </si>
  <si>
    <t>28615011</t>
  </si>
  <si>
    <t>elektrotvarovka T-kus rovnoramenný PE 100 PN16 D 32mm</t>
  </si>
  <si>
    <t>948375449</t>
  </si>
  <si>
    <t>-1232407605</t>
  </si>
  <si>
    <t>"přípojka plynu" 75</t>
  </si>
  <si>
    <t>96116844</t>
  </si>
  <si>
    <t>"přípojka plynu" 69*2</t>
  </si>
  <si>
    <t>998272201</t>
  </si>
  <si>
    <t>Přesun hmot pro trubní vedení z ocelových trub svařovaných pro vodovody, plynovody, teplovody, shybky, produktovody v otevřeném výkopu dopravní vzdálenost do 15 m</t>
  </si>
  <si>
    <t>1490037183</t>
  </si>
  <si>
    <t>1593947913</t>
  </si>
  <si>
    <t>"přípojka plynu" 6</t>
  </si>
  <si>
    <t xml:space="preserve">Vystrojení HUP dle požadavku dodavatelu plynu </t>
  </si>
  <si>
    <t>-1727611264</t>
  </si>
  <si>
    <t>23-M</t>
  </si>
  <si>
    <t>Montáže potrubí</t>
  </si>
  <si>
    <t>230200004-R</t>
  </si>
  <si>
    <t>Zřízení plynovodních přípojek svářením DN 1 1/4" (32)</t>
  </si>
  <si>
    <t>1623137293</t>
  </si>
  <si>
    <t>"přípojka plynu" 1</t>
  </si>
  <si>
    <t>230200116-R</t>
  </si>
  <si>
    <t>Nasunutí potrubní do ocelové chráničky DN 50</t>
  </si>
  <si>
    <t>1772023359</t>
  </si>
  <si>
    <t>"přípojka plynu" 3+3</t>
  </si>
  <si>
    <t>-1844443928</t>
  </si>
  <si>
    <t>230200321</t>
  </si>
  <si>
    <t>Přerušení průtoku plynu balony vloženými pomocí zaváděcích komor jednostranné v plastovém potrubí dn do 125 mm</t>
  </si>
  <si>
    <t>126553157</t>
  </si>
  <si>
    <t>230200413</t>
  </si>
  <si>
    <t>Vysazení odbočky na ocelovém potrubí metodou navrtání provozní přetlak do 1,6 MPa DN vysazené odbočky do 65 mm</t>
  </si>
  <si>
    <t>-1125473096</t>
  </si>
  <si>
    <t>28614070</t>
  </si>
  <si>
    <t>tvarovka T-kus navrtávací s ventilem, s odbočkou 360° D 63-32mm</t>
  </si>
  <si>
    <t>1493896490</t>
  </si>
  <si>
    <t>230205025</t>
  </si>
  <si>
    <t>Montáž potrubí PE průměru do 110 mm návin nebo tyč, svařované na tupo nebo elektrospojkou Ø 32, tl. stěny 3,0 mm</t>
  </si>
  <si>
    <t>278315359</t>
  </si>
  <si>
    <t>28613911</t>
  </si>
  <si>
    <t>potrubí plynovodní PE 100RC SDR 11 PN 0,4MPa D 32x3,0mm</t>
  </si>
  <si>
    <t>1361983765</t>
  </si>
  <si>
    <t>230230001</t>
  </si>
  <si>
    <t>Tlakové zkoušky předběžné vodou DN 50</t>
  </si>
  <si>
    <t>-902763368</t>
  </si>
  <si>
    <t>"přípojka plynu" 69</t>
  </si>
  <si>
    <t>230230016</t>
  </si>
  <si>
    <t>Tlakové zkoušky hlavní vzduchem 0,6 MPa DN 50</t>
  </si>
  <si>
    <t>1228151985</t>
  </si>
  <si>
    <t>VON - Vedlejší a ostatní náklady</t>
  </si>
  <si>
    <t>D1 - Vedlejší a ostatní náklady</t>
  </si>
  <si>
    <t>002-004.1</t>
  </si>
  <si>
    <t>Zařízení staveniště, vč. BOZP - Veškeré činnosti dle vyhl. 230/2012Sb. §9 odst. 2 související s vybudováním, provozem a likvidací staveniště, vč. úklidu objektu před předáním stavby. Standardní prvky BOZP (mobilní oplocení, výstražné značení, přechody výkopů vč. oplocení, zábradlí, atd - vč. jejich dodávky, montáže, údržby a demontáže, resp. likvidace) a povinosti vyplívající z plánu BOZP vč. připomínek příslušných úřadů</t>
  </si>
  <si>
    <t>1024</t>
  </si>
  <si>
    <t>002-008</t>
  </si>
  <si>
    <t>Náklady vyplívající z požadavků DOSS a správců inženýrských sítí - Veškeré náklady vyplívající se zajištění plnění požadavků DOSS a správců inženýrských sítí (objednání vytýčení inženýrských sítí, komunikace se správci in. sítí a DOSS dle jejich vyjádření a rozhodnutí - viz. dokladová část, .....).</t>
  </si>
  <si>
    <t>002-008.1</t>
  </si>
  <si>
    <t>Publicita projektu dle podmínek dotačního titulu - info tabulka o účasti v dotačním programu ( materiál, velikost a způsoub provedení - bude upřesněno ) položka bude akceptovatelná v případě dotace</t>
  </si>
  <si>
    <t>867115612</t>
  </si>
  <si>
    <t>002-101.1</t>
  </si>
  <si>
    <t>Vytýčení stávajících inženýrských sítí a stavebních objetků, geodetická činnost během výstavby - Vytýčení stávajících inženýrských sítí a stavebních objetků, geodetická činnost během výstavby (vytýčení všech stavebních a inženýrských objektů).</t>
  </si>
  <si>
    <t>002-102.1</t>
  </si>
  <si>
    <t>Geodetické zaměření řešených stavebních objetků po dokončení díla - Geodetické zaměření veškerých řešených stavebních objetků a jejich částí dle vyhl. č. 230/2012Sb. §10 odst. 2 (geometriký plán pro zápis do katastru nemovitostí v 6ti tištěných originálních vyhotoveních + 1x elektronicky CD)</t>
  </si>
  <si>
    <t>002-103.1</t>
  </si>
  <si>
    <t>Geometrické zaměření inženýrských objektů po dokončení díla - Geometrické zaměření veškerých řešených inženýrských objektů a jejich částí dle vyhl. č. 230/2012Sb. §10 odst. 2 (geometrický plán ve 6 originálních tištěných vyhotoveních + 1x elektronicky CD)</t>
  </si>
  <si>
    <t>002-201.1</t>
  </si>
  <si>
    <t>Projektová dokumentace skutečného provedení - Projektová dokumentace skutečného provedení dle vyhl. č. 230/2012Sb. §10 odst. 2 - 4x tištěně a 1x elektronicky na CD nosiči</t>
  </si>
  <si>
    <t>002-301.1</t>
  </si>
  <si>
    <t>Kompletace atestů, certifikátů, revizních zpráv a ostatních dokladů - Kompletace atestů, certifikátů, revizních zpráv, protokolů o kotrolách, dokladů o vlastnostech materiálů, dokladů o likvidaci odpadu a ostatních dokladů potřebných k předání a kolaudaci stavby - 3x tištěně a 1x tištěně na CD nosiči.</t>
  </si>
  <si>
    <t>002-301.2</t>
  </si>
  <si>
    <t>Dílenská a výrobní dokumentace - ocelová konstrukce krovu v objektu víceúčelového sálu</t>
  </si>
  <si>
    <t>1163253036</t>
  </si>
  <si>
    <t>041403000</t>
  </si>
  <si>
    <t>Inženýrská činnost dozory koordinátor BOZP na staveništi</t>
  </si>
  <si>
    <t>ÚRS</t>
  </si>
  <si>
    <t>-1825338717</t>
  </si>
  <si>
    <t>R20005</t>
  </si>
  <si>
    <t>dočasná dopravní opatření</t>
  </si>
  <si>
    <t>-545107577</t>
  </si>
  <si>
    <t>Poznámka k položce:_x000D_
náklady na vyhotovení návrhu dočasného dopravního značení a zvláštního užívání komunikace, jeho projednání s dotčenými orgány a organizacemi			_x000D_
zajištění správních rozhodnutí			_x000D_
dodání dopravních značek a světelné signal., jejich rozmístění, přemisťování a údržba v průběhu stavby vč. následného odstranění po skončení stavby			_x000D_
poplatky za správní řízení, splnění podmínek správních rozhodnutí a orgánů DOSS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</si>
  <si>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</si>
  <si>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</si>
  <si>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</si>
  <si>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</si>
  <si>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9"/>
        <rFont val="Trebuchet MS"/>
        <charset val="238"/>
      </rPr>
      <t xml:space="preserve">Rekapitulace stavby </t>
    </r>
    <r>
      <rPr>
        <sz val="9"/>
        <rFont val="Trebuchet MS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</si>
  <si>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9"/>
        <rFont val="Trebuchet MS"/>
        <charset val="238"/>
      </rPr>
      <t>Rekapitulace stavby</t>
    </r>
    <r>
      <rPr>
        <sz val="9"/>
        <rFont val="Trebuchet MS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</si>
  <si>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</si>
  <si>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</si>
  <si>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b/>
        <sz val="9"/>
        <rFont val="Trebuchet MS"/>
        <charset val="238"/>
      </rPr>
      <t>Rekapitulace objektů stavby a soupisů prací</t>
    </r>
    <r>
      <rPr>
        <sz val="9"/>
        <rFont val="Trebuchet MS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</si>
  <si>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</si>
  <si>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</si>
  <si>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</si>
  <si>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</si>
  <si>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</si>
  <si>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</si>
  <si>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</si>
  <si>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Ostatní</t>
  </si>
  <si>
    <t>Soupis prací pro daný typ objektu</t>
  </si>
  <si>
    <r>
      <rPr>
        <i/>
        <sz val="9"/>
        <rFont val="Trebuchet MS"/>
        <charset val="238"/>
      </rPr>
      <t xml:space="preserve">Soupis prací </t>
    </r>
    <r>
      <rPr>
        <sz val="9"/>
        <rFont val="Trebuchet MS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</si>
  <si>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</si>
  <si>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9"/>
        <rFont val="Trebuchet MS"/>
        <charset val="238"/>
      </rPr>
      <t>Krycí list soupisu</t>
    </r>
    <r>
      <rPr>
        <sz val="9"/>
        <rFont val="Trebuchet MS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</si>
  <si>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</si>
  <si>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9"/>
        <rFont val="Trebuchet MS"/>
        <charset val="238"/>
      </rPr>
      <t>Rekapitulace členění soupisu prací</t>
    </r>
    <r>
      <rPr>
        <sz val="9"/>
        <rFont val="Trebuchet MS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</si>
  <si>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</si>
  <si>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9"/>
        <rFont val="Trebuchet MS"/>
        <charset val="238"/>
      </rPr>
      <t xml:space="preserve">Soupis prací </t>
    </r>
    <r>
      <rPr>
        <sz val="9"/>
        <rFont val="Trebuchet MS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</si>
  <si>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</si>
  <si>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</si>
  <si>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</si>
  <si>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</si>
  <si>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</si>
  <si>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</si>
  <si>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</si>
  <si>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</si>
  <si>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</si>
  <si>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</si>
  <si>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</si>
  <si>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</si>
  <si>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</si>
  <si>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</si>
  <si>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</si>
  <si>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</si>
  <si>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</si>
  <si>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</si>
  <si>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</si>
  <si>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</si>
  <si>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</si>
  <si>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</si>
  <si>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</si>
  <si>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</si>
  <si>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</si>
  <si>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</si>
  <si>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</si>
  <si>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</si>
  <si>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</si>
  <si>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</si>
  <si>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</si>
  <si>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</si>
  <si>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</si>
  <si>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</si>
  <si>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</si>
  <si>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</si>
  <si>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</si>
  <si>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</si>
  <si>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</si>
  <si>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</si>
  <si>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</si>
  <si>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</si>
  <si>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</si>
  <si>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</si>
  <si>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</si>
  <si>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</si>
  <si>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</si>
  <si>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</si>
  <si>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</si>
  <si>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</si>
  <si>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</si>
  <si>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</si>
  <si>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</si>
  <si>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</si>
  <si>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</si>
  <si>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</si>
  <si>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</si>
  <si>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</si>
  <si>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</si>
  <si>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</si>
  <si>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</si>
  <si>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</si>
  <si>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</si>
  <si>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</si>
  <si>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</si>
  <si>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</si>
  <si>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</si>
  <si>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</si>
  <si>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</si>
  <si>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</si>
  <si>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</si>
  <si>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</si>
  <si>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</si>
  <si>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</si>
  <si>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</si>
  <si>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</si>
  <si>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</si>
  <si>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</si>
  <si>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</si>
  <si>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</si>
  <si>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</si>
  <si>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</si>
  <si>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</si>
  <si>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</si>
  <si>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</si>
  <si>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</si>
  <si>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</si>
  <si>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</si>
  <si>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</si>
  <si>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</si>
  <si>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</si>
  <si>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</si>
  <si>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</si>
  <si>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</si>
  <si>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</si>
  <si>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</si>
  <si>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</si>
  <si>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</si>
  <si>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</si>
  <si>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</si>
  <si>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</si>
  <si>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</si>
  <si>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</si>
  <si>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</si>
  <si>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</si>
  <si>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</si>
  <si>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</si>
  <si>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</si>
  <si>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</si>
  <si>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</si>
  <si>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</si>
  <si>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</si>
  <si>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</si>
  <si>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</si>
  <si>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</si>
  <si>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</si>
  <si>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</si>
  <si>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</si>
  <si>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</si>
  <si>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</si>
  <si>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</si>
  <si>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</si>
  <si>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</si>
  <si>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</si>
  <si>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</si>
  <si>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</si>
  <si>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</si>
  <si>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</si>
  <si>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</si>
  <si>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</si>
  <si>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</si>
  <si>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</si>
  <si>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</si>
  <si>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</si>
  <si>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</si>
  <si>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</si>
  <si>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</si>
  <si>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</si>
  <si>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</si>
  <si>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</si>
  <si>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</si>
  <si>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</si>
  <si>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</si>
  <si>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</si>
  <si>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</si>
  <si>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</si>
  <si>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</si>
  <si>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</si>
  <si>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</si>
  <si>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</si>
  <si>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</si>
  <si>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</si>
  <si>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Ostatní náklady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</si>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</sst>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%"/>
    <numFmt numFmtId="165" formatCode="dd\.mm\.yyyy"/>
    <numFmt numFmtId="166" formatCode="#,##0.00000"/>
    <numFmt numFmtId="167" formatCode="#,##0.000"/>
  </numFmts>
  <fonts count="48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0000A8"/>
      <name val="Arial CE"/>
    </font>
    <font>
      <sz val="8"/>
      <color rgb="FFFF0000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u/>
      <sz val="11"/>
      <color theme="10"/>
      <name val="Calibri"/>
      <scheme val="minor"/>
    </font>
    <font>
      <i/>
      <sz val="9"/>
      <name val="Trebuchet MS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E6E7D5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6" fillId="0" borderId="0" applyNumberFormat="0" applyFill="0" applyBorder="0" applyAlignment="0" applyProtection="0"/>
  </cellStyleXfs>
  <cellXfs count="424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8" fillId="0" borderId="15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28" fillId="0" borderId="20" xfId="0" applyNumberFormat="1" applyFont="1" applyBorder="1" applyAlignment="1" applyProtection="1">
      <alignment vertical="center"/>
    </xf>
    <xf numFmtId="4" fontId="28" fillId="0" borderId="21" xfId="0" applyNumberFormat="1" applyFont="1" applyBorder="1" applyAlignment="1" applyProtection="1">
      <alignment vertical="center"/>
    </xf>
    <xf numFmtId="166" fontId="28" fillId="0" borderId="21" xfId="0" applyNumberFormat="1" applyFont="1" applyBorder="1" applyAlignment="1" applyProtection="1">
      <alignment vertical="center"/>
    </xf>
    <xf numFmtId="4" fontId="28" fillId="0" borderId="22" xfId="0" applyNumberFormat="1" applyFont="1" applyBorder="1" applyAlignment="1" applyProtection="1">
      <alignment vertical="center"/>
    </xf>
    <xf numFmtId="0" fontId="0" fillId="0" borderId="0" xfId="0" applyProtection="1">
      <protection locked="0"/>
    </xf>
    <xf numFmtId="0" fontId="0" fillId="0" borderId="2" xfId="0" applyBorder="1"/>
    <xf numFmtId="0" fontId="0" fillId="0" borderId="3" xfId="0" applyBorder="1"/>
    <xf numFmtId="0" fontId="0" fillId="0" borderId="3" xfId="0" applyBorder="1" applyProtection="1">
      <protection locked="0"/>
    </xf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Font="1" applyAlignment="1" applyProtection="1">
      <alignment vertical="center"/>
      <protection locked="0"/>
    </xf>
    <xf numFmtId="0" fontId="0" fillId="0" borderId="4" xfId="0" applyBorder="1" applyAlignment="1">
      <alignment vertical="center"/>
    </xf>
    <xf numFmtId="0" fontId="1" fillId="0" borderId="0" xfId="0" applyFont="1" applyAlignment="1" applyProtection="1">
      <alignment horizontal="left" vertical="center"/>
      <protection locked="0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0" xfId="0" applyFont="1" applyAlignment="1" applyProtection="1">
      <alignment vertical="center" wrapText="1"/>
      <protection locked="0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0" fillId="0" borderId="13" xfId="0" applyFont="1" applyBorder="1" applyAlignment="1" applyProtection="1">
      <alignment vertical="center"/>
      <protection locked="0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 applyProtection="1">
      <alignment horizontal="right" vertical="center"/>
      <protection locked="0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 applyProtection="1">
      <alignment horizontal="right" vertical="center"/>
      <protection locked="0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0" fontId="0" fillId="4" borderId="8" xfId="0" applyFont="1" applyFill="1" applyBorder="1" applyAlignment="1" applyProtection="1">
      <alignment vertical="center"/>
      <protection locked="0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11" xfId="0" applyFont="1" applyBorder="1" applyAlignment="1" applyProtection="1">
      <alignment vertical="center"/>
      <protection locked="0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3" xfId="0" applyFont="1" applyBorder="1" applyAlignment="1" applyProtection="1">
      <alignment vertical="center"/>
      <protection locked="0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0" fillId="4" borderId="0" xfId="0" applyFont="1" applyFill="1" applyAlignment="1" applyProtection="1">
      <alignment vertical="center"/>
      <protection locked="0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0" fontId="6" fillId="0" borderId="21" xfId="0" applyFont="1" applyBorder="1" applyAlignment="1" applyProtection="1">
      <alignment vertical="center"/>
      <protection locked="0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vertical="center"/>
      <protection locked="0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  <protection locked="0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3" fillId="0" borderId="13" xfId="0" applyNumberFormat="1" applyFont="1" applyBorder="1" applyAlignment="1" applyProtection="1"/>
    <xf numFmtId="166" fontId="33" fillId="0" borderId="14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5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6" fillId="0" borderId="23" xfId="0" applyFont="1" applyBorder="1" applyAlignment="1" applyProtection="1">
      <alignment horizontal="center" vertical="center"/>
    </xf>
    <xf numFmtId="49" fontId="36" fillId="0" borderId="23" xfId="0" applyNumberFormat="1" applyFont="1" applyBorder="1" applyAlignment="1" applyProtection="1">
      <alignment horizontal="left" vertical="center" wrapText="1"/>
    </xf>
    <xf numFmtId="0" fontId="36" fillId="0" borderId="23" xfId="0" applyFont="1" applyBorder="1" applyAlignment="1" applyProtection="1">
      <alignment horizontal="left" vertical="center" wrapText="1"/>
    </xf>
    <xf numFmtId="0" fontId="36" fillId="0" borderId="23" xfId="0" applyFont="1" applyBorder="1" applyAlignment="1" applyProtection="1">
      <alignment horizontal="center" vertical="center" wrapText="1"/>
    </xf>
    <xf numFmtId="167" fontId="36" fillId="0" borderId="23" xfId="0" applyNumberFormat="1" applyFont="1" applyBorder="1" applyAlignment="1" applyProtection="1">
      <alignment vertical="center"/>
    </xf>
    <xf numFmtId="4" fontId="36" fillId="2" borderId="23" xfId="0" applyNumberFormat="1" applyFont="1" applyFill="1" applyBorder="1" applyAlignment="1" applyProtection="1">
      <alignment vertical="center"/>
      <protection locked="0"/>
    </xf>
    <xf numFmtId="4" fontId="36" fillId="0" borderId="23" xfId="0" applyNumberFormat="1" applyFont="1" applyBorder="1" applyAlignment="1" applyProtection="1">
      <alignment vertical="center"/>
    </xf>
    <xf numFmtId="0" fontId="37" fillId="0" borderId="4" xfId="0" applyFont="1" applyBorder="1" applyAlignment="1">
      <alignment vertical="center"/>
    </xf>
    <xf numFmtId="0" fontId="36" fillId="2" borderId="15" xfId="0" applyFont="1" applyFill="1" applyBorder="1" applyAlignment="1" applyProtection="1">
      <alignment horizontal="left" vertical="center"/>
      <protection locked="0"/>
    </xf>
    <xf numFmtId="0" fontId="36" fillId="0" borderId="0" xfId="0" applyFont="1" applyBorder="1" applyAlignment="1" applyProtection="1">
      <alignment horizontal="center" vertical="center"/>
    </xf>
    <xf numFmtId="0" fontId="22" fillId="5" borderId="23" xfId="0" applyFont="1" applyFill="1" applyBorder="1" applyAlignment="1" applyProtection="1">
      <alignment horizontal="center" vertical="center"/>
    </xf>
    <xf numFmtId="0" fontId="36" fillId="5" borderId="23" xfId="0" applyFont="1" applyFill="1" applyBorder="1" applyAlignment="1" applyProtection="1">
      <alignment horizontal="center" vertical="center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38" fillId="0" borderId="0" xfId="0" applyFont="1" applyAlignment="1" applyProtection="1">
      <alignment vertical="center" wrapText="1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2" fillId="0" borderId="20" xfId="0" applyFont="1" applyBorder="1" applyAlignment="1" applyProtection="1">
      <alignment vertical="center"/>
    </xf>
    <xf numFmtId="0" fontId="12" fillId="0" borderId="21" xfId="0" applyFont="1" applyBorder="1" applyAlignment="1" applyProtection="1">
      <alignment vertical="center"/>
    </xf>
    <xf numFmtId="0" fontId="12" fillId="0" borderId="22" xfId="0" applyFont="1" applyBorder="1" applyAlignment="1" applyProtection="1">
      <alignment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0" fillId="0" borderId="0" xfId="0" applyAlignment="1">
      <alignment vertical="top"/>
    </xf>
    <xf numFmtId="0" fontId="39" fillId="0" borderId="24" xfId="0" applyFont="1" applyBorder="1" applyAlignment="1">
      <alignment vertical="center" wrapText="1"/>
    </xf>
    <xf numFmtId="0" fontId="39" fillId="0" borderId="25" xfId="0" applyFont="1" applyBorder="1" applyAlignment="1">
      <alignment vertical="center" wrapText="1"/>
    </xf>
    <xf numFmtId="0" fontId="39" fillId="0" borderId="26" xfId="0" applyFont="1" applyBorder="1" applyAlignment="1">
      <alignment vertical="center" wrapText="1"/>
    </xf>
    <xf numFmtId="0" fontId="39" fillId="0" borderId="27" xfId="0" applyFont="1" applyBorder="1" applyAlignment="1">
      <alignment horizontal="center" vertical="center" wrapText="1"/>
    </xf>
    <xf numFmtId="0" fontId="39" fillId="0" borderId="28" xfId="0" applyFont="1" applyBorder="1" applyAlignment="1">
      <alignment horizontal="center" vertical="center" wrapText="1"/>
    </xf>
    <xf numFmtId="0" fontId="39" fillId="0" borderId="27" xfId="0" applyFont="1" applyBorder="1" applyAlignment="1">
      <alignment vertical="center" wrapText="1"/>
    </xf>
    <xf numFmtId="0" fontId="39" fillId="0" borderId="28" xfId="0" applyFont="1" applyBorder="1" applyAlignment="1">
      <alignment vertical="center" wrapText="1"/>
    </xf>
    <xf numFmtId="0" fontId="41" fillId="0" borderId="1" xfId="0" applyFont="1" applyBorder="1" applyAlignment="1">
      <alignment horizontal="left" vertical="center" wrapText="1"/>
    </xf>
    <xf numFmtId="0" fontId="42" fillId="0" borderId="1" xfId="0" applyFont="1" applyBorder="1" applyAlignment="1">
      <alignment horizontal="left" vertical="center" wrapText="1"/>
    </xf>
    <xf numFmtId="0" fontId="42" fillId="0" borderId="27" xfId="0" applyFont="1" applyBorder="1" applyAlignment="1">
      <alignment vertical="center" wrapText="1"/>
    </xf>
    <xf numFmtId="0" fontId="42" fillId="0" borderId="1" xfId="0" applyFont="1" applyBorder="1" applyAlignment="1">
      <alignment vertical="center" wrapText="1"/>
    </xf>
    <xf numFmtId="0" fontId="42" fillId="0" borderId="1" xfId="0" applyFont="1" applyBorder="1" applyAlignment="1">
      <alignment horizontal="left" vertical="center"/>
    </xf>
    <xf numFmtId="0" fontId="42" fillId="0" borderId="1" xfId="0" applyFont="1" applyBorder="1" applyAlignment="1">
      <alignment vertical="center"/>
    </xf>
    <xf numFmtId="49" fontId="42" fillId="0" borderId="1" xfId="0" applyNumberFormat="1" applyFont="1" applyBorder="1" applyAlignment="1">
      <alignment vertical="center" wrapText="1"/>
    </xf>
    <xf numFmtId="0" fontId="39" fillId="0" borderId="30" xfId="0" applyFont="1" applyBorder="1" applyAlignment="1">
      <alignment vertical="center" wrapText="1"/>
    </xf>
    <xf numFmtId="0" fontId="43" fillId="0" borderId="29" xfId="0" applyFont="1" applyBorder="1" applyAlignment="1">
      <alignment vertical="center" wrapText="1"/>
    </xf>
    <xf numFmtId="0" fontId="39" fillId="0" borderId="31" xfId="0" applyFont="1" applyBorder="1" applyAlignment="1">
      <alignment vertical="center" wrapText="1"/>
    </xf>
    <xf numFmtId="0" fontId="39" fillId="0" borderId="1" xfId="0" applyFont="1" applyBorder="1" applyAlignment="1">
      <alignment vertical="top"/>
    </xf>
    <xf numFmtId="0" fontId="39" fillId="0" borderId="0" xfId="0" applyFont="1" applyAlignment="1">
      <alignment vertical="top"/>
    </xf>
    <xf numFmtId="0" fontId="39" fillId="0" borderId="24" xfId="0" applyFont="1" applyBorder="1" applyAlignment="1">
      <alignment horizontal="left" vertical="center"/>
    </xf>
    <xf numFmtId="0" fontId="39" fillId="0" borderId="25" xfId="0" applyFont="1" applyBorder="1" applyAlignment="1">
      <alignment horizontal="left" vertical="center"/>
    </xf>
    <xf numFmtId="0" fontId="39" fillId="0" borderId="26" xfId="0" applyFont="1" applyBorder="1" applyAlignment="1">
      <alignment horizontal="left" vertical="center"/>
    </xf>
    <xf numFmtId="0" fontId="39" fillId="0" borderId="27" xfId="0" applyFont="1" applyBorder="1" applyAlignment="1">
      <alignment horizontal="left" vertical="center"/>
    </xf>
    <xf numFmtId="0" fontId="39" fillId="0" borderId="28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1" fillId="0" borderId="29" xfId="0" applyFont="1" applyBorder="1" applyAlignment="1">
      <alignment horizontal="left" vertical="center"/>
    </xf>
    <xf numFmtId="0" fontId="41" fillId="0" borderId="29" xfId="0" applyFont="1" applyBorder="1" applyAlignment="1">
      <alignment horizontal="center" vertical="center"/>
    </xf>
    <xf numFmtId="0" fontId="44" fillId="0" borderId="29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2" fillId="0" borderId="1" xfId="0" applyFont="1" applyBorder="1" applyAlignment="1">
      <alignment horizontal="center" vertical="center"/>
    </xf>
    <xf numFmtId="0" fontId="42" fillId="0" borderId="27" xfId="0" applyFont="1" applyBorder="1" applyAlignment="1">
      <alignment horizontal="left" vertical="center"/>
    </xf>
    <xf numFmtId="0" fontId="42" fillId="0" borderId="1" xfId="0" applyFont="1" applyFill="1" applyBorder="1" applyAlignment="1">
      <alignment horizontal="left" vertical="center"/>
    </xf>
    <xf numFmtId="0" fontId="42" fillId="0" borderId="1" xfId="0" applyFont="1" applyFill="1" applyBorder="1" applyAlignment="1">
      <alignment horizontal="center" vertical="center"/>
    </xf>
    <xf numFmtId="0" fontId="39" fillId="0" borderId="30" xfId="0" applyFont="1" applyBorder="1" applyAlignment="1">
      <alignment horizontal="left" vertical="center"/>
    </xf>
    <xf numFmtId="0" fontId="43" fillId="0" borderId="29" xfId="0" applyFont="1" applyBorder="1" applyAlignment="1">
      <alignment horizontal="left" vertical="center"/>
    </xf>
    <xf numFmtId="0" fontId="39" fillId="0" borderId="31" xfId="0" applyFont="1" applyBorder="1" applyAlignment="1">
      <alignment horizontal="left" vertical="center"/>
    </xf>
    <xf numFmtId="0" fontId="39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2" fillId="0" borderId="29" xfId="0" applyFont="1" applyBorder="1" applyAlignment="1">
      <alignment horizontal="left" vertical="center"/>
    </xf>
    <xf numFmtId="0" fontId="39" fillId="0" borderId="1" xfId="0" applyFont="1" applyBorder="1" applyAlignment="1">
      <alignment horizontal="left" vertical="center" wrapText="1"/>
    </xf>
    <xf numFmtId="0" fontId="42" fillId="0" borderId="1" xfId="0" applyFont="1" applyBorder="1" applyAlignment="1">
      <alignment horizontal="center" vertical="center" wrapText="1"/>
    </xf>
    <xf numFmtId="0" fontId="39" fillId="0" borderId="24" xfId="0" applyFont="1" applyBorder="1" applyAlignment="1">
      <alignment horizontal="left" vertical="center" wrapText="1"/>
    </xf>
    <xf numFmtId="0" fontId="39" fillId="0" borderId="25" xfId="0" applyFont="1" applyBorder="1" applyAlignment="1">
      <alignment horizontal="left" vertical="center" wrapText="1"/>
    </xf>
    <xf numFmtId="0" fontId="39" fillId="0" borderId="26" xfId="0" applyFont="1" applyBorder="1" applyAlignment="1">
      <alignment horizontal="left" vertical="center" wrapText="1"/>
    </xf>
    <xf numFmtId="0" fontId="39" fillId="0" borderId="27" xfId="0" applyFont="1" applyBorder="1" applyAlignment="1">
      <alignment horizontal="left" vertical="center" wrapText="1"/>
    </xf>
    <xf numFmtId="0" fontId="39" fillId="0" borderId="28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/>
    </xf>
    <xf numFmtId="0" fontId="42" fillId="0" borderId="30" xfId="0" applyFont="1" applyBorder="1" applyAlignment="1">
      <alignment horizontal="left" vertical="center" wrapText="1"/>
    </xf>
    <xf numFmtId="0" fontId="42" fillId="0" borderId="29" xfId="0" applyFont="1" applyBorder="1" applyAlignment="1">
      <alignment horizontal="left" vertical="center" wrapText="1"/>
    </xf>
    <xf numFmtId="0" fontId="42" fillId="0" borderId="31" xfId="0" applyFont="1" applyBorder="1" applyAlignment="1">
      <alignment horizontal="left" vertical="center" wrapText="1"/>
    </xf>
    <xf numFmtId="0" fontId="42" fillId="0" borderId="1" xfId="0" applyFont="1" applyBorder="1" applyAlignment="1">
      <alignment horizontal="left" vertical="top"/>
    </xf>
    <xf numFmtId="0" fontId="42" fillId="0" borderId="1" xfId="0" applyFont="1" applyBorder="1" applyAlignment="1">
      <alignment horizontal="center" vertical="top"/>
    </xf>
    <xf numFmtId="0" fontId="42" fillId="0" borderId="30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4" fillId="0" borderId="0" xfId="0" applyFont="1" applyAlignment="1">
      <alignment vertical="center"/>
    </xf>
    <xf numFmtId="0" fontId="41" fillId="0" borderId="1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1" fillId="0" borderId="29" xfId="0" applyFont="1" applyBorder="1" applyAlignment="1">
      <alignment vertical="center"/>
    </xf>
    <xf numFmtId="0" fontId="0" fillId="0" borderId="1" xfId="0" applyBorder="1" applyAlignment="1">
      <alignment vertical="top"/>
    </xf>
    <xf numFmtId="49" fontId="42" fillId="0" borderId="1" xfId="0" applyNumberFormat="1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1" fillId="0" borderId="29" xfId="0" applyFont="1" applyBorder="1" applyAlignment="1">
      <alignment horizontal="left"/>
    </xf>
    <xf numFmtId="0" fontId="44" fillId="0" borderId="29" xfId="0" applyFont="1" applyBorder="1" applyAlignment="1"/>
    <xf numFmtId="0" fontId="39" fillId="0" borderId="27" xfId="0" applyFont="1" applyBorder="1" applyAlignment="1">
      <alignment vertical="top"/>
    </xf>
    <xf numFmtId="0" fontId="39" fillId="0" borderId="28" xfId="0" applyFont="1" applyBorder="1" applyAlignment="1">
      <alignment vertical="top"/>
    </xf>
    <xf numFmtId="0" fontId="39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left" vertical="top"/>
    </xf>
    <xf numFmtId="0" fontId="39" fillId="0" borderId="30" xfId="0" applyFont="1" applyBorder="1" applyAlignment="1">
      <alignment vertical="top"/>
    </xf>
    <xf numFmtId="0" fontId="39" fillId="0" borderId="29" xfId="0" applyFont="1" applyBorder="1" applyAlignment="1">
      <alignment vertical="top"/>
    </xf>
    <xf numFmtId="0" fontId="39" fillId="0" borderId="31" xfId="0" applyFont="1" applyBorder="1" applyAlignment="1">
      <alignment vertical="top"/>
    </xf>
    <xf numFmtId="0" fontId="30" fillId="0" borderId="0" xfId="0" applyFont="1" applyAlignment="1" applyProtection="1">
      <alignment horizontal="left" vertical="center" wrapText="1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26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2" fillId="4" borderId="8" xfId="0" applyFont="1" applyFill="1" applyBorder="1" applyAlignment="1" applyProtection="1">
      <alignment horizontal="center" vertic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8" fillId="0" borderId="6" xfId="0" applyNumberFormat="1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4" fontId="19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left" vertical="center"/>
    </xf>
    <xf numFmtId="0" fontId="0" fillId="0" borderId="0" xfId="0"/>
    <xf numFmtId="4" fontId="27" fillId="0" borderId="0" xfId="0" applyNumberFormat="1" applyFont="1" applyAlignment="1" applyProtection="1">
      <alignment horizontal="right" vertical="center"/>
    </xf>
    <xf numFmtId="0" fontId="22" fillId="4" borderId="8" xfId="0" applyFont="1" applyFill="1" applyBorder="1" applyAlignment="1" applyProtection="1">
      <alignment horizontal="right"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4" fontId="24" fillId="0" borderId="0" xfId="0" applyNumberFormat="1" applyFont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0" fontId="41" fillId="0" borderId="29" xfId="0" applyFont="1" applyBorder="1" applyAlignment="1">
      <alignment horizontal="left"/>
    </xf>
    <xf numFmtId="0" fontId="42" fillId="0" borderId="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top"/>
    </xf>
    <xf numFmtId="0" fontId="42" fillId="0" borderId="1" xfId="0" applyFont="1" applyBorder="1" applyAlignment="1">
      <alignment horizontal="left" vertical="center" wrapText="1"/>
    </xf>
    <xf numFmtId="0" fontId="41" fillId="0" borderId="29" xfId="0" applyFont="1" applyBorder="1" applyAlignment="1">
      <alignment horizontal="left" wrapText="1"/>
    </xf>
    <xf numFmtId="49" fontId="42" fillId="0" borderId="1" xfId="0" applyNumberFormat="1" applyFont="1" applyBorder="1" applyAlignment="1">
      <alignment horizontal="left" vertical="center" wrapText="1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CM75"/>
  <sheetViews>
    <sheetView showGridLines="0" topLeftCell="A49" workbookViewId="0">
      <selection activeCell="K61" sqref="K61:AF61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pans="1:74" s="1" customFormat="1" ht="36.950000000000003" customHeight="1"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S2" s="19" t="s">
        <v>6</v>
      </c>
      <c r="BT2" s="19" t="s">
        <v>7</v>
      </c>
    </row>
    <row r="3" spans="1:74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pans="1:74" s="1" customFormat="1" ht="24.95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pans="1:74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377" t="s">
        <v>14</v>
      </c>
      <c r="L5" s="378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8"/>
      <c r="AL5" s="378"/>
      <c r="AM5" s="378"/>
      <c r="AN5" s="378"/>
      <c r="AO5" s="378"/>
      <c r="AP5" s="24"/>
      <c r="AQ5" s="24"/>
      <c r="AR5" s="22"/>
      <c r="BE5" s="374" t="s">
        <v>15</v>
      </c>
      <c r="BS5" s="19" t="s">
        <v>6</v>
      </c>
    </row>
    <row r="6" spans="1:74" s="1" customFormat="1" ht="36.950000000000003" customHeight="1">
      <c r="B6" s="23"/>
      <c r="C6" s="24"/>
      <c r="D6" s="30" t="s">
        <v>16</v>
      </c>
      <c r="E6" s="24"/>
      <c r="F6" s="24"/>
      <c r="G6" s="24"/>
      <c r="H6" s="24"/>
      <c r="I6" s="24"/>
      <c r="J6" s="24"/>
      <c r="K6" s="379" t="s">
        <v>17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  <c r="AA6" s="378"/>
      <c r="AB6" s="378"/>
      <c r="AC6" s="378"/>
      <c r="AD6" s="378"/>
      <c r="AE6" s="378"/>
      <c r="AF6" s="378"/>
      <c r="AG6" s="378"/>
      <c r="AH6" s="378"/>
      <c r="AI6" s="378"/>
      <c r="AJ6" s="378"/>
      <c r="AK6" s="378"/>
      <c r="AL6" s="378"/>
      <c r="AM6" s="378"/>
      <c r="AN6" s="378"/>
      <c r="AO6" s="378"/>
      <c r="AP6" s="24"/>
      <c r="AQ6" s="24"/>
      <c r="AR6" s="22"/>
      <c r="BE6" s="375"/>
      <c r="BS6" s="19" t="s">
        <v>6</v>
      </c>
    </row>
    <row r="7" spans="1:74" s="1" customFormat="1" ht="12" customHeight="1">
      <c r="B7" s="23"/>
      <c r="C7" s="24"/>
      <c r="D7" s="31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1" t="s">
        <v>20</v>
      </c>
      <c r="AL7" s="24"/>
      <c r="AM7" s="24"/>
      <c r="AN7" s="29" t="s">
        <v>19</v>
      </c>
      <c r="AO7" s="24"/>
      <c r="AP7" s="24"/>
      <c r="AQ7" s="24"/>
      <c r="AR7" s="22"/>
      <c r="BE7" s="375"/>
      <c r="BS7" s="19" t="s">
        <v>6</v>
      </c>
    </row>
    <row r="8" spans="1:74" s="1" customFormat="1" ht="12" customHeight="1">
      <c r="B8" s="23"/>
      <c r="C8" s="24"/>
      <c r="D8" s="31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1" t="s">
        <v>23</v>
      </c>
      <c r="AL8" s="24"/>
      <c r="AM8" s="24"/>
      <c r="AN8" s="32" t="s">
        <v>24</v>
      </c>
      <c r="AO8" s="24"/>
      <c r="AP8" s="24"/>
      <c r="AQ8" s="24"/>
      <c r="AR8" s="22"/>
      <c r="BE8" s="375"/>
      <c r="BS8" s="19" t="s">
        <v>6</v>
      </c>
    </row>
    <row r="9" spans="1:74" s="1" customFormat="1" ht="14.45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75"/>
      <c r="BS9" s="19" t="s">
        <v>6</v>
      </c>
    </row>
    <row r="10" spans="1:74" s="1" customFormat="1" ht="12" customHeight="1">
      <c r="B10" s="23"/>
      <c r="C10" s="24"/>
      <c r="D10" s="31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1" t="s">
        <v>26</v>
      </c>
      <c r="AL10" s="24"/>
      <c r="AM10" s="24"/>
      <c r="AN10" s="29" t="s">
        <v>19</v>
      </c>
      <c r="AO10" s="24"/>
      <c r="AP10" s="24"/>
      <c r="AQ10" s="24"/>
      <c r="AR10" s="22"/>
      <c r="BE10" s="375"/>
      <c r="BS10" s="19" t="s">
        <v>6</v>
      </c>
    </row>
    <row r="11" spans="1:74" s="1" customFormat="1" ht="18.399999999999999" customHeight="1">
      <c r="B11" s="23"/>
      <c r="C11" s="24"/>
      <c r="D11" s="24"/>
      <c r="E11" s="29" t="s">
        <v>27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1" t="s">
        <v>28</v>
      </c>
      <c r="AL11" s="24"/>
      <c r="AM11" s="24"/>
      <c r="AN11" s="29" t="s">
        <v>19</v>
      </c>
      <c r="AO11" s="24"/>
      <c r="AP11" s="24"/>
      <c r="AQ11" s="24"/>
      <c r="AR11" s="22"/>
      <c r="BE11" s="375"/>
      <c r="BS11" s="19" t="s">
        <v>6</v>
      </c>
    </row>
    <row r="12" spans="1:74" s="1" customFormat="1" ht="6.95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75"/>
      <c r="BS12" s="19" t="s">
        <v>6</v>
      </c>
    </row>
    <row r="13" spans="1:74" s="1" customFormat="1" ht="12" customHeight="1">
      <c r="B13" s="23"/>
      <c r="C13" s="24"/>
      <c r="D13" s="31" t="s">
        <v>29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1" t="s">
        <v>26</v>
      </c>
      <c r="AL13" s="24"/>
      <c r="AM13" s="24"/>
      <c r="AN13" s="33" t="s">
        <v>30</v>
      </c>
      <c r="AO13" s="24"/>
      <c r="AP13" s="24"/>
      <c r="AQ13" s="24"/>
      <c r="AR13" s="22"/>
      <c r="BE13" s="375"/>
      <c r="BS13" s="19" t="s">
        <v>6</v>
      </c>
    </row>
    <row r="14" spans="1:74" ht="12.75">
      <c r="B14" s="23"/>
      <c r="C14" s="24"/>
      <c r="D14" s="24"/>
      <c r="E14" s="380" t="s">
        <v>30</v>
      </c>
      <c r="F14" s="381"/>
      <c r="G14" s="381"/>
      <c r="H14" s="381"/>
      <c r="I14" s="381"/>
      <c r="J14" s="381"/>
      <c r="K14" s="381"/>
      <c r="L14" s="381"/>
      <c r="M14" s="381"/>
      <c r="N14" s="381"/>
      <c r="O14" s="381"/>
      <c r="P14" s="381"/>
      <c r="Q14" s="381"/>
      <c r="R14" s="381"/>
      <c r="S14" s="381"/>
      <c r="T14" s="381"/>
      <c r="U14" s="381"/>
      <c r="V14" s="381"/>
      <c r="W14" s="381"/>
      <c r="X14" s="381"/>
      <c r="Y14" s="381"/>
      <c r="Z14" s="381"/>
      <c r="AA14" s="381"/>
      <c r="AB14" s="381"/>
      <c r="AC14" s="381"/>
      <c r="AD14" s="381"/>
      <c r="AE14" s="381"/>
      <c r="AF14" s="381"/>
      <c r="AG14" s="381"/>
      <c r="AH14" s="381"/>
      <c r="AI14" s="381"/>
      <c r="AJ14" s="381"/>
      <c r="AK14" s="31" t="s">
        <v>28</v>
      </c>
      <c r="AL14" s="24"/>
      <c r="AM14" s="24"/>
      <c r="AN14" s="33" t="s">
        <v>30</v>
      </c>
      <c r="AO14" s="24"/>
      <c r="AP14" s="24"/>
      <c r="AQ14" s="24"/>
      <c r="AR14" s="22"/>
      <c r="BE14" s="375"/>
      <c r="BS14" s="19" t="s">
        <v>6</v>
      </c>
    </row>
    <row r="15" spans="1:74" s="1" customFormat="1" ht="6.95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75"/>
      <c r="BS15" s="19" t="s">
        <v>4</v>
      </c>
    </row>
    <row r="16" spans="1:74" s="1" customFormat="1" ht="12" customHeight="1">
      <c r="B16" s="23"/>
      <c r="C16" s="24"/>
      <c r="D16" s="31" t="s">
        <v>31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1" t="s">
        <v>26</v>
      </c>
      <c r="AL16" s="24"/>
      <c r="AM16" s="24"/>
      <c r="AN16" s="29" t="s">
        <v>19</v>
      </c>
      <c r="AO16" s="24"/>
      <c r="AP16" s="24"/>
      <c r="AQ16" s="24"/>
      <c r="AR16" s="22"/>
      <c r="BE16" s="375"/>
      <c r="BS16" s="19" t="s">
        <v>4</v>
      </c>
    </row>
    <row r="17" spans="1:71" s="1" customFormat="1" ht="18.399999999999999" customHeight="1">
      <c r="B17" s="23"/>
      <c r="C17" s="24"/>
      <c r="D17" s="24"/>
      <c r="E17" s="29" t="s">
        <v>32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1" t="s">
        <v>28</v>
      </c>
      <c r="AL17" s="24"/>
      <c r="AM17" s="24"/>
      <c r="AN17" s="29" t="s">
        <v>19</v>
      </c>
      <c r="AO17" s="24"/>
      <c r="AP17" s="24"/>
      <c r="AQ17" s="24"/>
      <c r="AR17" s="22"/>
      <c r="BE17" s="375"/>
      <c r="BS17" s="19" t="s">
        <v>33</v>
      </c>
    </row>
    <row r="18" spans="1:71" s="1" customFormat="1" ht="6.95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75"/>
      <c r="BS18" s="19" t="s">
        <v>6</v>
      </c>
    </row>
    <row r="19" spans="1:71" s="1" customFormat="1" ht="12" customHeight="1">
      <c r="B19" s="23"/>
      <c r="C19" s="24"/>
      <c r="D19" s="31" t="s">
        <v>34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1" t="s">
        <v>26</v>
      </c>
      <c r="AL19" s="24"/>
      <c r="AM19" s="24"/>
      <c r="AN19" s="29" t="s">
        <v>19</v>
      </c>
      <c r="AO19" s="24"/>
      <c r="AP19" s="24"/>
      <c r="AQ19" s="24"/>
      <c r="AR19" s="22"/>
      <c r="BE19" s="375"/>
      <c r="BS19" s="19" t="s">
        <v>6</v>
      </c>
    </row>
    <row r="20" spans="1:71" s="1" customFormat="1" ht="18.399999999999999" customHeight="1">
      <c r="B20" s="23"/>
      <c r="C20" s="24"/>
      <c r="D20" s="24"/>
      <c r="E20" s="29" t="s">
        <v>35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1" t="s">
        <v>28</v>
      </c>
      <c r="AL20" s="24"/>
      <c r="AM20" s="24"/>
      <c r="AN20" s="29" t="s">
        <v>19</v>
      </c>
      <c r="AO20" s="24"/>
      <c r="AP20" s="24"/>
      <c r="AQ20" s="24"/>
      <c r="AR20" s="22"/>
      <c r="BE20" s="375"/>
      <c r="BS20" s="19" t="s">
        <v>4</v>
      </c>
    </row>
    <row r="21" spans="1:71" s="1" customFormat="1" ht="6.95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75"/>
    </row>
    <row r="22" spans="1:71" s="1" customFormat="1" ht="12" customHeight="1">
      <c r="B22" s="23"/>
      <c r="C22" s="24"/>
      <c r="D22" s="31" t="s">
        <v>36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75"/>
    </row>
    <row r="23" spans="1:71" s="1" customFormat="1" ht="47.25" customHeight="1">
      <c r="B23" s="23"/>
      <c r="C23" s="24"/>
      <c r="D23" s="24"/>
      <c r="E23" s="382" t="s">
        <v>37</v>
      </c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  <c r="T23" s="382"/>
      <c r="U23" s="382"/>
      <c r="V23" s="382"/>
      <c r="W23" s="382"/>
      <c r="X23" s="382"/>
      <c r="Y23" s="382"/>
      <c r="Z23" s="382"/>
      <c r="AA23" s="382"/>
      <c r="AB23" s="382"/>
      <c r="AC23" s="382"/>
      <c r="AD23" s="382"/>
      <c r="AE23" s="382"/>
      <c r="AF23" s="382"/>
      <c r="AG23" s="382"/>
      <c r="AH23" s="382"/>
      <c r="AI23" s="382"/>
      <c r="AJ23" s="382"/>
      <c r="AK23" s="382"/>
      <c r="AL23" s="382"/>
      <c r="AM23" s="382"/>
      <c r="AN23" s="382"/>
      <c r="AO23" s="24"/>
      <c r="AP23" s="24"/>
      <c r="AQ23" s="24"/>
      <c r="AR23" s="22"/>
      <c r="BE23" s="375"/>
    </row>
    <row r="24" spans="1:71" s="1" customFormat="1" ht="6.95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75"/>
    </row>
    <row r="25" spans="1:71" s="1" customFormat="1" ht="6.95" customHeight="1">
      <c r="B25" s="23"/>
      <c r="C25" s="24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24"/>
      <c r="AQ25" s="24"/>
      <c r="AR25" s="22"/>
      <c r="BE25" s="375"/>
    </row>
    <row r="26" spans="1:71" s="2" customFormat="1" ht="25.9" customHeight="1">
      <c r="A26" s="36"/>
      <c r="B26" s="37"/>
      <c r="C26" s="38"/>
      <c r="D26" s="39" t="s">
        <v>38</v>
      </c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383">
        <f>ROUND(AG54,2)</f>
        <v>0</v>
      </c>
      <c r="AL26" s="384"/>
      <c r="AM26" s="384"/>
      <c r="AN26" s="384"/>
      <c r="AO26" s="384"/>
      <c r="AP26" s="38"/>
      <c r="AQ26" s="38"/>
      <c r="AR26" s="41"/>
      <c r="BE26" s="375"/>
    </row>
    <row r="27" spans="1:71" s="2" customFormat="1" ht="6.95" customHeight="1">
      <c r="A27" s="36"/>
      <c r="B27" s="37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41"/>
      <c r="BE27" s="375"/>
    </row>
    <row r="28" spans="1:71" s="2" customFormat="1" ht="12.75">
      <c r="A28" s="36"/>
      <c r="B28" s="37"/>
      <c r="C28" s="38"/>
      <c r="D28" s="38"/>
      <c r="E28" s="38"/>
      <c r="F28" s="38"/>
      <c r="G28" s="38"/>
      <c r="H28" s="38"/>
      <c r="I28" s="38"/>
      <c r="J28" s="38"/>
      <c r="K28" s="38"/>
      <c r="L28" s="385" t="s">
        <v>39</v>
      </c>
      <c r="M28" s="385"/>
      <c r="N28" s="385"/>
      <c r="O28" s="385"/>
      <c r="P28" s="385"/>
      <c r="Q28" s="38"/>
      <c r="R28" s="38"/>
      <c r="S28" s="38"/>
      <c r="T28" s="38"/>
      <c r="U28" s="38"/>
      <c r="V28" s="38"/>
      <c r="W28" s="385" t="s">
        <v>40</v>
      </c>
      <c r="X28" s="385"/>
      <c r="Y28" s="385"/>
      <c r="Z28" s="385"/>
      <c r="AA28" s="385"/>
      <c r="AB28" s="385"/>
      <c r="AC28" s="385"/>
      <c r="AD28" s="385"/>
      <c r="AE28" s="385"/>
      <c r="AF28" s="38"/>
      <c r="AG28" s="38"/>
      <c r="AH28" s="38"/>
      <c r="AI28" s="38"/>
      <c r="AJ28" s="38"/>
      <c r="AK28" s="385" t="s">
        <v>41</v>
      </c>
      <c r="AL28" s="385"/>
      <c r="AM28" s="385"/>
      <c r="AN28" s="385"/>
      <c r="AO28" s="385"/>
      <c r="AP28" s="38"/>
      <c r="AQ28" s="38"/>
      <c r="AR28" s="41"/>
      <c r="BE28" s="375"/>
    </row>
    <row r="29" spans="1:71" s="3" customFormat="1" ht="14.45" customHeight="1">
      <c r="B29" s="42"/>
      <c r="C29" s="43"/>
      <c r="D29" s="31" t="s">
        <v>42</v>
      </c>
      <c r="E29" s="43"/>
      <c r="F29" s="31" t="s">
        <v>43</v>
      </c>
      <c r="G29" s="43"/>
      <c r="H29" s="43"/>
      <c r="I29" s="43"/>
      <c r="J29" s="43"/>
      <c r="K29" s="43"/>
      <c r="L29" s="388">
        <v>0.21</v>
      </c>
      <c r="M29" s="387"/>
      <c r="N29" s="387"/>
      <c r="O29" s="387"/>
      <c r="P29" s="387"/>
      <c r="Q29" s="43"/>
      <c r="R29" s="43"/>
      <c r="S29" s="43"/>
      <c r="T29" s="43"/>
      <c r="U29" s="43"/>
      <c r="V29" s="43"/>
      <c r="W29" s="386">
        <f>ROUND(AZ54, 2)</f>
        <v>0</v>
      </c>
      <c r="X29" s="387"/>
      <c r="Y29" s="387"/>
      <c r="Z29" s="387"/>
      <c r="AA29" s="387"/>
      <c r="AB29" s="387"/>
      <c r="AC29" s="387"/>
      <c r="AD29" s="387"/>
      <c r="AE29" s="387"/>
      <c r="AF29" s="43"/>
      <c r="AG29" s="43"/>
      <c r="AH29" s="43"/>
      <c r="AI29" s="43"/>
      <c r="AJ29" s="43"/>
      <c r="AK29" s="386">
        <f>ROUND(AV54, 2)</f>
        <v>0</v>
      </c>
      <c r="AL29" s="387"/>
      <c r="AM29" s="387"/>
      <c r="AN29" s="387"/>
      <c r="AO29" s="387"/>
      <c r="AP29" s="43"/>
      <c r="AQ29" s="43"/>
      <c r="AR29" s="44"/>
      <c r="BE29" s="376"/>
    </row>
    <row r="30" spans="1:71" s="3" customFormat="1" ht="14.45" customHeight="1">
      <c r="B30" s="42"/>
      <c r="C30" s="43"/>
      <c r="D30" s="43"/>
      <c r="E30" s="43"/>
      <c r="F30" s="31" t="s">
        <v>44</v>
      </c>
      <c r="G30" s="43"/>
      <c r="H30" s="43"/>
      <c r="I30" s="43"/>
      <c r="J30" s="43"/>
      <c r="K30" s="43"/>
      <c r="L30" s="388">
        <v>0.15</v>
      </c>
      <c r="M30" s="387"/>
      <c r="N30" s="387"/>
      <c r="O30" s="387"/>
      <c r="P30" s="387"/>
      <c r="Q30" s="43"/>
      <c r="R30" s="43"/>
      <c r="S30" s="43"/>
      <c r="T30" s="43"/>
      <c r="U30" s="43"/>
      <c r="V30" s="43"/>
      <c r="W30" s="386">
        <f>ROUND(BA54, 2)</f>
        <v>0</v>
      </c>
      <c r="X30" s="387"/>
      <c r="Y30" s="387"/>
      <c r="Z30" s="387"/>
      <c r="AA30" s="387"/>
      <c r="AB30" s="387"/>
      <c r="AC30" s="387"/>
      <c r="AD30" s="387"/>
      <c r="AE30" s="387"/>
      <c r="AF30" s="43"/>
      <c r="AG30" s="43"/>
      <c r="AH30" s="43"/>
      <c r="AI30" s="43"/>
      <c r="AJ30" s="43"/>
      <c r="AK30" s="386">
        <f>ROUND(AW54, 2)</f>
        <v>0</v>
      </c>
      <c r="AL30" s="387"/>
      <c r="AM30" s="387"/>
      <c r="AN30" s="387"/>
      <c r="AO30" s="387"/>
      <c r="AP30" s="43"/>
      <c r="AQ30" s="43"/>
      <c r="AR30" s="44"/>
      <c r="BE30" s="376"/>
    </row>
    <row r="31" spans="1:71" s="3" customFormat="1" ht="14.45" hidden="1" customHeight="1">
      <c r="B31" s="42"/>
      <c r="C31" s="43"/>
      <c r="D31" s="43"/>
      <c r="E31" s="43"/>
      <c r="F31" s="31" t="s">
        <v>45</v>
      </c>
      <c r="G31" s="43"/>
      <c r="H31" s="43"/>
      <c r="I31" s="43"/>
      <c r="J31" s="43"/>
      <c r="K31" s="43"/>
      <c r="L31" s="388">
        <v>0.21</v>
      </c>
      <c r="M31" s="387"/>
      <c r="N31" s="387"/>
      <c r="O31" s="387"/>
      <c r="P31" s="387"/>
      <c r="Q31" s="43"/>
      <c r="R31" s="43"/>
      <c r="S31" s="43"/>
      <c r="T31" s="43"/>
      <c r="U31" s="43"/>
      <c r="V31" s="43"/>
      <c r="W31" s="386">
        <f>ROUND(BB54, 2)</f>
        <v>0</v>
      </c>
      <c r="X31" s="387"/>
      <c r="Y31" s="387"/>
      <c r="Z31" s="387"/>
      <c r="AA31" s="387"/>
      <c r="AB31" s="387"/>
      <c r="AC31" s="387"/>
      <c r="AD31" s="387"/>
      <c r="AE31" s="387"/>
      <c r="AF31" s="43"/>
      <c r="AG31" s="43"/>
      <c r="AH31" s="43"/>
      <c r="AI31" s="43"/>
      <c r="AJ31" s="43"/>
      <c r="AK31" s="386">
        <v>0</v>
      </c>
      <c r="AL31" s="387"/>
      <c r="AM31" s="387"/>
      <c r="AN31" s="387"/>
      <c r="AO31" s="387"/>
      <c r="AP31" s="43"/>
      <c r="AQ31" s="43"/>
      <c r="AR31" s="44"/>
      <c r="BE31" s="376"/>
    </row>
    <row r="32" spans="1:71" s="3" customFormat="1" ht="14.45" hidden="1" customHeight="1">
      <c r="B32" s="42"/>
      <c r="C32" s="43"/>
      <c r="D32" s="43"/>
      <c r="E32" s="43"/>
      <c r="F32" s="31" t="s">
        <v>46</v>
      </c>
      <c r="G32" s="43"/>
      <c r="H32" s="43"/>
      <c r="I32" s="43"/>
      <c r="J32" s="43"/>
      <c r="K32" s="43"/>
      <c r="L32" s="388">
        <v>0.15</v>
      </c>
      <c r="M32" s="387"/>
      <c r="N32" s="387"/>
      <c r="O32" s="387"/>
      <c r="P32" s="387"/>
      <c r="Q32" s="43"/>
      <c r="R32" s="43"/>
      <c r="S32" s="43"/>
      <c r="T32" s="43"/>
      <c r="U32" s="43"/>
      <c r="V32" s="43"/>
      <c r="W32" s="386">
        <f>ROUND(BC54, 2)</f>
        <v>0</v>
      </c>
      <c r="X32" s="387"/>
      <c r="Y32" s="387"/>
      <c r="Z32" s="387"/>
      <c r="AA32" s="387"/>
      <c r="AB32" s="387"/>
      <c r="AC32" s="387"/>
      <c r="AD32" s="387"/>
      <c r="AE32" s="387"/>
      <c r="AF32" s="43"/>
      <c r="AG32" s="43"/>
      <c r="AH32" s="43"/>
      <c r="AI32" s="43"/>
      <c r="AJ32" s="43"/>
      <c r="AK32" s="386">
        <v>0</v>
      </c>
      <c r="AL32" s="387"/>
      <c r="AM32" s="387"/>
      <c r="AN32" s="387"/>
      <c r="AO32" s="387"/>
      <c r="AP32" s="43"/>
      <c r="AQ32" s="43"/>
      <c r="AR32" s="44"/>
      <c r="BE32" s="376"/>
    </row>
    <row r="33" spans="1:57" s="3" customFormat="1" ht="14.45" hidden="1" customHeight="1">
      <c r="B33" s="42"/>
      <c r="C33" s="43"/>
      <c r="D33" s="43"/>
      <c r="E33" s="43"/>
      <c r="F33" s="31" t="s">
        <v>47</v>
      </c>
      <c r="G33" s="43"/>
      <c r="H33" s="43"/>
      <c r="I33" s="43"/>
      <c r="J33" s="43"/>
      <c r="K33" s="43"/>
      <c r="L33" s="388">
        <v>0</v>
      </c>
      <c r="M33" s="387"/>
      <c r="N33" s="387"/>
      <c r="O33" s="387"/>
      <c r="P33" s="387"/>
      <c r="Q33" s="43"/>
      <c r="R33" s="43"/>
      <c r="S33" s="43"/>
      <c r="T33" s="43"/>
      <c r="U33" s="43"/>
      <c r="V33" s="43"/>
      <c r="W33" s="386">
        <f>ROUND(BD54, 2)</f>
        <v>0</v>
      </c>
      <c r="X33" s="387"/>
      <c r="Y33" s="387"/>
      <c r="Z33" s="387"/>
      <c r="AA33" s="387"/>
      <c r="AB33" s="387"/>
      <c r="AC33" s="387"/>
      <c r="AD33" s="387"/>
      <c r="AE33" s="387"/>
      <c r="AF33" s="43"/>
      <c r="AG33" s="43"/>
      <c r="AH33" s="43"/>
      <c r="AI33" s="43"/>
      <c r="AJ33" s="43"/>
      <c r="AK33" s="386">
        <v>0</v>
      </c>
      <c r="AL33" s="387"/>
      <c r="AM33" s="387"/>
      <c r="AN33" s="387"/>
      <c r="AO33" s="387"/>
      <c r="AP33" s="43"/>
      <c r="AQ33" s="43"/>
      <c r="AR33" s="44"/>
    </row>
    <row r="34" spans="1:57" s="2" customFormat="1" ht="6.95" customHeight="1">
      <c r="A34" s="36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41"/>
      <c r="BE34" s="36"/>
    </row>
    <row r="35" spans="1:57" s="2" customFormat="1" ht="25.9" customHeight="1">
      <c r="A35" s="36"/>
      <c r="B35" s="37"/>
      <c r="C35" s="45"/>
      <c r="D35" s="46" t="s">
        <v>48</v>
      </c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8" t="s">
        <v>49</v>
      </c>
      <c r="U35" s="47"/>
      <c r="V35" s="47"/>
      <c r="W35" s="47"/>
      <c r="X35" s="392" t="s">
        <v>50</v>
      </c>
      <c r="Y35" s="390"/>
      <c r="Z35" s="390"/>
      <c r="AA35" s="390"/>
      <c r="AB35" s="390"/>
      <c r="AC35" s="47"/>
      <c r="AD35" s="47"/>
      <c r="AE35" s="47"/>
      <c r="AF35" s="47"/>
      <c r="AG35" s="47"/>
      <c r="AH35" s="47"/>
      <c r="AI35" s="47"/>
      <c r="AJ35" s="47"/>
      <c r="AK35" s="389">
        <f>SUM(AK26:AK33)</f>
        <v>0</v>
      </c>
      <c r="AL35" s="390"/>
      <c r="AM35" s="390"/>
      <c r="AN35" s="390"/>
      <c r="AO35" s="391"/>
      <c r="AP35" s="45"/>
      <c r="AQ35" s="45"/>
      <c r="AR35" s="41"/>
      <c r="BE35" s="36"/>
    </row>
    <row r="36" spans="1:57" s="2" customFormat="1" ht="6.95" customHeight="1">
      <c r="A36" s="36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41"/>
      <c r="BE36" s="36"/>
    </row>
    <row r="37" spans="1:57" s="2" customFormat="1" ht="6.95" customHeight="1">
      <c r="A37" s="36"/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41"/>
      <c r="BE37" s="36"/>
    </row>
    <row r="41" spans="1:57" s="2" customFormat="1" ht="6.95" customHeight="1">
      <c r="A41" s="36"/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41"/>
      <c r="BE41" s="36"/>
    </row>
    <row r="42" spans="1:57" s="2" customFormat="1" ht="24.95" customHeight="1">
      <c r="A42" s="36"/>
      <c r="B42" s="37"/>
      <c r="C42" s="25" t="s">
        <v>51</v>
      </c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41"/>
      <c r="BE42" s="36"/>
    </row>
    <row r="43" spans="1:57" s="2" customFormat="1" ht="6.95" customHeight="1">
      <c r="A43" s="36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41"/>
      <c r="BE43" s="36"/>
    </row>
    <row r="44" spans="1:57" s="4" customFormat="1" ht="12" customHeight="1">
      <c r="B44" s="53"/>
      <c r="C44" s="31" t="s">
        <v>13</v>
      </c>
      <c r="D44" s="54"/>
      <c r="E44" s="54"/>
      <c r="F44" s="54"/>
      <c r="G44" s="54"/>
      <c r="H44" s="54"/>
      <c r="I44" s="54"/>
      <c r="J44" s="54"/>
      <c r="K44" s="54"/>
      <c r="L44" s="54" t="str">
        <f>K5</f>
        <v>2020_11</v>
      </c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5"/>
    </row>
    <row r="45" spans="1:57" s="5" customFormat="1" ht="36.950000000000003" customHeight="1">
      <c r="B45" s="56"/>
      <c r="C45" s="57" t="s">
        <v>16</v>
      </c>
      <c r="D45" s="58"/>
      <c r="E45" s="58"/>
      <c r="F45" s="58"/>
      <c r="G45" s="58"/>
      <c r="H45" s="58"/>
      <c r="I45" s="58"/>
      <c r="J45" s="58"/>
      <c r="K45" s="58"/>
      <c r="L45" s="366" t="str">
        <f>K6</f>
        <v>Novostavba víceúčelových objektů na p.č.1542/1 a 1521/2 v k.ú.Cetoraz</v>
      </c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  <c r="AJ45" s="367"/>
      <c r="AK45" s="367"/>
      <c r="AL45" s="367"/>
      <c r="AM45" s="367"/>
      <c r="AN45" s="367"/>
      <c r="AO45" s="367"/>
      <c r="AP45" s="58"/>
      <c r="AQ45" s="58"/>
      <c r="AR45" s="59"/>
    </row>
    <row r="46" spans="1:57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41"/>
      <c r="BE46" s="36"/>
    </row>
    <row r="47" spans="1:57" s="2" customFormat="1" ht="12" customHeight="1">
      <c r="A47" s="36"/>
      <c r="B47" s="37"/>
      <c r="C47" s="31" t="s">
        <v>21</v>
      </c>
      <c r="D47" s="38"/>
      <c r="E47" s="38"/>
      <c r="F47" s="38"/>
      <c r="G47" s="38"/>
      <c r="H47" s="38"/>
      <c r="I47" s="38"/>
      <c r="J47" s="38"/>
      <c r="K47" s="38"/>
      <c r="L47" s="60" t="str">
        <f>IF(K8="","",K8)</f>
        <v>Cetoraz</v>
      </c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1" t="s">
        <v>23</v>
      </c>
      <c r="AJ47" s="38"/>
      <c r="AK47" s="38"/>
      <c r="AL47" s="38"/>
      <c r="AM47" s="396" t="str">
        <f>IF(AN8= "","",AN8)</f>
        <v>11. 11. 2020</v>
      </c>
      <c r="AN47" s="396"/>
      <c r="AO47" s="38"/>
      <c r="AP47" s="38"/>
      <c r="AQ47" s="38"/>
      <c r="AR47" s="41"/>
      <c r="BE47" s="36"/>
    </row>
    <row r="48" spans="1:57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41"/>
      <c r="BE48" s="36"/>
    </row>
    <row r="49" spans="1:91" s="2" customFormat="1" ht="25.7" customHeight="1">
      <c r="A49" s="36"/>
      <c r="B49" s="37"/>
      <c r="C49" s="31" t="s">
        <v>25</v>
      </c>
      <c r="D49" s="38"/>
      <c r="E49" s="38"/>
      <c r="F49" s="38"/>
      <c r="G49" s="38"/>
      <c r="H49" s="38"/>
      <c r="I49" s="38"/>
      <c r="J49" s="38"/>
      <c r="K49" s="38"/>
      <c r="L49" s="54" t="str">
        <f>IF(E11= "","",E11)</f>
        <v>Obec Cetoraz, Cetoraz 206, 39411 Cetoraz</v>
      </c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1" t="s">
        <v>31</v>
      </c>
      <c r="AJ49" s="38"/>
      <c r="AK49" s="38"/>
      <c r="AL49" s="38"/>
      <c r="AM49" s="397" t="str">
        <f>IF(E17="","",E17)</f>
        <v>Ing.Josef Slabý, Arnolec 30, 58827 Jamné</v>
      </c>
      <c r="AN49" s="398"/>
      <c r="AO49" s="398"/>
      <c r="AP49" s="398"/>
      <c r="AQ49" s="38"/>
      <c r="AR49" s="41"/>
      <c r="AS49" s="399" t="s">
        <v>52</v>
      </c>
      <c r="AT49" s="400"/>
      <c r="AU49" s="62"/>
      <c r="AV49" s="62"/>
      <c r="AW49" s="62"/>
      <c r="AX49" s="62"/>
      <c r="AY49" s="62"/>
      <c r="AZ49" s="62"/>
      <c r="BA49" s="62"/>
      <c r="BB49" s="62"/>
      <c r="BC49" s="62"/>
      <c r="BD49" s="63"/>
      <c r="BE49" s="36"/>
    </row>
    <row r="50" spans="1:91" s="2" customFormat="1" ht="15.2" customHeight="1">
      <c r="A50" s="36"/>
      <c r="B50" s="37"/>
      <c r="C50" s="31" t="s">
        <v>29</v>
      </c>
      <c r="D50" s="38"/>
      <c r="E50" s="38"/>
      <c r="F50" s="38"/>
      <c r="G50" s="38"/>
      <c r="H50" s="38"/>
      <c r="I50" s="38"/>
      <c r="J50" s="38"/>
      <c r="K50" s="38"/>
      <c r="L50" s="54" t="str">
        <f>IF(E14= "Vyplň údaj","",E14)</f>
        <v/>
      </c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1" t="s">
        <v>34</v>
      </c>
      <c r="AJ50" s="38"/>
      <c r="AK50" s="38"/>
      <c r="AL50" s="38"/>
      <c r="AM50" s="397" t="str">
        <f>IF(E20="","",E20)</f>
        <v>Fr.Neuwirth</v>
      </c>
      <c r="AN50" s="398"/>
      <c r="AO50" s="398"/>
      <c r="AP50" s="398"/>
      <c r="AQ50" s="38"/>
      <c r="AR50" s="41"/>
      <c r="AS50" s="401"/>
      <c r="AT50" s="402"/>
      <c r="AU50" s="64"/>
      <c r="AV50" s="64"/>
      <c r="AW50" s="64"/>
      <c r="AX50" s="64"/>
      <c r="AY50" s="64"/>
      <c r="AZ50" s="64"/>
      <c r="BA50" s="64"/>
      <c r="BB50" s="64"/>
      <c r="BC50" s="64"/>
      <c r="BD50" s="65"/>
      <c r="BE50" s="36"/>
    </row>
    <row r="51" spans="1:91" s="2" customFormat="1" ht="10.9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41"/>
      <c r="AS51" s="403"/>
      <c r="AT51" s="404"/>
      <c r="AU51" s="66"/>
      <c r="AV51" s="66"/>
      <c r="AW51" s="66"/>
      <c r="AX51" s="66"/>
      <c r="AY51" s="66"/>
      <c r="AZ51" s="66"/>
      <c r="BA51" s="66"/>
      <c r="BB51" s="66"/>
      <c r="BC51" s="66"/>
      <c r="BD51" s="67"/>
      <c r="BE51" s="36"/>
    </row>
    <row r="52" spans="1:91" s="2" customFormat="1" ht="29.25" customHeight="1">
      <c r="A52" s="36"/>
      <c r="B52" s="37"/>
      <c r="C52" s="363" t="s">
        <v>53</v>
      </c>
      <c r="D52" s="364"/>
      <c r="E52" s="364"/>
      <c r="F52" s="364"/>
      <c r="G52" s="364"/>
      <c r="H52" s="68"/>
      <c r="I52" s="373" t="s">
        <v>54</v>
      </c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95" t="s">
        <v>55</v>
      </c>
      <c r="AH52" s="364"/>
      <c r="AI52" s="364"/>
      <c r="AJ52" s="364"/>
      <c r="AK52" s="364"/>
      <c r="AL52" s="364"/>
      <c r="AM52" s="364"/>
      <c r="AN52" s="373" t="s">
        <v>56</v>
      </c>
      <c r="AO52" s="364"/>
      <c r="AP52" s="364"/>
      <c r="AQ52" s="69" t="s">
        <v>57</v>
      </c>
      <c r="AR52" s="41"/>
      <c r="AS52" s="70" t="s">
        <v>58</v>
      </c>
      <c r="AT52" s="71" t="s">
        <v>59</v>
      </c>
      <c r="AU52" s="71" t="s">
        <v>60</v>
      </c>
      <c r="AV52" s="71" t="s">
        <v>61</v>
      </c>
      <c r="AW52" s="71" t="s">
        <v>62</v>
      </c>
      <c r="AX52" s="71" t="s">
        <v>63</v>
      </c>
      <c r="AY52" s="71" t="s">
        <v>64</v>
      </c>
      <c r="AZ52" s="71" t="s">
        <v>65</v>
      </c>
      <c r="BA52" s="71" t="s">
        <v>66</v>
      </c>
      <c r="BB52" s="71" t="s">
        <v>67</v>
      </c>
      <c r="BC52" s="71" t="s">
        <v>68</v>
      </c>
      <c r="BD52" s="72" t="s">
        <v>69</v>
      </c>
      <c r="BE52" s="36"/>
    </row>
    <row r="53" spans="1:91" s="2" customFormat="1" ht="10.9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41"/>
      <c r="AS53" s="73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5"/>
      <c r="BE53" s="36"/>
    </row>
    <row r="54" spans="1:91" s="6" customFormat="1" ht="32.450000000000003" customHeight="1">
      <c r="B54" s="76"/>
      <c r="C54" s="77" t="s">
        <v>70</v>
      </c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368">
        <f>ROUND(AG55+AG62+SUM(AG68:AG73),2)</f>
        <v>0</v>
      </c>
      <c r="AH54" s="368"/>
      <c r="AI54" s="368"/>
      <c r="AJ54" s="368"/>
      <c r="AK54" s="368"/>
      <c r="AL54" s="368"/>
      <c r="AM54" s="368"/>
      <c r="AN54" s="405">
        <f t="shared" ref="AN54:AN73" si="0">SUM(AG54,AT54)</f>
        <v>0</v>
      </c>
      <c r="AO54" s="405"/>
      <c r="AP54" s="405"/>
      <c r="AQ54" s="80" t="s">
        <v>19</v>
      </c>
      <c r="AR54" s="81"/>
      <c r="AS54" s="82">
        <f>ROUND(AS55+AS62+SUM(AS68:AS73),2)</f>
        <v>0</v>
      </c>
      <c r="AT54" s="83">
        <f t="shared" ref="AT54:AT73" si="1">ROUND(SUM(AV54:AW54),2)</f>
        <v>0</v>
      </c>
      <c r="AU54" s="84">
        <f>ROUND(AU55+AU62+SUM(AU68:AU73),5)</f>
        <v>0</v>
      </c>
      <c r="AV54" s="83">
        <f>ROUND(AZ54*L29,2)</f>
        <v>0</v>
      </c>
      <c r="AW54" s="83">
        <f>ROUND(BA54*L30,2)</f>
        <v>0</v>
      </c>
      <c r="AX54" s="83">
        <f>ROUND(BB54*L29,2)</f>
        <v>0</v>
      </c>
      <c r="AY54" s="83">
        <f>ROUND(BC54*L30,2)</f>
        <v>0</v>
      </c>
      <c r="AZ54" s="83">
        <f>ROUND(AZ55+AZ62+SUM(AZ68:AZ73),2)</f>
        <v>0</v>
      </c>
      <c r="BA54" s="83">
        <f>ROUND(BA55+BA62+SUM(BA68:BA73),2)</f>
        <v>0</v>
      </c>
      <c r="BB54" s="83">
        <f>ROUND(BB55+BB62+SUM(BB68:BB73),2)</f>
        <v>0</v>
      </c>
      <c r="BC54" s="83">
        <f>ROUND(BC55+BC62+SUM(BC68:BC73),2)</f>
        <v>0</v>
      </c>
      <c r="BD54" s="85">
        <f>ROUND(BD55+BD62+SUM(BD68:BD73),2)</f>
        <v>0</v>
      </c>
      <c r="BS54" s="86" t="s">
        <v>71</v>
      </c>
      <c r="BT54" s="86" t="s">
        <v>72</v>
      </c>
      <c r="BU54" s="87" t="s">
        <v>73</v>
      </c>
      <c r="BV54" s="86" t="s">
        <v>74</v>
      </c>
      <c r="BW54" s="86" t="s">
        <v>5</v>
      </c>
      <c r="BX54" s="86" t="s">
        <v>75</v>
      </c>
      <c r="CL54" s="86" t="s">
        <v>19</v>
      </c>
    </row>
    <row r="55" spans="1:91" s="7" customFormat="1" ht="16.5" customHeight="1">
      <c r="B55" s="88"/>
      <c r="C55" s="89"/>
      <c r="D55" s="365" t="s">
        <v>76</v>
      </c>
      <c r="E55" s="365"/>
      <c r="F55" s="365"/>
      <c r="G55" s="365"/>
      <c r="H55" s="365"/>
      <c r="I55" s="90"/>
      <c r="J55" s="365" t="s">
        <v>77</v>
      </c>
      <c r="K55" s="365"/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5"/>
      <c r="AA55" s="365"/>
      <c r="AB55" s="365"/>
      <c r="AC55" s="365"/>
      <c r="AD55" s="365"/>
      <c r="AE55" s="365"/>
      <c r="AF55" s="365"/>
      <c r="AG55" s="394">
        <f>ROUND(SUM(AG56:AG61),2)</f>
        <v>0</v>
      </c>
      <c r="AH55" s="372"/>
      <c r="AI55" s="372"/>
      <c r="AJ55" s="372"/>
      <c r="AK55" s="372"/>
      <c r="AL55" s="372"/>
      <c r="AM55" s="372"/>
      <c r="AN55" s="371">
        <f t="shared" si="0"/>
        <v>0</v>
      </c>
      <c r="AO55" s="372"/>
      <c r="AP55" s="372"/>
      <c r="AQ55" s="91" t="s">
        <v>78</v>
      </c>
      <c r="AR55" s="92"/>
      <c r="AS55" s="93">
        <f>ROUND(SUM(AS56:AS61),2)</f>
        <v>0</v>
      </c>
      <c r="AT55" s="94">
        <f t="shared" si="1"/>
        <v>0</v>
      </c>
      <c r="AU55" s="95">
        <f>ROUND(SUM(AU56:AU61),5)</f>
        <v>0</v>
      </c>
      <c r="AV55" s="94">
        <f>ROUND(AZ55*L29,2)</f>
        <v>0</v>
      </c>
      <c r="AW55" s="94">
        <f>ROUND(BA55*L30,2)</f>
        <v>0</v>
      </c>
      <c r="AX55" s="94">
        <f>ROUND(BB55*L29,2)</f>
        <v>0</v>
      </c>
      <c r="AY55" s="94">
        <f>ROUND(BC55*L30,2)</f>
        <v>0</v>
      </c>
      <c r="AZ55" s="94">
        <f>ROUND(SUM(AZ56:AZ61),2)</f>
        <v>0</v>
      </c>
      <c r="BA55" s="94">
        <f>ROUND(SUM(BA56:BA61),2)</f>
        <v>0</v>
      </c>
      <c r="BB55" s="94">
        <f>ROUND(SUM(BB56:BB61),2)</f>
        <v>0</v>
      </c>
      <c r="BC55" s="94">
        <f>ROUND(SUM(BC56:BC61),2)</f>
        <v>0</v>
      </c>
      <c r="BD55" s="96">
        <f>ROUND(SUM(BD56:BD61),2)</f>
        <v>0</v>
      </c>
      <c r="BS55" s="97" t="s">
        <v>71</v>
      </c>
      <c r="BT55" s="97" t="s">
        <v>79</v>
      </c>
      <c r="BU55" s="97" t="s">
        <v>73</v>
      </c>
      <c r="BV55" s="97" t="s">
        <v>74</v>
      </c>
      <c r="BW55" s="97" t="s">
        <v>80</v>
      </c>
      <c r="BX55" s="97" t="s">
        <v>5</v>
      </c>
      <c r="CL55" s="97" t="s">
        <v>19</v>
      </c>
      <c r="CM55" s="97" t="s">
        <v>81</v>
      </c>
    </row>
    <row r="56" spans="1:91" s="4" customFormat="1" ht="16.5" customHeight="1">
      <c r="A56" s="98" t="s">
        <v>82</v>
      </c>
      <c r="B56" s="53"/>
      <c r="C56" s="99"/>
      <c r="D56" s="99"/>
      <c r="E56" s="362" t="s">
        <v>83</v>
      </c>
      <c r="F56" s="362"/>
      <c r="G56" s="362"/>
      <c r="H56" s="362"/>
      <c r="I56" s="362"/>
      <c r="J56" s="99"/>
      <c r="K56" s="362" t="s">
        <v>84</v>
      </c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2"/>
      <c r="W56" s="362"/>
      <c r="X56" s="362"/>
      <c r="Y56" s="362"/>
      <c r="Z56" s="362"/>
      <c r="AA56" s="362"/>
      <c r="AB56" s="362"/>
      <c r="AC56" s="362"/>
      <c r="AD56" s="362"/>
      <c r="AE56" s="362"/>
      <c r="AF56" s="362"/>
      <c r="AG56" s="369">
        <f>'01 - stavební část'!J32</f>
        <v>0</v>
      </c>
      <c r="AH56" s="370"/>
      <c r="AI56" s="370"/>
      <c r="AJ56" s="370"/>
      <c r="AK56" s="370"/>
      <c r="AL56" s="370"/>
      <c r="AM56" s="370"/>
      <c r="AN56" s="369">
        <f t="shared" si="0"/>
        <v>0</v>
      </c>
      <c r="AO56" s="370"/>
      <c r="AP56" s="370"/>
      <c r="AQ56" s="100" t="s">
        <v>85</v>
      </c>
      <c r="AR56" s="55"/>
      <c r="AS56" s="101">
        <v>0</v>
      </c>
      <c r="AT56" s="102">
        <f t="shared" si="1"/>
        <v>0</v>
      </c>
      <c r="AU56" s="103">
        <f>'01 - stavební část'!P127</f>
        <v>0</v>
      </c>
      <c r="AV56" s="102">
        <f>'01 - stavební část'!J35</f>
        <v>0</v>
      </c>
      <c r="AW56" s="102">
        <f>'01 - stavební část'!J36</f>
        <v>0</v>
      </c>
      <c r="AX56" s="102">
        <f>'01 - stavební část'!J37</f>
        <v>0</v>
      </c>
      <c r="AY56" s="102">
        <f>'01 - stavební část'!J38</f>
        <v>0</v>
      </c>
      <c r="AZ56" s="102">
        <f>'01 - stavební část'!F35</f>
        <v>0</v>
      </c>
      <c r="BA56" s="102">
        <f>'01 - stavební část'!F36</f>
        <v>0</v>
      </c>
      <c r="BB56" s="102">
        <f>'01 - stavební část'!F37</f>
        <v>0</v>
      </c>
      <c r="BC56" s="102">
        <f>'01 - stavební část'!F38</f>
        <v>0</v>
      </c>
      <c r="BD56" s="104">
        <f>'01 - stavební část'!F39</f>
        <v>0</v>
      </c>
      <c r="BT56" s="105" t="s">
        <v>81</v>
      </c>
      <c r="BV56" s="105" t="s">
        <v>74</v>
      </c>
      <c r="BW56" s="105" t="s">
        <v>86</v>
      </c>
      <c r="BX56" s="105" t="s">
        <v>80</v>
      </c>
      <c r="CL56" s="105" t="s">
        <v>19</v>
      </c>
    </row>
    <row r="57" spans="1:91" s="4" customFormat="1" ht="16.5" customHeight="1">
      <c r="A57" s="98" t="s">
        <v>82</v>
      </c>
      <c r="B57" s="53"/>
      <c r="C57" s="99"/>
      <c r="D57" s="99"/>
      <c r="E57" s="362" t="s">
        <v>87</v>
      </c>
      <c r="F57" s="362"/>
      <c r="G57" s="362"/>
      <c r="H57" s="362"/>
      <c r="I57" s="362"/>
      <c r="J57" s="99"/>
      <c r="K57" s="362" t="s">
        <v>88</v>
      </c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2"/>
      <c r="W57" s="362"/>
      <c r="X57" s="362"/>
      <c r="Y57" s="362"/>
      <c r="Z57" s="362"/>
      <c r="AA57" s="362"/>
      <c r="AB57" s="362"/>
      <c r="AC57" s="362"/>
      <c r="AD57" s="362"/>
      <c r="AE57" s="362"/>
      <c r="AF57" s="362"/>
      <c r="AG57" s="369">
        <f>'02 - ZTI'!J32</f>
        <v>0</v>
      </c>
      <c r="AH57" s="370"/>
      <c r="AI57" s="370"/>
      <c r="AJ57" s="370"/>
      <c r="AK57" s="370"/>
      <c r="AL57" s="370"/>
      <c r="AM57" s="370"/>
      <c r="AN57" s="369">
        <f t="shared" si="0"/>
        <v>0</v>
      </c>
      <c r="AO57" s="370"/>
      <c r="AP57" s="370"/>
      <c r="AQ57" s="100" t="s">
        <v>85</v>
      </c>
      <c r="AR57" s="55"/>
      <c r="AS57" s="101">
        <v>0</v>
      </c>
      <c r="AT57" s="102">
        <f t="shared" si="1"/>
        <v>0</v>
      </c>
      <c r="AU57" s="103">
        <f>'02 - ZTI'!P92</f>
        <v>0</v>
      </c>
      <c r="AV57" s="102">
        <f>'02 - ZTI'!J35</f>
        <v>0</v>
      </c>
      <c r="AW57" s="102">
        <f>'02 - ZTI'!J36</f>
        <v>0</v>
      </c>
      <c r="AX57" s="102">
        <f>'02 - ZTI'!J37</f>
        <v>0</v>
      </c>
      <c r="AY57" s="102">
        <f>'02 - ZTI'!J38</f>
        <v>0</v>
      </c>
      <c r="AZ57" s="102">
        <f>'02 - ZTI'!F35</f>
        <v>0</v>
      </c>
      <c r="BA57" s="102">
        <f>'02 - ZTI'!F36</f>
        <v>0</v>
      </c>
      <c r="BB57" s="102">
        <f>'02 - ZTI'!F37</f>
        <v>0</v>
      </c>
      <c r="BC57" s="102">
        <f>'02 - ZTI'!F38</f>
        <v>0</v>
      </c>
      <c r="BD57" s="104">
        <f>'02 - ZTI'!F39</f>
        <v>0</v>
      </c>
      <c r="BT57" s="105" t="s">
        <v>81</v>
      </c>
      <c r="BV57" s="105" t="s">
        <v>74</v>
      </c>
      <c r="BW57" s="105" t="s">
        <v>89</v>
      </c>
      <c r="BX57" s="105" t="s">
        <v>80</v>
      </c>
      <c r="CL57" s="105" t="s">
        <v>19</v>
      </c>
    </row>
    <row r="58" spans="1:91" s="4" customFormat="1" ht="16.5" customHeight="1">
      <c r="A58" s="98" t="s">
        <v>82</v>
      </c>
      <c r="B58" s="53"/>
      <c r="C58" s="99"/>
      <c r="D58" s="99"/>
      <c r="E58" s="362" t="s">
        <v>90</v>
      </c>
      <c r="F58" s="362"/>
      <c r="G58" s="362"/>
      <c r="H58" s="362"/>
      <c r="I58" s="362"/>
      <c r="J58" s="99"/>
      <c r="K58" s="362" t="s">
        <v>91</v>
      </c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2"/>
      <c r="AA58" s="362"/>
      <c r="AB58" s="362"/>
      <c r="AC58" s="362"/>
      <c r="AD58" s="362"/>
      <c r="AE58" s="362"/>
      <c r="AF58" s="362"/>
      <c r="AG58" s="369">
        <f>'03 - Vytápění'!J32</f>
        <v>0</v>
      </c>
      <c r="AH58" s="370"/>
      <c r="AI58" s="370"/>
      <c r="AJ58" s="370"/>
      <c r="AK58" s="370"/>
      <c r="AL58" s="370"/>
      <c r="AM58" s="370"/>
      <c r="AN58" s="369">
        <f t="shared" si="0"/>
        <v>0</v>
      </c>
      <c r="AO58" s="370"/>
      <c r="AP58" s="370"/>
      <c r="AQ58" s="100" t="s">
        <v>85</v>
      </c>
      <c r="AR58" s="55"/>
      <c r="AS58" s="101">
        <v>0</v>
      </c>
      <c r="AT58" s="102">
        <f t="shared" si="1"/>
        <v>0</v>
      </c>
      <c r="AU58" s="103">
        <f>'03 - Vytápění'!P93</f>
        <v>0</v>
      </c>
      <c r="AV58" s="102">
        <f>'03 - Vytápění'!J35</f>
        <v>0</v>
      </c>
      <c r="AW58" s="102">
        <f>'03 - Vytápění'!J36</f>
        <v>0</v>
      </c>
      <c r="AX58" s="102">
        <f>'03 - Vytápění'!J37</f>
        <v>0</v>
      </c>
      <c r="AY58" s="102">
        <f>'03 - Vytápění'!J38</f>
        <v>0</v>
      </c>
      <c r="AZ58" s="102">
        <f>'03 - Vytápění'!F35</f>
        <v>0</v>
      </c>
      <c r="BA58" s="102">
        <f>'03 - Vytápění'!F36</f>
        <v>0</v>
      </c>
      <c r="BB58" s="102">
        <f>'03 - Vytápění'!F37</f>
        <v>0</v>
      </c>
      <c r="BC58" s="102">
        <f>'03 - Vytápění'!F38</f>
        <v>0</v>
      </c>
      <c r="BD58" s="104">
        <f>'03 - Vytápění'!F39</f>
        <v>0</v>
      </c>
      <c r="BT58" s="105" t="s">
        <v>81</v>
      </c>
      <c r="BV58" s="105" t="s">
        <v>74</v>
      </c>
      <c r="BW58" s="105" t="s">
        <v>92</v>
      </c>
      <c r="BX58" s="105" t="s">
        <v>80</v>
      </c>
      <c r="CL58" s="105" t="s">
        <v>19</v>
      </c>
    </row>
    <row r="59" spans="1:91" s="4" customFormat="1" ht="23.25" customHeight="1">
      <c r="A59" s="98" t="s">
        <v>82</v>
      </c>
      <c r="B59" s="53"/>
      <c r="C59" s="99"/>
      <c r="D59" s="99"/>
      <c r="E59" s="362" t="s">
        <v>93</v>
      </c>
      <c r="F59" s="362"/>
      <c r="G59" s="362"/>
      <c r="H59" s="362"/>
      <c r="I59" s="362"/>
      <c r="J59" s="99"/>
      <c r="K59" s="362" t="s">
        <v>94</v>
      </c>
      <c r="L59" s="362"/>
      <c r="M59" s="362"/>
      <c r="N59" s="362"/>
      <c r="O59" s="362"/>
      <c r="P59" s="362"/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  <c r="AC59" s="362"/>
      <c r="AD59" s="362"/>
      <c r="AE59" s="362"/>
      <c r="AF59" s="362"/>
      <c r="AG59" s="369">
        <f>'04 - elektromontáže (siln...'!J32</f>
        <v>0</v>
      </c>
      <c r="AH59" s="370"/>
      <c r="AI59" s="370"/>
      <c r="AJ59" s="370"/>
      <c r="AK59" s="370"/>
      <c r="AL59" s="370"/>
      <c r="AM59" s="370"/>
      <c r="AN59" s="369">
        <f t="shared" si="0"/>
        <v>0</v>
      </c>
      <c r="AO59" s="370"/>
      <c r="AP59" s="370"/>
      <c r="AQ59" s="100" t="s">
        <v>85</v>
      </c>
      <c r="AR59" s="55"/>
      <c r="AS59" s="101">
        <v>0</v>
      </c>
      <c r="AT59" s="102">
        <f t="shared" si="1"/>
        <v>0</v>
      </c>
      <c r="AU59" s="103">
        <f>'04 - elektromontáže (siln...'!P177</f>
        <v>0</v>
      </c>
      <c r="AV59" s="102">
        <f>'04 - elektromontáže (siln...'!J35</f>
        <v>0</v>
      </c>
      <c r="AW59" s="102">
        <f>'04 - elektromontáže (siln...'!J36</f>
        <v>0</v>
      </c>
      <c r="AX59" s="102">
        <f>'04 - elektromontáže (siln...'!J37</f>
        <v>0</v>
      </c>
      <c r="AY59" s="102">
        <f>'04 - elektromontáže (siln...'!J38</f>
        <v>0</v>
      </c>
      <c r="AZ59" s="102">
        <f>'04 - elektromontáže (siln...'!F35</f>
        <v>0</v>
      </c>
      <c r="BA59" s="102">
        <f>'04 - elektromontáže (siln...'!F36</f>
        <v>0</v>
      </c>
      <c r="BB59" s="102">
        <f>'04 - elektromontáže (siln...'!F37</f>
        <v>0</v>
      </c>
      <c r="BC59" s="102">
        <f>'04 - elektromontáže (siln...'!F38</f>
        <v>0</v>
      </c>
      <c r="BD59" s="104">
        <f>'04 - elektromontáže (siln...'!F39</f>
        <v>0</v>
      </c>
      <c r="BT59" s="105" t="s">
        <v>81</v>
      </c>
      <c r="BV59" s="105" t="s">
        <v>74</v>
      </c>
      <c r="BW59" s="105" t="s">
        <v>95</v>
      </c>
      <c r="BX59" s="105" t="s">
        <v>80</v>
      </c>
      <c r="CL59" s="105" t="s">
        <v>19</v>
      </c>
    </row>
    <row r="60" spans="1:91" s="4" customFormat="1" ht="16.5" customHeight="1">
      <c r="A60" s="98" t="s">
        <v>82</v>
      </c>
      <c r="B60" s="53"/>
      <c r="C60" s="99"/>
      <c r="D60" s="99"/>
      <c r="E60" s="362" t="s">
        <v>96</v>
      </c>
      <c r="F60" s="362"/>
      <c r="G60" s="362"/>
      <c r="H60" s="362"/>
      <c r="I60" s="362"/>
      <c r="J60" s="99"/>
      <c r="K60" s="362" t="s">
        <v>97</v>
      </c>
      <c r="L60" s="362"/>
      <c r="M60" s="362"/>
      <c r="N60" s="362"/>
      <c r="O60" s="362"/>
      <c r="P60" s="362"/>
      <c r="Q60" s="362"/>
      <c r="R60" s="362"/>
      <c r="S60" s="362"/>
      <c r="T60" s="362"/>
      <c r="U60" s="362"/>
      <c r="V60" s="362"/>
      <c r="W60" s="362"/>
      <c r="X60" s="362"/>
      <c r="Y60" s="362"/>
      <c r="Z60" s="362"/>
      <c r="AA60" s="362"/>
      <c r="AB60" s="362"/>
      <c r="AC60" s="362"/>
      <c r="AD60" s="362"/>
      <c r="AE60" s="362"/>
      <c r="AF60" s="362"/>
      <c r="AG60" s="369">
        <f>'05 - vzduchotechnika'!J32</f>
        <v>0</v>
      </c>
      <c r="AH60" s="370"/>
      <c r="AI60" s="370"/>
      <c r="AJ60" s="370"/>
      <c r="AK60" s="370"/>
      <c r="AL60" s="370"/>
      <c r="AM60" s="370"/>
      <c r="AN60" s="369">
        <f t="shared" si="0"/>
        <v>0</v>
      </c>
      <c r="AO60" s="370"/>
      <c r="AP60" s="370"/>
      <c r="AQ60" s="100" t="s">
        <v>85</v>
      </c>
      <c r="AR60" s="55"/>
      <c r="AS60" s="101">
        <v>0</v>
      </c>
      <c r="AT60" s="102">
        <f t="shared" si="1"/>
        <v>0</v>
      </c>
      <c r="AU60" s="103">
        <f>'05 - vzduchotechnika'!P104</f>
        <v>0</v>
      </c>
      <c r="AV60" s="102">
        <f>'05 - vzduchotechnika'!J35</f>
        <v>0</v>
      </c>
      <c r="AW60" s="102">
        <f>'05 - vzduchotechnika'!J36</f>
        <v>0</v>
      </c>
      <c r="AX60" s="102">
        <f>'05 - vzduchotechnika'!J37</f>
        <v>0</v>
      </c>
      <c r="AY60" s="102">
        <f>'05 - vzduchotechnika'!J38</f>
        <v>0</v>
      </c>
      <c r="AZ60" s="102">
        <f>'05 - vzduchotechnika'!F35</f>
        <v>0</v>
      </c>
      <c r="BA60" s="102">
        <f>'05 - vzduchotechnika'!F36</f>
        <v>0</v>
      </c>
      <c r="BB60" s="102">
        <f>'05 - vzduchotechnika'!F37</f>
        <v>0</v>
      </c>
      <c r="BC60" s="102">
        <f>'05 - vzduchotechnika'!F38</f>
        <v>0</v>
      </c>
      <c r="BD60" s="104">
        <f>'05 - vzduchotechnika'!F39</f>
        <v>0</v>
      </c>
      <c r="BT60" s="105" t="s">
        <v>81</v>
      </c>
      <c r="BV60" s="105" t="s">
        <v>74</v>
      </c>
      <c r="BW60" s="105" t="s">
        <v>98</v>
      </c>
      <c r="BX60" s="105" t="s">
        <v>80</v>
      </c>
      <c r="CL60" s="105" t="s">
        <v>19</v>
      </c>
    </row>
    <row r="61" spans="1:91" s="4" customFormat="1" ht="16.5" customHeight="1">
      <c r="A61" s="98" t="s">
        <v>82</v>
      </c>
      <c r="B61" s="53"/>
      <c r="C61" s="99"/>
      <c r="D61" s="99"/>
      <c r="E61" s="362" t="s">
        <v>99</v>
      </c>
      <c r="F61" s="362"/>
      <c r="G61" s="362"/>
      <c r="H61" s="362"/>
      <c r="I61" s="362"/>
      <c r="J61" s="99"/>
      <c r="K61" s="362" t="s">
        <v>100</v>
      </c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  <c r="AC61" s="362"/>
      <c r="AD61" s="362"/>
      <c r="AE61" s="362"/>
      <c r="AF61" s="362"/>
      <c r="AG61" s="369">
        <f>'06 - gastrovybavení'!J32</f>
        <v>0</v>
      </c>
      <c r="AH61" s="370"/>
      <c r="AI61" s="370"/>
      <c r="AJ61" s="370"/>
      <c r="AK61" s="370"/>
      <c r="AL61" s="370"/>
      <c r="AM61" s="370"/>
      <c r="AN61" s="369">
        <f t="shared" si="0"/>
        <v>0</v>
      </c>
      <c r="AO61" s="370"/>
      <c r="AP61" s="370"/>
      <c r="AQ61" s="100" t="s">
        <v>85</v>
      </c>
      <c r="AR61" s="55"/>
      <c r="AS61" s="101">
        <v>0</v>
      </c>
      <c r="AT61" s="102">
        <f t="shared" si="1"/>
        <v>0</v>
      </c>
      <c r="AU61" s="103">
        <f>'06 - gastrovybavení'!P86</f>
        <v>0</v>
      </c>
      <c r="AV61" s="102">
        <f>'06 - gastrovybavení'!J35</f>
        <v>0</v>
      </c>
      <c r="AW61" s="102">
        <f>'06 - gastrovybavení'!J36</f>
        <v>0</v>
      </c>
      <c r="AX61" s="102">
        <f>'06 - gastrovybavení'!J37</f>
        <v>0</v>
      </c>
      <c r="AY61" s="102">
        <f>'06 - gastrovybavení'!J38</f>
        <v>0</v>
      </c>
      <c r="AZ61" s="102">
        <f>'06 - gastrovybavení'!F35</f>
        <v>0</v>
      </c>
      <c r="BA61" s="102">
        <f>'06 - gastrovybavení'!F36</f>
        <v>0</v>
      </c>
      <c r="BB61" s="102">
        <f>'06 - gastrovybavení'!F37</f>
        <v>0</v>
      </c>
      <c r="BC61" s="102">
        <f>'06 - gastrovybavení'!F38</f>
        <v>0</v>
      </c>
      <c r="BD61" s="104">
        <f>'06 - gastrovybavení'!F39</f>
        <v>0</v>
      </c>
      <c r="BT61" s="105" t="s">
        <v>81</v>
      </c>
      <c r="BV61" s="105" t="s">
        <v>74</v>
      </c>
      <c r="BW61" s="105" t="s">
        <v>101</v>
      </c>
      <c r="BX61" s="105" t="s">
        <v>80</v>
      </c>
      <c r="CL61" s="105" t="s">
        <v>19</v>
      </c>
    </row>
    <row r="62" spans="1:91" s="7" customFormat="1" ht="16.5" customHeight="1">
      <c r="B62" s="88"/>
      <c r="C62" s="89"/>
      <c r="D62" s="365"/>
      <c r="E62" s="365"/>
      <c r="F62" s="365"/>
      <c r="G62" s="365"/>
      <c r="H62" s="365"/>
      <c r="I62" s="90"/>
      <c r="J62" s="365"/>
      <c r="K62" s="365"/>
      <c r="L62" s="365"/>
      <c r="M62" s="365"/>
      <c r="N62" s="365"/>
      <c r="O62" s="365"/>
      <c r="P62" s="365"/>
      <c r="Q62" s="365"/>
      <c r="R62" s="365"/>
      <c r="S62" s="365"/>
      <c r="T62" s="365"/>
      <c r="U62" s="365"/>
      <c r="V62" s="365"/>
      <c r="W62" s="365"/>
      <c r="X62" s="365"/>
      <c r="Y62" s="365"/>
      <c r="Z62" s="365"/>
      <c r="AA62" s="365"/>
      <c r="AB62" s="365"/>
      <c r="AC62" s="365"/>
      <c r="AD62" s="365"/>
      <c r="AE62" s="365"/>
      <c r="AF62" s="365"/>
      <c r="AG62" s="394"/>
      <c r="AH62" s="372"/>
      <c r="AI62" s="372"/>
      <c r="AJ62" s="372"/>
      <c r="AK62" s="372"/>
      <c r="AL62" s="372"/>
      <c r="AM62" s="372"/>
      <c r="AN62" s="371"/>
      <c r="AO62" s="372"/>
      <c r="AP62" s="372"/>
      <c r="AQ62" s="91"/>
      <c r="AR62" s="92"/>
      <c r="AS62" s="93">
        <f>ROUND(SUM(AS63:AS67),2)</f>
        <v>0</v>
      </c>
      <c r="AT62" s="94">
        <f t="shared" si="1"/>
        <v>0</v>
      </c>
      <c r="AU62" s="95">
        <f>ROUND(SUM(AU63:AU67),5)</f>
        <v>0</v>
      </c>
      <c r="AV62" s="94">
        <f>ROUND(AZ62*L29,2)</f>
        <v>0</v>
      </c>
      <c r="AW62" s="94">
        <f>ROUND(BA62*L30,2)</f>
        <v>0</v>
      </c>
      <c r="AX62" s="94">
        <f>ROUND(BB62*L29,2)</f>
        <v>0</v>
      </c>
      <c r="AY62" s="94">
        <f>ROUND(BC62*L30,2)</f>
        <v>0</v>
      </c>
      <c r="AZ62" s="94">
        <f>ROUND(SUM(AZ63:AZ67),2)</f>
        <v>0</v>
      </c>
      <c r="BA62" s="94">
        <f>ROUND(SUM(BA63:BA67),2)</f>
        <v>0</v>
      </c>
      <c r="BB62" s="94">
        <f>ROUND(SUM(BB63:BB67),2)</f>
        <v>0</v>
      </c>
      <c r="BC62" s="94">
        <f>ROUND(SUM(BC63:BC67),2)</f>
        <v>0</v>
      </c>
      <c r="BD62" s="96">
        <f>ROUND(SUM(BD63:BD67),2)</f>
        <v>0</v>
      </c>
      <c r="BS62" s="97" t="s">
        <v>71</v>
      </c>
      <c r="BT62" s="97" t="s">
        <v>79</v>
      </c>
      <c r="BU62" s="97" t="s">
        <v>73</v>
      </c>
      <c r="BV62" s="97" t="s">
        <v>74</v>
      </c>
      <c r="BW62" s="97" t="s">
        <v>103</v>
      </c>
      <c r="BX62" s="97" t="s">
        <v>5</v>
      </c>
      <c r="CL62" s="97" t="s">
        <v>19</v>
      </c>
      <c r="CM62" s="97" t="s">
        <v>81</v>
      </c>
    </row>
    <row r="63" spans="1:91" s="4" customFormat="1" ht="16.5" customHeight="1">
      <c r="A63" s="98" t="s">
        <v>82</v>
      </c>
      <c r="B63" s="53"/>
      <c r="C63" s="99"/>
      <c r="D63" s="99"/>
      <c r="E63" s="362"/>
      <c r="F63" s="362"/>
      <c r="G63" s="362"/>
      <c r="H63" s="362"/>
      <c r="I63" s="362"/>
      <c r="J63" s="99"/>
      <c r="K63" s="362"/>
      <c r="L63" s="362"/>
      <c r="M63" s="362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2"/>
      <c r="AA63" s="362"/>
      <c r="AB63" s="362"/>
      <c r="AC63" s="362"/>
      <c r="AD63" s="362"/>
      <c r="AE63" s="362"/>
      <c r="AF63" s="362"/>
      <c r="AG63" s="369"/>
      <c r="AH63" s="370"/>
      <c r="AI63" s="370"/>
      <c r="AJ63" s="370"/>
      <c r="AK63" s="370"/>
      <c r="AL63" s="370"/>
      <c r="AM63" s="370"/>
      <c r="AN63" s="369"/>
      <c r="AO63" s="370"/>
      <c r="AP63" s="370"/>
      <c r="AQ63" s="100"/>
      <c r="AR63" s="55"/>
      <c r="AS63" s="101">
        <v>0</v>
      </c>
      <c r="AT63" s="102">
        <f t="shared" si="1"/>
        <v>0</v>
      </c>
      <c r="AU63" s="103">
        <f>'SO 02 stav není součástí'!P128</f>
        <v>0</v>
      </c>
      <c r="AV63" s="102">
        <f>'SO 02 stav není součástí'!J35</f>
        <v>0</v>
      </c>
      <c r="AW63" s="102">
        <f>'SO 02 stav není součástí'!J36</f>
        <v>0</v>
      </c>
      <c r="AX63" s="102">
        <f>'SO 02 stav není součástí'!J37</f>
        <v>0</v>
      </c>
      <c r="AY63" s="102">
        <f>'SO 02 stav není součástí'!J38</f>
        <v>0</v>
      </c>
      <c r="AZ63" s="102">
        <f>'SO 02 stav není součástí'!F35</f>
        <v>0</v>
      </c>
      <c r="BA63" s="102">
        <f>'SO 02 stav není součástí'!F36</f>
        <v>0</v>
      </c>
      <c r="BB63" s="102">
        <f>'SO 02 stav není součástí'!F37</f>
        <v>0</v>
      </c>
      <c r="BC63" s="102">
        <f>'SO 02 stav není součástí'!F38</f>
        <v>0</v>
      </c>
      <c r="BD63" s="104">
        <f>'SO 02 stav není součástí'!F39</f>
        <v>0</v>
      </c>
      <c r="BT63" s="105" t="s">
        <v>81</v>
      </c>
      <c r="BV63" s="105" t="s">
        <v>74</v>
      </c>
      <c r="BW63" s="105" t="s">
        <v>104</v>
      </c>
      <c r="BX63" s="105" t="s">
        <v>103</v>
      </c>
      <c r="CL63" s="105" t="s">
        <v>19</v>
      </c>
    </row>
    <row r="64" spans="1:91" s="4" customFormat="1" ht="16.5" customHeight="1">
      <c r="A64" s="98" t="s">
        <v>82</v>
      </c>
      <c r="B64" s="53"/>
      <c r="C64" s="99"/>
      <c r="D64" s="99"/>
      <c r="E64" s="362"/>
      <c r="F64" s="362"/>
      <c r="G64" s="362"/>
      <c r="H64" s="362"/>
      <c r="I64" s="362"/>
      <c r="J64" s="99"/>
      <c r="K64" s="362"/>
      <c r="L64" s="362"/>
      <c r="M64" s="362"/>
      <c r="N64" s="362"/>
      <c r="O64" s="362"/>
      <c r="P64" s="362"/>
      <c r="Q64" s="362"/>
      <c r="R64" s="362"/>
      <c r="S64" s="362"/>
      <c r="T64" s="362"/>
      <c r="U64" s="362"/>
      <c r="V64" s="362"/>
      <c r="W64" s="362"/>
      <c r="X64" s="362"/>
      <c r="Y64" s="362"/>
      <c r="Z64" s="362"/>
      <c r="AA64" s="362"/>
      <c r="AB64" s="362"/>
      <c r="AC64" s="362"/>
      <c r="AD64" s="362"/>
      <c r="AE64" s="362"/>
      <c r="AF64" s="362"/>
      <c r="AG64" s="369"/>
      <c r="AH64" s="370"/>
      <c r="AI64" s="370"/>
      <c r="AJ64" s="370"/>
      <c r="AK64" s="370"/>
      <c r="AL64" s="370"/>
      <c r="AM64" s="370"/>
      <c r="AN64" s="369"/>
      <c r="AO64" s="370"/>
      <c r="AP64" s="370"/>
      <c r="AQ64" s="100"/>
      <c r="AR64" s="55"/>
      <c r="AS64" s="101">
        <v>0</v>
      </c>
      <c r="AT64" s="102">
        <f t="shared" si="1"/>
        <v>0</v>
      </c>
      <c r="AU64" s="103">
        <f>'SO 02 ZTI není součástí'!P91</f>
        <v>0</v>
      </c>
      <c r="AV64" s="102">
        <f>'SO 02 ZTI není součástí'!J35</f>
        <v>0</v>
      </c>
      <c r="AW64" s="102">
        <f>'SO 02 ZTI není součástí'!J36</f>
        <v>0</v>
      </c>
      <c r="AX64" s="102">
        <f>'SO 02 ZTI není součástí'!J37</f>
        <v>0</v>
      </c>
      <c r="AY64" s="102">
        <f>'SO 02 ZTI není součástí'!J38</f>
        <v>0</v>
      </c>
      <c r="AZ64" s="102">
        <f>'SO 02 ZTI není součástí'!F35</f>
        <v>0</v>
      </c>
      <c r="BA64" s="102">
        <f>'SO 02 ZTI není součástí'!F36</f>
        <v>0</v>
      </c>
      <c r="BB64" s="102">
        <f>'SO 02 ZTI není součástí'!F37</f>
        <v>0</v>
      </c>
      <c r="BC64" s="102">
        <f>'SO 02 ZTI není součástí'!F38</f>
        <v>0</v>
      </c>
      <c r="BD64" s="104">
        <f>'SO 02 ZTI není součástí'!F39</f>
        <v>0</v>
      </c>
      <c r="BT64" s="105" t="s">
        <v>81</v>
      </c>
      <c r="BV64" s="105" t="s">
        <v>74</v>
      </c>
      <c r="BW64" s="105" t="s">
        <v>105</v>
      </c>
      <c r="BX64" s="105" t="s">
        <v>103</v>
      </c>
      <c r="CL64" s="105" t="s">
        <v>19</v>
      </c>
    </row>
    <row r="65" spans="1:91" s="4" customFormat="1" ht="16.5" customHeight="1">
      <c r="A65" s="98" t="s">
        <v>82</v>
      </c>
      <c r="B65" s="53"/>
      <c r="C65" s="99"/>
      <c r="D65" s="99"/>
      <c r="E65" s="362"/>
      <c r="F65" s="362"/>
      <c r="G65" s="362"/>
      <c r="H65" s="362"/>
      <c r="I65" s="362"/>
      <c r="J65" s="99"/>
      <c r="K65" s="362"/>
      <c r="L65" s="362"/>
      <c r="M65" s="362"/>
      <c r="N65" s="362"/>
      <c r="O65" s="362"/>
      <c r="P65" s="362"/>
      <c r="Q65" s="362"/>
      <c r="R65" s="362"/>
      <c r="S65" s="362"/>
      <c r="T65" s="362"/>
      <c r="U65" s="362"/>
      <c r="V65" s="362"/>
      <c r="W65" s="362"/>
      <c r="X65" s="362"/>
      <c r="Y65" s="362"/>
      <c r="Z65" s="362"/>
      <c r="AA65" s="362"/>
      <c r="AB65" s="362"/>
      <c r="AC65" s="362"/>
      <c r="AD65" s="362"/>
      <c r="AE65" s="362"/>
      <c r="AF65" s="362"/>
      <c r="AG65" s="369"/>
      <c r="AH65" s="370"/>
      <c r="AI65" s="370"/>
      <c r="AJ65" s="370"/>
      <c r="AK65" s="370"/>
      <c r="AL65" s="370"/>
      <c r="AM65" s="370"/>
      <c r="AN65" s="369"/>
      <c r="AO65" s="370"/>
      <c r="AP65" s="370"/>
      <c r="AQ65" s="100"/>
      <c r="AR65" s="55"/>
      <c r="AS65" s="101">
        <v>0</v>
      </c>
      <c r="AT65" s="102">
        <f t="shared" si="1"/>
        <v>0</v>
      </c>
      <c r="AU65" s="103">
        <f>'SO 02 Topení není součástí'!P98</f>
        <v>0</v>
      </c>
      <c r="AV65" s="102">
        <f>'SO 02 Topení není součástí'!J35</f>
        <v>0</v>
      </c>
      <c r="AW65" s="102">
        <f>'SO 02 Topení není součástí'!J36</f>
        <v>0</v>
      </c>
      <c r="AX65" s="102">
        <f>'SO 02 Topení není součástí'!J37</f>
        <v>0</v>
      </c>
      <c r="AY65" s="102">
        <f>'SO 02 Topení není součástí'!J38</f>
        <v>0</v>
      </c>
      <c r="AZ65" s="102">
        <f>'SO 02 Topení není součástí'!F35</f>
        <v>0</v>
      </c>
      <c r="BA65" s="102">
        <f>'SO 02 Topení není součástí'!F36</f>
        <v>0</v>
      </c>
      <c r="BB65" s="102">
        <f>'SO 02 Topení není součástí'!F37</f>
        <v>0</v>
      </c>
      <c r="BC65" s="102">
        <f>'SO 02 Topení není součástí'!F38</f>
        <v>0</v>
      </c>
      <c r="BD65" s="104">
        <f>'SO 02 Topení není součástí'!F39</f>
        <v>0</v>
      </c>
      <c r="BT65" s="105" t="s">
        <v>81</v>
      </c>
      <c r="BV65" s="105" t="s">
        <v>74</v>
      </c>
      <c r="BW65" s="105" t="s">
        <v>106</v>
      </c>
      <c r="BX65" s="105" t="s">
        <v>103</v>
      </c>
      <c r="CL65" s="105" t="s">
        <v>19</v>
      </c>
    </row>
    <row r="66" spans="1:91" s="4" customFormat="1" ht="23.25" customHeight="1">
      <c r="A66" s="98" t="s">
        <v>82</v>
      </c>
      <c r="B66" s="53"/>
      <c r="C66" s="99"/>
      <c r="D66" s="99"/>
      <c r="E66" s="362"/>
      <c r="F66" s="362"/>
      <c r="G66" s="362"/>
      <c r="H66" s="362"/>
      <c r="I66" s="362"/>
      <c r="J66" s="99"/>
      <c r="K66" s="362"/>
      <c r="L66" s="362"/>
      <c r="M66" s="362"/>
      <c r="N66" s="362"/>
      <c r="O66" s="362"/>
      <c r="P66" s="362"/>
      <c r="Q66" s="362"/>
      <c r="R66" s="362"/>
      <c r="S66" s="362"/>
      <c r="T66" s="362"/>
      <c r="U66" s="362"/>
      <c r="V66" s="362"/>
      <c r="W66" s="362"/>
      <c r="X66" s="362"/>
      <c r="Y66" s="362"/>
      <c r="Z66" s="362"/>
      <c r="AA66" s="362"/>
      <c r="AB66" s="362"/>
      <c r="AC66" s="362"/>
      <c r="AD66" s="362"/>
      <c r="AE66" s="362"/>
      <c r="AF66" s="362"/>
      <c r="AG66" s="369"/>
      <c r="AH66" s="370"/>
      <c r="AI66" s="370"/>
      <c r="AJ66" s="370"/>
      <c r="AK66" s="370"/>
      <c r="AL66" s="370"/>
      <c r="AM66" s="370"/>
      <c r="AN66" s="369"/>
      <c r="AO66" s="370"/>
      <c r="AP66" s="370"/>
      <c r="AQ66" s="100"/>
      <c r="AR66" s="55"/>
      <c r="AS66" s="101">
        <v>0</v>
      </c>
      <c r="AT66" s="102">
        <f t="shared" si="1"/>
        <v>0</v>
      </c>
      <c r="AU66" s="103">
        <f>'SO 02 elektro není součástí'!P160</f>
        <v>0</v>
      </c>
      <c r="AV66" s="102">
        <f>'SO 02 elektro není součástí'!J35</f>
        <v>0</v>
      </c>
      <c r="AW66" s="102">
        <f>'SO 02 elektro není součástí'!J36</f>
        <v>0</v>
      </c>
      <c r="AX66" s="102">
        <f>'SO 02 elektro není součástí'!J37</f>
        <v>0</v>
      </c>
      <c r="AY66" s="102">
        <f>'SO 02 elektro není součástí'!J38</f>
        <v>0</v>
      </c>
      <c r="AZ66" s="102">
        <f>'SO 02 elektro není součástí'!F35</f>
        <v>0</v>
      </c>
      <c r="BA66" s="102">
        <f>'SO 02 elektro není součástí'!F36</f>
        <v>0</v>
      </c>
      <c r="BB66" s="102">
        <f>'SO 02 elektro není součástí'!F37</f>
        <v>0</v>
      </c>
      <c r="BC66" s="102">
        <f>'SO 02 elektro není součástí'!F38</f>
        <v>0</v>
      </c>
      <c r="BD66" s="104">
        <f>'SO 02 elektro není součástí'!F39</f>
        <v>0</v>
      </c>
      <c r="BT66" s="105" t="s">
        <v>81</v>
      </c>
      <c r="BV66" s="105" t="s">
        <v>74</v>
      </c>
      <c r="BW66" s="105" t="s">
        <v>107</v>
      </c>
      <c r="BX66" s="105" t="s">
        <v>103</v>
      </c>
      <c r="CL66" s="105" t="s">
        <v>19</v>
      </c>
    </row>
    <row r="67" spans="1:91" s="4" customFormat="1" ht="16.5" customHeight="1">
      <c r="A67" s="98" t="s">
        <v>82</v>
      </c>
      <c r="B67" s="53"/>
      <c r="C67" s="99"/>
      <c r="D67" s="99"/>
      <c r="E67" s="362"/>
      <c r="F67" s="362"/>
      <c r="G67" s="362"/>
      <c r="H67" s="362"/>
      <c r="I67" s="362"/>
      <c r="J67" s="99"/>
      <c r="K67" s="362"/>
      <c r="L67" s="362"/>
      <c r="M67" s="362"/>
      <c r="N67" s="362"/>
      <c r="O67" s="362"/>
      <c r="P67" s="362"/>
      <c r="Q67" s="362"/>
      <c r="R67" s="362"/>
      <c r="S67" s="362"/>
      <c r="T67" s="362"/>
      <c r="U67" s="362"/>
      <c r="V67" s="362"/>
      <c r="W67" s="362"/>
      <c r="X67" s="362"/>
      <c r="Y67" s="362"/>
      <c r="Z67" s="362"/>
      <c r="AA67" s="362"/>
      <c r="AB67" s="362"/>
      <c r="AC67" s="362"/>
      <c r="AD67" s="362"/>
      <c r="AE67" s="362"/>
      <c r="AF67" s="362"/>
      <c r="AG67" s="369"/>
      <c r="AH67" s="370"/>
      <c r="AI67" s="370"/>
      <c r="AJ67" s="370"/>
      <c r="AK67" s="370"/>
      <c r="AL67" s="370"/>
      <c r="AM67" s="370"/>
      <c r="AN67" s="369"/>
      <c r="AO67" s="370"/>
      <c r="AP67" s="370"/>
      <c r="AQ67" s="100"/>
      <c r="AR67" s="55"/>
      <c r="AS67" s="101">
        <v>0</v>
      </c>
      <c r="AT67" s="102">
        <f t="shared" si="1"/>
        <v>0</v>
      </c>
      <c r="AU67" s="103">
        <f>'SO 02 VZT není součástí'!P103</f>
        <v>0</v>
      </c>
      <c r="AV67" s="102">
        <f>'SO 02 VZT není součástí'!J35</f>
        <v>0</v>
      </c>
      <c r="AW67" s="102">
        <f>'SO 02 VZT není součástí'!J36</f>
        <v>0</v>
      </c>
      <c r="AX67" s="102">
        <f>'SO 02 VZT není součástí'!J37</f>
        <v>0</v>
      </c>
      <c r="AY67" s="102">
        <f>'SO 02 VZT není součástí'!J38</f>
        <v>0</v>
      </c>
      <c r="AZ67" s="102">
        <f>'SO 02 VZT není součástí'!F35</f>
        <v>0</v>
      </c>
      <c r="BA67" s="102">
        <f>'SO 02 VZT není součástí'!F36</f>
        <v>0</v>
      </c>
      <c r="BB67" s="102">
        <f>'SO 02 VZT není součástí'!F37</f>
        <v>0</v>
      </c>
      <c r="BC67" s="102">
        <f>'SO 02 VZT není součástí'!F38</f>
        <v>0</v>
      </c>
      <c r="BD67" s="104">
        <f>'SO 02 VZT není součástí'!F39</f>
        <v>0</v>
      </c>
      <c r="BT67" s="105" t="s">
        <v>81</v>
      </c>
      <c r="BV67" s="105" t="s">
        <v>74</v>
      </c>
      <c r="BW67" s="105" t="s">
        <v>108</v>
      </c>
      <c r="BX67" s="105" t="s">
        <v>103</v>
      </c>
      <c r="CL67" s="105" t="s">
        <v>19</v>
      </c>
    </row>
    <row r="68" spans="1:91" s="7" customFormat="1" ht="16.5" customHeight="1">
      <c r="A68" s="98" t="s">
        <v>82</v>
      </c>
      <c r="B68" s="88"/>
      <c r="C68" s="89"/>
      <c r="D68" s="365" t="s">
        <v>109</v>
      </c>
      <c r="E68" s="365"/>
      <c r="F68" s="365"/>
      <c r="G68" s="365"/>
      <c r="H68" s="365"/>
      <c r="I68" s="90"/>
      <c r="J68" s="365" t="s">
        <v>110</v>
      </c>
      <c r="K68" s="365"/>
      <c r="L68" s="365"/>
      <c r="M68" s="365"/>
      <c r="N68" s="365"/>
      <c r="O68" s="365"/>
      <c r="P68" s="365"/>
      <c r="Q68" s="365"/>
      <c r="R68" s="365"/>
      <c r="S68" s="365"/>
      <c r="T68" s="365"/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71">
        <f>'SO_03 - altán'!J30</f>
        <v>0</v>
      </c>
      <c r="AH68" s="372"/>
      <c r="AI68" s="372"/>
      <c r="AJ68" s="372"/>
      <c r="AK68" s="372"/>
      <c r="AL68" s="372"/>
      <c r="AM68" s="372"/>
      <c r="AN68" s="371">
        <f t="shared" si="0"/>
        <v>0</v>
      </c>
      <c r="AO68" s="372"/>
      <c r="AP68" s="372"/>
      <c r="AQ68" s="91" t="s">
        <v>78</v>
      </c>
      <c r="AR68" s="92"/>
      <c r="AS68" s="93">
        <v>0</v>
      </c>
      <c r="AT68" s="94">
        <f t="shared" si="1"/>
        <v>0</v>
      </c>
      <c r="AU68" s="95">
        <f>'SO_03 - altán'!P94</f>
        <v>0</v>
      </c>
      <c r="AV68" s="94">
        <f>'SO_03 - altán'!J33</f>
        <v>0</v>
      </c>
      <c r="AW68" s="94">
        <f>'SO_03 - altán'!J34</f>
        <v>0</v>
      </c>
      <c r="AX68" s="94">
        <f>'SO_03 - altán'!J35</f>
        <v>0</v>
      </c>
      <c r="AY68" s="94">
        <f>'SO_03 - altán'!J36</f>
        <v>0</v>
      </c>
      <c r="AZ68" s="94">
        <f>'SO_03 - altán'!F33</f>
        <v>0</v>
      </c>
      <c r="BA68" s="94">
        <f>'SO_03 - altán'!F34</f>
        <v>0</v>
      </c>
      <c r="BB68" s="94">
        <f>'SO_03 - altán'!F35</f>
        <v>0</v>
      </c>
      <c r="BC68" s="94">
        <f>'SO_03 - altán'!F36</f>
        <v>0</v>
      </c>
      <c r="BD68" s="96">
        <f>'SO_03 - altán'!F37</f>
        <v>0</v>
      </c>
      <c r="BT68" s="97" t="s">
        <v>79</v>
      </c>
      <c r="BV68" s="97" t="s">
        <v>74</v>
      </c>
      <c r="BW68" s="97" t="s">
        <v>111</v>
      </c>
      <c r="BX68" s="97" t="s">
        <v>5</v>
      </c>
      <c r="CL68" s="97" t="s">
        <v>19</v>
      </c>
      <c r="CM68" s="97" t="s">
        <v>81</v>
      </c>
    </row>
    <row r="69" spans="1:91" s="7" customFormat="1" ht="16.5" customHeight="1">
      <c r="A69" s="98" t="s">
        <v>82</v>
      </c>
      <c r="B69" s="88"/>
      <c r="C69" s="89"/>
      <c r="D69" s="365" t="s">
        <v>112</v>
      </c>
      <c r="E69" s="365"/>
      <c r="F69" s="365"/>
      <c r="G69" s="365"/>
      <c r="H69" s="365"/>
      <c r="I69" s="90"/>
      <c r="J69" s="365" t="s">
        <v>113</v>
      </c>
      <c r="K69" s="365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71">
        <f>'SO_04 - zpevněné plochy'!J30</f>
        <v>0</v>
      </c>
      <c r="AH69" s="372"/>
      <c r="AI69" s="372"/>
      <c r="AJ69" s="372"/>
      <c r="AK69" s="372"/>
      <c r="AL69" s="372"/>
      <c r="AM69" s="372"/>
      <c r="AN69" s="371">
        <f t="shared" si="0"/>
        <v>0</v>
      </c>
      <c r="AO69" s="372"/>
      <c r="AP69" s="372"/>
      <c r="AQ69" s="91" t="s">
        <v>78</v>
      </c>
      <c r="AR69" s="92"/>
      <c r="AS69" s="93">
        <v>0</v>
      </c>
      <c r="AT69" s="94">
        <f t="shared" si="1"/>
        <v>0</v>
      </c>
      <c r="AU69" s="95">
        <f>'SO_04 - zpevněné plochy'!P88</f>
        <v>0</v>
      </c>
      <c r="AV69" s="94">
        <f>'SO_04 - zpevněné plochy'!J33</f>
        <v>0</v>
      </c>
      <c r="AW69" s="94">
        <f>'SO_04 - zpevněné plochy'!J34</f>
        <v>0</v>
      </c>
      <c r="AX69" s="94">
        <f>'SO_04 - zpevněné plochy'!J35</f>
        <v>0</v>
      </c>
      <c r="AY69" s="94">
        <f>'SO_04 - zpevněné plochy'!J36</f>
        <v>0</v>
      </c>
      <c r="AZ69" s="94">
        <f>'SO_04 - zpevněné plochy'!F33</f>
        <v>0</v>
      </c>
      <c r="BA69" s="94">
        <f>'SO_04 - zpevněné plochy'!F34</f>
        <v>0</v>
      </c>
      <c r="BB69" s="94">
        <f>'SO_04 - zpevněné plochy'!F35</f>
        <v>0</v>
      </c>
      <c r="BC69" s="94">
        <f>'SO_04 - zpevněné plochy'!F36</f>
        <v>0</v>
      </c>
      <c r="BD69" s="96">
        <f>'SO_04 - zpevněné plochy'!F37</f>
        <v>0</v>
      </c>
      <c r="BT69" s="97" t="s">
        <v>79</v>
      </c>
      <c r="BV69" s="97" t="s">
        <v>74</v>
      </c>
      <c r="BW69" s="97" t="s">
        <v>114</v>
      </c>
      <c r="BX69" s="97" t="s">
        <v>5</v>
      </c>
      <c r="CL69" s="97" t="s">
        <v>19</v>
      </c>
      <c r="CM69" s="97" t="s">
        <v>81</v>
      </c>
    </row>
    <row r="70" spans="1:91" s="7" customFormat="1" ht="24.75" customHeight="1">
      <c r="A70" s="98" t="s">
        <v>82</v>
      </c>
      <c r="B70" s="88"/>
      <c r="C70" s="89"/>
      <c r="D70" s="365" t="s">
        <v>115</v>
      </c>
      <c r="E70" s="365"/>
      <c r="F70" s="365"/>
      <c r="G70" s="365"/>
      <c r="H70" s="365"/>
      <c r="I70" s="90"/>
      <c r="J70" s="365" t="s">
        <v>116</v>
      </c>
      <c r="K70" s="365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71">
        <f>'IO 01 - Prodloužení vodov...'!J30</f>
        <v>0</v>
      </c>
      <c r="AH70" s="372"/>
      <c r="AI70" s="372"/>
      <c r="AJ70" s="372"/>
      <c r="AK70" s="372"/>
      <c r="AL70" s="372"/>
      <c r="AM70" s="372"/>
      <c r="AN70" s="371">
        <f t="shared" si="0"/>
        <v>0</v>
      </c>
      <c r="AO70" s="372"/>
      <c r="AP70" s="372"/>
      <c r="AQ70" s="91" t="s">
        <v>78</v>
      </c>
      <c r="AR70" s="92"/>
      <c r="AS70" s="93">
        <v>0</v>
      </c>
      <c r="AT70" s="94">
        <f t="shared" si="1"/>
        <v>0</v>
      </c>
      <c r="AU70" s="95">
        <f>'IO 01 - Prodloužení vodov...'!P87</f>
        <v>0</v>
      </c>
      <c r="AV70" s="94">
        <f>'IO 01 - Prodloužení vodov...'!J33</f>
        <v>0</v>
      </c>
      <c r="AW70" s="94">
        <f>'IO 01 - Prodloužení vodov...'!J34</f>
        <v>0</v>
      </c>
      <c r="AX70" s="94">
        <f>'IO 01 - Prodloužení vodov...'!J35</f>
        <v>0</v>
      </c>
      <c r="AY70" s="94">
        <f>'IO 01 - Prodloužení vodov...'!J36</f>
        <v>0</v>
      </c>
      <c r="AZ70" s="94">
        <f>'IO 01 - Prodloužení vodov...'!F33</f>
        <v>0</v>
      </c>
      <c r="BA70" s="94">
        <f>'IO 01 - Prodloužení vodov...'!F34</f>
        <v>0</v>
      </c>
      <c r="BB70" s="94">
        <f>'IO 01 - Prodloužení vodov...'!F35</f>
        <v>0</v>
      </c>
      <c r="BC70" s="94">
        <f>'IO 01 - Prodloužení vodov...'!F36</f>
        <v>0</v>
      </c>
      <c r="BD70" s="96">
        <f>'IO 01 - Prodloužení vodov...'!F37</f>
        <v>0</v>
      </c>
      <c r="BT70" s="97" t="s">
        <v>79</v>
      </c>
      <c r="BV70" s="97" t="s">
        <v>74</v>
      </c>
      <c r="BW70" s="97" t="s">
        <v>117</v>
      </c>
      <c r="BX70" s="97" t="s">
        <v>5</v>
      </c>
      <c r="CL70" s="97" t="s">
        <v>19</v>
      </c>
      <c r="CM70" s="97" t="s">
        <v>81</v>
      </c>
    </row>
    <row r="71" spans="1:91" s="7" customFormat="1" ht="16.5" customHeight="1">
      <c r="A71" s="98" t="s">
        <v>82</v>
      </c>
      <c r="B71" s="88"/>
      <c r="C71" s="89"/>
      <c r="D71" s="365" t="s">
        <v>118</v>
      </c>
      <c r="E71" s="365"/>
      <c r="F71" s="365"/>
      <c r="G71" s="365"/>
      <c r="H71" s="365"/>
      <c r="I71" s="90"/>
      <c r="J71" s="365" t="s">
        <v>119</v>
      </c>
      <c r="K71" s="365"/>
      <c r="L71" s="365"/>
      <c r="M71" s="365"/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71">
        <f>'IO 02 - Vodovodní a kanal...'!J30</f>
        <v>0</v>
      </c>
      <c r="AH71" s="372"/>
      <c r="AI71" s="372"/>
      <c r="AJ71" s="372"/>
      <c r="AK71" s="372"/>
      <c r="AL71" s="372"/>
      <c r="AM71" s="372"/>
      <c r="AN71" s="371">
        <f t="shared" si="0"/>
        <v>0</v>
      </c>
      <c r="AO71" s="372"/>
      <c r="AP71" s="372"/>
      <c r="AQ71" s="91" t="s">
        <v>78</v>
      </c>
      <c r="AR71" s="92"/>
      <c r="AS71" s="93">
        <v>0</v>
      </c>
      <c r="AT71" s="94">
        <f t="shared" si="1"/>
        <v>0</v>
      </c>
      <c r="AU71" s="95">
        <f>'IO 02 - Vodovodní a kanal...'!P88</f>
        <v>0</v>
      </c>
      <c r="AV71" s="94">
        <f>'IO 02 - Vodovodní a kanal...'!J33</f>
        <v>0</v>
      </c>
      <c r="AW71" s="94">
        <f>'IO 02 - Vodovodní a kanal...'!J34</f>
        <v>0</v>
      </c>
      <c r="AX71" s="94">
        <f>'IO 02 - Vodovodní a kanal...'!J35</f>
        <v>0</v>
      </c>
      <c r="AY71" s="94">
        <f>'IO 02 - Vodovodní a kanal...'!J36</f>
        <v>0</v>
      </c>
      <c r="AZ71" s="94">
        <f>'IO 02 - Vodovodní a kanal...'!F33</f>
        <v>0</v>
      </c>
      <c r="BA71" s="94">
        <f>'IO 02 - Vodovodní a kanal...'!F34</f>
        <v>0</v>
      </c>
      <c r="BB71" s="94">
        <f>'IO 02 - Vodovodní a kanal...'!F35</f>
        <v>0</v>
      </c>
      <c r="BC71" s="94">
        <f>'IO 02 - Vodovodní a kanal...'!F36</f>
        <v>0</v>
      </c>
      <c r="BD71" s="96">
        <f>'IO 02 - Vodovodní a kanal...'!F37</f>
        <v>0</v>
      </c>
      <c r="BT71" s="97" t="s">
        <v>79</v>
      </c>
      <c r="BV71" s="97" t="s">
        <v>74</v>
      </c>
      <c r="BW71" s="97" t="s">
        <v>120</v>
      </c>
      <c r="BX71" s="97" t="s">
        <v>5</v>
      </c>
      <c r="CL71" s="97" t="s">
        <v>19</v>
      </c>
      <c r="CM71" s="97" t="s">
        <v>81</v>
      </c>
    </row>
    <row r="72" spans="1:91" s="7" customFormat="1" ht="16.5" customHeight="1">
      <c r="A72" s="98" t="s">
        <v>82</v>
      </c>
      <c r="B72" s="88"/>
      <c r="C72" s="89"/>
      <c r="D72" s="365" t="s">
        <v>121</v>
      </c>
      <c r="E72" s="365"/>
      <c r="F72" s="365"/>
      <c r="G72" s="365"/>
      <c r="H72" s="365"/>
      <c r="I72" s="90"/>
      <c r="J72" s="365" t="s">
        <v>122</v>
      </c>
      <c r="K72" s="365"/>
      <c r="L72" s="365"/>
      <c r="M72" s="365"/>
      <c r="N72" s="365"/>
      <c r="O72" s="365"/>
      <c r="P72" s="365"/>
      <c r="Q72" s="365"/>
      <c r="R72" s="365"/>
      <c r="S72" s="365"/>
      <c r="T72" s="365"/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71">
        <f>'IO 03 - Přípojka plynu'!J30</f>
        <v>0</v>
      </c>
      <c r="AH72" s="372"/>
      <c r="AI72" s="372"/>
      <c r="AJ72" s="372"/>
      <c r="AK72" s="372"/>
      <c r="AL72" s="372"/>
      <c r="AM72" s="372"/>
      <c r="AN72" s="371">
        <f t="shared" si="0"/>
        <v>0</v>
      </c>
      <c r="AO72" s="372"/>
      <c r="AP72" s="372"/>
      <c r="AQ72" s="91" t="s">
        <v>78</v>
      </c>
      <c r="AR72" s="92"/>
      <c r="AS72" s="93">
        <v>0</v>
      </c>
      <c r="AT72" s="94">
        <f t="shared" si="1"/>
        <v>0</v>
      </c>
      <c r="AU72" s="95">
        <f>'IO 03 - Přípojka plynu'!P88</f>
        <v>0</v>
      </c>
      <c r="AV72" s="94">
        <f>'IO 03 - Přípojka plynu'!J33</f>
        <v>0</v>
      </c>
      <c r="AW72" s="94">
        <f>'IO 03 - Přípojka plynu'!J34</f>
        <v>0</v>
      </c>
      <c r="AX72" s="94">
        <f>'IO 03 - Přípojka plynu'!J35</f>
        <v>0</v>
      </c>
      <c r="AY72" s="94">
        <f>'IO 03 - Přípojka plynu'!J36</f>
        <v>0</v>
      </c>
      <c r="AZ72" s="94">
        <f>'IO 03 - Přípojka plynu'!F33</f>
        <v>0</v>
      </c>
      <c r="BA72" s="94">
        <f>'IO 03 - Přípojka plynu'!F34</f>
        <v>0</v>
      </c>
      <c r="BB72" s="94">
        <f>'IO 03 - Přípojka plynu'!F35</f>
        <v>0</v>
      </c>
      <c r="BC72" s="94">
        <f>'IO 03 - Přípojka plynu'!F36</f>
        <v>0</v>
      </c>
      <c r="BD72" s="96">
        <f>'IO 03 - Přípojka plynu'!F37</f>
        <v>0</v>
      </c>
      <c r="BT72" s="97" t="s">
        <v>79</v>
      </c>
      <c r="BV72" s="97" t="s">
        <v>74</v>
      </c>
      <c r="BW72" s="97" t="s">
        <v>123</v>
      </c>
      <c r="BX72" s="97" t="s">
        <v>5</v>
      </c>
      <c r="CL72" s="97" t="s">
        <v>19</v>
      </c>
      <c r="CM72" s="97" t="s">
        <v>81</v>
      </c>
    </row>
    <row r="73" spans="1:91" s="7" customFormat="1" ht="16.5" customHeight="1">
      <c r="A73" s="98" t="s">
        <v>82</v>
      </c>
      <c r="B73" s="88"/>
      <c r="C73" s="89"/>
      <c r="D73" s="365" t="s">
        <v>124</v>
      </c>
      <c r="E73" s="365"/>
      <c r="F73" s="365"/>
      <c r="G73" s="365"/>
      <c r="H73" s="365"/>
      <c r="I73" s="90"/>
      <c r="J73" s="365" t="s">
        <v>125</v>
      </c>
      <c r="K73" s="365"/>
      <c r="L73" s="365"/>
      <c r="M73" s="365"/>
      <c r="N73" s="365"/>
      <c r="O73" s="365"/>
      <c r="P73" s="365"/>
      <c r="Q73" s="365"/>
      <c r="R73" s="365"/>
      <c r="S73" s="365"/>
      <c r="T73" s="365"/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71">
        <f>'VON - Vedlejší a ostatní ...'!J30</f>
        <v>0</v>
      </c>
      <c r="AH73" s="372"/>
      <c r="AI73" s="372"/>
      <c r="AJ73" s="372"/>
      <c r="AK73" s="372"/>
      <c r="AL73" s="372"/>
      <c r="AM73" s="372"/>
      <c r="AN73" s="371">
        <f t="shared" si="0"/>
        <v>0</v>
      </c>
      <c r="AO73" s="372"/>
      <c r="AP73" s="372"/>
      <c r="AQ73" s="91" t="s">
        <v>78</v>
      </c>
      <c r="AR73" s="92"/>
      <c r="AS73" s="106">
        <v>0</v>
      </c>
      <c r="AT73" s="107">
        <f t="shared" si="1"/>
        <v>0</v>
      </c>
      <c r="AU73" s="108">
        <f>'VON - Vedlejší a ostatní ...'!P80</f>
        <v>0</v>
      </c>
      <c r="AV73" s="107">
        <f>'VON - Vedlejší a ostatní ...'!J33</f>
        <v>0</v>
      </c>
      <c r="AW73" s="107">
        <f>'VON - Vedlejší a ostatní ...'!J34</f>
        <v>0</v>
      </c>
      <c r="AX73" s="107">
        <f>'VON - Vedlejší a ostatní ...'!J35</f>
        <v>0</v>
      </c>
      <c r="AY73" s="107">
        <f>'VON - Vedlejší a ostatní ...'!J36</f>
        <v>0</v>
      </c>
      <c r="AZ73" s="107">
        <f>'VON - Vedlejší a ostatní ...'!F33</f>
        <v>0</v>
      </c>
      <c r="BA73" s="107">
        <f>'VON - Vedlejší a ostatní ...'!F34</f>
        <v>0</v>
      </c>
      <c r="BB73" s="107">
        <f>'VON - Vedlejší a ostatní ...'!F35</f>
        <v>0</v>
      </c>
      <c r="BC73" s="107">
        <f>'VON - Vedlejší a ostatní ...'!F36</f>
        <v>0</v>
      </c>
      <c r="BD73" s="109">
        <f>'VON - Vedlejší a ostatní ...'!F37</f>
        <v>0</v>
      </c>
      <c r="BT73" s="97" t="s">
        <v>79</v>
      </c>
      <c r="BV73" s="97" t="s">
        <v>74</v>
      </c>
      <c r="BW73" s="97" t="s">
        <v>126</v>
      </c>
      <c r="BX73" s="97" t="s">
        <v>5</v>
      </c>
      <c r="CL73" s="97" t="s">
        <v>19</v>
      </c>
      <c r="CM73" s="97" t="s">
        <v>81</v>
      </c>
    </row>
    <row r="74" spans="1:91" s="2" customFormat="1" ht="30" customHeight="1">
      <c r="A74" s="36"/>
      <c r="B74" s="37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41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</row>
    <row r="75" spans="1:91" s="2" customFormat="1" ht="6.95" customHeight="1">
      <c r="A75" s="36"/>
      <c r="B75" s="49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41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</row>
  </sheetData>
  <sheetProtection sheet="1" objects="1" scenarios="1" selectLockedCells="1" selectUnlockedCells="1"/>
  <mergeCells count="114">
    <mergeCell ref="AN69:AP69"/>
    <mergeCell ref="AG69:AM69"/>
    <mergeCell ref="AN70:AP70"/>
    <mergeCell ref="AG70:AM70"/>
    <mergeCell ref="AN71:AP71"/>
    <mergeCell ref="AG71:AM71"/>
    <mergeCell ref="AN72:AP72"/>
    <mergeCell ref="AG72:AM72"/>
    <mergeCell ref="AN73:AP73"/>
    <mergeCell ref="AG73:AM73"/>
    <mergeCell ref="AS49:AT51"/>
    <mergeCell ref="AN65:AP65"/>
    <mergeCell ref="AG65:AM65"/>
    <mergeCell ref="AN66:AP66"/>
    <mergeCell ref="AG66:AM66"/>
    <mergeCell ref="AN67:AP67"/>
    <mergeCell ref="AG67:AM67"/>
    <mergeCell ref="AN68:AP68"/>
    <mergeCell ref="AG68:AM68"/>
    <mergeCell ref="AN54:AP54"/>
    <mergeCell ref="L33:P33"/>
    <mergeCell ref="AK33:AO33"/>
    <mergeCell ref="W33:AE33"/>
    <mergeCell ref="AK35:AO35"/>
    <mergeCell ref="X35:AB35"/>
    <mergeCell ref="AR2:BE2"/>
    <mergeCell ref="AG61:AM61"/>
    <mergeCell ref="AG62:AM62"/>
    <mergeCell ref="AG59:AM59"/>
    <mergeCell ref="AG60:AM60"/>
    <mergeCell ref="AG58:AM58"/>
    <mergeCell ref="AG57:AM57"/>
    <mergeCell ref="AG56:AM56"/>
    <mergeCell ref="AG55:AM55"/>
    <mergeCell ref="AG52:AM52"/>
    <mergeCell ref="AM47:AN47"/>
    <mergeCell ref="AM49:AP49"/>
    <mergeCell ref="AM50:AP50"/>
    <mergeCell ref="AN52:AP52"/>
    <mergeCell ref="AN59:AP59"/>
    <mergeCell ref="AN55:AP55"/>
    <mergeCell ref="AN61:AP61"/>
    <mergeCell ref="AN60:AP60"/>
    <mergeCell ref="AN56:AP56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D69:H69"/>
    <mergeCell ref="J69:AF69"/>
    <mergeCell ref="D70:H70"/>
    <mergeCell ref="J70:AF70"/>
    <mergeCell ref="D71:H71"/>
    <mergeCell ref="J71:AF71"/>
    <mergeCell ref="D72:H72"/>
    <mergeCell ref="J72:AF72"/>
    <mergeCell ref="D73:H73"/>
    <mergeCell ref="J73:AF73"/>
    <mergeCell ref="L45:AO45"/>
    <mergeCell ref="E65:I65"/>
    <mergeCell ref="K65:AF65"/>
    <mergeCell ref="E66:I66"/>
    <mergeCell ref="K66:AF66"/>
    <mergeCell ref="E67:I67"/>
    <mergeCell ref="K67:AF67"/>
    <mergeCell ref="D68:H68"/>
    <mergeCell ref="J68:AF68"/>
    <mergeCell ref="AG54:AM54"/>
    <mergeCell ref="AG63:AM63"/>
    <mergeCell ref="AG64:AM64"/>
    <mergeCell ref="AN64:AP64"/>
    <mergeCell ref="AN63:AP63"/>
    <mergeCell ref="AN57:AP57"/>
    <mergeCell ref="AN62:AP62"/>
    <mergeCell ref="AN58:AP58"/>
    <mergeCell ref="E63:I63"/>
    <mergeCell ref="E64:I64"/>
    <mergeCell ref="I52:AF52"/>
    <mergeCell ref="J62:AF62"/>
    <mergeCell ref="J55:AF55"/>
    <mergeCell ref="K60:AF60"/>
    <mergeCell ref="K57:AF57"/>
    <mergeCell ref="K58:AF58"/>
    <mergeCell ref="K59:AF59"/>
    <mergeCell ref="K56:AF56"/>
    <mergeCell ref="K61:AF61"/>
    <mergeCell ref="K63:AF63"/>
    <mergeCell ref="K64:AF64"/>
    <mergeCell ref="C52:G52"/>
    <mergeCell ref="D55:H55"/>
    <mergeCell ref="D62:H62"/>
    <mergeCell ref="E61:I61"/>
    <mergeCell ref="E59:I59"/>
    <mergeCell ref="E57:I57"/>
    <mergeCell ref="E56:I56"/>
    <mergeCell ref="E60:I60"/>
    <mergeCell ref="E58:I58"/>
  </mergeCells>
  <hyperlinks>
    <hyperlink ref="A56" location="'01 - stavební část'!C2" display="/"/>
    <hyperlink ref="A57" location="'02 - ZTI'!C2" display="/"/>
    <hyperlink ref="A58" location="'03 - Vytápění'!C2" display="/"/>
    <hyperlink ref="A59" location="'04 - elektromontáže (siln...'!C2" display="/"/>
    <hyperlink ref="A60" location="'05 - vzduchotechnika'!C2" display="/"/>
    <hyperlink ref="A61" location="'06 - gastrovybavení'!C2" display="/"/>
    <hyperlink ref="A63" location="'01 - stavební část_01'!C2" display="/"/>
    <hyperlink ref="A64" location="'02 - ZTI_01'!C2" display="/"/>
    <hyperlink ref="A65" location="'03 - Vytápění_01'!C2" display="/"/>
    <hyperlink ref="A66" location="'04 - elektromontáže (siln..._01'!C2" display="/"/>
    <hyperlink ref="A67" location="'05 - vzduchotechnika_01'!C2" display="/"/>
    <hyperlink ref="A68" location="'SO_03 - altán'!C2" display="/"/>
    <hyperlink ref="A69" location="'SO_04 - zpevněné plochy'!C2" display="/"/>
    <hyperlink ref="A70" location="'IO 01 - Prodloužení vodov...'!C2" display="/"/>
    <hyperlink ref="A71" location="'IO 02 - Vodovodní a kanal...'!C2" display="/"/>
    <hyperlink ref="A72" location="'IO 03 - Přípojka plynu'!C2" display="/"/>
    <hyperlink ref="A73" location="'VON - Vedlejší a ostatní ...'!C2" display="/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pageSetUpPr fitToPage="1"/>
  </sheetPr>
  <dimension ref="A2:BM227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117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2" customFormat="1" ht="12" customHeight="1">
      <c r="A8" s="36"/>
      <c r="B8" s="41"/>
      <c r="C8" s="36"/>
      <c r="D8" s="116" t="s">
        <v>128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12" t="s">
        <v>5117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11. 11. 2020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13" t="str">
        <f>'Rekapitulace stavby'!E14</f>
        <v>Vyplň údaj</v>
      </c>
      <c r="F18" s="414"/>
      <c r="G18" s="414"/>
      <c r="H18" s="414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2430</v>
      </c>
      <c r="F24" s="36"/>
      <c r="G24" s="36"/>
      <c r="H24" s="36"/>
      <c r="I24" s="119" t="s">
        <v>28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21"/>
      <c r="B27" s="122"/>
      <c r="C27" s="121"/>
      <c r="D27" s="121"/>
      <c r="E27" s="415" t="s">
        <v>37</v>
      </c>
      <c r="F27" s="415"/>
      <c r="G27" s="415"/>
      <c r="H27" s="415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ROUND(J87,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ROUND((SUM(BE87:BE226)),  2)</f>
        <v>0</v>
      </c>
      <c r="G33" s="36"/>
      <c r="H33" s="36"/>
      <c r="I33" s="133">
        <v>0.21</v>
      </c>
      <c r="J33" s="132">
        <f>ROUND(((SUM(BE87:BE226))*I33),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ROUND((SUM(BF87:BF226)),  2)</f>
        <v>0</v>
      </c>
      <c r="G34" s="36"/>
      <c r="H34" s="36"/>
      <c r="I34" s="133">
        <v>0.15</v>
      </c>
      <c r="J34" s="132">
        <f>ROUND(((SUM(BF87:BF226))*I34),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ROUND((SUM(BG87:BG226)),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ROUND((SUM(BH87:BH226)),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ROUND((SUM(BI87:BI226)),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132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7" t="str">
        <f>E7</f>
        <v>Novostavba víceúčelových objektů na p.č.1542/1 a 1521/2 v k.ú.Cetoraz</v>
      </c>
      <c r="F48" s="408"/>
      <c r="G48" s="408"/>
      <c r="H48" s="40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66" t="str">
        <f>E9</f>
        <v>IO 01 - Prodloužení vodovodu, přeložka zatrubněné vodoteče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Cetoraz</v>
      </c>
      <c r="G52" s="38"/>
      <c r="H52" s="38"/>
      <c r="I52" s="119" t="s">
        <v>23</v>
      </c>
      <c r="J52" s="61" t="str">
        <f>IF(J12="","",J12)</f>
        <v>11. 11. 2020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40.15" customHeight="1">
      <c r="A54" s="36"/>
      <c r="B54" s="37"/>
      <c r="C54" s="31" t="s">
        <v>25</v>
      </c>
      <c r="D54" s="38"/>
      <c r="E54" s="38"/>
      <c r="F54" s="29" t="str">
        <f>E15</f>
        <v>Obec Cetoraz, Cetoraz 206, 39411 Cetoraz</v>
      </c>
      <c r="G54" s="38"/>
      <c r="H54" s="38"/>
      <c r="I54" s="119" t="s">
        <v>31</v>
      </c>
      <c r="J54" s="34" t="str">
        <f>E21</f>
        <v>Ing.Josef Slabý, Arnolec 30, 58827 Jamné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>Veronika Šturcová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133</v>
      </c>
      <c r="D57" s="149"/>
      <c r="E57" s="149"/>
      <c r="F57" s="149"/>
      <c r="G57" s="149"/>
      <c r="H57" s="149"/>
      <c r="I57" s="150"/>
      <c r="J57" s="151" t="s">
        <v>134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J87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135</v>
      </c>
    </row>
    <row r="60" spans="1:47" s="9" customFormat="1" ht="24.95" customHeight="1">
      <c r="B60" s="153"/>
      <c r="C60" s="154"/>
      <c r="D60" s="155" t="s">
        <v>136</v>
      </c>
      <c r="E60" s="156"/>
      <c r="F60" s="156"/>
      <c r="G60" s="156"/>
      <c r="H60" s="156"/>
      <c r="I60" s="157"/>
      <c r="J60" s="158">
        <f>J88</f>
        <v>0</v>
      </c>
      <c r="K60" s="154"/>
      <c r="L60" s="159"/>
    </row>
    <row r="61" spans="1:47" s="10" customFormat="1" ht="19.899999999999999" customHeight="1">
      <c r="B61" s="160"/>
      <c r="C61" s="99"/>
      <c r="D61" s="161" t="s">
        <v>137</v>
      </c>
      <c r="E61" s="162"/>
      <c r="F61" s="162"/>
      <c r="G61" s="162"/>
      <c r="H61" s="162"/>
      <c r="I61" s="163"/>
      <c r="J61" s="164">
        <f>J89</f>
        <v>0</v>
      </c>
      <c r="K61" s="99"/>
      <c r="L61" s="165"/>
    </row>
    <row r="62" spans="1:47" s="10" customFormat="1" ht="19.899999999999999" customHeight="1">
      <c r="B62" s="160"/>
      <c r="C62" s="99"/>
      <c r="D62" s="161" t="s">
        <v>139</v>
      </c>
      <c r="E62" s="162"/>
      <c r="F62" s="162"/>
      <c r="G62" s="162"/>
      <c r="H62" s="162"/>
      <c r="I62" s="163"/>
      <c r="J62" s="164">
        <f>J158</f>
        <v>0</v>
      </c>
      <c r="K62" s="99"/>
      <c r="L62" s="165"/>
    </row>
    <row r="63" spans="1:47" s="10" customFormat="1" ht="19.899999999999999" customHeight="1">
      <c r="B63" s="160"/>
      <c r="C63" s="99"/>
      <c r="D63" s="161" t="s">
        <v>3533</v>
      </c>
      <c r="E63" s="162"/>
      <c r="F63" s="162"/>
      <c r="G63" s="162"/>
      <c r="H63" s="162"/>
      <c r="I63" s="163"/>
      <c r="J63" s="164">
        <f>J163</f>
        <v>0</v>
      </c>
      <c r="K63" s="99"/>
      <c r="L63" s="165"/>
    </row>
    <row r="64" spans="1:47" s="10" customFormat="1" ht="19.899999999999999" customHeight="1">
      <c r="B64" s="160"/>
      <c r="C64" s="99"/>
      <c r="D64" s="161" t="s">
        <v>141</v>
      </c>
      <c r="E64" s="162"/>
      <c r="F64" s="162"/>
      <c r="G64" s="162"/>
      <c r="H64" s="162"/>
      <c r="I64" s="163"/>
      <c r="J64" s="164">
        <f>J166</f>
        <v>0</v>
      </c>
      <c r="K64" s="99"/>
      <c r="L64" s="165"/>
    </row>
    <row r="65" spans="1:31" s="10" customFormat="1" ht="19.899999999999999" customHeight="1">
      <c r="B65" s="160"/>
      <c r="C65" s="99"/>
      <c r="D65" s="161" t="s">
        <v>5118</v>
      </c>
      <c r="E65" s="162"/>
      <c r="F65" s="162"/>
      <c r="G65" s="162"/>
      <c r="H65" s="162"/>
      <c r="I65" s="163"/>
      <c r="J65" s="164">
        <f>J175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150</v>
      </c>
      <c r="E66" s="162"/>
      <c r="F66" s="162"/>
      <c r="G66" s="162"/>
      <c r="H66" s="162"/>
      <c r="I66" s="163"/>
      <c r="J66" s="164">
        <f>J222</f>
        <v>0</v>
      </c>
      <c r="K66" s="99"/>
      <c r="L66" s="165"/>
    </row>
    <row r="67" spans="1:31" s="10" customFormat="1" ht="19.899999999999999" customHeight="1">
      <c r="B67" s="160"/>
      <c r="C67" s="99"/>
      <c r="D67" s="161" t="s">
        <v>153</v>
      </c>
      <c r="E67" s="162"/>
      <c r="F67" s="162"/>
      <c r="G67" s="162"/>
      <c r="H67" s="162"/>
      <c r="I67" s="163"/>
      <c r="J67" s="164">
        <f>J225</f>
        <v>0</v>
      </c>
      <c r="K67" s="99"/>
      <c r="L67" s="165"/>
    </row>
    <row r="68" spans="1:31" s="2" customFormat="1" ht="21.75" customHeight="1">
      <c r="A68" s="36"/>
      <c r="B68" s="37"/>
      <c r="C68" s="38"/>
      <c r="D68" s="38"/>
      <c r="E68" s="38"/>
      <c r="F68" s="38"/>
      <c r="G68" s="38"/>
      <c r="H68" s="38"/>
      <c r="I68" s="117"/>
      <c r="J68" s="38"/>
      <c r="K68" s="38"/>
      <c r="L68" s="11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31" s="2" customFormat="1" ht="6.95" customHeight="1">
      <c r="A69" s="36"/>
      <c r="B69" s="49"/>
      <c r="C69" s="50"/>
      <c r="D69" s="50"/>
      <c r="E69" s="50"/>
      <c r="F69" s="50"/>
      <c r="G69" s="50"/>
      <c r="H69" s="50"/>
      <c r="I69" s="144"/>
      <c r="J69" s="50"/>
      <c r="K69" s="50"/>
      <c r="L69" s="11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3" spans="1:31" s="2" customFormat="1" ht="6.95" customHeight="1">
      <c r="A73" s="36"/>
      <c r="B73" s="51"/>
      <c r="C73" s="52"/>
      <c r="D73" s="52"/>
      <c r="E73" s="52"/>
      <c r="F73" s="52"/>
      <c r="G73" s="52"/>
      <c r="H73" s="52"/>
      <c r="I73" s="147"/>
      <c r="J73" s="52"/>
      <c r="K73" s="52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24.95" customHeight="1">
      <c r="A74" s="36"/>
      <c r="B74" s="37"/>
      <c r="C74" s="25" t="s">
        <v>178</v>
      </c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2" customHeight="1">
      <c r="A76" s="36"/>
      <c r="B76" s="37"/>
      <c r="C76" s="31" t="s">
        <v>16</v>
      </c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6.5" customHeight="1">
      <c r="A77" s="36"/>
      <c r="B77" s="37"/>
      <c r="C77" s="38"/>
      <c r="D77" s="38"/>
      <c r="E77" s="407" t="str">
        <f>E7</f>
        <v>Novostavba víceúčelových objektů na p.č.1542/1 a 1521/2 v k.ú.Cetoraz</v>
      </c>
      <c r="F77" s="408"/>
      <c r="G77" s="408"/>
      <c r="H77" s="408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2" customHeight="1">
      <c r="A78" s="36"/>
      <c r="B78" s="37"/>
      <c r="C78" s="31" t="s">
        <v>128</v>
      </c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6.5" customHeight="1">
      <c r="A79" s="36"/>
      <c r="B79" s="37"/>
      <c r="C79" s="38"/>
      <c r="D79" s="38"/>
      <c r="E79" s="366" t="str">
        <f>E9</f>
        <v>IO 01 - Prodloužení vodovodu, přeložka zatrubněné vodoteče</v>
      </c>
      <c r="F79" s="406"/>
      <c r="G79" s="406"/>
      <c r="H79" s="406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21</v>
      </c>
      <c r="D81" s="38"/>
      <c r="E81" s="38"/>
      <c r="F81" s="29" t="str">
        <f>F12</f>
        <v>Cetoraz</v>
      </c>
      <c r="G81" s="38"/>
      <c r="H81" s="38"/>
      <c r="I81" s="119" t="s">
        <v>23</v>
      </c>
      <c r="J81" s="61" t="str">
        <f>IF(J12="","",J12)</f>
        <v>11. 11. 2020</v>
      </c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40.15" customHeight="1">
      <c r="A83" s="36"/>
      <c r="B83" s="37"/>
      <c r="C83" s="31" t="s">
        <v>25</v>
      </c>
      <c r="D83" s="38"/>
      <c r="E83" s="38"/>
      <c r="F83" s="29" t="str">
        <f>E15</f>
        <v>Obec Cetoraz, Cetoraz 206, 39411 Cetoraz</v>
      </c>
      <c r="G83" s="38"/>
      <c r="H83" s="38"/>
      <c r="I83" s="119" t="s">
        <v>31</v>
      </c>
      <c r="J83" s="34" t="str">
        <f>E21</f>
        <v>Ing.Josef Slabý, Arnolec 30, 58827 Jamné</v>
      </c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5.2" customHeight="1">
      <c r="A84" s="36"/>
      <c r="B84" s="37"/>
      <c r="C84" s="31" t="s">
        <v>29</v>
      </c>
      <c r="D84" s="38"/>
      <c r="E84" s="38"/>
      <c r="F84" s="29" t="str">
        <f>IF(E18="","",E18)</f>
        <v>Vyplň údaj</v>
      </c>
      <c r="G84" s="38"/>
      <c r="H84" s="38"/>
      <c r="I84" s="119" t="s">
        <v>34</v>
      </c>
      <c r="J84" s="34" t="str">
        <f>E24</f>
        <v>Veronika Šturcová</v>
      </c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0.35" customHeight="1">
      <c r="A85" s="36"/>
      <c r="B85" s="37"/>
      <c r="C85" s="38"/>
      <c r="D85" s="38"/>
      <c r="E85" s="38"/>
      <c r="F85" s="38"/>
      <c r="G85" s="38"/>
      <c r="H85" s="38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11" customFormat="1" ht="29.25" customHeight="1">
      <c r="A86" s="166"/>
      <c r="B86" s="167"/>
      <c r="C86" s="168" t="s">
        <v>179</v>
      </c>
      <c r="D86" s="169" t="s">
        <v>57</v>
      </c>
      <c r="E86" s="169" t="s">
        <v>53</v>
      </c>
      <c r="F86" s="169" t="s">
        <v>54</v>
      </c>
      <c r="G86" s="169" t="s">
        <v>180</v>
      </c>
      <c r="H86" s="169" t="s">
        <v>181</v>
      </c>
      <c r="I86" s="170" t="s">
        <v>182</v>
      </c>
      <c r="J86" s="169" t="s">
        <v>134</v>
      </c>
      <c r="K86" s="171" t="s">
        <v>183</v>
      </c>
      <c r="L86" s="172"/>
      <c r="M86" s="70" t="s">
        <v>19</v>
      </c>
      <c r="N86" s="71" t="s">
        <v>42</v>
      </c>
      <c r="O86" s="71" t="s">
        <v>184</v>
      </c>
      <c r="P86" s="71" t="s">
        <v>185</v>
      </c>
      <c r="Q86" s="71" t="s">
        <v>186</v>
      </c>
      <c r="R86" s="71" t="s">
        <v>187</v>
      </c>
      <c r="S86" s="71" t="s">
        <v>188</v>
      </c>
      <c r="T86" s="72" t="s">
        <v>189</v>
      </c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</row>
    <row r="87" spans="1:65" s="2" customFormat="1" ht="22.9" customHeight="1">
      <c r="A87" s="36"/>
      <c r="B87" s="37"/>
      <c r="C87" s="77" t="s">
        <v>190</v>
      </c>
      <c r="D87" s="38"/>
      <c r="E87" s="38"/>
      <c r="F87" s="38"/>
      <c r="G87" s="38"/>
      <c r="H87" s="38"/>
      <c r="I87" s="117"/>
      <c r="J87" s="173">
        <f>BK87</f>
        <v>0</v>
      </c>
      <c r="K87" s="38"/>
      <c r="L87" s="41"/>
      <c r="M87" s="73"/>
      <c r="N87" s="174"/>
      <c r="O87" s="74"/>
      <c r="P87" s="175">
        <f>P88</f>
        <v>0</v>
      </c>
      <c r="Q87" s="74"/>
      <c r="R87" s="175">
        <f>R88</f>
        <v>180.98254649999998</v>
      </c>
      <c r="S87" s="74"/>
      <c r="T87" s="176">
        <f>T88</f>
        <v>0</v>
      </c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T87" s="19" t="s">
        <v>71</v>
      </c>
      <c r="AU87" s="19" t="s">
        <v>135</v>
      </c>
      <c r="BK87" s="177">
        <f>BK88</f>
        <v>0</v>
      </c>
    </row>
    <row r="88" spans="1:65" s="12" customFormat="1" ht="25.9" customHeight="1">
      <c r="B88" s="178"/>
      <c r="C88" s="179"/>
      <c r="D88" s="180" t="s">
        <v>71</v>
      </c>
      <c r="E88" s="181" t="s">
        <v>191</v>
      </c>
      <c r="F88" s="181" t="s">
        <v>192</v>
      </c>
      <c r="G88" s="179"/>
      <c r="H88" s="179"/>
      <c r="I88" s="182"/>
      <c r="J88" s="183">
        <f>BK88</f>
        <v>0</v>
      </c>
      <c r="K88" s="179"/>
      <c r="L88" s="184"/>
      <c r="M88" s="185"/>
      <c r="N88" s="186"/>
      <c r="O88" s="186"/>
      <c r="P88" s="187">
        <f>P89+P158+P163+P166+P175+P222+P225</f>
        <v>0</v>
      </c>
      <c r="Q88" s="186"/>
      <c r="R88" s="187">
        <f>R89+R158+R163+R166+R175+R222+R225</f>
        <v>180.98254649999998</v>
      </c>
      <c r="S88" s="186"/>
      <c r="T88" s="188">
        <f>T89+T158+T163+T166+T175+T222+T225</f>
        <v>0</v>
      </c>
      <c r="AR88" s="189" t="s">
        <v>79</v>
      </c>
      <c r="AT88" s="190" t="s">
        <v>71</v>
      </c>
      <c r="AU88" s="190" t="s">
        <v>72</v>
      </c>
      <c r="AY88" s="189" t="s">
        <v>193</v>
      </c>
      <c r="BK88" s="191">
        <f>BK89+BK158+BK163+BK166+BK175+BK222+BK225</f>
        <v>0</v>
      </c>
    </row>
    <row r="89" spans="1:65" s="12" customFormat="1" ht="22.9" customHeight="1">
      <c r="B89" s="178"/>
      <c r="C89" s="179"/>
      <c r="D89" s="180" t="s">
        <v>71</v>
      </c>
      <c r="E89" s="192" t="s">
        <v>79</v>
      </c>
      <c r="F89" s="192" t="s">
        <v>194</v>
      </c>
      <c r="G89" s="179"/>
      <c r="H89" s="179"/>
      <c r="I89" s="182"/>
      <c r="J89" s="193">
        <f>BK89</f>
        <v>0</v>
      </c>
      <c r="K89" s="179"/>
      <c r="L89" s="184"/>
      <c r="M89" s="185"/>
      <c r="N89" s="186"/>
      <c r="O89" s="186"/>
      <c r="P89" s="187">
        <f>SUM(P90:P157)</f>
        <v>0</v>
      </c>
      <c r="Q89" s="186"/>
      <c r="R89" s="187">
        <f>SUM(R90:R157)</f>
        <v>137.83814999999998</v>
      </c>
      <c r="S89" s="186"/>
      <c r="T89" s="188">
        <f>SUM(T90:T157)</f>
        <v>0</v>
      </c>
      <c r="AR89" s="189" t="s">
        <v>79</v>
      </c>
      <c r="AT89" s="190" t="s">
        <v>71</v>
      </c>
      <c r="AU89" s="190" t="s">
        <v>79</v>
      </c>
      <c r="AY89" s="189" t="s">
        <v>193</v>
      </c>
      <c r="BK89" s="191">
        <f>SUM(BK90:BK157)</f>
        <v>0</v>
      </c>
    </row>
    <row r="90" spans="1:65" s="2" customFormat="1" ht="44.25" customHeight="1">
      <c r="A90" s="36"/>
      <c r="B90" s="37"/>
      <c r="C90" s="194" t="s">
        <v>79</v>
      </c>
      <c r="D90" s="194" t="s">
        <v>195</v>
      </c>
      <c r="E90" s="195" t="s">
        <v>5119</v>
      </c>
      <c r="F90" s="196" t="s">
        <v>5120</v>
      </c>
      <c r="G90" s="197" t="s">
        <v>391</v>
      </c>
      <c r="H90" s="198">
        <v>3</v>
      </c>
      <c r="I90" s="199"/>
      <c r="J90" s="200">
        <f>ROUND(I90*H90,2)</f>
        <v>0</v>
      </c>
      <c r="K90" s="196" t="s">
        <v>199</v>
      </c>
      <c r="L90" s="41"/>
      <c r="M90" s="201" t="s">
        <v>19</v>
      </c>
      <c r="N90" s="202" t="s">
        <v>43</v>
      </c>
      <c r="O90" s="66"/>
      <c r="P90" s="203">
        <f>O90*H90</f>
        <v>0</v>
      </c>
      <c r="Q90" s="203">
        <v>8.6800000000000002E-3</v>
      </c>
      <c r="R90" s="203">
        <f>Q90*H90</f>
        <v>2.6040000000000001E-2</v>
      </c>
      <c r="S90" s="203">
        <v>0</v>
      </c>
      <c r="T90" s="204">
        <f>S90*H90</f>
        <v>0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R90" s="205" t="s">
        <v>200</v>
      </c>
      <c r="AT90" s="205" t="s">
        <v>195</v>
      </c>
      <c r="AU90" s="205" t="s">
        <v>81</v>
      </c>
      <c r="AY90" s="19" t="s">
        <v>193</v>
      </c>
      <c r="BE90" s="206">
        <f>IF(N90="základní",J90,0)</f>
        <v>0</v>
      </c>
      <c r="BF90" s="206">
        <f>IF(N90="snížená",J90,0)</f>
        <v>0</v>
      </c>
      <c r="BG90" s="206">
        <f>IF(N90="zákl. přenesená",J90,0)</f>
        <v>0</v>
      </c>
      <c r="BH90" s="206">
        <f>IF(N90="sníž. přenesená",J90,0)</f>
        <v>0</v>
      </c>
      <c r="BI90" s="206">
        <f>IF(N90="nulová",J90,0)</f>
        <v>0</v>
      </c>
      <c r="BJ90" s="19" t="s">
        <v>79</v>
      </c>
      <c r="BK90" s="206">
        <f>ROUND(I90*H90,2)</f>
        <v>0</v>
      </c>
      <c r="BL90" s="19" t="s">
        <v>200</v>
      </c>
      <c r="BM90" s="205" t="s">
        <v>5121</v>
      </c>
    </row>
    <row r="91" spans="1:65" s="2" customFormat="1" ht="44.25" customHeight="1">
      <c r="A91" s="36"/>
      <c r="B91" s="37"/>
      <c r="C91" s="194" t="s">
        <v>81</v>
      </c>
      <c r="D91" s="194" t="s">
        <v>195</v>
      </c>
      <c r="E91" s="195" t="s">
        <v>5122</v>
      </c>
      <c r="F91" s="196" t="s">
        <v>5123</v>
      </c>
      <c r="G91" s="197" t="s">
        <v>391</v>
      </c>
      <c r="H91" s="198">
        <v>4</v>
      </c>
      <c r="I91" s="199"/>
      <c r="J91" s="200">
        <f>ROUND(I91*H91,2)</f>
        <v>0</v>
      </c>
      <c r="K91" s="196" t="s">
        <v>199</v>
      </c>
      <c r="L91" s="41"/>
      <c r="M91" s="201" t="s">
        <v>19</v>
      </c>
      <c r="N91" s="202" t="s">
        <v>43</v>
      </c>
      <c r="O91" s="66"/>
      <c r="P91" s="203">
        <f>O91*H91</f>
        <v>0</v>
      </c>
      <c r="Q91" s="203">
        <v>3.6900000000000002E-2</v>
      </c>
      <c r="R91" s="203">
        <f>Q91*H91</f>
        <v>0.14760000000000001</v>
      </c>
      <c r="S91" s="203">
        <v>0</v>
      </c>
      <c r="T91" s="204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205" t="s">
        <v>200</v>
      </c>
      <c r="AT91" s="205" t="s">
        <v>195</v>
      </c>
      <c r="AU91" s="205" t="s">
        <v>81</v>
      </c>
      <c r="AY91" s="19" t="s">
        <v>193</v>
      </c>
      <c r="BE91" s="206">
        <f>IF(N91="základní",J91,0)</f>
        <v>0</v>
      </c>
      <c r="BF91" s="206">
        <f>IF(N91="snížená",J91,0)</f>
        <v>0</v>
      </c>
      <c r="BG91" s="206">
        <f>IF(N91="zákl. přenesená",J91,0)</f>
        <v>0</v>
      </c>
      <c r="BH91" s="206">
        <f>IF(N91="sníž. přenesená",J91,0)</f>
        <v>0</v>
      </c>
      <c r="BI91" s="206">
        <f>IF(N91="nulová",J91,0)</f>
        <v>0</v>
      </c>
      <c r="BJ91" s="19" t="s">
        <v>79</v>
      </c>
      <c r="BK91" s="206">
        <f>ROUND(I91*H91,2)</f>
        <v>0</v>
      </c>
      <c r="BL91" s="19" t="s">
        <v>200</v>
      </c>
      <c r="BM91" s="205" t="s">
        <v>5124</v>
      </c>
    </row>
    <row r="92" spans="1:65" s="2" customFormat="1" ht="44.25" customHeight="1">
      <c r="A92" s="36"/>
      <c r="B92" s="37"/>
      <c r="C92" s="194" t="s">
        <v>209</v>
      </c>
      <c r="D92" s="194" t="s">
        <v>195</v>
      </c>
      <c r="E92" s="195" t="s">
        <v>5125</v>
      </c>
      <c r="F92" s="196" t="s">
        <v>5126</v>
      </c>
      <c r="G92" s="197" t="s">
        <v>391</v>
      </c>
      <c r="H92" s="198">
        <v>2</v>
      </c>
      <c r="I92" s="199"/>
      <c r="J92" s="200">
        <f>ROUND(I92*H92,2)</f>
        <v>0</v>
      </c>
      <c r="K92" s="196" t="s">
        <v>199</v>
      </c>
      <c r="L92" s="41"/>
      <c r="M92" s="201" t="s">
        <v>19</v>
      </c>
      <c r="N92" s="202" t="s">
        <v>43</v>
      </c>
      <c r="O92" s="66"/>
      <c r="P92" s="203">
        <f>O92*H92</f>
        <v>0</v>
      </c>
      <c r="Q92" s="203">
        <v>1.068E-2</v>
      </c>
      <c r="R92" s="203">
        <f>Q92*H92</f>
        <v>2.1360000000000001E-2</v>
      </c>
      <c r="S92" s="203">
        <v>0</v>
      </c>
      <c r="T92" s="204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205" t="s">
        <v>200</v>
      </c>
      <c r="AT92" s="205" t="s">
        <v>195</v>
      </c>
      <c r="AU92" s="205" t="s">
        <v>81</v>
      </c>
      <c r="AY92" s="19" t="s">
        <v>193</v>
      </c>
      <c r="BE92" s="206">
        <f>IF(N92="základní",J92,0)</f>
        <v>0</v>
      </c>
      <c r="BF92" s="206">
        <f>IF(N92="snížená",J92,0)</f>
        <v>0</v>
      </c>
      <c r="BG92" s="206">
        <f>IF(N92="zákl. přenesená",J92,0)</f>
        <v>0</v>
      </c>
      <c r="BH92" s="206">
        <f>IF(N92="sníž. přenesená",J92,0)</f>
        <v>0</v>
      </c>
      <c r="BI92" s="206">
        <f>IF(N92="nulová",J92,0)</f>
        <v>0</v>
      </c>
      <c r="BJ92" s="19" t="s">
        <v>79</v>
      </c>
      <c r="BK92" s="206">
        <f>ROUND(I92*H92,2)</f>
        <v>0</v>
      </c>
      <c r="BL92" s="19" t="s">
        <v>200</v>
      </c>
      <c r="BM92" s="205" t="s">
        <v>5127</v>
      </c>
    </row>
    <row r="93" spans="1:65" s="2" customFormat="1" ht="44.25" customHeight="1">
      <c r="A93" s="36"/>
      <c r="B93" s="37"/>
      <c r="C93" s="194" t="s">
        <v>200</v>
      </c>
      <c r="D93" s="194" t="s">
        <v>195</v>
      </c>
      <c r="E93" s="195" t="s">
        <v>5128</v>
      </c>
      <c r="F93" s="196" t="s">
        <v>5129</v>
      </c>
      <c r="G93" s="197" t="s">
        <v>391</v>
      </c>
      <c r="H93" s="198">
        <v>3</v>
      </c>
      <c r="I93" s="199"/>
      <c r="J93" s="200">
        <f>ROUND(I93*H93,2)</f>
        <v>0</v>
      </c>
      <c r="K93" s="196" t="s">
        <v>199</v>
      </c>
      <c r="L93" s="41"/>
      <c r="M93" s="201" t="s">
        <v>19</v>
      </c>
      <c r="N93" s="202" t="s">
        <v>43</v>
      </c>
      <c r="O93" s="66"/>
      <c r="P93" s="203">
        <f>O93*H93</f>
        <v>0</v>
      </c>
      <c r="Q93" s="203">
        <v>3.6900000000000002E-2</v>
      </c>
      <c r="R93" s="203">
        <f>Q93*H93</f>
        <v>0.11070000000000001</v>
      </c>
      <c r="S93" s="203">
        <v>0</v>
      </c>
      <c r="T93" s="204">
        <f>S93*H93</f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205" t="s">
        <v>200</v>
      </c>
      <c r="AT93" s="205" t="s">
        <v>195</v>
      </c>
      <c r="AU93" s="205" t="s">
        <v>81</v>
      </c>
      <c r="AY93" s="19" t="s">
        <v>193</v>
      </c>
      <c r="BE93" s="206">
        <f>IF(N93="základní",J93,0)</f>
        <v>0</v>
      </c>
      <c r="BF93" s="206">
        <f>IF(N93="snížená",J93,0)</f>
        <v>0</v>
      </c>
      <c r="BG93" s="206">
        <f>IF(N93="zákl. přenesená",J93,0)</f>
        <v>0</v>
      </c>
      <c r="BH93" s="206">
        <f>IF(N93="sníž. přenesená",J93,0)</f>
        <v>0</v>
      </c>
      <c r="BI93" s="206">
        <f>IF(N93="nulová",J93,0)</f>
        <v>0</v>
      </c>
      <c r="BJ93" s="19" t="s">
        <v>79</v>
      </c>
      <c r="BK93" s="206">
        <f>ROUND(I93*H93,2)</f>
        <v>0</v>
      </c>
      <c r="BL93" s="19" t="s">
        <v>200</v>
      </c>
      <c r="BM93" s="205" t="s">
        <v>5130</v>
      </c>
    </row>
    <row r="94" spans="1:65" s="2" customFormat="1" ht="16.5" customHeight="1">
      <c r="A94" s="36"/>
      <c r="B94" s="37"/>
      <c r="C94" s="194" t="s">
        <v>233</v>
      </c>
      <c r="D94" s="194" t="s">
        <v>195</v>
      </c>
      <c r="E94" s="195" t="s">
        <v>5131</v>
      </c>
      <c r="F94" s="196" t="s">
        <v>5132</v>
      </c>
      <c r="G94" s="197" t="s">
        <v>305</v>
      </c>
      <c r="H94" s="198">
        <v>75</v>
      </c>
      <c r="I94" s="199"/>
      <c r="J94" s="200">
        <f>ROUND(I94*H94,2)</f>
        <v>0</v>
      </c>
      <c r="K94" s="196" t="s">
        <v>199</v>
      </c>
      <c r="L94" s="41"/>
      <c r="M94" s="201" t="s">
        <v>19</v>
      </c>
      <c r="N94" s="202" t="s">
        <v>43</v>
      </c>
      <c r="O94" s="66"/>
      <c r="P94" s="203">
        <f>O94*H94</f>
        <v>0</v>
      </c>
      <c r="Q94" s="203">
        <v>0</v>
      </c>
      <c r="R94" s="203">
        <f>Q94*H94</f>
        <v>0</v>
      </c>
      <c r="S94" s="203">
        <v>0</v>
      </c>
      <c r="T94" s="204">
        <f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205" t="s">
        <v>200</v>
      </c>
      <c r="AT94" s="205" t="s">
        <v>195</v>
      </c>
      <c r="AU94" s="205" t="s">
        <v>81</v>
      </c>
      <c r="AY94" s="19" t="s">
        <v>193</v>
      </c>
      <c r="BE94" s="206">
        <f>IF(N94="základní",J94,0)</f>
        <v>0</v>
      </c>
      <c r="BF94" s="206">
        <f>IF(N94="snížená",J94,0)</f>
        <v>0</v>
      </c>
      <c r="BG94" s="206">
        <f>IF(N94="zákl. přenesená",J94,0)</f>
        <v>0</v>
      </c>
      <c r="BH94" s="206">
        <f>IF(N94="sníž. přenesená",J94,0)</f>
        <v>0</v>
      </c>
      <c r="BI94" s="206">
        <f>IF(N94="nulová",J94,0)</f>
        <v>0</v>
      </c>
      <c r="BJ94" s="19" t="s">
        <v>79</v>
      </c>
      <c r="BK94" s="206">
        <f>ROUND(I94*H94,2)</f>
        <v>0</v>
      </c>
      <c r="BL94" s="19" t="s">
        <v>200</v>
      </c>
      <c r="BM94" s="205" t="s">
        <v>5133</v>
      </c>
    </row>
    <row r="95" spans="1:65" s="14" customFormat="1">
      <c r="B95" s="218"/>
      <c r="C95" s="219"/>
      <c r="D95" s="209" t="s">
        <v>202</v>
      </c>
      <c r="E95" s="220" t="s">
        <v>19</v>
      </c>
      <c r="F95" s="221" t="s">
        <v>5134</v>
      </c>
      <c r="G95" s="219"/>
      <c r="H95" s="222">
        <v>36</v>
      </c>
      <c r="I95" s="223"/>
      <c r="J95" s="219"/>
      <c r="K95" s="219"/>
      <c r="L95" s="224"/>
      <c r="M95" s="225"/>
      <c r="N95" s="226"/>
      <c r="O95" s="226"/>
      <c r="P95" s="226"/>
      <c r="Q95" s="226"/>
      <c r="R95" s="226"/>
      <c r="S95" s="226"/>
      <c r="T95" s="227"/>
      <c r="AT95" s="228" t="s">
        <v>202</v>
      </c>
      <c r="AU95" s="228" t="s">
        <v>81</v>
      </c>
      <c r="AV95" s="14" t="s">
        <v>81</v>
      </c>
      <c r="AW95" s="14" t="s">
        <v>33</v>
      </c>
      <c r="AX95" s="14" t="s">
        <v>72</v>
      </c>
      <c r="AY95" s="228" t="s">
        <v>193</v>
      </c>
    </row>
    <row r="96" spans="1:65" s="14" customFormat="1">
      <c r="B96" s="218"/>
      <c r="C96" s="219"/>
      <c r="D96" s="209" t="s">
        <v>202</v>
      </c>
      <c r="E96" s="220" t="s">
        <v>19</v>
      </c>
      <c r="F96" s="221" t="s">
        <v>5135</v>
      </c>
      <c r="G96" s="219"/>
      <c r="H96" s="222">
        <v>39</v>
      </c>
      <c r="I96" s="223"/>
      <c r="J96" s="219"/>
      <c r="K96" s="219"/>
      <c r="L96" s="224"/>
      <c r="M96" s="225"/>
      <c r="N96" s="226"/>
      <c r="O96" s="226"/>
      <c r="P96" s="226"/>
      <c r="Q96" s="226"/>
      <c r="R96" s="226"/>
      <c r="S96" s="226"/>
      <c r="T96" s="227"/>
      <c r="AT96" s="228" t="s">
        <v>202</v>
      </c>
      <c r="AU96" s="228" t="s">
        <v>81</v>
      </c>
      <c r="AV96" s="14" t="s">
        <v>81</v>
      </c>
      <c r="AW96" s="14" t="s">
        <v>33</v>
      </c>
      <c r="AX96" s="14" t="s">
        <v>72</v>
      </c>
      <c r="AY96" s="228" t="s">
        <v>193</v>
      </c>
    </row>
    <row r="97" spans="1:65" s="2" customFormat="1" ht="21.75" customHeight="1">
      <c r="A97" s="36"/>
      <c r="B97" s="37"/>
      <c r="C97" s="194" t="s">
        <v>248</v>
      </c>
      <c r="D97" s="194" t="s">
        <v>195</v>
      </c>
      <c r="E97" s="195" t="s">
        <v>5136</v>
      </c>
      <c r="F97" s="196" t="s">
        <v>5137</v>
      </c>
      <c r="G97" s="197" t="s">
        <v>198</v>
      </c>
      <c r="H97" s="198">
        <v>52.11</v>
      </c>
      <c r="I97" s="199"/>
      <c r="J97" s="200">
        <f>ROUND(I97*H97,2)</f>
        <v>0</v>
      </c>
      <c r="K97" s="196" t="s">
        <v>199</v>
      </c>
      <c r="L97" s="41"/>
      <c r="M97" s="201" t="s">
        <v>19</v>
      </c>
      <c r="N97" s="202" t="s">
        <v>43</v>
      </c>
      <c r="O97" s="66"/>
      <c r="P97" s="203">
        <f>O97*H97</f>
        <v>0</v>
      </c>
      <c r="Q97" s="203">
        <v>0</v>
      </c>
      <c r="R97" s="203">
        <f>Q97*H97</f>
        <v>0</v>
      </c>
      <c r="S97" s="203">
        <v>0</v>
      </c>
      <c r="T97" s="204">
        <f>S97*H97</f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205" t="s">
        <v>200</v>
      </c>
      <c r="AT97" s="205" t="s">
        <v>195</v>
      </c>
      <c r="AU97" s="205" t="s">
        <v>81</v>
      </c>
      <c r="AY97" s="19" t="s">
        <v>193</v>
      </c>
      <c r="BE97" s="206">
        <f>IF(N97="základní",J97,0)</f>
        <v>0</v>
      </c>
      <c r="BF97" s="206">
        <f>IF(N97="snížená",J97,0)</f>
        <v>0</v>
      </c>
      <c r="BG97" s="206">
        <f>IF(N97="zákl. přenesená",J97,0)</f>
        <v>0</v>
      </c>
      <c r="BH97" s="206">
        <f>IF(N97="sníž. přenesená",J97,0)</f>
        <v>0</v>
      </c>
      <c r="BI97" s="206">
        <f>IF(N97="nulová",J97,0)</f>
        <v>0</v>
      </c>
      <c r="BJ97" s="19" t="s">
        <v>79</v>
      </c>
      <c r="BK97" s="206">
        <f>ROUND(I97*H97,2)</f>
        <v>0</v>
      </c>
      <c r="BL97" s="19" t="s">
        <v>200</v>
      </c>
      <c r="BM97" s="205" t="s">
        <v>5138</v>
      </c>
    </row>
    <row r="98" spans="1:65" s="14" customFormat="1">
      <c r="B98" s="218"/>
      <c r="C98" s="219"/>
      <c r="D98" s="209" t="s">
        <v>202</v>
      </c>
      <c r="E98" s="220" t="s">
        <v>19</v>
      </c>
      <c r="F98" s="221" t="s">
        <v>5139</v>
      </c>
      <c r="G98" s="219"/>
      <c r="H98" s="222">
        <v>48.6</v>
      </c>
      <c r="I98" s="223"/>
      <c r="J98" s="219"/>
      <c r="K98" s="219"/>
      <c r="L98" s="224"/>
      <c r="M98" s="225"/>
      <c r="N98" s="226"/>
      <c r="O98" s="226"/>
      <c r="P98" s="226"/>
      <c r="Q98" s="226"/>
      <c r="R98" s="226"/>
      <c r="S98" s="226"/>
      <c r="T98" s="227"/>
      <c r="AT98" s="228" t="s">
        <v>202</v>
      </c>
      <c r="AU98" s="228" t="s">
        <v>81</v>
      </c>
      <c r="AV98" s="14" t="s">
        <v>81</v>
      </c>
      <c r="AW98" s="14" t="s">
        <v>33</v>
      </c>
      <c r="AX98" s="14" t="s">
        <v>72</v>
      </c>
      <c r="AY98" s="228" t="s">
        <v>193</v>
      </c>
    </row>
    <row r="99" spans="1:65" s="14" customFormat="1">
      <c r="B99" s="218"/>
      <c r="C99" s="219"/>
      <c r="D99" s="209" t="s">
        <v>202</v>
      </c>
      <c r="E99" s="220" t="s">
        <v>19</v>
      </c>
      <c r="F99" s="221" t="s">
        <v>5140</v>
      </c>
      <c r="G99" s="219"/>
      <c r="H99" s="222">
        <v>3.51</v>
      </c>
      <c r="I99" s="223"/>
      <c r="J99" s="219"/>
      <c r="K99" s="219"/>
      <c r="L99" s="224"/>
      <c r="M99" s="225"/>
      <c r="N99" s="226"/>
      <c r="O99" s="226"/>
      <c r="P99" s="226"/>
      <c r="Q99" s="226"/>
      <c r="R99" s="226"/>
      <c r="S99" s="226"/>
      <c r="T99" s="227"/>
      <c r="AT99" s="228" t="s">
        <v>202</v>
      </c>
      <c r="AU99" s="228" t="s">
        <v>81</v>
      </c>
      <c r="AV99" s="14" t="s">
        <v>81</v>
      </c>
      <c r="AW99" s="14" t="s">
        <v>33</v>
      </c>
      <c r="AX99" s="14" t="s">
        <v>72</v>
      </c>
      <c r="AY99" s="228" t="s">
        <v>193</v>
      </c>
    </row>
    <row r="100" spans="1:65" s="2" customFormat="1" ht="21.75" customHeight="1">
      <c r="A100" s="36"/>
      <c r="B100" s="37"/>
      <c r="C100" s="194" t="s">
        <v>252</v>
      </c>
      <c r="D100" s="194" t="s">
        <v>195</v>
      </c>
      <c r="E100" s="195" t="s">
        <v>5141</v>
      </c>
      <c r="F100" s="196" t="s">
        <v>5142</v>
      </c>
      <c r="G100" s="197" t="s">
        <v>198</v>
      </c>
      <c r="H100" s="198">
        <v>33.15</v>
      </c>
      <c r="I100" s="199"/>
      <c r="J100" s="200">
        <f>ROUND(I100*H100,2)</f>
        <v>0</v>
      </c>
      <c r="K100" s="196" t="s">
        <v>199</v>
      </c>
      <c r="L100" s="41"/>
      <c r="M100" s="201" t="s">
        <v>19</v>
      </c>
      <c r="N100" s="202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0</v>
      </c>
      <c r="T100" s="204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200</v>
      </c>
      <c r="AT100" s="205" t="s">
        <v>195</v>
      </c>
      <c r="AU100" s="205" t="s">
        <v>81</v>
      </c>
      <c r="AY100" s="19" t="s">
        <v>193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200</v>
      </c>
      <c r="BM100" s="205" t="s">
        <v>5143</v>
      </c>
    </row>
    <row r="101" spans="1:65" s="14" customFormat="1">
      <c r="B101" s="218"/>
      <c r="C101" s="219"/>
      <c r="D101" s="209" t="s">
        <v>202</v>
      </c>
      <c r="E101" s="220" t="s">
        <v>19</v>
      </c>
      <c r="F101" s="221" t="s">
        <v>5144</v>
      </c>
      <c r="G101" s="219"/>
      <c r="H101" s="222">
        <v>33.15</v>
      </c>
      <c r="I101" s="223"/>
      <c r="J101" s="219"/>
      <c r="K101" s="219"/>
      <c r="L101" s="224"/>
      <c r="M101" s="225"/>
      <c r="N101" s="226"/>
      <c r="O101" s="226"/>
      <c r="P101" s="226"/>
      <c r="Q101" s="226"/>
      <c r="R101" s="226"/>
      <c r="S101" s="226"/>
      <c r="T101" s="227"/>
      <c r="AT101" s="228" t="s">
        <v>202</v>
      </c>
      <c r="AU101" s="228" t="s">
        <v>81</v>
      </c>
      <c r="AV101" s="14" t="s">
        <v>81</v>
      </c>
      <c r="AW101" s="14" t="s">
        <v>33</v>
      </c>
      <c r="AX101" s="14" t="s">
        <v>72</v>
      </c>
      <c r="AY101" s="228" t="s">
        <v>193</v>
      </c>
    </row>
    <row r="102" spans="1:65" s="2" customFormat="1" ht="16.5" customHeight="1">
      <c r="A102" s="36"/>
      <c r="B102" s="37"/>
      <c r="C102" s="194" t="s">
        <v>258</v>
      </c>
      <c r="D102" s="194" t="s">
        <v>195</v>
      </c>
      <c r="E102" s="195" t="s">
        <v>5145</v>
      </c>
      <c r="F102" s="196" t="s">
        <v>5146</v>
      </c>
      <c r="G102" s="197" t="s">
        <v>305</v>
      </c>
      <c r="H102" s="198">
        <v>106.5</v>
      </c>
      <c r="I102" s="199"/>
      <c r="J102" s="200">
        <f>ROUND(I102*H102,2)</f>
        <v>0</v>
      </c>
      <c r="K102" s="196" t="s">
        <v>199</v>
      </c>
      <c r="L102" s="41"/>
      <c r="M102" s="201" t="s">
        <v>19</v>
      </c>
      <c r="N102" s="202" t="s">
        <v>43</v>
      </c>
      <c r="O102" s="66"/>
      <c r="P102" s="203">
        <f>O102*H102</f>
        <v>0</v>
      </c>
      <c r="Q102" s="203">
        <v>4.0499999999999998E-3</v>
      </c>
      <c r="R102" s="203">
        <f>Q102*H102</f>
        <v>0.43132499999999996</v>
      </c>
      <c r="S102" s="203">
        <v>0</v>
      </c>
      <c r="T102" s="204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205" t="s">
        <v>200</v>
      </c>
      <c r="AT102" s="205" t="s">
        <v>195</v>
      </c>
      <c r="AU102" s="205" t="s">
        <v>81</v>
      </c>
      <c r="AY102" s="19" t="s">
        <v>193</v>
      </c>
      <c r="BE102" s="206">
        <f>IF(N102="základní",J102,0)</f>
        <v>0</v>
      </c>
      <c r="BF102" s="206">
        <f>IF(N102="snížená",J102,0)</f>
        <v>0</v>
      </c>
      <c r="BG102" s="206">
        <f>IF(N102="zákl. přenesená",J102,0)</f>
        <v>0</v>
      </c>
      <c r="BH102" s="206">
        <f>IF(N102="sníž. přenesená",J102,0)</f>
        <v>0</v>
      </c>
      <c r="BI102" s="206">
        <f>IF(N102="nulová",J102,0)</f>
        <v>0</v>
      </c>
      <c r="BJ102" s="19" t="s">
        <v>79</v>
      </c>
      <c r="BK102" s="206">
        <f>ROUND(I102*H102,2)</f>
        <v>0</v>
      </c>
      <c r="BL102" s="19" t="s">
        <v>200</v>
      </c>
      <c r="BM102" s="205" t="s">
        <v>5147</v>
      </c>
    </row>
    <row r="103" spans="1:65" s="14" customFormat="1">
      <c r="B103" s="218"/>
      <c r="C103" s="219"/>
      <c r="D103" s="209" t="s">
        <v>202</v>
      </c>
      <c r="E103" s="220" t="s">
        <v>19</v>
      </c>
      <c r="F103" s="221" t="s">
        <v>5148</v>
      </c>
      <c r="G103" s="219"/>
      <c r="H103" s="222">
        <v>67.5</v>
      </c>
      <c r="I103" s="223"/>
      <c r="J103" s="219"/>
      <c r="K103" s="219"/>
      <c r="L103" s="224"/>
      <c r="M103" s="225"/>
      <c r="N103" s="226"/>
      <c r="O103" s="226"/>
      <c r="P103" s="226"/>
      <c r="Q103" s="226"/>
      <c r="R103" s="226"/>
      <c r="S103" s="226"/>
      <c r="T103" s="227"/>
      <c r="AT103" s="228" t="s">
        <v>202</v>
      </c>
      <c r="AU103" s="228" t="s">
        <v>81</v>
      </c>
      <c r="AV103" s="14" t="s">
        <v>81</v>
      </c>
      <c r="AW103" s="14" t="s">
        <v>33</v>
      </c>
      <c r="AX103" s="14" t="s">
        <v>72</v>
      </c>
      <c r="AY103" s="228" t="s">
        <v>193</v>
      </c>
    </row>
    <row r="104" spans="1:65" s="14" customFormat="1">
      <c r="B104" s="218"/>
      <c r="C104" s="219"/>
      <c r="D104" s="209" t="s">
        <v>202</v>
      </c>
      <c r="E104" s="220" t="s">
        <v>19</v>
      </c>
      <c r="F104" s="221" t="s">
        <v>5135</v>
      </c>
      <c r="G104" s="219"/>
      <c r="H104" s="222">
        <v>39</v>
      </c>
      <c r="I104" s="223"/>
      <c r="J104" s="219"/>
      <c r="K104" s="219"/>
      <c r="L104" s="224"/>
      <c r="M104" s="225"/>
      <c r="N104" s="226"/>
      <c r="O104" s="226"/>
      <c r="P104" s="226"/>
      <c r="Q104" s="226"/>
      <c r="R104" s="226"/>
      <c r="S104" s="226"/>
      <c r="T104" s="227"/>
      <c r="AT104" s="228" t="s">
        <v>202</v>
      </c>
      <c r="AU104" s="228" t="s">
        <v>81</v>
      </c>
      <c r="AV104" s="14" t="s">
        <v>81</v>
      </c>
      <c r="AW104" s="14" t="s">
        <v>33</v>
      </c>
      <c r="AX104" s="14" t="s">
        <v>72</v>
      </c>
      <c r="AY104" s="228" t="s">
        <v>193</v>
      </c>
    </row>
    <row r="105" spans="1:65" s="2" customFormat="1" ht="21.75" customHeight="1">
      <c r="A105" s="36"/>
      <c r="B105" s="37"/>
      <c r="C105" s="194" t="s">
        <v>263</v>
      </c>
      <c r="D105" s="194" t="s">
        <v>195</v>
      </c>
      <c r="E105" s="195" t="s">
        <v>5149</v>
      </c>
      <c r="F105" s="196" t="s">
        <v>5150</v>
      </c>
      <c r="G105" s="197" t="s">
        <v>305</v>
      </c>
      <c r="H105" s="198">
        <v>106.5</v>
      </c>
      <c r="I105" s="199"/>
      <c r="J105" s="200">
        <f>ROUND(I105*H105,2)</f>
        <v>0</v>
      </c>
      <c r="K105" s="196" t="s">
        <v>199</v>
      </c>
      <c r="L105" s="41"/>
      <c r="M105" s="201" t="s">
        <v>19</v>
      </c>
      <c r="N105" s="202" t="s">
        <v>43</v>
      </c>
      <c r="O105" s="66"/>
      <c r="P105" s="203">
        <f>O105*H105</f>
        <v>0</v>
      </c>
      <c r="Q105" s="203">
        <v>0</v>
      </c>
      <c r="R105" s="203">
        <f>Q105*H105</f>
        <v>0</v>
      </c>
      <c r="S105" s="203">
        <v>0</v>
      </c>
      <c r="T105" s="204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200</v>
      </c>
      <c r="AT105" s="205" t="s">
        <v>195</v>
      </c>
      <c r="AU105" s="205" t="s">
        <v>81</v>
      </c>
      <c r="AY105" s="19" t="s">
        <v>193</v>
      </c>
      <c r="BE105" s="206">
        <f>IF(N105="základní",J105,0)</f>
        <v>0</v>
      </c>
      <c r="BF105" s="206">
        <f>IF(N105="snížená",J105,0)</f>
        <v>0</v>
      </c>
      <c r="BG105" s="206">
        <f>IF(N105="zákl. přenesená",J105,0)</f>
        <v>0</v>
      </c>
      <c r="BH105" s="206">
        <f>IF(N105="sníž. přenesená",J105,0)</f>
        <v>0</v>
      </c>
      <c r="BI105" s="206">
        <f>IF(N105="nulová",J105,0)</f>
        <v>0</v>
      </c>
      <c r="BJ105" s="19" t="s">
        <v>79</v>
      </c>
      <c r="BK105" s="206">
        <f>ROUND(I105*H105,2)</f>
        <v>0</v>
      </c>
      <c r="BL105" s="19" t="s">
        <v>200</v>
      </c>
      <c r="BM105" s="205" t="s">
        <v>5151</v>
      </c>
    </row>
    <row r="106" spans="1:65" s="14" customFormat="1">
      <c r="B106" s="218"/>
      <c r="C106" s="219"/>
      <c r="D106" s="209" t="s">
        <v>202</v>
      </c>
      <c r="E106" s="220" t="s">
        <v>19</v>
      </c>
      <c r="F106" s="221" t="s">
        <v>5148</v>
      </c>
      <c r="G106" s="219"/>
      <c r="H106" s="222">
        <v>67.5</v>
      </c>
      <c r="I106" s="223"/>
      <c r="J106" s="219"/>
      <c r="K106" s="219"/>
      <c r="L106" s="224"/>
      <c r="M106" s="225"/>
      <c r="N106" s="226"/>
      <c r="O106" s="226"/>
      <c r="P106" s="226"/>
      <c r="Q106" s="226"/>
      <c r="R106" s="226"/>
      <c r="S106" s="226"/>
      <c r="T106" s="227"/>
      <c r="AT106" s="228" t="s">
        <v>202</v>
      </c>
      <c r="AU106" s="228" t="s">
        <v>81</v>
      </c>
      <c r="AV106" s="14" t="s">
        <v>81</v>
      </c>
      <c r="AW106" s="14" t="s">
        <v>33</v>
      </c>
      <c r="AX106" s="14" t="s">
        <v>72</v>
      </c>
      <c r="AY106" s="228" t="s">
        <v>193</v>
      </c>
    </row>
    <row r="107" spans="1:65" s="14" customFormat="1">
      <c r="B107" s="218"/>
      <c r="C107" s="219"/>
      <c r="D107" s="209" t="s">
        <v>202</v>
      </c>
      <c r="E107" s="220" t="s">
        <v>19</v>
      </c>
      <c r="F107" s="221" t="s">
        <v>5135</v>
      </c>
      <c r="G107" s="219"/>
      <c r="H107" s="222">
        <v>39</v>
      </c>
      <c r="I107" s="223"/>
      <c r="J107" s="219"/>
      <c r="K107" s="219"/>
      <c r="L107" s="224"/>
      <c r="M107" s="225"/>
      <c r="N107" s="226"/>
      <c r="O107" s="226"/>
      <c r="P107" s="226"/>
      <c r="Q107" s="226"/>
      <c r="R107" s="226"/>
      <c r="S107" s="226"/>
      <c r="T107" s="227"/>
      <c r="AT107" s="228" t="s">
        <v>202</v>
      </c>
      <c r="AU107" s="228" t="s">
        <v>81</v>
      </c>
      <c r="AV107" s="14" t="s">
        <v>81</v>
      </c>
      <c r="AW107" s="14" t="s">
        <v>33</v>
      </c>
      <c r="AX107" s="14" t="s">
        <v>72</v>
      </c>
      <c r="AY107" s="228" t="s">
        <v>193</v>
      </c>
    </row>
    <row r="108" spans="1:65" s="2" customFormat="1" ht="33" customHeight="1">
      <c r="A108" s="36"/>
      <c r="B108" s="37"/>
      <c r="C108" s="194" t="s">
        <v>271</v>
      </c>
      <c r="D108" s="194" t="s">
        <v>195</v>
      </c>
      <c r="E108" s="195" t="s">
        <v>5152</v>
      </c>
      <c r="F108" s="196" t="s">
        <v>5153</v>
      </c>
      <c r="G108" s="197" t="s">
        <v>198</v>
      </c>
      <c r="H108" s="198">
        <v>85.26</v>
      </c>
      <c r="I108" s="199"/>
      <c r="J108" s="200">
        <f>ROUND(I108*H108,2)</f>
        <v>0</v>
      </c>
      <c r="K108" s="196" t="s">
        <v>199</v>
      </c>
      <c r="L108" s="41"/>
      <c r="M108" s="201" t="s">
        <v>19</v>
      </c>
      <c r="N108" s="202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200</v>
      </c>
      <c r="AT108" s="205" t="s">
        <v>195</v>
      </c>
      <c r="AU108" s="205" t="s">
        <v>81</v>
      </c>
      <c r="AY108" s="19" t="s">
        <v>193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200</v>
      </c>
      <c r="BM108" s="205" t="s">
        <v>5154</v>
      </c>
    </row>
    <row r="109" spans="1:65" s="14" customFormat="1">
      <c r="B109" s="218"/>
      <c r="C109" s="219"/>
      <c r="D109" s="209" t="s">
        <v>202</v>
      </c>
      <c r="E109" s="220" t="s">
        <v>19</v>
      </c>
      <c r="F109" s="221" t="s">
        <v>5139</v>
      </c>
      <c r="G109" s="219"/>
      <c r="H109" s="222">
        <v>48.6</v>
      </c>
      <c r="I109" s="223"/>
      <c r="J109" s="219"/>
      <c r="K109" s="219"/>
      <c r="L109" s="224"/>
      <c r="M109" s="225"/>
      <c r="N109" s="226"/>
      <c r="O109" s="226"/>
      <c r="P109" s="226"/>
      <c r="Q109" s="226"/>
      <c r="R109" s="226"/>
      <c r="S109" s="226"/>
      <c r="T109" s="227"/>
      <c r="AT109" s="228" t="s">
        <v>202</v>
      </c>
      <c r="AU109" s="228" t="s">
        <v>81</v>
      </c>
      <c r="AV109" s="14" t="s">
        <v>81</v>
      </c>
      <c r="AW109" s="14" t="s">
        <v>33</v>
      </c>
      <c r="AX109" s="14" t="s">
        <v>72</v>
      </c>
      <c r="AY109" s="228" t="s">
        <v>193</v>
      </c>
    </row>
    <row r="110" spans="1:65" s="14" customFormat="1">
      <c r="B110" s="218"/>
      <c r="C110" s="219"/>
      <c r="D110" s="209" t="s">
        <v>202</v>
      </c>
      <c r="E110" s="220" t="s">
        <v>19</v>
      </c>
      <c r="F110" s="221" t="s">
        <v>5144</v>
      </c>
      <c r="G110" s="219"/>
      <c r="H110" s="222">
        <v>33.15</v>
      </c>
      <c r="I110" s="223"/>
      <c r="J110" s="219"/>
      <c r="K110" s="219"/>
      <c r="L110" s="224"/>
      <c r="M110" s="225"/>
      <c r="N110" s="226"/>
      <c r="O110" s="226"/>
      <c r="P110" s="226"/>
      <c r="Q110" s="226"/>
      <c r="R110" s="226"/>
      <c r="S110" s="226"/>
      <c r="T110" s="227"/>
      <c r="AT110" s="228" t="s">
        <v>202</v>
      </c>
      <c r="AU110" s="228" t="s">
        <v>81</v>
      </c>
      <c r="AV110" s="14" t="s">
        <v>81</v>
      </c>
      <c r="AW110" s="14" t="s">
        <v>33</v>
      </c>
      <c r="AX110" s="14" t="s">
        <v>72</v>
      </c>
      <c r="AY110" s="228" t="s">
        <v>193</v>
      </c>
    </row>
    <row r="111" spans="1:65" s="14" customFormat="1">
      <c r="B111" s="218"/>
      <c r="C111" s="219"/>
      <c r="D111" s="209" t="s">
        <v>202</v>
      </c>
      <c r="E111" s="220" t="s">
        <v>19</v>
      </c>
      <c r="F111" s="221" t="s">
        <v>5140</v>
      </c>
      <c r="G111" s="219"/>
      <c r="H111" s="222">
        <v>3.51</v>
      </c>
      <c r="I111" s="223"/>
      <c r="J111" s="219"/>
      <c r="K111" s="219"/>
      <c r="L111" s="224"/>
      <c r="M111" s="225"/>
      <c r="N111" s="226"/>
      <c r="O111" s="226"/>
      <c r="P111" s="226"/>
      <c r="Q111" s="226"/>
      <c r="R111" s="226"/>
      <c r="S111" s="226"/>
      <c r="T111" s="227"/>
      <c r="AT111" s="228" t="s">
        <v>202</v>
      </c>
      <c r="AU111" s="228" t="s">
        <v>81</v>
      </c>
      <c r="AV111" s="14" t="s">
        <v>81</v>
      </c>
      <c r="AW111" s="14" t="s">
        <v>33</v>
      </c>
      <c r="AX111" s="14" t="s">
        <v>72</v>
      </c>
      <c r="AY111" s="228" t="s">
        <v>193</v>
      </c>
    </row>
    <row r="112" spans="1:65" s="2" customFormat="1" ht="33" customHeight="1">
      <c r="A112" s="36"/>
      <c r="B112" s="37"/>
      <c r="C112" s="194" t="s">
        <v>269</v>
      </c>
      <c r="D112" s="194" t="s">
        <v>195</v>
      </c>
      <c r="E112" s="195" t="s">
        <v>5155</v>
      </c>
      <c r="F112" s="196" t="s">
        <v>5156</v>
      </c>
      <c r="G112" s="197" t="s">
        <v>198</v>
      </c>
      <c r="H112" s="198">
        <v>85.26</v>
      </c>
      <c r="I112" s="199"/>
      <c r="J112" s="200">
        <f>ROUND(I112*H112,2)</f>
        <v>0</v>
      </c>
      <c r="K112" s="196" t="s">
        <v>199</v>
      </c>
      <c r="L112" s="41"/>
      <c r="M112" s="201" t="s">
        <v>19</v>
      </c>
      <c r="N112" s="202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</v>
      </c>
      <c r="T112" s="204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200</v>
      </c>
      <c r="AT112" s="205" t="s">
        <v>195</v>
      </c>
      <c r="AU112" s="205" t="s">
        <v>81</v>
      </c>
      <c r="AY112" s="19" t="s">
        <v>193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200</v>
      </c>
      <c r="BM112" s="205" t="s">
        <v>5157</v>
      </c>
    </row>
    <row r="113" spans="1:65" s="14" customFormat="1">
      <c r="B113" s="218"/>
      <c r="C113" s="219"/>
      <c r="D113" s="209" t="s">
        <v>202</v>
      </c>
      <c r="E113" s="220" t="s">
        <v>19</v>
      </c>
      <c r="F113" s="221" t="s">
        <v>5139</v>
      </c>
      <c r="G113" s="219"/>
      <c r="H113" s="222">
        <v>48.6</v>
      </c>
      <c r="I113" s="223"/>
      <c r="J113" s="219"/>
      <c r="K113" s="219"/>
      <c r="L113" s="224"/>
      <c r="M113" s="225"/>
      <c r="N113" s="226"/>
      <c r="O113" s="226"/>
      <c r="P113" s="226"/>
      <c r="Q113" s="226"/>
      <c r="R113" s="226"/>
      <c r="S113" s="226"/>
      <c r="T113" s="227"/>
      <c r="AT113" s="228" t="s">
        <v>202</v>
      </c>
      <c r="AU113" s="228" t="s">
        <v>81</v>
      </c>
      <c r="AV113" s="14" t="s">
        <v>81</v>
      </c>
      <c r="AW113" s="14" t="s">
        <v>33</v>
      </c>
      <c r="AX113" s="14" t="s">
        <v>72</v>
      </c>
      <c r="AY113" s="228" t="s">
        <v>193</v>
      </c>
    </row>
    <row r="114" spans="1:65" s="14" customFormat="1">
      <c r="B114" s="218"/>
      <c r="C114" s="219"/>
      <c r="D114" s="209" t="s">
        <v>202</v>
      </c>
      <c r="E114" s="220" t="s">
        <v>19</v>
      </c>
      <c r="F114" s="221" t="s">
        <v>5144</v>
      </c>
      <c r="G114" s="219"/>
      <c r="H114" s="222">
        <v>33.15</v>
      </c>
      <c r="I114" s="223"/>
      <c r="J114" s="219"/>
      <c r="K114" s="219"/>
      <c r="L114" s="224"/>
      <c r="M114" s="225"/>
      <c r="N114" s="226"/>
      <c r="O114" s="226"/>
      <c r="P114" s="226"/>
      <c r="Q114" s="226"/>
      <c r="R114" s="226"/>
      <c r="S114" s="226"/>
      <c r="T114" s="227"/>
      <c r="AT114" s="228" t="s">
        <v>202</v>
      </c>
      <c r="AU114" s="228" t="s">
        <v>81</v>
      </c>
      <c r="AV114" s="14" t="s">
        <v>81</v>
      </c>
      <c r="AW114" s="14" t="s">
        <v>33</v>
      </c>
      <c r="AX114" s="14" t="s">
        <v>72</v>
      </c>
      <c r="AY114" s="228" t="s">
        <v>193</v>
      </c>
    </row>
    <row r="115" spans="1:65" s="14" customFormat="1">
      <c r="B115" s="218"/>
      <c r="C115" s="219"/>
      <c r="D115" s="209" t="s">
        <v>202</v>
      </c>
      <c r="E115" s="220" t="s">
        <v>19</v>
      </c>
      <c r="F115" s="221" t="s">
        <v>5140</v>
      </c>
      <c r="G115" s="219"/>
      <c r="H115" s="222">
        <v>3.51</v>
      </c>
      <c r="I115" s="223"/>
      <c r="J115" s="219"/>
      <c r="K115" s="219"/>
      <c r="L115" s="224"/>
      <c r="M115" s="225"/>
      <c r="N115" s="226"/>
      <c r="O115" s="226"/>
      <c r="P115" s="226"/>
      <c r="Q115" s="226"/>
      <c r="R115" s="226"/>
      <c r="S115" s="226"/>
      <c r="T115" s="227"/>
      <c r="AT115" s="228" t="s">
        <v>202</v>
      </c>
      <c r="AU115" s="228" t="s">
        <v>81</v>
      </c>
      <c r="AV115" s="14" t="s">
        <v>81</v>
      </c>
      <c r="AW115" s="14" t="s">
        <v>33</v>
      </c>
      <c r="AX115" s="14" t="s">
        <v>72</v>
      </c>
      <c r="AY115" s="228" t="s">
        <v>193</v>
      </c>
    </row>
    <row r="116" spans="1:65" s="2" customFormat="1" ht="21.75" customHeight="1">
      <c r="A116" s="36"/>
      <c r="B116" s="37"/>
      <c r="C116" s="194" t="s">
        <v>279</v>
      </c>
      <c r="D116" s="194" t="s">
        <v>195</v>
      </c>
      <c r="E116" s="195" t="s">
        <v>5158</v>
      </c>
      <c r="F116" s="196" t="s">
        <v>5159</v>
      </c>
      <c r="G116" s="197" t="s">
        <v>198</v>
      </c>
      <c r="H116" s="198">
        <v>85.26</v>
      </c>
      <c r="I116" s="199"/>
      <c r="J116" s="200">
        <f>ROUND(I116*H116,2)</f>
        <v>0</v>
      </c>
      <c r="K116" s="196" t="s">
        <v>199</v>
      </c>
      <c r="L116" s="41"/>
      <c r="M116" s="201" t="s">
        <v>19</v>
      </c>
      <c r="N116" s="202" t="s">
        <v>43</v>
      </c>
      <c r="O116" s="66"/>
      <c r="P116" s="203">
        <f>O116*H116</f>
        <v>0</v>
      </c>
      <c r="Q116" s="203">
        <v>0</v>
      </c>
      <c r="R116" s="203">
        <f>Q116*H116</f>
        <v>0</v>
      </c>
      <c r="S116" s="203">
        <v>0</v>
      </c>
      <c r="T116" s="204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200</v>
      </c>
      <c r="AT116" s="205" t="s">
        <v>195</v>
      </c>
      <c r="AU116" s="205" t="s">
        <v>81</v>
      </c>
      <c r="AY116" s="19" t="s">
        <v>193</v>
      </c>
      <c r="BE116" s="206">
        <f>IF(N116="základní",J116,0)</f>
        <v>0</v>
      </c>
      <c r="BF116" s="206">
        <f>IF(N116="snížená",J116,0)</f>
        <v>0</v>
      </c>
      <c r="BG116" s="206">
        <f>IF(N116="zákl. přenesená",J116,0)</f>
        <v>0</v>
      </c>
      <c r="BH116" s="206">
        <f>IF(N116="sníž. přenesená",J116,0)</f>
        <v>0</v>
      </c>
      <c r="BI116" s="206">
        <f>IF(N116="nulová",J116,0)</f>
        <v>0</v>
      </c>
      <c r="BJ116" s="19" t="s">
        <v>79</v>
      </c>
      <c r="BK116" s="206">
        <f>ROUND(I116*H116,2)</f>
        <v>0</v>
      </c>
      <c r="BL116" s="19" t="s">
        <v>200</v>
      </c>
      <c r="BM116" s="205" t="s">
        <v>5160</v>
      </c>
    </row>
    <row r="117" spans="1:65" s="14" customFormat="1">
      <c r="B117" s="218"/>
      <c r="C117" s="219"/>
      <c r="D117" s="209" t="s">
        <v>202</v>
      </c>
      <c r="E117" s="220" t="s">
        <v>19</v>
      </c>
      <c r="F117" s="221" t="s">
        <v>5139</v>
      </c>
      <c r="G117" s="219"/>
      <c r="H117" s="222">
        <v>48.6</v>
      </c>
      <c r="I117" s="223"/>
      <c r="J117" s="219"/>
      <c r="K117" s="219"/>
      <c r="L117" s="224"/>
      <c r="M117" s="225"/>
      <c r="N117" s="226"/>
      <c r="O117" s="226"/>
      <c r="P117" s="226"/>
      <c r="Q117" s="226"/>
      <c r="R117" s="226"/>
      <c r="S117" s="226"/>
      <c r="T117" s="227"/>
      <c r="AT117" s="228" t="s">
        <v>202</v>
      </c>
      <c r="AU117" s="228" t="s">
        <v>81</v>
      </c>
      <c r="AV117" s="14" t="s">
        <v>81</v>
      </c>
      <c r="AW117" s="14" t="s">
        <v>33</v>
      </c>
      <c r="AX117" s="14" t="s">
        <v>72</v>
      </c>
      <c r="AY117" s="228" t="s">
        <v>193</v>
      </c>
    </row>
    <row r="118" spans="1:65" s="14" customFormat="1">
      <c r="B118" s="218"/>
      <c r="C118" s="219"/>
      <c r="D118" s="209" t="s">
        <v>202</v>
      </c>
      <c r="E118" s="220" t="s">
        <v>19</v>
      </c>
      <c r="F118" s="221" t="s">
        <v>5144</v>
      </c>
      <c r="G118" s="219"/>
      <c r="H118" s="222">
        <v>33.15</v>
      </c>
      <c r="I118" s="223"/>
      <c r="J118" s="219"/>
      <c r="K118" s="219"/>
      <c r="L118" s="224"/>
      <c r="M118" s="225"/>
      <c r="N118" s="226"/>
      <c r="O118" s="226"/>
      <c r="P118" s="226"/>
      <c r="Q118" s="226"/>
      <c r="R118" s="226"/>
      <c r="S118" s="226"/>
      <c r="T118" s="227"/>
      <c r="AT118" s="228" t="s">
        <v>202</v>
      </c>
      <c r="AU118" s="228" t="s">
        <v>81</v>
      </c>
      <c r="AV118" s="14" t="s">
        <v>81</v>
      </c>
      <c r="AW118" s="14" t="s">
        <v>33</v>
      </c>
      <c r="AX118" s="14" t="s">
        <v>72</v>
      </c>
      <c r="AY118" s="228" t="s">
        <v>193</v>
      </c>
    </row>
    <row r="119" spans="1:65" s="14" customFormat="1">
      <c r="B119" s="218"/>
      <c r="C119" s="219"/>
      <c r="D119" s="209" t="s">
        <v>202</v>
      </c>
      <c r="E119" s="220" t="s">
        <v>19</v>
      </c>
      <c r="F119" s="221" t="s">
        <v>5140</v>
      </c>
      <c r="G119" s="219"/>
      <c r="H119" s="222">
        <v>3.51</v>
      </c>
      <c r="I119" s="223"/>
      <c r="J119" s="219"/>
      <c r="K119" s="219"/>
      <c r="L119" s="224"/>
      <c r="M119" s="225"/>
      <c r="N119" s="226"/>
      <c r="O119" s="226"/>
      <c r="P119" s="226"/>
      <c r="Q119" s="226"/>
      <c r="R119" s="226"/>
      <c r="S119" s="226"/>
      <c r="T119" s="227"/>
      <c r="AT119" s="228" t="s">
        <v>202</v>
      </c>
      <c r="AU119" s="228" t="s">
        <v>81</v>
      </c>
      <c r="AV119" s="14" t="s">
        <v>81</v>
      </c>
      <c r="AW119" s="14" t="s">
        <v>33</v>
      </c>
      <c r="AX119" s="14" t="s">
        <v>72</v>
      </c>
      <c r="AY119" s="228" t="s">
        <v>193</v>
      </c>
    </row>
    <row r="120" spans="1:65" s="2" customFormat="1" ht="21.75" customHeight="1">
      <c r="A120" s="36"/>
      <c r="B120" s="37"/>
      <c r="C120" s="194" t="s">
        <v>285</v>
      </c>
      <c r="D120" s="194" t="s">
        <v>195</v>
      </c>
      <c r="E120" s="195" t="s">
        <v>5161</v>
      </c>
      <c r="F120" s="196" t="s">
        <v>5162</v>
      </c>
      <c r="G120" s="197" t="s">
        <v>198</v>
      </c>
      <c r="H120" s="198">
        <v>85.26</v>
      </c>
      <c r="I120" s="199"/>
      <c r="J120" s="200">
        <f>ROUND(I120*H120,2)</f>
        <v>0</v>
      </c>
      <c r="K120" s="196" t="s">
        <v>199</v>
      </c>
      <c r="L120" s="41"/>
      <c r="M120" s="201" t="s">
        <v>19</v>
      </c>
      <c r="N120" s="202" t="s">
        <v>43</v>
      </c>
      <c r="O120" s="66"/>
      <c r="P120" s="203">
        <f>O120*H120</f>
        <v>0</v>
      </c>
      <c r="Q120" s="203">
        <v>0</v>
      </c>
      <c r="R120" s="203">
        <f>Q120*H120</f>
        <v>0</v>
      </c>
      <c r="S120" s="203">
        <v>0</v>
      </c>
      <c r="T120" s="204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205" t="s">
        <v>200</v>
      </c>
      <c r="AT120" s="205" t="s">
        <v>195</v>
      </c>
      <c r="AU120" s="205" t="s">
        <v>81</v>
      </c>
      <c r="AY120" s="19" t="s">
        <v>193</v>
      </c>
      <c r="BE120" s="206">
        <f>IF(N120="základní",J120,0)</f>
        <v>0</v>
      </c>
      <c r="BF120" s="206">
        <f>IF(N120="snížená",J120,0)</f>
        <v>0</v>
      </c>
      <c r="BG120" s="206">
        <f>IF(N120="zákl. přenesená",J120,0)</f>
        <v>0</v>
      </c>
      <c r="BH120" s="206">
        <f>IF(N120="sníž. přenesená",J120,0)</f>
        <v>0</v>
      </c>
      <c r="BI120" s="206">
        <f>IF(N120="nulová",J120,0)</f>
        <v>0</v>
      </c>
      <c r="BJ120" s="19" t="s">
        <v>79</v>
      </c>
      <c r="BK120" s="206">
        <f>ROUND(I120*H120,2)</f>
        <v>0</v>
      </c>
      <c r="BL120" s="19" t="s">
        <v>200</v>
      </c>
      <c r="BM120" s="205" t="s">
        <v>5163</v>
      </c>
    </row>
    <row r="121" spans="1:65" s="14" customFormat="1">
      <c r="B121" s="218"/>
      <c r="C121" s="219"/>
      <c r="D121" s="209" t="s">
        <v>202</v>
      </c>
      <c r="E121" s="220" t="s">
        <v>19</v>
      </c>
      <c r="F121" s="221" t="s">
        <v>5139</v>
      </c>
      <c r="G121" s="219"/>
      <c r="H121" s="222">
        <v>48.6</v>
      </c>
      <c r="I121" s="223"/>
      <c r="J121" s="219"/>
      <c r="K121" s="219"/>
      <c r="L121" s="224"/>
      <c r="M121" s="225"/>
      <c r="N121" s="226"/>
      <c r="O121" s="226"/>
      <c r="P121" s="226"/>
      <c r="Q121" s="226"/>
      <c r="R121" s="226"/>
      <c r="S121" s="226"/>
      <c r="T121" s="227"/>
      <c r="AT121" s="228" t="s">
        <v>202</v>
      </c>
      <c r="AU121" s="228" t="s">
        <v>81</v>
      </c>
      <c r="AV121" s="14" t="s">
        <v>81</v>
      </c>
      <c r="AW121" s="14" t="s">
        <v>33</v>
      </c>
      <c r="AX121" s="14" t="s">
        <v>72</v>
      </c>
      <c r="AY121" s="228" t="s">
        <v>193</v>
      </c>
    </row>
    <row r="122" spans="1:65" s="14" customFormat="1">
      <c r="B122" s="218"/>
      <c r="C122" s="219"/>
      <c r="D122" s="209" t="s">
        <v>202</v>
      </c>
      <c r="E122" s="220" t="s">
        <v>19</v>
      </c>
      <c r="F122" s="221" t="s">
        <v>5144</v>
      </c>
      <c r="G122" s="219"/>
      <c r="H122" s="222">
        <v>33.15</v>
      </c>
      <c r="I122" s="223"/>
      <c r="J122" s="219"/>
      <c r="K122" s="219"/>
      <c r="L122" s="224"/>
      <c r="M122" s="225"/>
      <c r="N122" s="226"/>
      <c r="O122" s="226"/>
      <c r="P122" s="226"/>
      <c r="Q122" s="226"/>
      <c r="R122" s="226"/>
      <c r="S122" s="226"/>
      <c r="T122" s="227"/>
      <c r="AT122" s="228" t="s">
        <v>202</v>
      </c>
      <c r="AU122" s="228" t="s">
        <v>81</v>
      </c>
      <c r="AV122" s="14" t="s">
        <v>81</v>
      </c>
      <c r="AW122" s="14" t="s">
        <v>33</v>
      </c>
      <c r="AX122" s="14" t="s">
        <v>72</v>
      </c>
      <c r="AY122" s="228" t="s">
        <v>193</v>
      </c>
    </row>
    <row r="123" spans="1:65" s="14" customFormat="1">
      <c r="B123" s="218"/>
      <c r="C123" s="219"/>
      <c r="D123" s="209" t="s">
        <v>202</v>
      </c>
      <c r="E123" s="220" t="s">
        <v>19</v>
      </c>
      <c r="F123" s="221" t="s">
        <v>5140</v>
      </c>
      <c r="G123" s="219"/>
      <c r="H123" s="222">
        <v>3.51</v>
      </c>
      <c r="I123" s="223"/>
      <c r="J123" s="219"/>
      <c r="K123" s="219"/>
      <c r="L123" s="224"/>
      <c r="M123" s="225"/>
      <c r="N123" s="226"/>
      <c r="O123" s="226"/>
      <c r="P123" s="226"/>
      <c r="Q123" s="226"/>
      <c r="R123" s="226"/>
      <c r="S123" s="226"/>
      <c r="T123" s="227"/>
      <c r="AT123" s="228" t="s">
        <v>202</v>
      </c>
      <c r="AU123" s="228" t="s">
        <v>81</v>
      </c>
      <c r="AV123" s="14" t="s">
        <v>81</v>
      </c>
      <c r="AW123" s="14" t="s">
        <v>33</v>
      </c>
      <c r="AX123" s="14" t="s">
        <v>72</v>
      </c>
      <c r="AY123" s="228" t="s">
        <v>193</v>
      </c>
    </row>
    <row r="124" spans="1:65" s="2" customFormat="1" ht="21.75" customHeight="1">
      <c r="A124" s="36"/>
      <c r="B124" s="37"/>
      <c r="C124" s="194" t="s">
        <v>291</v>
      </c>
      <c r="D124" s="194" t="s">
        <v>195</v>
      </c>
      <c r="E124" s="195" t="s">
        <v>259</v>
      </c>
      <c r="F124" s="196" t="s">
        <v>260</v>
      </c>
      <c r="G124" s="197" t="s">
        <v>198</v>
      </c>
      <c r="H124" s="198">
        <v>85.26</v>
      </c>
      <c r="I124" s="199"/>
      <c r="J124" s="200">
        <f>ROUND(I124*H124,2)</f>
        <v>0</v>
      </c>
      <c r="K124" s="196" t="s">
        <v>199</v>
      </c>
      <c r="L124" s="41"/>
      <c r="M124" s="201" t="s">
        <v>19</v>
      </c>
      <c r="N124" s="202" t="s">
        <v>43</v>
      </c>
      <c r="O124" s="66"/>
      <c r="P124" s="203">
        <f>O124*H124</f>
        <v>0</v>
      </c>
      <c r="Q124" s="203">
        <v>0</v>
      </c>
      <c r="R124" s="203">
        <f>Q124*H124</f>
        <v>0</v>
      </c>
      <c r="S124" s="203">
        <v>0</v>
      </c>
      <c r="T124" s="204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205" t="s">
        <v>200</v>
      </c>
      <c r="AT124" s="205" t="s">
        <v>195</v>
      </c>
      <c r="AU124" s="205" t="s">
        <v>81</v>
      </c>
      <c r="AY124" s="19" t="s">
        <v>193</v>
      </c>
      <c r="BE124" s="206">
        <f>IF(N124="základní",J124,0)</f>
        <v>0</v>
      </c>
      <c r="BF124" s="206">
        <f>IF(N124="snížená",J124,0)</f>
        <v>0</v>
      </c>
      <c r="BG124" s="206">
        <f>IF(N124="zákl. přenesená",J124,0)</f>
        <v>0</v>
      </c>
      <c r="BH124" s="206">
        <f>IF(N124="sníž. přenesená",J124,0)</f>
        <v>0</v>
      </c>
      <c r="BI124" s="206">
        <f>IF(N124="nulová",J124,0)</f>
        <v>0</v>
      </c>
      <c r="BJ124" s="19" t="s">
        <v>79</v>
      </c>
      <c r="BK124" s="206">
        <f>ROUND(I124*H124,2)</f>
        <v>0</v>
      </c>
      <c r="BL124" s="19" t="s">
        <v>200</v>
      </c>
      <c r="BM124" s="205" t="s">
        <v>5164</v>
      </c>
    </row>
    <row r="125" spans="1:65" s="14" customFormat="1">
      <c r="B125" s="218"/>
      <c r="C125" s="219"/>
      <c r="D125" s="209" t="s">
        <v>202</v>
      </c>
      <c r="E125" s="220" t="s">
        <v>19</v>
      </c>
      <c r="F125" s="221" t="s">
        <v>5139</v>
      </c>
      <c r="G125" s="219"/>
      <c r="H125" s="222">
        <v>48.6</v>
      </c>
      <c r="I125" s="223"/>
      <c r="J125" s="219"/>
      <c r="K125" s="219"/>
      <c r="L125" s="224"/>
      <c r="M125" s="225"/>
      <c r="N125" s="226"/>
      <c r="O125" s="226"/>
      <c r="P125" s="226"/>
      <c r="Q125" s="226"/>
      <c r="R125" s="226"/>
      <c r="S125" s="226"/>
      <c r="T125" s="227"/>
      <c r="AT125" s="228" t="s">
        <v>202</v>
      </c>
      <c r="AU125" s="228" t="s">
        <v>81</v>
      </c>
      <c r="AV125" s="14" t="s">
        <v>81</v>
      </c>
      <c r="AW125" s="14" t="s">
        <v>33</v>
      </c>
      <c r="AX125" s="14" t="s">
        <v>72</v>
      </c>
      <c r="AY125" s="228" t="s">
        <v>193</v>
      </c>
    </row>
    <row r="126" spans="1:65" s="14" customFormat="1">
      <c r="B126" s="218"/>
      <c r="C126" s="219"/>
      <c r="D126" s="209" t="s">
        <v>202</v>
      </c>
      <c r="E126" s="220" t="s">
        <v>19</v>
      </c>
      <c r="F126" s="221" t="s">
        <v>5144</v>
      </c>
      <c r="G126" s="219"/>
      <c r="H126" s="222">
        <v>33.15</v>
      </c>
      <c r="I126" s="223"/>
      <c r="J126" s="219"/>
      <c r="K126" s="219"/>
      <c r="L126" s="224"/>
      <c r="M126" s="225"/>
      <c r="N126" s="226"/>
      <c r="O126" s="226"/>
      <c r="P126" s="226"/>
      <c r="Q126" s="226"/>
      <c r="R126" s="226"/>
      <c r="S126" s="226"/>
      <c r="T126" s="227"/>
      <c r="AT126" s="228" t="s">
        <v>202</v>
      </c>
      <c r="AU126" s="228" t="s">
        <v>81</v>
      </c>
      <c r="AV126" s="14" t="s">
        <v>81</v>
      </c>
      <c r="AW126" s="14" t="s">
        <v>33</v>
      </c>
      <c r="AX126" s="14" t="s">
        <v>72</v>
      </c>
      <c r="AY126" s="228" t="s">
        <v>193</v>
      </c>
    </row>
    <row r="127" spans="1:65" s="14" customFormat="1">
      <c r="B127" s="218"/>
      <c r="C127" s="219"/>
      <c r="D127" s="209" t="s">
        <v>202</v>
      </c>
      <c r="E127" s="220" t="s">
        <v>19</v>
      </c>
      <c r="F127" s="221" t="s">
        <v>5140</v>
      </c>
      <c r="G127" s="219"/>
      <c r="H127" s="222">
        <v>3.51</v>
      </c>
      <c r="I127" s="223"/>
      <c r="J127" s="219"/>
      <c r="K127" s="219"/>
      <c r="L127" s="224"/>
      <c r="M127" s="225"/>
      <c r="N127" s="226"/>
      <c r="O127" s="226"/>
      <c r="P127" s="226"/>
      <c r="Q127" s="226"/>
      <c r="R127" s="226"/>
      <c r="S127" s="226"/>
      <c r="T127" s="227"/>
      <c r="AT127" s="228" t="s">
        <v>202</v>
      </c>
      <c r="AU127" s="228" t="s">
        <v>81</v>
      </c>
      <c r="AV127" s="14" t="s">
        <v>81</v>
      </c>
      <c r="AW127" s="14" t="s">
        <v>33</v>
      </c>
      <c r="AX127" s="14" t="s">
        <v>72</v>
      </c>
      <c r="AY127" s="228" t="s">
        <v>193</v>
      </c>
    </row>
    <row r="128" spans="1:65" s="2" customFormat="1" ht="21.75" customHeight="1">
      <c r="A128" s="36"/>
      <c r="B128" s="37"/>
      <c r="C128" s="194" t="s">
        <v>8</v>
      </c>
      <c r="D128" s="194" t="s">
        <v>195</v>
      </c>
      <c r="E128" s="195" t="s">
        <v>264</v>
      </c>
      <c r="F128" s="196" t="s">
        <v>5165</v>
      </c>
      <c r="G128" s="197" t="s">
        <v>266</v>
      </c>
      <c r="H128" s="198">
        <v>153.46799999999999</v>
      </c>
      <c r="I128" s="199"/>
      <c r="J128" s="200">
        <f>ROUND(I128*H128,2)</f>
        <v>0</v>
      </c>
      <c r="K128" s="196" t="s">
        <v>199</v>
      </c>
      <c r="L128" s="41"/>
      <c r="M128" s="201" t="s">
        <v>19</v>
      </c>
      <c r="N128" s="202" t="s">
        <v>43</v>
      </c>
      <c r="O128" s="66"/>
      <c r="P128" s="203">
        <f>O128*H128</f>
        <v>0</v>
      </c>
      <c r="Q128" s="203">
        <v>0</v>
      </c>
      <c r="R128" s="203">
        <f>Q128*H128</f>
        <v>0</v>
      </c>
      <c r="S128" s="203">
        <v>0</v>
      </c>
      <c r="T128" s="204">
        <f>S128*H128</f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205" t="s">
        <v>200</v>
      </c>
      <c r="AT128" s="205" t="s">
        <v>195</v>
      </c>
      <c r="AU128" s="205" t="s">
        <v>81</v>
      </c>
      <c r="AY128" s="19" t="s">
        <v>193</v>
      </c>
      <c r="BE128" s="206">
        <f>IF(N128="základní",J128,0)</f>
        <v>0</v>
      </c>
      <c r="BF128" s="206">
        <f>IF(N128="snížená",J128,0)</f>
        <v>0</v>
      </c>
      <c r="BG128" s="206">
        <f>IF(N128="zákl. přenesená",J128,0)</f>
        <v>0</v>
      </c>
      <c r="BH128" s="206">
        <f>IF(N128="sníž. přenesená",J128,0)</f>
        <v>0</v>
      </c>
      <c r="BI128" s="206">
        <f>IF(N128="nulová",J128,0)</f>
        <v>0</v>
      </c>
      <c r="BJ128" s="19" t="s">
        <v>79</v>
      </c>
      <c r="BK128" s="206">
        <f>ROUND(I128*H128,2)</f>
        <v>0</v>
      </c>
      <c r="BL128" s="19" t="s">
        <v>200</v>
      </c>
      <c r="BM128" s="205" t="s">
        <v>5166</v>
      </c>
    </row>
    <row r="129" spans="1:65" s="14" customFormat="1">
      <c r="B129" s="218"/>
      <c r="C129" s="219"/>
      <c r="D129" s="209" t="s">
        <v>202</v>
      </c>
      <c r="E129" s="220" t="s">
        <v>19</v>
      </c>
      <c r="F129" s="221" t="s">
        <v>5167</v>
      </c>
      <c r="G129" s="219"/>
      <c r="H129" s="222">
        <v>87.48</v>
      </c>
      <c r="I129" s="223"/>
      <c r="J129" s="219"/>
      <c r="K129" s="219"/>
      <c r="L129" s="224"/>
      <c r="M129" s="225"/>
      <c r="N129" s="226"/>
      <c r="O129" s="226"/>
      <c r="P129" s="226"/>
      <c r="Q129" s="226"/>
      <c r="R129" s="226"/>
      <c r="S129" s="226"/>
      <c r="T129" s="227"/>
      <c r="AT129" s="228" t="s">
        <v>202</v>
      </c>
      <c r="AU129" s="228" t="s">
        <v>81</v>
      </c>
      <c r="AV129" s="14" t="s">
        <v>81</v>
      </c>
      <c r="AW129" s="14" t="s">
        <v>33</v>
      </c>
      <c r="AX129" s="14" t="s">
        <v>72</v>
      </c>
      <c r="AY129" s="228" t="s">
        <v>193</v>
      </c>
    </row>
    <row r="130" spans="1:65" s="14" customFormat="1">
      <c r="B130" s="218"/>
      <c r="C130" s="219"/>
      <c r="D130" s="209" t="s">
        <v>202</v>
      </c>
      <c r="E130" s="220" t="s">
        <v>19</v>
      </c>
      <c r="F130" s="221" t="s">
        <v>5168</v>
      </c>
      <c r="G130" s="219"/>
      <c r="H130" s="222">
        <v>59.67</v>
      </c>
      <c r="I130" s="223"/>
      <c r="J130" s="219"/>
      <c r="K130" s="219"/>
      <c r="L130" s="224"/>
      <c r="M130" s="225"/>
      <c r="N130" s="226"/>
      <c r="O130" s="226"/>
      <c r="P130" s="226"/>
      <c r="Q130" s="226"/>
      <c r="R130" s="226"/>
      <c r="S130" s="226"/>
      <c r="T130" s="227"/>
      <c r="AT130" s="228" t="s">
        <v>202</v>
      </c>
      <c r="AU130" s="228" t="s">
        <v>81</v>
      </c>
      <c r="AV130" s="14" t="s">
        <v>81</v>
      </c>
      <c r="AW130" s="14" t="s">
        <v>33</v>
      </c>
      <c r="AX130" s="14" t="s">
        <v>72</v>
      </c>
      <c r="AY130" s="228" t="s">
        <v>193</v>
      </c>
    </row>
    <row r="131" spans="1:65" s="14" customFormat="1">
      <c r="B131" s="218"/>
      <c r="C131" s="219"/>
      <c r="D131" s="209" t="s">
        <v>202</v>
      </c>
      <c r="E131" s="220" t="s">
        <v>19</v>
      </c>
      <c r="F131" s="221" t="s">
        <v>5169</v>
      </c>
      <c r="G131" s="219"/>
      <c r="H131" s="222">
        <v>6.3179999999999996</v>
      </c>
      <c r="I131" s="223"/>
      <c r="J131" s="219"/>
      <c r="K131" s="219"/>
      <c r="L131" s="224"/>
      <c r="M131" s="225"/>
      <c r="N131" s="226"/>
      <c r="O131" s="226"/>
      <c r="P131" s="226"/>
      <c r="Q131" s="226"/>
      <c r="R131" s="226"/>
      <c r="S131" s="226"/>
      <c r="T131" s="227"/>
      <c r="AT131" s="228" t="s">
        <v>202</v>
      </c>
      <c r="AU131" s="228" t="s">
        <v>81</v>
      </c>
      <c r="AV131" s="14" t="s">
        <v>81</v>
      </c>
      <c r="AW131" s="14" t="s">
        <v>33</v>
      </c>
      <c r="AX131" s="14" t="s">
        <v>72</v>
      </c>
      <c r="AY131" s="228" t="s">
        <v>193</v>
      </c>
    </row>
    <row r="132" spans="1:65" s="2" customFormat="1" ht="21.75" customHeight="1">
      <c r="A132" s="36"/>
      <c r="B132" s="37"/>
      <c r="C132" s="194" t="s">
        <v>302</v>
      </c>
      <c r="D132" s="194" t="s">
        <v>195</v>
      </c>
      <c r="E132" s="195" t="s">
        <v>5170</v>
      </c>
      <c r="F132" s="196" t="s">
        <v>5171</v>
      </c>
      <c r="G132" s="197" t="s">
        <v>198</v>
      </c>
      <c r="H132" s="198">
        <v>34.65</v>
      </c>
      <c r="I132" s="199"/>
      <c r="J132" s="200">
        <f>ROUND(I132*H132,2)</f>
        <v>0</v>
      </c>
      <c r="K132" s="196" t="s">
        <v>199</v>
      </c>
      <c r="L132" s="41"/>
      <c r="M132" s="201" t="s">
        <v>19</v>
      </c>
      <c r="N132" s="202" t="s">
        <v>43</v>
      </c>
      <c r="O132" s="66"/>
      <c r="P132" s="203">
        <f>O132*H132</f>
        <v>0</v>
      </c>
      <c r="Q132" s="203">
        <v>0</v>
      </c>
      <c r="R132" s="203">
        <f>Q132*H132</f>
        <v>0</v>
      </c>
      <c r="S132" s="203">
        <v>0</v>
      </c>
      <c r="T132" s="204">
        <f>S132*H132</f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205" t="s">
        <v>200</v>
      </c>
      <c r="AT132" s="205" t="s">
        <v>195</v>
      </c>
      <c r="AU132" s="205" t="s">
        <v>81</v>
      </c>
      <c r="AY132" s="19" t="s">
        <v>193</v>
      </c>
      <c r="BE132" s="206">
        <f>IF(N132="základní",J132,0)</f>
        <v>0</v>
      </c>
      <c r="BF132" s="206">
        <f>IF(N132="snížená",J132,0)</f>
        <v>0</v>
      </c>
      <c r="BG132" s="206">
        <f>IF(N132="zákl. přenesená",J132,0)</f>
        <v>0</v>
      </c>
      <c r="BH132" s="206">
        <f>IF(N132="sníž. přenesená",J132,0)</f>
        <v>0</v>
      </c>
      <c r="BI132" s="206">
        <f>IF(N132="nulová",J132,0)</f>
        <v>0</v>
      </c>
      <c r="BJ132" s="19" t="s">
        <v>79</v>
      </c>
      <c r="BK132" s="206">
        <f>ROUND(I132*H132,2)</f>
        <v>0</v>
      </c>
      <c r="BL132" s="19" t="s">
        <v>200</v>
      </c>
      <c r="BM132" s="205" t="s">
        <v>5172</v>
      </c>
    </row>
    <row r="133" spans="1:65" s="14" customFormat="1">
      <c r="B133" s="218"/>
      <c r="C133" s="219"/>
      <c r="D133" s="209" t="s">
        <v>202</v>
      </c>
      <c r="E133" s="220" t="s">
        <v>19</v>
      </c>
      <c r="F133" s="221" t="s">
        <v>5173</v>
      </c>
      <c r="G133" s="219"/>
      <c r="H133" s="222">
        <v>28.8</v>
      </c>
      <c r="I133" s="223"/>
      <c r="J133" s="219"/>
      <c r="K133" s="219"/>
      <c r="L133" s="224"/>
      <c r="M133" s="225"/>
      <c r="N133" s="226"/>
      <c r="O133" s="226"/>
      <c r="P133" s="226"/>
      <c r="Q133" s="226"/>
      <c r="R133" s="226"/>
      <c r="S133" s="226"/>
      <c r="T133" s="227"/>
      <c r="AT133" s="228" t="s">
        <v>202</v>
      </c>
      <c r="AU133" s="228" t="s">
        <v>81</v>
      </c>
      <c r="AV133" s="14" t="s">
        <v>81</v>
      </c>
      <c r="AW133" s="14" t="s">
        <v>33</v>
      </c>
      <c r="AX133" s="14" t="s">
        <v>72</v>
      </c>
      <c r="AY133" s="228" t="s">
        <v>193</v>
      </c>
    </row>
    <row r="134" spans="1:65" s="14" customFormat="1">
      <c r="B134" s="218"/>
      <c r="C134" s="219"/>
      <c r="D134" s="209" t="s">
        <v>202</v>
      </c>
      <c r="E134" s="220" t="s">
        <v>19</v>
      </c>
      <c r="F134" s="221" t="s">
        <v>5174</v>
      </c>
      <c r="G134" s="219"/>
      <c r="H134" s="222">
        <v>5.85</v>
      </c>
      <c r="I134" s="223"/>
      <c r="J134" s="219"/>
      <c r="K134" s="219"/>
      <c r="L134" s="224"/>
      <c r="M134" s="225"/>
      <c r="N134" s="226"/>
      <c r="O134" s="226"/>
      <c r="P134" s="226"/>
      <c r="Q134" s="226"/>
      <c r="R134" s="226"/>
      <c r="S134" s="226"/>
      <c r="T134" s="227"/>
      <c r="AT134" s="228" t="s">
        <v>202</v>
      </c>
      <c r="AU134" s="228" t="s">
        <v>81</v>
      </c>
      <c r="AV134" s="14" t="s">
        <v>81</v>
      </c>
      <c r="AW134" s="14" t="s">
        <v>33</v>
      </c>
      <c r="AX134" s="14" t="s">
        <v>72</v>
      </c>
      <c r="AY134" s="228" t="s">
        <v>193</v>
      </c>
    </row>
    <row r="135" spans="1:65" s="2" customFormat="1" ht="16.5" customHeight="1">
      <c r="A135" s="36"/>
      <c r="B135" s="37"/>
      <c r="C135" s="251" t="s">
        <v>311</v>
      </c>
      <c r="D135" s="251" t="s">
        <v>451</v>
      </c>
      <c r="E135" s="252" t="s">
        <v>5175</v>
      </c>
      <c r="F135" s="253" t="s">
        <v>5176</v>
      </c>
      <c r="G135" s="254" t="s">
        <v>266</v>
      </c>
      <c r="H135" s="255">
        <v>69.3</v>
      </c>
      <c r="I135" s="256"/>
      <c r="J135" s="257">
        <f>ROUND(I135*H135,2)</f>
        <v>0</v>
      </c>
      <c r="K135" s="253" t="s">
        <v>199</v>
      </c>
      <c r="L135" s="258"/>
      <c r="M135" s="259" t="s">
        <v>19</v>
      </c>
      <c r="N135" s="260" t="s">
        <v>43</v>
      </c>
      <c r="O135" s="66"/>
      <c r="P135" s="203">
        <f>O135*H135</f>
        <v>0</v>
      </c>
      <c r="Q135" s="203">
        <v>1</v>
      </c>
      <c r="R135" s="203">
        <f>Q135*H135</f>
        <v>69.3</v>
      </c>
      <c r="S135" s="203">
        <v>0</v>
      </c>
      <c r="T135" s="204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205" t="s">
        <v>258</v>
      </c>
      <c r="AT135" s="205" t="s">
        <v>451</v>
      </c>
      <c r="AU135" s="205" t="s">
        <v>81</v>
      </c>
      <c r="AY135" s="19" t="s">
        <v>193</v>
      </c>
      <c r="BE135" s="206">
        <f>IF(N135="základní",J135,0)</f>
        <v>0</v>
      </c>
      <c r="BF135" s="206">
        <f>IF(N135="snížená",J135,0)</f>
        <v>0</v>
      </c>
      <c r="BG135" s="206">
        <f>IF(N135="zákl. přenesená",J135,0)</f>
        <v>0</v>
      </c>
      <c r="BH135" s="206">
        <f>IF(N135="sníž. přenesená",J135,0)</f>
        <v>0</v>
      </c>
      <c r="BI135" s="206">
        <f>IF(N135="nulová",J135,0)</f>
        <v>0</v>
      </c>
      <c r="BJ135" s="19" t="s">
        <v>79</v>
      </c>
      <c r="BK135" s="206">
        <f>ROUND(I135*H135,2)</f>
        <v>0</v>
      </c>
      <c r="BL135" s="19" t="s">
        <v>200</v>
      </c>
      <c r="BM135" s="205" t="s">
        <v>5177</v>
      </c>
    </row>
    <row r="136" spans="1:65" s="14" customFormat="1">
      <c r="B136" s="218"/>
      <c r="C136" s="219"/>
      <c r="D136" s="209" t="s">
        <v>202</v>
      </c>
      <c r="E136" s="220" t="s">
        <v>19</v>
      </c>
      <c r="F136" s="221" t="s">
        <v>5178</v>
      </c>
      <c r="G136" s="219"/>
      <c r="H136" s="222">
        <v>57.6</v>
      </c>
      <c r="I136" s="223"/>
      <c r="J136" s="219"/>
      <c r="K136" s="219"/>
      <c r="L136" s="224"/>
      <c r="M136" s="225"/>
      <c r="N136" s="226"/>
      <c r="O136" s="226"/>
      <c r="P136" s="226"/>
      <c r="Q136" s="226"/>
      <c r="R136" s="226"/>
      <c r="S136" s="226"/>
      <c r="T136" s="227"/>
      <c r="AT136" s="228" t="s">
        <v>202</v>
      </c>
      <c r="AU136" s="228" t="s">
        <v>81</v>
      </c>
      <c r="AV136" s="14" t="s">
        <v>81</v>
      </c>
      <c r="AW136" s="14" t="s">
        <v>33</v>
      </c>
      <c r="AX136" s="14" t="s">
        <v>72</v>
      </c>
      <c r="AY136" s="228" t="s">
        <v>193</v>
      </c>
    </row>
    <row r="137" spans="1:65" s="14" customFormat="1">
      <c r="B137" s="218"/>
      <c r="C137" s="219"/>
      <c r="D137" s="209" t="s">
        <v>202</v>
      </c>
      <c r="E137" s="220" t="s">
        <v>19</v>
      </c>
      <c r="F137" s="221" t="s">
        <v>5179</v>
      </c>
      <c r="G137" s="219"/>
      <c r="H137" s="222">
        <v>11.7</v>
      </c>
      <c r="I137" s="223"/>
      <c r="J137" s="219"/>
      <c r="K137" s="219"/>
      <c r="L137" s="224"/>
      <c r="M137" s="225"/>
      <c r="N137" s="226"/>
      <c r="O137" s="226"/>
      <c r="P137" s="226"/>
      <c r="Q137" s="226"/>
      <c r="R137" s="226"/>
      <c r="S137" s="226"/>
      <c r="T137" s="227"/>
      <c r="AT137" s="228" t="s">
        <v>202</v>
      </c>
      <c r="AU137" s="228" t="s">
        <v>81</v>
      </c>
      <c r="AV137" s="14" t="s">
        <v>81</v>
      </c>
      <c r="AW137" s="14" t="s">
        <v>33</v>
      </c>
      <c r="AX137" s="14" t="s">
        <v>72</v>
      </c>
      <c r="AY137" s="228" t="s">
        <v>193</v>
      </c>
    </row>
    <row r="138" spans="1:65" s="2" customFormat="1" ht="33" customHeight="1">
      <c r="A138" s="36"/>
      <c r="B138" s="37"/>
      <c r="C138" s="194" t="s">
        <v>315</v>
      </c>
      <c r="D138" s="194" t="s">
        <v>195</v>
      </c>
      <c r="E138" s="195" t="s">
        <v>5180</v>
      </c>
      <c r="F138" s="196" t="s">
        <v>5181</v>
      </c>
      <c r="G138" s="197" t="s">
        <v>198</v>
      </c>
      <c r="H138" s="198">
        <v>33.9</v>
      </c>
      <c r="I138" s="199"/>
      <c r="J138" s="200">
        <f>ROUND(I138*H138,2)</f>
        <v>0</v>
      </c>
      <c r="K138" s="196" t="s">
        <v>199</v>
      </c>
      <c r="L138" s="41"/>
      <c r="M138" s="201" t="s">
        <v>19</v>
      </c>
      <c r="N138" s="202" t="s">
        <v>43</v>
      </c>
      <c r="O138" s="66"/>
      <c r="P138" s="203">
        <f>O138*H138</f>
        <v>0</v>
      </c>
      <c r="Q138" s="203">
        <v>0</v>
      </c>
      <c r="R138" s="203">
        <f>Q138*H138</f>
        <v>0</v>
      </c>
      <c r="S138" s="203">
        <v>0</v>
      </c>
      <c r="T138" s="204">
        <f>S138*H138</f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205" t="s">
        <v>200</v>
      </c>
      <c r="AT138" s="205" t="s">
        <v>195</v>
      </c>
      <c r="AU138" s="205" t="s">
        <v>81</v>
      </c>
      <c r="AY138" s="19" t="s">
        <v>193</v>
      </c>
      <c r="BE138" s="206">
        <f>IF(N138="základní",J138,0)</f>
        <v>0</v>
      </c>
      <c r="BF138" s="206">
        <f>IF(N138="snížená",J138,0)</f>
        <v>0</v>
      </c>
      <c r="BG138" s="206">
        <f>IF(N138="zákl. přenesená",J138,0)</f>
        <v>0</v>
      </c>
      <c r="BH138" s="206">
        <f>IF(N138="sníž. přenesená",J138,0)</f>
        <v>0</v>
      </c>
      <c r="BI138" s="206">
        <f>IF(N138="nulová",J138,0)</f>
        <v>0</v>
      </c>
      <c r="BJ138" s="19" t="s">
        <v>79</v>
      </c>
      <c r="BK138" s="206">
        <f>ROUND(I138*H138,2)</f>
        <v>0</v>
      </c>
      <c r="BL138" s="19" t="s">
        <v>200</v>
      </c>
      <c r="BM138" s="205" t="s">
        <v>5182</v>
      </c>
    </row>
    <row r="139" spans="1:65" s="14" customFormat="1">
      <c r="B139" s="218"/>
      <c r="C139" s="219"/>
      <c r="D139" s="209" t="s">
        <v>202</v>
      </c>
      <c r="E139" s="220" t="s">
        <v>19</v>
      </c>
      <c r="F139" s="221" t="s">
        <v>5183</v>
      </c>
      <c r="G139" s="219"/>
      <c r="H139" s="222">
        <v>14.4</v>
      </c>
      <c r="I139" s="223"/>
      <c r="J139" s="219"/>
      <c r="K139" s="219"/>
      <c r="L139" s="224"/>
      <c r="M139" s="225"/>
      <c r="N139" s="226"/>
      <c r="O139" s="226"/>
      <c r="P139" s="226"/>
      <c r="Q139" s="226"/>
      <c r="R139" s="226"/>
      <c r="S139" s="226"/>
      <c r="T139" s="227"/>
      <c r="AT139" s="228" t="s">
        <v>202</v>
      </c>
      <c r="AU139" s="228" t="s">
        <v>81</v>
      </c>
      <c r="AV139" s="14" t="s">
        <v>81</v>
      </c>
      <c r="AW139" s="14" t="s">
        <v>33</v>
      </c>
      <c r="AX139" s="14" t="s">
        <v>72</v>
      </c>
      <c r="AY139" s="228" t="s">
        <v>193</v>
      </c>
    </row>
    <row r="140" spans="1:65" s="14" customFormat="1">
      <c r="B140" s="218"/>
      <c r="C140" s="219"/>
      <c r="D140" s="209" t="s">
        <v>202</v>
      </c>
      <c r="E140" s="220" t="s">
        <v>19</v>
      </c>
      <c r="F140" s="221" t="s">
        <v>5184</v>
      </c>
      <c r="G140" s="219"/>
      <c r="H140" s="222">
        <v>19.5</v>
      </c>
      <c r="I140" s="223"/>
      <c r="J140" s="219"/>
      <c r="K140" s="219"/>
      <c r="L140" s="224"/>
      <c r="M140" s="225"/>
      <c r="N140" s="226"/>
      <c r="O140" s="226"/>
      <c r="P140" s="226"/>
      <c r="Q140" s="226"/>
      <c r="R140" s="226"/>
      <c r="S140" s="226"/>
      <c r="T140" s="227"/>
      <c r="AT140" s="228" t="s">
        <v>202</v>
      </c>
      <c r="AU140" s="228" t="s">
        <v>81</v>
      </c>
      <c r="AV140" s="14" t="s">
        <v>81</v>
      </c>
      <c r="AW140" s="14" t="s">
        <v>33</v>
      </c>
      <c r="AX140" s="14" t="s">
        <v>72</v>
      </c>
      <c r="AY140" s="228" t="s">
        <v>193</v>
      </c>
    </row>
    <row r="141" spans="1:65" s="2" customFormat="1" ht="16.5" customHeight="1">
      <c r="A141" s="36"/>
      <c r="B141" s="37"/>
      <c r="C141" s="251" t="s">
        <v>320</v>
      </c>
      <c r="D141" s="251" t="s">
        <v>451</v>
      </c>
      <c r="E141" s="252" t="s">
        <v>5185</v>
      </c>
      <c r="F141" s="253" t="s">
        <v>5186</v>
      </c>
      <c r="G141" s="254" t="s">
        <v>266</v>
      </c>
      <c r="H141" s="255">
        <v>67.8</v>
      </c>
      <c r="I141" s="256"/>
      <c r="J141" s="257">
        <f>ROUND(I141*H141,2)</f>
        <v>0</v>
      </c>
      <c r="K141" s="253" t="s">
        <v>199</v>
      </c>
      <c r="L141" s="258"/>
      <c r="M141" s="259" t="s">
        <v>19</v>
      </c>
      <c r="N141" s="260" t="s">
        <v>43</v>
      </c>
      <c r="O141" s="66"/>
      <c r="P141" s="203">
        <f>O141*H141</f>
        <v>0</v>
      </c>
      <c r="Q141" s="203">
        <v>1</v>
      </c>
      <c r="R141" s="203">
        <f>Q141*H141</f>
        <v>67.8</v>
      </c>
      <c r="S141" s="203">
        <v>0</v>
      </c>
      <c r="T141" s="204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205" t="s">
        <v>258</v>
      </c>
      <c r="AT141" s="205" t="s">
        <v>451</v>
      </c>
      <c r="AU141" s="205" t="s">
        <v>81</v>
      </c>
      <c r="AY141" s="19" t="s">
        <v>193</v>
      </c>
      <c r="BE141" s="206">
        <f>IF(N141="základní",J141,0)</f>
        <v>0</v>
      </c>
      <c r="BF141" s="206">
        <f>IF(N141="snížená",J141,0)</f>
        <v>0</v>
      </c>
      <c r="BG141" s="206">
        <f>IF(N141="zákl. přenesená",J141,0)</f>
        <v>0</v>
      </c>
      <c r="BH141" s="206">
        <f>IF(N141="sníž. přenesená",J141,0)</f>
        <v>0</v>
      </c>
      <c r="BI141" s="206">
        <f>IF(N141="nulová",J141,0)</f>
        <v>0</v>
      </c>
      <c r="BJ141" s="19" t="s">
        <v>79</v>
      </c>
      <c r="BK141" s="206">
        <f>ROUND(I141*H141,2)</f>
        <v>0</v>
      </c>
      <c r="BL141" s="19" t="s">
        <v>200</v>
      </c>
      <c r="BM141" s="205" t="s">
        <v>5187</v>
      </c>
    </row>
    <row r="142" spans="1:65" s="14" customFormat="1">
      <c r="B142" s="218"/>
      <c r="C142" s="219"/>
      <c r="D142" s="209" t="s">
        <v>202</v>
      </c>
      <c r="E142" s="220" t="s">
        <v>19</v>
      </c>
      <c r="F142" s="221" t="s">
        <v>5188</v>
      </c>
      <c r="G142" s="219"/>
      <c r="H142" s="222">
        <v>28.8</v>
      </c>
      <c r="I142" s="223"/>
      <c r="J142" s="219"/>
      <c r="K142" s="219"/>
      <c r="L142" s="224"/>
      <c r="M142" s="225"/>
      <c r="N142" s="226"/>
      <c r="O142" s="226"/>
      <c r="P142" s="226"/>
      <c r="Q142" s="226"/>
      <c r="R142" s="226"/>
      <c r="S142" s="226"/>
      <c r="T142" s="227"/>
      <c r="AT142" s="228" t="s">
        <v>202</v>
      </c>
      <c r="AU142" s="228" t="s">
        <v>81</v>
      </c>
      <c r="AV142" s="14" t="s">
        <v>81</v>
      </c>
      <c r="AW142" s="14" t="s">
        <v>33</v>
      </c>
      <c r="AX142" s="14" t="s">
        <v>72</v>
      </c>
      <c r="AY142" s="228" t="s">
        <v>193</v>
      </c>
    </row>
    <row r="143" spans="1:65" s="14" customFormat="1">
      <c r="B143" s="218"/>
      <c r="C143" s="219"/>
      <c r="D143" s="209" t="s">
        <v>202</v>
      </c>
      <c r="E143" s="220" t="s">
        <v>19</v>
      </c>
      <c r="F143" s="221" t="s">
        <v>5189</v>
      </c>
      <c r="G143" s="219"/>
      <c r="H143" s="222">
        <v>39</v>
      </c>
      <c r="I143" s="223"/>
      <c r="J143" s="219"/>
      <c r="K143" s="219"/>
      <c r="L143" s="224"/>
      <c r="M143" s="225"/>
      <c r="N143" s="226"/>
      <c r="O143" s="226"/>
      <c r="P143" s="226"/>
      <c r="Q143" s="226"/>
      <c r="R143" s="226"/>
      <c r="S143" s="226"/>
      <c r="T143" s="227"/>
      <c r="AT143" s="228" t="s">
        <v>202</v>
      </c>
      <c r="AU143" s="228" t="s">
        <v>81</v>
      </c>
      <c r="AV143" s="14" t="s">
        <v>81</v>
      </c>
      <c r="AW143" s="14" t="s">
        <v>33</v>
      </c>
      <c r="AX143" s="14" t="s">
        <v>72</v>
      </c>
      <c r="AY143" s="228" t="s">
        <v>193</v>
      </c>
    </row>
    <row r="144" spans="1:65" s="2" customFormat="1" ht="21.75" customHeight="1">
      <c r="A144" s="36"/>
      <c r="B144" s="37"/>
      <c r="C144" s="194" t="s">
        <v>325</v>
      </c>
      <c r="D144" s="194" t="s">
        <v>195</v>
      </c>
      <c r="E144" s="195" t="s">
        <v>5190</v>
      </c>
      <c r="F144" s="196" t="s">
        <v>5191</v>
      </c>
      <c r="G144" s="197" t="s">
        <v>305</v>
      </c>
      <c r="H144" s="198">
        <v>75</v>
      </c>
      <c r="I144" s="199"/>
      <c r="J144" s="200">
        <f>ROUND(I144*H144,2)</f>
        <v>0</v>
      </c>
      <c r="K144" s="196" t="s">
        <v>199</v>
      </c>
      <c r="L144" s="41"/>
      <c r="M144" s="201" t="s">
        <v>19</v>
      </c>
      <c r="N144" s="202" t="s">
        <v>43</v>
      </c>
      <c r="O144" s="66"/>
      <c r="P144" s="203">
        <f>O144*H144</f>
        <v>0</v>
      </c>
      <c r="Q144" s="203">
        <v>0</v>
      </c>
      <c r="R144" s="203">
        <f>Q144*H144</f>
        <v>0</v>
      </c>
      <c r="S144" s="203">
        <v>0</v>
      </c>
      <c r="T144" s="204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205" t="s">
        <v>200</v>
      </c>
      <c r="AT144" s="205" t="s">
        <v>195</v>
      </c>
      <c r="AU144" s="205" t="s">
        <v>81</v>
      </c>
      <c r="AY144" s="19" t="s">
        <v>193</v>
      </c>
      <c r="BE144" s="206">
        <f>IF(N144="základní",J144,0)</f>
        <v>0</v>
      </c>
      <c r="BF144" s="206">
        <f>IF(N144="snížená",J144,0)</f>
        <v>0</v>
      </c>
      <c r="BG144" s="206">
        <f>IF(N144="zákl. přenesená",J144,0)</f>
        <v>0</v>
      </c>
      <c r="BH144" s="206">
        <f>IF(N144="sníž. přenesená",J144,0)</f>
        <v>0</v>
      </c>
      <c r="BI144" s="206">
        <f>IF(N144="nulová",J144,0)</f>
        <v>0</v>
      </c>
      <c r="BJ144" s="19" t="s">
        <v>79</v>
      </c>
      <c r="BK144" s="206">
        <f>ROUND(I144*H144,2)</f>
        <v>0</v>
      </c>
      <c r="BL144" s="19" t="s">
        <v>200</v>
      </c>
      <c r="BM144" s="205" t="s">
        <v>5192</v>
      </c>
    </row>
    <row r="145" spans="1:65" s="14" customFormat="1">
      <c r="B145" s="218"/>
      <c r="C145" s="219"/>
      <c r="D145" s="209" t="s">
        <v>202</v>
      </c>
      <c r="E145" s="220" t="s">
        <v>19</v>
      </c>
      <c r="F145" s="221" t="s">
        <v>5134</v>
      </c>
      <c r="G145" s="219"/>
      <c r="H145" s="222">
        <v>36</v>
      </c>
      <c r="I145" s="223"/>
      <c r="J145" s="219"/>
      <c r="K145" s="219"/>
      <c r="L145" s="224"/>
      <c r="M145" s="225"/>
      <c r="N145" s="226"/>
      <c r="O145" s="226"/>
      <c r="P145" s="226"/>
      <c r="Q145" s="226"/>
      <c r="R145" s="226"/>
      <c r="S145" s="226"/>
      <c r="T145" s="227"/>
      <c r="AT145" s="228" t="s">
        <v>202</v>
      </c>
      <c r="AU145" s="228" t="s">
        <v>81</v>
      </c>
      <c r="AV145" s="14" t="s">
        <v>81</v>
      </c>
      <c r="AW145" s="14" t="s">
        <v>33</v>
      </c>
      <c r="AX145" s="14" t="s">
        <v>72</v>
      </c>
      <c r="AY145" s="228" t="s">
        <v>193</v>
      </c>
    </row>
    <row r="146" spans="1:65" s="14" customFormat="1">
      <c r="B146" s="218"/>
      <c r="C146" s="219"/>
      <c r="D146" s="209" t="s">
        <v>202</v>
      </c>
      <c r="E146" s="220" t="s">
        <v>19</v>
      </c>
      <c r="F146" s="221" t="s">
        <v>5135</v>
      </c>
      <c r="G146" s="219"/>
      <c r="H146" s="222">
        <v>39</v>
      </c>
      <c r="I146" s="223"/>
      <c r="J146" s="219"/>
      <c r="K146" s="219"/>
      <c r="L146" s="224"/>
      <c r="M146" s="225"/>
      <c r="N146" s="226"/>
      <c r="O146" s="226"/>
      <c r="P146" s="226"/>
      <c r="Q146" s="226"/>
      <c r="R146" s="226"/>
      <c r="S146" s="226"/>
      <c r="T146" s="227"/>
      <c r="AT146" s="228" t="s">
        <v>202</v>
      </c>
      <c r="AU146" s="228" t="s">
        <v>81</v>
      </c>
      <c r="AV146" s="14" t="s">
        <v>81</v>
      </c>
      <c r="AW146" s="14" t="s">
        <v>33</v>
      </c>
      <c r="AX146" s="14" t="s">
        <v>72</v>
      </c>
      <c r="AY146" s="228" t="s">
        <v>193</v>
      </c>
    </row>
    <row r="147" spans="1:65" s="2" customFormat="1" ht="21.75" customHeight="1">
      <c r="A147" s="36"/>
      <c r="B147" s="37"/>
      <c r="C147" s="194" t="s">
        <v>7</v>
      </c>
      <c r="D147" s="194" t="s">
        <v>195</v>
      </c>
      <c r="E147" s="195" t="s">
        <v>5193</v>
      </c>
      <c r="F147" s="196" t="s">
        <v>5194</v>
      </c>
      <c r="G147" s="197" t="s">
        <v>305</v>
      </c>
      <c r="H147" s="198">
        <v>75</v>
      </c>
      <c r="I147" s="199"/>
      <c r="J147" s="200">
        <f>ROUND(I147*H147,2)</f>
        <v>0</v>
      </c>
      <c r="K147" s="196" t="s">
        <v>199</v>
      </c>
      <c r="L147" s="41"/>
      <c r="M147" s="201" t="s">
        <v>19</v>
      </c>
      <c r="N147" s="202" t="s">
        <v>43</v>
      </c>
      <c r="O147" s="66"/>
      <c r="P147" s="203">
        <f>O147*H147</f>
        <v>0</v>
      </c>
      <c r="Q147" s="203">
        <v>0</v>
      </c>
      <c r="R147" s="203">
        <f>Q147*H147</f>
        <v>0</v>
      </c>
      <c r="S147" s="203">
        <v>0</v>
      </c>
      <c r="T147" s="204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200</v>
      </c>
      <c r="AT147" s="205" t="s">
        <v>195</v>
      </c>
      <c r="AU147" s="205" t="s">
        <v>81</v>
      </c>
      <c r="AY147" s="19" t="s">
        <v>193</v>
      </c>
      <c r="BE147" s="206">
        <f>IF(N147="základní",J147,0)</f>
        <v>0</v>
      </c>
      <c r="BF147" s="206">
        <f>IF(N147="snížená",J147,0)</f>
        <v>0</v>
      </c>
      <c r="BG147" s="206">
        <f>IF(N147="zákl. přenesená",J147,0)</f>
        <v>0</v>
      </c>
      <c r="BH147" s="206">
        <f>IF(N147="sníž. přenesená",J147,0)</f>
        <v>0</v>
      </c>
      <c r="BI147" s="206">
        <f>IF(N147="nulová",J147,0)</f>
        <v>0</v>
      </c>
      <c r="BJ147" s="19" t="s">
        <v>79</v>
      </c>
      <c r="BK147" s="206">
        <f>ROUND(I147*H147,2)</f>
        <v>0</v>
      </c>
      <c r="BL147" s="19" t="s">
        <v>200</v>
      </c>
      <c r="BM147" s="205" t="s">
        <v>5195</v>
      </c>
    </row>
    <row r="148" spans="1:65" s="14" customFormat="1">
      <c r="B148" s="218"/>
      <c r="C148" s="219"/>
      <c r="D148" s="209" t="s">
        <v>202</v>
      </c>
      <c r="E148" s="220" t="s">
        <v>19</v>
      </c>
      <c r="F148" s="221" t="s">
        <v>5134</v>
      </c>
      <c r="G148" s="219"/>
      <c r="H148" s="222">
        <v>36</v>
      </c>
      <c r="I148" s="223"/>
      <c r="J148" s="219"/>
      <c r="K148" s="219"/>
      <c r="L148" s="224"/>
      <c r="M148" s="225"/>
      <c r="N148" s="226"/>
      <c r="O148" s="226"/>
      <c r="P148" s="226"/>
      <c r="Q148" s="226"/>
      <c r="R148" s="226"/>
      <c r="S148" s="226"/>
      <c r="T148" s="227"/>
      <c r="AT148" s="228" t="s">
        <v>202</v>
      </c>
      <c r="AU148" s="228" t="s">
        <v>81</v>
      </c>
      <c r="AV148" s="14" t="s">
        <v>81</v>
      </c>
      <c r="AW148" s="14" t="s">
        <v>33</v>
      </c>
      <c r="AX148" s="14" t="s">
        <v>72</v>
      </c>
      <c r="AY148" s="228" t="s">
        <v>193</v>
      </c>
    </row>
    <row r="149" spans="1:65" s="14" customFormat="1">
      <c r="B149" s="218"/>
      <c r="C149" s="219"/>
      <c r="D149" s="209" t="s">
        <v>202</v>
      </c>
      <c r="E149" s="220" t="s">
        <v>19</v>
      </c>
      <c r="F149" s="221" t="s">
        <v>5135</v>
      </c>
      <c r="G149" s="219"/>
      <c r="H149" s="222">
        <v>39</v>
      </c>
      <c r="I149" s="223"/>
      <c r="J149" s="219"/>
      <c r="K149" s="219"/>
      <c r="L149" s="224"/>
      <c r="M149" s="225"/>
      <c r="N149" s="226"/>
      <c r="O149" s="226"/>
      <c r="P149" s="226"/>
      <c r="Q149" s="226"/>
      <c r="R149" s="226"/>
      <c r="S149" s="226"/>
      <c r="T149" s="227"/>
      <c r="AT149" s="228" t="s">
        <v>202</v>
      </c>
      <c r="AU149" s="228" t="s">
        <v>81</v>
      </c>
      <c r="AV149" s="14" t="s">
        <v>81</v>
      </c>
      <c r="AW149" s="14" t="s">
        <v>33</v>
      </c>
      <c r="AX149" s="14" t="s">
        <v>72</v>
      </c>
      <c r="AY149" s="228" t="s">
        <v>193</v>
      </c>
    </row>
    <row r="150" spans="1:65" s="2" customFormat="1" ht="21.75" customHeight="1">
      <c r="A150" s="36"/>
      <c r="B150" s="37"/>
      <c r="C150" s="194" t="s">
        <v>335</v>
      </c>
      <c r="D150" s="194" t="s">
        <v>195</v>
      </c>
      <c r="E150" s="195" t="s">
        <v>5196</v>
      </c>
      <c r="F150" s="196" t="s">
        <v>5197</v>
      </c>
      <c r="G150" s="197" t="s">
        <v>305</v>
      </c>
      <c r="H150" s="198">
        <v>75</v>
      </c>
      <c r="I150" s="199"/>
      <c r="J150" s="200">
        <f>ROUND(I150*H150,2)</f>
        <v>0</v>
      </c>
      <c r="K150" s="196" t="s">
        <v>199</v>
      </c>
      <c r="L150" s="41"/>
      <c r="M150" s="201" t="s">
        <v>19</v>
      </c>
      <c r="N150" s="202" t="s">
        <v>43</v>
      </c>
      <c r="O150" s="66"/>
      <c r="P150" s="203">
        <f>O150*H150</f>
        <v>0</v>
      </c>
      <c r="Q150" s="203">
        <v>0</v>
      </c>
      <c r="R150" s="203">
        <f>Q150*H150</f>
        <v>0</v>
      </c>
      <c r="S150" s="203">
        <v>0</v>
      </c>
      <c r="T150" s="204">
        <f>S150*H150</f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205" t="s">
        <v>200</v>
      </c>
      <c r="AT150" s="205" t="s">
        <v>195</v>
      </c>
      <c r="AU150" s="205" t="s">
        <v>81</v>
      </c>
      <c r="AY150" s="19" t="s">
        <v>193</v>
      </c>
      <c r="BE150" s="206">
        <f>IF(N150="základní",J150,0)</f>
        <v>0</v>
      </c>
      <c r="BF150" s="206">
        <f>IF(N150="snížená",J150,0)</f>
        <v>0</v>
      </c>
      <c r="BG150" s="206">
        <f>IF(N150="zákl. přenesená",J150,0)</f>
        <v>0</v>
      </c>
      <c r="BH150" s="206">
        <f>IF(N150="sníž. přenesená",J150,0)</f>
        <v>0</v>
      </c>
      <c r="BI150" s="206">
        <f>IF(N150="nulová",J150,0)</f>
        <v>0</v>
      </c>
      <c r="BJ150" s="19" t="s">
        <v>79</v>
      </c>
      <c r="BK150" s="206">
        <f>ROUND(I150*H150,2)</f>
        <v>0</v>
      </c>
      <c r="BL150" s="19" t="s">
        <v>200</v>
      </c>
      <c r="BM150" s="205" t="s">
        <v>5198</v>
      </c>
    </row>
    <row r="151" spans="1:65" s="14" customFormat="1">
      <c r="B151" s="218"/>
      <c r="C151" s="219"/>
      <c r="D151" s="209" t="s">
        <v>202</v>
      </c>
      <c r="E151" s="220" t="s">
        <v>19</v>
      </c>
      <c r="F151" s="221" t="s">
        <v>5134</v>
      </c>
      <c r="G151" s="219"/>
      <c r="H151" s="222">
        <v>36</v>
      </c>
      <c r="I151" s="223"/>
      <c r="J151" s="219"/>
      <c r="K151" s="219"/>
      <c r="L151" s="224"/>
      <c r="M151" s="225"/>
      <c r="N151" s="226"/>
      <c r="O151" s="226"/>
      <c r="P151" s="226"/>
      <c r="Q151" s="226"/>
      <c r="R151" s="226"/>
      <c r="S151" s="226"/>
      <c r="T151" s="227"/>
      <c r="AT151" s="228" t="s">
        <v>202</v>
      </c>
      <c r="AU151" s="228" t="s">
        <v>81</v>
      </c>
      <c r="AV151" s="14" t="s">
        <v>81</v>
      </c>
      <c r="AW151" s="14" t="s">
        <v>33</v>
      </c>
      <c r="AX151" s="14" t="s">
        <v>72</v>
      </c>
      <c r="AY151" s="228" t="s">
        <v>193</v>
      </c>
    </row>
    <row r="152" spans="1:65" s="14" customFormat="1">
      <c r="B152" s="218"/>
      <c r="C152" s="219"/>
      <c r="D152" s="209" t="s">
        <v>202</v>
      </c>
      <c r="E152" s="220" t="s">
        <v>19</v>
      </c>
      <c r="F152" s="221" t="s">
        <v>5135</v>
      </c>
      <c r="G152" s="219"/>
      <c r="H152" s="222">
        <v>39</v>
      </c>
      <c r="I152" s="223"/>
      <c r="J152" s="219"/>
      <c r="K152" s="219"/>
      <c r="L152" s="224"/>
      <c r="M152" s="225"/>
      <c r="N152" s="226"/>
      <c r="O152" s="226"/>
      <c r="P152" s="226"/>
      <c r="Q152" s="226"/>
      <c r="R152" s="226"/>
      <c r="S152" s="226"/>
      <c r="T152" s="227"/>
      <c r="AT152" s="228" t="s">
        <v>202</v>
      </c>
      <c r="AU152" s="228" t="s">
        <v>81</v>
      </c>
      <c r="AV152" s="14" t="s">
        <v>81</v>
      </c>
      <c r="AW152" s="14" t="s">
        <v>33</v>
      </c>
      <c r="AX152" s="14" t="s">
        <v>72</v>
      </c>
      <c r="AY152" s="228" t="s">
        <v>193</v>
      </c>
    </row>
    <row r="153" spans="1:65" s="2" customFormat="1" ht="16.5" customHeight="1">
      <c r="A153" s="36"/>
      <c r="B153" s="37"/>
      <c r="C153" s="251" t="s">
        <v>347</v>
      </c>
      <c r="D153" s="251" t="s">
        <v>451</v>
      </c>
      <c r="E153" s="252" t="s">
        <v>5199</v>
      </c>
      <c r="F153" s="253" t="s">
        <v>5200</v>
      </c>
      <c r="G153" s="254" t="s">
        <v>2109</v>
      </c>
      <c r="H153" s="255">
        <v>1.125</v>
      </c>
      <c r="I153" s="256"/>
      <c r="J153" s="257">
        <f>ROUND(I153*H153,2)</f>
        <v>0</v>
      </c>
      <c r="K153" s="253" t="s">
        <v>199</v>
      </c>
      <c r="L153" s="258"/>
      <c r="M153" s="259" t="s">
        <v>19</v>
      </c>
      <c r="N153" s="260" t="s">
        <v>43</v>
      </c>
      <c r="O153" s="66"/>
      <c r="P153" s="203">
        <f>O153*H153</f>
        <v>0</v>
      </c>
      <c r="Q153" s="203">
        <v>1E-3</v>
      </c>
      <c r="R153" s="203">
        <f>Q153*H153</f>
        <v>1.1250000000000001E-3</v>
      </c>
      <c r="S153" s="203">
        <v>0</v>
      </c>
      <c r="T153" s="204">
        <f>S153*H153</f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205" t="s">
        <v>258</v>
      </c>
      <c r="AT153" s="205" t="s">
        <v>451</v>
      </c>
      <c r="AU153" s="205" t="s">
        <v>81</v>
      </c>
      <c r="AY153" s="19" t="s">
        <v>193</v>
      </c>
      <c r="BE153" s="206">
        <f>IF(N153="základní",J153,0)</f>
        <v>0</v>
      </c>
      <c r="BF153" s="206">
        <f>IF(N153="snížená",J153,0)</f>
        <v>0</v>
      </c>
      <c r="BG153" s="206">
        <f>IF(N153="zákl. přenesená",J153,0)</f>
        <v>0</v>
      </c>
      <c r="BH153" s="206">
        <f>IF(N153="sníž. přenesená",J153,0)</f>
        <v>0</v>
      </c>
      <c r="BI153" s="206">
        <f>IF(N153="nulová",J153,0)</f>
        <v>0</v>
      </c>
      <c r="BJ153" s="19" t="s">
        <v>79</v>
      </c>
      <c r="BK153" s="206">
        <f>ROUND(I153*H153,2)</f>
        <v>0</v>
      </c>
      <c r="BL153" s="19" t="s">
        <v>200</v>
      </c>
      <c r="BM153" s="205" t="s">
        <v>5201</v>
      </c>
    </row>
    <row r="154" spans="1:65" s="14" customFormat="1">
      <c r="B154" s="218"/>
      <c r="C154" s="219"/>
      <c r="D154" s="209" t="s">
        <v>202</v>
      </c>
      <c r="E154" s="219"/>
      <c r="F154" s="221" t="s">
        <v>5202</v>
      </c>
      <c r="G154" s="219"/>
      <c r="H154" s="222">
        <v>1.125</v>
      </c>
      <c r="I154" s="223"/>
      <c r="J154" s="219"/>
      <c r="K154" s="219"/>
      <c r="L154" s="224"/>
      <c r="M154" s="225"/>
      <c r="N154" s="226"/>
      <c r="O154" s="226"/>
      <c r="P154" s="226"/>
      <c r="Q154" s="226"/>
      <c r="R154" s="226"/>
      <c r="S154" s="226"/>
      <c r="T154" s="227"/>
      <c r="AT154" s="228" t="s">
        <v>202</v>
      </c>
      <c r="AU154" s="228" t="s">
        <v>81</v>
      </c>
      <c r="AV154" s="14" t="s">
        <v>81</v>
      </c>
      <c r="AW154" s="14" t="s">
        <v>4</v>
      </c>
      <c r="AX154" s="14" t="s">
        <v>79</v>
      </c>
      <c r="AY154" s="228" t="s">
        <v>193</v>
      </c>
    </row>
    <row r="155" spans="1:65" s="2" customFormat="1" ht="16.5" customHeight="1">
      <c r="A155" s="36"/>
      <c r="B155" s="37"/>
      <c r="C155" s="194" t="s">
        <v>353</v>
      </c>
      <c r="D155" s="194" t="s">
        <v>195</v>
      </c>
      <c r="E155" s="195" t="s">
        <v>5203</v>
      </c>
      <c r="F155" s="196" t="s">
        <v>5204</v>
      </c>
      <c r="G155" s="197" t="s">
        <v>305</v>
      </c>
      <c r="H155" s="198">
        <v>75</v>
      </c>
      <c r="I155" s="199"/>
      <c r="J155" s="200">
        <f>ROUND(I155*H155,2)</f>
        <v>0</v>
      </c>
      <c r="K155" s="196" t="s">
        <v>199</v>
      </c>
      <c r="L155" s="41"/>
      <c r="M155" s="201" t="s">
        <v>19</v>
      </c>
      <c r="N155" s="202" t="s">
        <v>43</v>
      </c>
      <c r="O155" s="66"/>
      <c r="P155" s="203">
        <f>O155*H155</f>
        <v>0</v>
      </c>
      <c r="Q155" s="203">
        <v>0</v>
      </c>
      <c r="R155" s="203">
        <f>Q155*H155</f>
        <v>0</v>
      </c>
      <c r="S155" s="203">
        <v>0</v>
      </c>
      <c r="T155" s="204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205" t="s">
        <v>200</v>
      </c>
      <c r="AT155" s="205" t="s">
        <v>195</v>
      </c>
      <c r="AU155" s="205" t="s">
        <v>81</v>
      </c>
      <c r="AY155" s="19" t="s">
        <v>193</v>
      </c>
      <c r="BE155" s="206">
        <f>IF(N155="základní",J155,0)</f>
        <v>0</v>
      </c>
      <c r="BF155" s="206">
        <f>IF(N155="snížená",J155,0)</f>
        <v>0</v>
      </c>
      <c r="BG155" s="206">
        <f>IF(N155="zákl. přenesená",J155,0)</f>
        <v>0</v>
      </c>
      <c r="BH155" s="206">
        <f>IF(N155="sníž. přenesená",J155,0)</f>
        <v>0</v>
      </c>
      <c r="BI155" s="206">
        <f>IF(N155="nulová",J155,0)</f>
        <v>0</v>
      </c>
      <c r="BJ155" s="19" t="s">
        <v>79</v>
      </c>
      <c r="BK155" s="206">
        <f>ROUND(I155*H155,2)</f>
        <v>0</v>
      </c>
      <c r="BL155" s="19" t="s">
        <v>200</v>
      </c>
      <c r="BM155" s="205" t="s">
        <v>5205</v>
      </c>
    </row>
    <row r="156" spans="1:65" s="14" customFormat="1">
      <c r="B156" s="218"/>
      <c r="C156" s="219"/>
      <c r="D156" s="209" t="s">
        <v>202</v>
      </c>
      <c r="E156" s="220" t="s">
        <v>19</v>
      </c>
      <c r="F156" s="221" t="s">
        <v>5206</v>
      </c>
      <c r="G156" s="219"/>
      <c r="H156" s="222">
        <v>36</v>
      </c>
      <c r="I156" s="223"/>
      <c r="J156" s="219"/>
      <c r="K156" s="219"/>
      <c r="L156" s="224"/>
      <c r="M156" s="225"/>
      <c r="N156" s="226"/>
      <c r="O156" s="226"/>
      <c r="P156" s="226"/>
      <c r="Q156" s="226"/>
      <c r="R156" s="226"/>
      <c r="S156" s="226"/>
      <c r="T156" s="227"/>
      <c r="AT156" s="228" t="s">
        <v>202</v>
      </c>
      <c r="AU156" s="228" t="s">
        <v>81</v>
      </c>
      <c r="AV156" s="14" t="s">
        <v>81</v>
      </c>
      <c r="AW156" s="14" t="s">
        <v>33</v>
      </c>
      <c r="AX156" s="14" t="s">
        <v>72</v>
      </c>
      <c r="AY156" s="228" t="s">
        <v>193</v>
      </c>
    </row>
    <row r="157" spans="1:65" s="14" customFormat="1">
      <c r="B157" s="218"/>
      <c r="C157" s="219"/>
      <c r="D157" s="209" t="s">
        <v>202</v>
      </c>
      <c r="E157" s="220" t="s">
        <v>19</v>
      </c>
      <c r="F157" s="221" t="s">
        <v>5135</v>
      </c>
      <c r="G157" s="219"/>
      <c r="H157" s="222">
        <v>39</v>
      </c>
      <c r="I157" s="223"/>
      <c r="J157" s="219"/>
      <c r="K157" s="219"/>
      <c r="L157" s="224"/>
      <c r="M157" s="225"/>
      <c r="N157" s="226"/>
      <c r="O157" s="226"/>
      <c r="P157" s="226"/>
      <c r="Q157" s="226"/>
      <c r="R157" s="226"/>
      <c r="S157" s="226"/>
      <c r="T157" s="227"/>
      <c r="AT157" s="228" t="s">
        <v>202</v>
      </c>
      <c r="AU157" s="228" t="s">
        <v>81</v>
      </c>
      <c r="AV157" s="14" t="s">
        <v>81</v>
      </c>
      <c r="AW157" s="14" t="s">
        <v>33</v>
      </c>
      <c r="AX157" s="14" t="s">
        <v>72</v>
      </c>
      <c r="AY157" s="228" t="s">
        <v>193</v>
      </c>
    </row>
    <row r="158" spans="1:65" s="12" customFormat="1" ht="22.9" customHeight="1">
      <c r="B158" s="178"/>
      <c r="C158" s="179"/>
      <c r="D158" s="180" t="s">
        <v>71</v>
      </c>
      <c r="E158" s="192" t="s">
        <v>81</v>
      </c>
      <c r="F158" s="192" t="s">
        <v>290</v>
      </c>
      <c r="G158" s="179"/>
      <c r="H158" s="179"/>
      <c r="I158" s="182"/>
      <c r="J158" s="193">
        <f>BK158</f>
        <v>0</v>
      </c>
      <c r="K158" s="179"/>
      <c r="L158" s="184"/>
      <c r="M158" s="185"/>
      <c r="N158" s="186"/>
      <c r="O158" s="186"/>
      <c r="P158" s="187">
        <f>SUM(P159:P162)</f>
        <v>0</v>
      </c>
      <c r="Q158" s="186"/>
      <c r="R158" s="187">
        <f>SUM(R159:R162)</f>
        <v>7.9899300000000002</v>
      </c>
      <c r="S158" s="186"/>
      <c r="T158" s="188">
        <f>SUM(T159:T162)</f>
        <v>0</v>
      </c>
      <c r="AR158" s="189" t="s">
        <v>79</v>
      </c>
      <c r="AT158" s="190" t="s">
        <v>71</v>
      </c>
      <c r="AU158" s="190" t="s">
        <v>79</v>
      </c>
      <c r="AY158" s="189" t="s">
        <v>193</v>
      </c>
      <c r="BK158" s="191">
        <f>SUM(BK159:BK162)</f>
        <v>0</v>
      </c>
    </row>
    <row r="159" spans="1:65" s="2" customFormat="1" ht="21.75" customHeight="1">
      <c r="A159" s="36"/>
      <c r="B159" s="37"/>
      <c r="C159" s="194" t="s">
        <v>361</v>
      </c>
      <c r="D159" s="194" t="s">
        <v>195</v>
      </c>
      <c r="E159" s="195" t="s">
        <v>5207</v>
      </c>
      <c r="F159" s="196" t="s">
        <v>5208</v>
      </c>
      <c r="G159" s="197" t="s">
        <v>391</v>
      </c>
      <c r="H159" s="198">
        <v>39</v>
      </c>
      <c r="I159" s="199"/>
      <c r="J159" s="200">
        <f>ROUND(I159*H159,2)</f>
        <v>0</v>
      </c>
      <c r="K159" s="196" t="s">
        <v>199</v>
      </c>
      <c r="L159" s="41"/>
      <c r="M159" s="201" t="s">
        <v>19</v>
      </c>
      <c r="N159" s="202" t="s">
        <v>43</v>
      </c>
      <c r="O159" s="66"/>
      <c r="P159" s="203">
        <f>O159*H159</f>
        <v>0</v>
      </c>
      <c r="Q159" s="203">
        <v>0.20477000000000001</v>
      </c>
      <c r="R159" s="203">
        <f>Q159*H159</f>
        <v>7.9860300000000004</v>
      </c>
      <c r="S159" s="203">
        <v>0</v>
      </c>
      <c r="T159" s="204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205" t="s">
        <v>200</v>
      </c>
      <c r="AT159" s="205" t="s">
        <v>195</v>
      </c>
      <c r="AU159" s="205" t="s">
        <v>81</v>
      </c>
      <c r="AY159" s="19" t="s">
        <v>193</v>
      </c>
      <c r="BE159" s="206">
        <f>IF(N159="základní",J159,0)</f>
        <v>0</v>
      </c>
      <c r="BF159" s="206">
        <f>IF(N159="snížená",J159,0)</f>
        <v>0</v>
      </c>
      <c r="BG159" s="206">
        <f>IF(N159="zákl. přenesená",J159,0)</f>
        <v>0</v>
      </c>
      <c r="BH159" s="206">
        <f>IF(N159="sníž. přenesená",J159,0)</f>
        <v>0</v>
      </c>
      <c r="BI159" s="206">
        <f>IF(N159="nulová",J159,0)</f>
        <v>0</v>
      </c>
      <c r="BJ159" s="19" t="s">
        <v>79</v>
      </c>
      <c r="BK159" s="206">
        <f>ROUND(I159*H159,2)</f>
        <v>0</v>
      </c>
      <c r="BL159" s="19" t="s">
        <v>200</v>
      </c>
      <c r="BM159" s="205" t="s">
        <v>5209</v>
      </c>
    </row>
    <row r="160" spans="1:65" s="14" customFormat="1">
      <c r="B160" s="218"/>
      <c r="C160" s="219"/>
      <c r="D160" s="209" t="s">
        <v>202</v>
      </c>
      <c r="E160" s="220" t="s">
        <v>19</v>
      </c>
      <c r="F160" s="221" t="s">
        <v>5210</v>
      </c>
      <c r="G160" s="219"/>
      <c r="H160" s="222">
        <v>39</v>
      </c>
      <c r="I160" s="223"/>
      <c r="J160" s="219"/>
      <c r="K160" s="219"/>
      <c r="L160" s="224"/>
      <c r="M160" s="225"/>
      <c r="N160" s="226"/>
      <c r="O160" s="226"/>
      <c r="P160" s="226"/>
      <c r="Q160" s="226"/>
      <c r="R160" s="226"/>
      <c r="S160" s="226"/>
      <c r="T160" s="227"/>
      <c r="AT160" s="228" t="s">
        <v>202</v>
      </c>
      <c r="AU160" s="228" t="s">
        <v>81</v>
      </c>
      <c r="AV160" s="14" t="s">
        <v>81</v>
      </c>
      <c r="AW160" s="14" t="s">
        <v>33</v>
      </c>
      <c r="AX160" s="14" t="s">
        <v>72</v>
      </c>
      <c r="AY160" s="228" t="s">
        <v>193</v>
      </c>
    </row>
    <row r="161" spans="1:65" s="2" customFormat="1" ht="16.5" customHeight="1">
      <c r="A161" s="36"/>
      <c r="B161" s="37"/>
      <c r="C161" s="194" t="s">
        <v>369</v>
      </c>
      <c r="D161" s="194" t="s">
        <v>195</v>
      </c>
      <c r="E161" s="195" t="s">
        <v>5211</v>
      </c>
      <c r="F161" s="196" t="s">
        <v>5212</v>
      </c>
      <c r="G161" s="197" t="s">
        <v>391</v>
      </c>
      <c r="H161" s="198">
        <v>39</v>
      </c>
      <c r="I161" s="199"/>
      <c r="J161" s="200">
        <f>ROUND(I161*H161,2)</f>
        <v>0</v>
      </c>
      <c r="K161" s="196" t="s">
        <v>199</v>
      </c>
      <c r="L161" s="41"/>
      <c r="M161" s="201" t="s">
        <v>19</v>
      </c>
      <c r="N161" s="202" t="s">
        <v>43</v>
      </c>
      <c r="O161" s="66"/>
      <c r="P161" s="203">
        <f>O161*H161</f>
        <v>0</v>
      </c>
      <c r="Q161" s="203">
        <v>1E-4</v>
      </c>
      <c r="R161" s="203">
        <f>Q161*H161</f>
        <v>3.9000000000000003E-3</v>
      </c>
      <c r="S161" s="203">
        <v>0</v>
      </c>
      <c r="T161" s="204">
        <f>S161*H161</f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205" t="s">
        <v>200</v>
      </c>
      <c r="AT161" s="205" t="s">
        <v>195</v>
      </c>
      <c r="AU161" s="205" t="s">
        <v>81</v>
      </c>
      <c r="AY161" s="19" t="s">
        <v>193</v>
      </c>
      <c r="BE161" s="206">
        <f>IF(N161="základní",J161,0)</f>
        <v>0</v>
      </c>
      <c r="BF161" s="206">
        <f>IF(N161="snížená",J161,0)</f>
        <v>0</v>
      </c>
      <c r="BG161" s="206">
        <f>IF(N161="zákl. přenesená",J161,0)</f>
        <v>0</v>
      </c>
      <c r="BH161" s="206">
        <f>IF(N161="sníž. přenesená",J161,0)</f>
        <v>0</v>
      </c>
      <c r="BI161" s="206">
        <f>IF(N161="nulová",J161,0)</f>
        <v>0</v>
      </c>
      <c r="BJ161" s="19" t="s">
        <v>79</v>
      </c>
      <c r="BK161" s="206">
        <f>ROUND(I161*H161,2)</f>
        <v>0</v>
      </c>
      <c r="BL161" s="19" t="s">
        <v>200</v>
      </c>
      <c r="BM161" s="205" t="s">
        <v>5213</v>
      </c>
    </row>
    <row r="162" spans="1:65" s="14" customFormat="1">
      <c r="B162" s="218"/>
      <c r="C162" s="219"/>
      <c r="D162" s="209" t="s">
        <v>202</v>
      </c>
      <c r="E162" s="220" t="s">
        <v>19</v>
      </c>
      <c r="F162" s="221" t="s">
        <v>5210</v>
      </c>
      <c r="G162" s="219"/>
      <c r="H162" s="222">
        <v>39</v>
      </c>
      <c r="I162" s="223"/>
      <c r="J162" s="219"/>
      <c r="K162" s="219"/>
      <c r="L162" s="224"/>
      <c r="M162" s="225"/>
      <c r="N162" s="226"/>
      <c r="O162" s="226"/>
      <c r="P162" s="226"/>
      <c r="Q162" s="226"/>
      <c r="R162" s="226"/>
      <c r="S162" s="226"/>
      <c r="T162" s="227"/>
      <c r="AT162" s="228" t="s">
        <v>202</v>
      </c>
      <c r="AU162" s="228" t="s">
        <v>81</v>
      </c>
      <c r="AV162" s="14" t="s">
        <v>81</v>
      </c>
      <c r="AW162" s="14" t="s">
        <v>33</v>
      </c>
      <c r="AX162" s="14" t="s">
        <v>72</v>
      </c>
      <c r="AY162" s="228" t="s">
        <v>193</v>
      </c>
    </row>
    <row r="163" spans="1:65" s="12" customFormat="1" ht="22.9" customHeight="1">
      <c r="B163" s="178"/>
      <c r="C163" s="179"/>
      <c r="D163" s="180" t="s">
        <v>71</v>
      </c>
      <c r="E163" s="192" t="s">
        <v>209</v>
      </c>
      <c r="F163" s="192" t="s">
        <v>3595</v>
      </c>
      <c r="G163" s="179"/>
      <c r="H163" s="179"/>
      <c r="I163" s="182"/>
      <c r="J163" s="193">
        <f>BK163</f>
        <v>0</v>
      </c>
      <c r="K163" s="179"/>
      <c r="L163" s="184"/>
      <c r="M163" s="185"/>
      <c r="N163" s="186"/>
      <c r="O163" s="186"/>
      <c r="P163" s="187">
        <f>SUM(P164:P165)</f>
        <v>0</v>
      </c>
      <c r="Q163" s="186"/>
      <c r="R163" s="187">
        <f>SUM(R164:R165)</f>
        <v>0</v>
      </c>
      <c r="S163" s="186"/>
      <c r="T163" s="188">
        <f>SUM(T164:T165)</f>
        <v>0</v>
      </c>
      <c r="AR163" s="189" t="s">
        <v>79</v>
      </c>
      <c r="AT163" s="190" t="s">
        <v>71</v>
      </c>
      <c r="AU163" s="190" t="s">
        <v>79</v>
      </c>
      <c r="AY163" s="189" t="s">
        <v>193</v>
      </c>
      <c r="BK163" s="191">
        <f>SUM(BK164:BK165)</f>
        <v>0</v>
      </c>
    </row>
    <row r="164" spans="1:65" s="2" customFormat="1" ht="16.5" customHeight="1">
      <c r="A164" s="36"/>
      <c r="B164" s="37"/>
      <c r="C164" s="194" t="s">
        <v>374</v>
      </c>
      <c r="D164" s="194" t="s">
        <v>195</v>
      </c>
      <c r="E164" s="195" t="s">
        <v>5214</v>
      </c>
      <c r="F164" s="196" t="s">
        <v>5215</v>
      </c>
      <c r="G164" s="197" t="s">
        <v>391</v>
      </c>
      <c r="H164" s="198">
        <v>39</v>
      </c>
      <c r="I164" s="199"/>
      <c r="J164" s="200">
        <f>ROUND(I164*H164,2)</f>
        <v>0</v>
      </c>
      <c r="K164" s="196" t="s">
        <v>199</v>
      </c>
      <c r="L164" s="41"/>
      <c r="M164" s="201" t="s">
        <v>19</v>
      </c>
      <c r="N164" s="202" t="s">
        <v>43</v>
      </c>
      <c r="O164" s="66"/>
      <c r="P164" s="203">
        <f>O164*H164</f>
        <v>0</v>
      </c>
      <c r="Q164" s="203">
        <v>0</v>
      </c>
      <c r="R164" s="203">
        <f>Q164*H164</f>
        <v>0</v>
      </c>
      <c r="S164" s="203">
        <v>0</v>
      </c>
      <c r="T164" s="204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205" t="s">
        <v>200</v>
      </c>
      <c r="AT164" s="205" t="s">
        <v>195</v>
      </c>
      <c r="AU164" s="205" t="s">
        <v>81</v>
      </c>
      <c r="AY164" s="19" t="s">
        <v>193</v>
      </c>
      <c r="BE164" s="206">
        <f>IF(N164="základní",J164,0)</f>
        <v>0</v>
      </c>
      <c r="BF164" s="206">
        <f>IF(N164="snížená",J164,0)</f>
        <v>0</v>
      </c>
      <c r="BG164" s="206">
        <f>IF(N164="zákl. přenesená",J164,0)</f>
        <v>0</v>
      </c>
      <c r="BH164" s="206">
        <f>IF(N164="sníž. přenesená",J164,0)</f>
        <v>0</v>
      </c>
      <c r="BI164" s="206">
        <f>IF(N164="nulová",J164,0)</f>
        <v>0</v>
      </c>
      <c r="BJ164" s="19" t="s">
        <v>79</v>
      </c>
      <c r="BK164" s="206">
        <f>ROUND(I164*H164,2)</f>
        <v>0</v>
      </c>
      <c r="BL164" s="19" t="s">
        <v>200</v>
      </c>
      <c r="BM164" s="205" t="s">
        <v>5216</v>
      </c>
    </row>
    <row r="165" spans="1:65" s="14" customFormat="1">
      <c r="B165" s="218"/>
      <c r="C165" s="219"/>
      <c r="D165" s="209" t="s">
        <v>202</v>
      </c>
      <c r="E165" s="220" t="s">
        <v>19</v>
      </c>
      <c r="F165" s="221" t="s">
        <v>5210</v>
      </c>
      <c r="G165" s="219"/>
      <c r="H165" s="222">
        <v>39</v>
      </c>
      <c r="I165" s="223"/>
      <c r="J165" s="219"/>
      <c r="K165" s="219"/>
      <c r="L165" s="224"/>
      <c r="M165" s="225"/>
      <c r="N165" s="226"/>
      <c r="O165" s="226"/>
      <c r="P165" s="226"/>
      <c r="Q165" s="226"/>
      <c r="R165" s="226"/>
      <c r="S165" s="226"/>
      <c r="T165" s="227"/>
      <c r="AT165" s="228" t="s">
        <v>202</v>
      </c>
      <c r="AU165" s="228" t="s">
        <v>81</v>
      </c>
      <c r="AV165" s="14" t="s">
        <v>81</v>
      </c>
      <c r="AW165" s="14" t="s">
        <v>33</v>
      </c>
      <c r="AX165" s="14" t="s">
        <v>72</v>
      </c>
      <c r="AY165" s="228" t="s">
        <v>193</v>
      </c>
    </row>
    <row r="166" spans="1:65" s="12" customFormat="1" ht="22.9" customHeight="1">
      <c r="B166" s="178"/>
      <c r="C166" s="179"/>
      <c r="D166" s="180" t="s">
        <v>71</v>
      </c>
      <c r="E166" s="192" t="s">
        <v>200</v>
      </c>
      <c r="F166" s="192" t="s">
        <v>509</v>
      </c>
      <c r="G166" s="179"/>
      <c r="H166" s="179"/>
      <c r="I166" s="182"/>
      <c r="J166" s="193">
        <f>BK166</f>
        <v>0</v>
      </c>
      <c r="K166" s="179"/>
      <c r="L166" s="184"/>
      <c r="M166" s="185"/>
      <c r="N166" s="186"/>
      <c r="O166" s="186"/>
      <c r="P166" s="187">
        <f>SUM(P167:P174)</f>
        <v>0</v>
      </c>
      <c r="Q166" s="186"/>
      <c r="R166" s="187">
        <f>SUM(R167:R174)</f>
        <v>2.3539620000000001</v>
      </c>
      <c r="S166" s="186"/>
      <c r="T166" s="188">
        <f>SUM(T167:T174)</f>
        <v>0</v>
      </c>
      <c r="AR166" s="189" t="s">
        <v>79</v>
      </c>
      <c r="AT166" s="190" t="s">
        <v>71</v>
      </c>
      <c r="AU166" s="190" t="s">
        <v>79</v>
      </c>
      <c r="AY166" s="189" t="s">
        <v>193</v>
      </c>
      <c r="BK166" s="191">
        <f>SUM(BK167:BK174)</f>
        <v>0</v>
      </c>
    </row>
    <row r="167" spans="1:65" s="2" customFormat="1" ht="16.5" customHeight="1">
      <c r="A167" s="36"/>
      <c r="B167" s="37"/>
      <c r="C167" s="194" t="s">
        <v>382</v>
      </c>
      <c r="D167" s="194" t="s">
        <v>195</v>
      </c>
      <c r="E167" s="195" t="s">
        <v>5217</v>
      </c>
      <c r="F167" s="196" t="s">
        <v>5218</v>
      </c>
      <c r="G167" s="197" t="s">
        <v>198</v>
      </c>
      <c r="H167" s="198">
        <v>5.4</v>
      </c>
      <c r="I167" s="199"/>
      <c r="J167" s="200">
        <f>ROUND(I167*H167,2)</f>
        <v>0</v>
      </c>
      <c r="K167" s="196" t="s">
        <v>199</v>
      </c>
      <c r="L167" s="41"/>
      <c r="M167" s="201" t="s">
        <v>19</v>
      </c>
      <c r="N167" s="202" t="s">
        <v>43</v>
      </c>
      <c r="O167" s="66"/>
      <c r="P167" s="203">
        <f>O167*H167</f>
        <v>0</v>
      </c>
      <c r="Q167" s="203">
        <v>0</v>
      </c>
      <c r="R167" s="203">
        <f>Q167*H167</f>
        <v>0</v>
      </c>
      <c r="S167" s="203">
        <v>0</v>
      </c>
      <c r="T167" s="204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205" t="s">
        <v>200</v>
      </c>
      <c r="AT167" s="205" t="s">
        <v>195</v>
      </c>
      <c r="AU167" s="205" t="s">
        <v>81</v>
      </c>
      <c r="AY167" s="19" t="s">
        <v>193</v>
      </c>
      <c r="BE167" s="206">
        <f>IF(N167="základní",J167,0)</f>
        <v>0</v>
      </c>
      <c r="BF167" s="206">
        <f>IF(N167="snížená",J167,0)</f>
        <v>0</v>
      </c>
      <c r="BG167" s="206">
        <f>IF(N167="zákl. přenesená",J167,0)</f>
        <v>0</v>
      </c>
      <c r="BH167" s="206">
        <f>IF(N167="sníž. přenesená",J167,0)</f>
        <v>0</v>
      </c>
      <c r="BI167" s="206">
        <f>IF(N167="nulová",J167,0)</f>
        <v>0</v>
      </c>
      <c r="BJ167" s="19" t="s">
        <v>79</v>
      </c>
      <c r="BK167" s="206">
        <f>ROUND(I167*H167,2)</f>
        <v>0</v>
      </c>
      <c r="BL167" s="19" t="s">
        <v>200</v>
      </c>
      <c r="BM167" s="205" t="s">
        <v>5219</v>
      </c>
    </row>
    <row r="168" spans="1:65" s="14" customFormat="1">
      <c r="B168" s="218"/>
      <c r="C168" s="219"/>
      <c r="D168" s="209" t="s">
        <v>202</v>
      </c>
      <c r="E168" s="220" t="s">
        <v>19</v>
      </c>
      <c r="F168" s="221" t="s">
        <v>5220</v>
      </c>
      <c r="G168" s="219"/>
      <c r="H168" s="222">
        <v>5.4</v>
      </c>
      <c r="I168" s="223"/>
      <c r="J168" s="219"/>
      <c r="K168" s="219"/>
      <c r="L168" s="224"/>
      <c r="M168" s="225"/>
      <c r="N168" s="226"/>
      <c r="O168" s="226"/>
      <c r="P168" s="226"/>
      <c r="Q168" s="226"/>
      <c r="R168" s="226"/>
      <c r="S168" s="226"/>
      <c r="T168" s="227"/>
      <c r="AT168" s="228" t="s">
        <v>202</v>
      </c>
      <c r="AU168" s="228" t="s">
        <v>81</v>
      </c>
      <c r="AV168" s="14" t="s">
        <v>81</v>
      </c>
      <c r="AW168" s="14" t="s">
        <v>33</v>
      </c>
      <c r="AX168" s="14" t="s">
        <v>72</v>
      </c>
      <c r="AY168" s="228" t="s">
        <v>193</v>
      </c>
    </row>
    <row r="169" spans="1:65" s="2" customFormat="1" ht="21.75" customHeight="1">
      <c r="A169" s="36"/>
      <c r="B169" s="37"/>
      <c r="C169" s="194" t="s">
        <v>388</v>
      </c>
      <c r="D169" s="194" t="s">
        <v>195</v>
      </c>
      <c r="E169" s="195" t="s">
        <v>5221</v>
      </c>
      <c r="F169" s="196" t="s">
        <v>5222</v>
      </c>
      <c r="G169" s="197" t="s">
        <v>198</v>
      </c>
      <c r="H169" s="198">
        <v>7.8</v>
      </c>
      <c r="I169" s="199"/>
      <c r="J169" s="200">
        <f>ROUND(I169*H169,2)</f>
        <v>0</v>
      </c>
      <c r="K169" s="196" t="s">
        <v>199</v>
      </c>
      <c r="L169" s="41"/>
      <c r="M169" s="201" t="s">
        <v>19</v>
      </c>
      <c r="N169" s="202" t="s">
        <v>43</v>
      </c>
      <c r="O169" s="66"/>
      <c r="P169" s="203">
        <f>O169*H169</f>
        <v>0</v>
      </c>
      <c r="Q169" s="203">
        <v>0</v>
      </c>
      <c r="R169" s="203">
        <f>Q169*H169</f>
        <v>0</v>
      </c>
      <c r="S169" s="203">
        <v>0</v>
      </c>
      <c r="T169" s="204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205" t="s">
        <v>200</v>
      </c>
      <c r="AT169" s="205" t="s">
        <v>195</v>
      </c>
      <c r="AU169" s="205" t="s">
        <v>81</v>
      </c>
      <c r="AY169" s="19" t="s">
        <v>193</v>
      </c>
      <c r="BE169" s="206">
        <f>IF(N169="základní",J169,0)</f>
        <v>0</v>
      </c>
      <c r="BF169" s="206">
        <f>IF(N169="snížená",J169,0)</f>
        <v>0</v>
      </c>
      <c r="BG169" s="206">
        <f>IF(N169="zákl. přenesená",J169,0)</f>
        <v>0</v>
      </c>
      <c r="BH169" s="206">
        <f>IF(N169="sníž. přenesená",J169,0)</f>
        <v>0</v>
      </c>
      <c r="BI169" s="206">
        <f>IF(N169="nulová",J169,0)</f>
        <v>0</v>
      </c>
      <c r="BJ169" s="19" t="s">
        <v>79</v>
      </c>
      <c r="BK169" s="206">
        <f>ROUND(I169*H169,2)</f>
        <v>0</v>
      </c>
      <c r="BL169" s="19" t="s">
        <v>200</v>
      </c>
      <c r="BM169" s="205" t="s">
        <v>5223</v>
      </c>
    </row>
    <row r="170" spans="1:65" s="14" customFormat="1">
      <c r="B170" s="218"/>
      <c r="C170" s="219"/>
      <c r="D170" s="209" t="s">
        <v>202</v>
      </c>
      <c r="E170" s="220" t="s">
        <v>19</v>
      </c>
      <c r="F170" s="221" t="s">
        <v>5224</v>
      </c>
      <c r="G170" s="219"/>
      <c r="H170" s="222">
        <v>7.8</v>
      </c>
      <c r="I170" s="223"/>
      <c r="J170" s="219"/>
      <c r="K170" s="219"/>
      <c r="L170" s="224"/>
      <c r="M170" s="225"/>
      <c r="N170" s="226"/>
      <c r="O170" s="226"/>
      <c r="P170" s="226"/>
      <c r="Q170" s="226"/>
      <c r="R170" s="226"/>
      <c r="S170" s="226"/>
      <c r="T170" s="227"/>
      <c r="AT170" s="228" t="s">
        <v>202</v>
      </c>
      <c r="AU170" s="228" t="s">
        <v>81</v>
      </c>
      <c r="AV170" s="14" t="s">
        <v>81</v>
      </c>
      <c r="AW170" s="14" t="s">
        <v>33</v>
      </c>
      <c r="AX170" s="14" t="s">
        <v>72</v>
      </c>
      <c r="AY170" s="228" t="s">
        <v>193</v>
      </c>
    </row>
    <row r="171" spans="1:65" s="2" customFormat="1" ht="21.75" customHeight="1">
      <c r="A171" s="36"/>
      <c r="B171" s="37"/>
      <c r="C171" s="194" t="s">
        <v>394</v>
      </c>
      <c r="D171" s="194" t="s">
        <v>195</v>
      </c>
      <c r="E171" s="195" t="s">
        <v>5225</v>
      </c>
      <c r="F171" s="196" t="s">
        <v>5226</v>
      </c>
      <c r="G171" s="197" t="s">
        <v>305</v>
      </c>
      <c r="H171" s="198">
        <v>15.6</v>
      </c>
      <c r="I171" s="199"/>
      <c r="J171" s="200">
        <f>ROUND(I171*H171,2)</f>
        <v>0</v>
      </c>
      <c r="K171" s="196" t="s">
        <v>199</v>
      </c>
      <c r="L171" s="41"/>
      <c r="M171" s="201" t="s">
        <v>19</v>
      </c>
      <c r="N171" s="202" t="s">
        <v>43</v>
      </c>
      <c r="O171" s="66"/>
      <c r="P171" s="203">
        <f>O171*H171</f>
        <v>0</v>
      </c>
      <c r="Q171" s="203">
        <v>6.3200000000000001E-3</v>
      </c>
      <c r="R171" s="203">
        <f>Q171*H171</f>
        <v>9.8591999999999999E-2</v>
      </c>
      <c r="S171" s="203">
        <v>0</v>
      </c>
      <c r="T171" s="204">
        <f>S171*H171</f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205" t="s">
        <v>200</v>
      </c>
      <c r="AT171" s="205" t="s">
        <v>195</v>
      </c>
      <c r="AU171" s="205" t="s">
        <v>81</v>
      </c>
      <c r="AY171" s="19" t="s">
        <v>193</v>
      </c>
      <c r="BE171" s="206">
        <f>IF(N171="základní",J171,0)</f>
        <v>0</v>
      </c>
      <c r="BF171" s="206">
        <f>IF(N171="snížená",J171,0)</f>
        <v>0</v>
      </c>
      <c r="BG171" s="206">
        <f>IF(N171="zákl. přenesená",J171,0)</f>
        <v>0</v>
      </c>
      <c r="BH171" s="206">
        <f>IF(N171="sníž. přenesená",J171,0)</f>
        <v>0</v>
      </c>
      <c r="BI171" s="206">
        <f>IF(N171="nulová",J171,0)</f>
        <v>0</v>
      </c>
      <c r="BJ171" s="19" t="s">
        <v>79</v>
      </c>
      <c r="BK171" s="206">
        <f>ROUND(I171*H171,2)</f>
        <v>0</v>
      </c>
      <c r="BL171" s="19" t="s">
        <v>200</v>
      </c>
      <c r="BM171" s="205" t="s">
        <v>5227</v>
      </c>
    </row>
    <row r="172" spans="1:65" s="14" customFormat="1">
      <c r="B172" s="218"/>
      <c r="C172" s="219"/>
      <c r="D172" s="209" t="s">
        <v>202</v>
      </c>
      <c r="E172" s="220" t="s">
        <v>19</v>
      </c>
      <c r="F172" s="221" t="s">
        <v>5228</v>
      </c>
      <c r="G172" s="219"/>
      <c r="H172" s="222">
        <v>15.6</v>
      </c>
      <c r="I172" s="223"/>
      <c r="J172" s="219"/>
      <c r="K172" s="219"/>
      <c r="L172" s="224"/>
      <c r="M172" s="225"/>
      <c r="N172" s="226"/>
      <c r="O172" s="226"/>
      <c r="P172" s="226"/>
      <c r="Q172" s="226"/>
      <c r="R172" s="226"/>
      <c r="S172" s="226"/>
      <c r="T172" s="227"/>
      <c r="AT172" s="228" t="s">
        <v>202</v>
      </c>
      <c r="AU172" s="228" t="s">
        <v>81</v>
      </c>
      <c r="AV172" s="14" t="s">
        <v>81</v>
      </c>
      <c r="AW172" s="14" t="s">
        <v>33</v>
      </c>
      <c r="AX172" s="14" t="s">
        <v>72</v>
      </c>
      <c r="AY172" s="228" t="s">
        <v>193</v>
      </c>
    </row>
    <row r="173" spans="1:65" s="2" customFormat="1" ht="21.75" customHeight="1">
      <c r="A173" s="36"/>
      <c r="B173" s="37"/>
      <c r="C173" s="194" t="s">
        <v>399</v>
      </c>
      <c r="D173" s="194" t="s">
        <v>195</v>
      </c>
      <c r="E173" s="195" t="s">
        <v>5229</v>
      </c>
      <c r="F173" s="196" t="s">
        <v>5230</v>
      </c>
      <c r="G173" s="197" t="s">
        <v>391</v>
      </c>
      <c r="H173" s="198">
        <v>39</v>
      </c>
      <c r="I173" s="199"/>
      <c r="J173" s="200">
        <f>ROUND(I173*H173,2)</f>
        <v>0</v>
      </c>
      <c r="K173" s="196" t="s">
        <v>199</v>
      </c>
      <c r="L173" s="41"/>
      <c r="M173" s="201" t="s">
        <v>19</v>
      </c>
      <c r="N173" s="202" t="s">
        <v>43</v>
      </c>
      <c r="O173" s="66"/>
      <c r="P173" s="203">
        <f>O173*H173</f>
        <v>0</v>
      </c>
      <c r="Q173" s="203">
        <v>5.7829999999999999E-2</v>
      </c>
      <c r="R173" s="203">
        <f>Q173*H173</f>
        <v>2.2553700000000001</v>
      </c>
      <c r="S173" s="203">
        <v>0</v>
      </c>
      <c r="T173" s="204">
        <f>S173*H173</f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205" t="s">
        <v>200</v>
      </c>
      <c r="AT173" s="205" t="s">
        <v>195</v>
      </c>
      <c r="AU173" s="205" t="s">
        <v>81</v>
      </c>
      <c r="AY173" s="19" t="s">
        <v>193</v>
      </c>
      <c r="BE173" s="206">
        <f>IF(N173="základní",J173,0)</f>
        <v>0</v>
      </c>
      <c r="BF173" s="206">
        <f>IF(N173="snížená",J173,0)</f>
        <v>0</v>
      </c>
      <c r="BG173" s="206">
        <f>IF(N173="zákl. přenesená",J173,0)</f>
        <v>0</v>
      </c>
      <c r="BH173" s="206">
        <f>IF(N173="sníž. přenesená",J173,0)</f>
        <v>0</v>
      </c>
      <c r="BI173" s="206">
        <f>IF(N173="nulová",J173,0)</f>
        <v>0</v>
      </c>
      <c r="BJ173" s="19" t="s">
        <v>79</v>
      </c>
      <c r="BK173" s="206">
        <f>ROUND(I173*H173,2)</f>
        <v>0</v>
      </c>
      <c r="BL173" s="19" t="s">
        <v>200</v>
      </c>
      <c r="BM173" s="205" t="s">
        <v>5231</v>
      </c>
    </row>
    <row r="174" spans="1:65" s="14" customFormat="1">
      <c r="B174" s="218"/>
      <c r="C174" s="219"/>
      <c r="D174" s="209" t="s">
        <v>202</v>
      </c>
      <c r="E174" s="220" t="s">
        <v>19</v>
      </c>
      <c r="F174" s="221" t="s">
        <v>5210</v>
      </c>
      <c r="G174" s="219"/>
      <c r="H174" s="222">
        <v>39</v>
      </c>
      <c r="I174" s="223"/>
      <c r="J174" s="219"/>
      <c r="K174" s="219"/>
      <c r="L174" s="224"/>
      <c r="M174" s="225"/>
      <c r="N174" s="226"/>
      <c r="O174" s="226"/>
      <c r="P174" s="226"/>
      <c r="Q174" s="226"/>
      <c r="R174" s="226"/>
      <c r="S174" s="226"/>
      <c r="T174" s="227"/>
      <c r="AT174" s="228" t="s">
        <v>202</v>
      </c>
      <c r="AU174" s="228" t="s">
        <v>81</v>
      </c>
      <c r="AV174" s="14" t="s">
        <v>81</v>
      </c>
      <c r="AW174" s="14" t="s">
        <v>33</v>
      </c>
      <c r="AX174" s="14" t="s">
        <v>72</v>
      </c>
      <c r="AY174" s="228" t="s">
        <v>193</v>
      </c>
    </row>
    <row r="175" spans="1:65" s="12" customFormat="1" ht="22.9" customHeight="1">
      <c r="B175" s="178"/>
      <c r="C175" s="179"/>
      <c r="D175" s="180" t="s">
        <v>71</v>
      </c>
      <c r="E175" s="192" t="s">
        <v>258</v>
      </c>
      <c r="F175" s="192" t="s">
        <v>5232</v>
      </c>
      <c r="G175" s="179"/>
      <c r="H175" s="179"/>
      <c r="I175" s="182"/>
      <c r="J175" s="193">
        <f>BK175</f>
        <v>0</v>
      </c>
      <c r="K175" s="179"/>
      <c r="L175" s="184"/>
      <c r="M175" s="185"/>
      <c r="N175" s="186"/>
      <c r="O175" s="186"/>
      <c r="P175" s="187">
        <f>SUM(P176:P221)</f>
        <v>0</v>
      </c>
      <c r="Q175" s="186"/>
      <c r="R175" s="187">
        <f>SUM(R176:R221)</f>
        <v>14.7465945</v>
      </c>
      <c r="S175" s="186"/>
      <c r="T175" s="188">
        <f>SUM(T176:T221)</f>
        <v>0</v>
      </c>
      <c r="AR175" s="189" t="s">
        <v>79</v>
      </c>
      <c r="AT175" s="190" t="s">
        <v>71</v>
      </c>
      <c r="AU175" s="190" t="s">
        <v>79</v>
      </c>
      <c r="AY175" s="189" t="s">
        <v>193</v>
      </c>
      <c r="BK175" s="191">
        <f>SUM(BK176:BK221)</f>
        <v>0</v>
      </c>
    </row>
    <row r="176" spans="1:65" s="2" customFormat="1" ht="21.75" customHeight="1">
      <c r="A176" s="36"/>
      <c r="B176" s="37"/>
      <c r="C176" s="194" t="s">
        <v>404</v>
      </c>
      <c r="D176" s="194" t="s">
        <v>195</v>
      </c>
      <c r="E176" s="195" t="s">
        <v>5233</v>
      </c>
      <c r="F176" s="196" t="s">
        <v>5234</v>
      </c>
      <c r="G176" s="197" t="s">
        <v>391</v>
      </c>
      <c r="H176" s="198">
        <v>39</v>
      </c>
      <c r="I176" s="199"/>
      <c r="J176" s="200">
        <f>ROUND(I176*H176,2)</f>
        <v>0</v>
      </c>
      <c r="K176" s="196" t="s">
        <v>199</v>
      </c>
      <c r="L176" s="41"/>
      <c r="M176" s="201" t="s">
        <v>19</v>
      </c>
      <c r="N176" s="202" t="s">
        <v>43</v>
      </c>
      <c r="O176" s="66"/>
      <c r="P176" s="203">
        <f>O176*H176</f>
        <v>0</v>
      </c>
      <c r="Q176" s="203">
        <v>1.0000000000000001E-5</v>
      </c>
      <c r="R176" s="203">
        <f>Q176*H176</f>
        <v>3.9000000000000005E-4</v>
      </c>
      <c r="S176" s="203">
        <v>0</v>
      </c>
      <c r="T176" s="204">
        <f>S176*H176</f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205" t="s">
        <v>200</v>
      </c>
      <c r="AT176" s="205" t="s">
        <v>195</v>
      </c>
      <c r="AU176" s="205" t="s">
        <v>81</v>
      </c>
      <c r="AY176" s="19" t="s">
        <v>193</v>
      </c>
      <c r="BE176" s="206">
        <f>IF(N176="základní",J176,0)</f>
        <v>0</v>
      </c>
      <c r="BF176" s="206">
        <f>IF(N176="snížená",J176,0)</f>
        <v>0</v>
      </c>
      <c r="BG176" s="206">
        <f>IF(N176="zákl. přenesená",J176,0)</f>
        <v>0</v>
      </c>
      <c r="BH176" s="206">
        <f>IF(N176="sníž. přenesená",J176,0)</f>
        <v>0</v>
      </c>
      <c r="BI176" s="206">
        <f>IF(N176="nulová",J176,0)</f>
        <v>0</v>
      </c>
      <c r="BJ176" s="19" t="s">
        <v>79</v>
      </c>
      <c r="BK176" s="206">
        <f>ROUND(I176*H176,2)</f>
        <v>0</v>
      </c>
      <c r="BL176" s="19" t="s">
        <v>200</v>
      </c>
      <c r="BM176" s="205" t="s">
        <v>5235</v>
      </c>
    </row>
    <row r="177" spans="1:65" s="14" customFormat="1">
      <c r="B177" s="218"/>
      <c r="C177" s="219"/>
      <c r="D177" s="209" t="s">
        <v>202</v>
      </c>
      <c r="E177" s="220" t="s">
        <v>19</v>
      </c>
      <c r="F177" s="221" t="s">
        <v>5210</v>
      </c>
      <c r="G177" s="219"/>
      <c r="H177" s="222">
        <v>39</v>
      </c>
      <c r="I177" s="223"/>
      <c r="J177" s="219"/>
      <c r="K177" s="219"/>
      <c r="L177" s="224"/>
      <c r="M177" s="225"/>
      <c r="N177" s="226"/>
      <c r="O177" s="226"/>
      <c r="P177" s="226"/>
      <c r="Q177" s="226"/>
      <c r="R177" s="226"/>
      <c r="S177" s="226"/>
      <c r="T177" s="227"/>
      <c r="AT177" s="228" t="s">
        <v>202</v>
      </c>
      <c r="AU177" s="228" t="s">
        <v>81</v>
      </c>
      <c r="AV177" s="14" t="s">
        <v>81</v>
      </c>
      <c r="AW177" s="14" t="s">
        <v>33</v>
      </c>
      <c r="AX177" s="14" t="s">
        <v>72</v>
      </c>
      <c r="AY177" s="228" t="s">
        <v>193</v>
      </c>
    </row>
    <row r="178" spans="1:65" s="2" customFormat="1" ht="16.5" customHeight="1">
      <c r="A178" s="36"/>
      <c r="B178" s="37"/>
      <c r="C178" s="251" t="s">
        <v>408</v>
      </c>
      <c r="D178" s="251" t="s">
        <v>451</v>
      </c>
      <c r="E178" s="252" t="s">
        <v>5236</v>
      </c>
      <c r="F178" s="253" t="s">
        <v>5237</v>
      </c>
      <c r="G178" s="254" t="s">
        <v>391</v>
      </c>
      <c r="H178" s="255">
        <v>39.39</v>
      </c>
      <c r="I178" s="256"/>
      <c r="J178" s="257">
        <f>ROUND(I178*H178,2)</f>
        <v>0</v>
      </c>
      <c r="K178" s="253" t="s">
        <v>199</v>
      </c>
      <c r="L178" s="258"/>
      <c r="M178" s="259" t="s">
        <v>19</v>
      </c>
      <c r="N178" s="260" t="s">
        <v>43</v>
      </c>
      <c r="O178" s="66"/>
      <c r="P178" s="203">
        <f>O178*H178</f>
        <v>0</v>
      </c>
      <c r="Q178" s="203">
        <v>0.30399999999999999</v>
      </c>
      <c r="R178" s="203">
        <f>Q178*H178</f>
        <v>11.97456</v>
      </c>
      <c r="S178" s="203">
        <v>0</v>
      </c>
      <c r="T178" s="204">
        <f>S178*H178</f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205" t="s">
        <v>258</v>
      </c>
      <c r="AT178" s="205" t="s">
        <v>451</v>
      </c>
      <c r="AU178" s="205" t="s">
        <v>81</v>
      </c>
      <c r="AY178" s="19" t="s">
        <v>193</v>
      </c>
      <c r="BE178" s="206">
        <f>IF(N178="základní",J178,0)</f>
        <v>0</v>
      </c>
      <c r="BF178" s="206">
        <f>IF(N178="snížená",J178,0)</f>
        <v>0</v>
      </c>
      <c r="BG178" s="206">
        <f>IF(N178="zákl. přenesená",J178,0)</f>
        <v>0</v>
      </c>
      <c r="BH178" s="206">
        <f>IF(N178="sníž. přenesená",J178,0)</f>
        <v>0</v>
      </c>
      <c r="BI178" s="206">
        <f>IF(N178="nulová",J178,0)</f>
        <v>0</v>
      </c>
      <c r="BJ178" s="19" t="s">
        <v>79</v>
      </c>
      <c r="BK178" s="206">
        <f>ROUND(I178*H178,2)</f>
        <v>0</v>
      </c>
      <c r="BL178" s="19" t="s">
        <v>200</v>
      </c>
      <c r="BM178" s="205" t="s">
        <v>5238</v>
      </c>
    </row>
    <row r="179" spans="1:65" s="14" customFormat="1">
      <c r="B179" s="218"/>
      <c r="C179" s="219"/>
      <c r="D179" s="209" t="s">
        <v>202</v>
      </c>
      <c r="E179" s="219"/>
      <c r="F179" s="221" t="s">
        <v>5239</v>
      </c>
      <c r="G179" s="219"/>
      <c r="H179" s="222">
        <v>39.39</v>
      </c>
      <c r="I179" s="223"/>
      <c r="J179" s="219"/>
      <c r="K179" s="219"/>
      <c r="L179" s="224"/>
      <c r="M179" s="225"/>
      <c r="N179" s="226"/>
      <c r="O179" s="226"/>
      <c r="P179" s="226"/>
      <c r="Q179" s="226"/>
      <c r="R179" s="226"/>
      <c r="S179" s="226"/>
      <c r="T179" s="227"/>
      <c r="AT179" s="228" t="s">
        <v>202</v>
      </c>
      <c r="AU179" s="228" t="s">
        <v>81</v>
      </c>
      <c r="AV179" s="14" t="s">
        <v>81</v>
      </c>
      <c r="AW179" s="14" t="s">
        <v>4</v>
      </c>
      <c r="AX179" s="14" t="s">
        <v>79</v>
      </c>
      <c r="AY179" s="228" t="s">
        <v>193</v>
      </c>
    </row>
    <row r="180" spans="1:65" s="2" customFormat="1" ht="16.5" customHeight="1">
      <c r="A180" s="36"/>
      <c r="B180" s="37"/>
      <c r="C180" s="194" t="s">
        <v>413</v>
      </c>
      <c r="D180" s="194" t="s">
        <v>195</v>
      </c>
      <c r="E180" s="195" t="s">
        <v>5240</v>
      </c>
      <c r="F180" s="196" t="s">
        <v>5241</v>
      </c>
      <c r="G180" s="197" t="s">
        <v>402</v>
      </c>
      <c r="H180" s="198">
        <v>1</v>
      </c>
      <c r="I180" s="199"/>
      <c r="J180" s="200">
        <f>ROUND(I180*H180,2)</f>
        <v>0</v>
      </c>
      <c r="K180" s="196" t="s">
        <v>19</v>
      </c>
      <c r="L180" s="41"/>
      <c r="M180" s="201" t="s">
        <v>19</v>
      </c>
      <c r="N180" s="202" t="s">
        <v>43</v>
      </c>
      <c r="O180" s="66"/>
      <c r="P180" s="203">
        <f>O180*H180</f>
        <v>0</v>
      </c>
      <c r="Q180" s="203">
        <v>1.98E-3</v>
      </c>
      <c r="R180" s="203">
        <f>Q180*H180</f>
        <v>1.98E-3</v>
      </c>
      <c r="S180" s="203">
        <v>0</v>
      </c>
      <c r="T180" s="204">
        <f>S180*H180</f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205" t="s">
        <v>200</v>
      </c>
      <c r="AT180" s="205" t="s">
        <v>195</v>
      </c>
      <c r="AU180" s="205" t="s">
        <v>81</v>
      </c>
      <c r="AY180" s="19" t="s">
        <v>193</v>
      </c>
      <c r="BE180" s="206">
        <f>IF(N180="základní",J180,0)</f>
        <v>0</v>
      </c>
      <c r="BF180" s="206">
        <f>IF(N180="snížená",J180,0)</f>
        <v>0</v>
      </c>
      <c r="BG180" s="206">
        <f>IF(N180="zákl. přenesená",J180,0)</f>
        <v>0</v>
      </c>
      <c r="BH180" s="206">
        <f>IF(N180="sníž. přenesená",J180,0)</f>
        <v>0</v>
      </c>
      <c r="BI180" s="206">
        <f>IF(N180="nulová",J180,0)</f>
        <v>0</v>
      </c>
      <c r="BJ180" s="19" t="s">
        <v>79</v>
      </c>
      <c r="BK180" s="206">
        <f>ROUND(I180*H180,2)</f>
        <v>0</v>
      </c>
      <c r="BL180" s="19" t="s">
        <v>200</v>
      </c>
      <c r="BM180" s="205" t="s">
        <v>5242</v>
      </c>
    </row>
    <row r="181" spans="1:65" s="14" customFormat="1">
      <c r="B181" s="218"/>
      <c r="C181" s="219"/>
      <c r="D181" s="209" t="s">
        <v>202</v>
      </c>
      <c r="E181" s="220" t="s">
        <v>19</v>
      </c>
      <c r="F181" s="221" t="s">
        <v>5243</v>
      </c>
      <c r="G181" s="219"/>
      <c r="H181" s="222">
        <v>1</v>
      </c>
      <c r="I181" s="223"/>
      <c r="J181" s="219"/>
      <c r="K181" s="219"/>
      <c r="L181" s="224"/>
      <c r="M181" s="225"/>
      <c r="N181" s="226"/>
      <c r="O181" s="226"/>
      <c r="P181" s="226"/>
      <c r="Q181" s="226"/>
      <c r="R181" s="226"/>
      <c r="S181" s="226"/>
      <c r="T181" s="227"/>
      <c r="AT181" s="228" t="s">
        <v>202</v>
      </c>
      <c r="AU181" s="228" t="s">
        <v>81</v>
      </c>
      <c r="AV181" s="14" t="s">
        <v>81</v>
      </c>
      <c r="AW181" s="14" t="s">
        <v>33</v>
      </c>
      <c r="AX181" s="14" t="s">
        <v>72</v>
      </c>
      <c r="AY181" s="228" t="s">
        <v>193</v>
      </c>
    </row>
    <row r="182" spans="1:65" s="2" customFormat="1" ht="16.5" customHeight="1">
      <c r="A182" s="36"/>
      <c r="B182" s="37"/>
      <c r="C182" s="194" t="s">
        <v>418</v>
      </c>
      <c r="D182" s="194" t="s">
        <v>195</v>
      </c>
      <c r="E182" s="195" t="s">
        <v>5244</v>
      </c>
      <c r="F182" s="196" t="s">
        <v>5245</v>
      </c>
      <c r="G182" s="197" t="s">
        <v>402</v>
      </c>
      <c r="H182" s="198">
        <v>1</v>
      </c>
      <c r="I182" s="199"/>
      <c r="J182" s="200">
        <f t="shared" ref="J182:J189" si="0">ROUND(I182*H182,2)</f>
        <v>0</v>
      </c>
      <c r="K182" s="196" t="s">
        <v>19</v>
      </c>
      <c r="L182" s="41"/>
      <c r="M182" s="201" t="s">
        <v>19</v>
      </c>
      <c r="N182" s="202" t="s">
        <v>43</v>
      </c>
      <c r="O182" s="66"/>
      <c r="P182" s="203">
        <f t="shared" ref="P182:P189" si="1">O182*H182</f>
        <v>0</v>
      </c>
      <c r="Q182" s="203">
        <v>0</v>
      </c>
      <c r="R182" s="203">
        <f t="shared" ref="R182:R189" si="2">Q182*H182</f>
        <v>0</v>
      </c>
      <c r="S182" s="203">
        <v>0</v>
      </c>
      <c r="T182" s="204">
        <f t="shared" ref="T182:T189" si="3">S182*H182</f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205" t="s">
        <v>200</v>
      </c>
      <c r="AT182" s="205" t="s">
        <v>195</v>
      </c>
      <c r="AU182" s="205" t="s">
        <v>81</v>
      </c>
      <c r="AY182" s="19" t="s">
        <v>193</v>
      </c>
      <c r="BE182" s="206">
        <f t="shared" ref="BE182:BE189" si="4">IF(N182="základní",J182,0)</f>
        <v>0</v>
      </c>
      <c r="BF182" s="206">
        <f t="shared" ref="BF182:BF189" si="5">IF(N182="snížená",J182,0)</f>
        <v>0</v>
      </c>
      <c r="BG182" s="206">
        <f t="shared" ref="BG182:BG189" si="6">IF(N182="zákl. přenesená",J182,0)</f>
        <v>0</v>
      </c>
      <c r="BH182" s="206">
        <f t="shared" ref="BH182:BH189" si="7">IF(N182="sníž. přenesená",J182,0)</f>
        <v>0</v>
      </c>
      <c r="BI182" s="206">
        <f t="shared" ref="BI182:BI189" si="8">IF(N182="nulová",J182,0)</f>
        <v>0</v>
      </c>
      <c r="BJ182" s="19" t="s">
        <v>79</v>
      </c>
      <c r="BK182" s="206">
        <f t="shared" ref="BK182:BK189" si="9">ROUND(I182*H182,2)</f>
        <v>0</v>
      </c>
      <c r="BL182" s="19" t="s">
        <v>200</v>
      </c>
      <c r="BM182" s="205" t="s">
        <v>5246</v>
      </c>
    </row>
    <row r="183" spans="1:65" s="2" customFormat="1" ht="16.5" customHeight="1">
      <c r="A183" s="36"/>
      <c r="B183" s="37"/>
      <c r="C183" s="251" t="s">
        <v>422</v>
      </c>
      <c r="D183" s="251" t="s">
        <v>451</v>
      </c>
      <c r="E183" s="252" t="s">
        <v>5247</v>
      </c>
      <c r="F183" s="253" t="s">
        <v>5248</v>
      </c>
      <c r="G183" s="254" t="s">
        <v>402</v>
      </c>
      <c r="H183" s="255">
        <v>1</v>
      </c>
      <c r="I183" s="256"/>
      <c r="J183" s="257">
        <f t="shared" si="0"/>
        <v>0</v>
      </c>
      <c r="K183" s="253" t="s">
        <v>19</v>
      </c>
      <c r="L183" s="258"/>
      <c r="M183" s="259" t="s">
        <v>19</v>
      </c>
      <c r="N183" s="260" t="s">
        <v>43</v>
      </c>
      <c r="O183" s="66"/>
      <c r="P183" s="203">
        <f t="shared" si="1"/>
        <v>0</v>
      </c>
      <c r="Q183" s="203">
        <v>1.15E-2</v>
      </c>
      <c r="R183" s="203">
        <f t="shared" si="2"/>
        <v>1.15E-2</v>
      </c>
      <c r="S183" s="203">
        <v>0</v>
      </c>
      <c r="T183" s="204">
        <f t="shared" si="3"/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205" t="s">
        <v>258</v>
      </c>
      <c r="AT183" s="205" t="s">
        <v>451</v>
      </c>
      <c r="AU183" s="205" t="s">
        <v>81</v>
      </c>
      <c r="AY183" s="19" t="s">
        <v>193</v>
      </c>
      <c r="BE183" s="206">
        <f t="shared" si="4"/>
        <v>0</v>
      </c>
      <c r="BF183" s="206">
        <f t="shared" si="5"/>
        <v>0</v>
      </c>
      <c r="BG183" s="206">
        <f t="shared" si="6"/>
        <v>0</v>
      </c>
      <c r="BH183" s="206">
        <f t="shared" si="7"/>
        <v>0</v>
      </c>
      <c r="BI183" s="206">
        <f t="shared" si="8"/>
        <v>0</v>
      </c>
      <c r="BJ183" s="19" t="s">
        <v>79</v>
      </c>
      <c r="BK183" s="206">
        <f t="shared" si="9"/>
        <v>0</v>
      </c>
      <c r="BL183" s="19" t="s">
        <v>200</v>
      </c>
      <c r="BM183" s="205" t="s">
        <v>5249</v>
      </c>
    </row>
    <row r="184" spans="1:65" s="2" customFormat="1" ht="16.5" customHeight="1">
      <c r="A184" s="36"/>
      <c r="B184" s="37"/>
      <c r="C184" s="194" t="s">
        <v>427</v>
      </c>
      <c r="D184" s="194" t="s">
        <v>195</v>
      </c>
      <c r="E184" s="195" t="s">
        <v>5250</v>
      </c>
      <c r="F184" s="196" t="s">
        <v>5251</v>
      </c>
      <c r="G184" s="197" t="s">
        <v>402</v>
      </c>
      <c r="H184" s="198">
        <v>5</v>
      </c>
      <c r="I184" s="199"/>
      <c r="J184" s="200">
        <f t="shared" si="0"/>
        <v>0</v>
      </c>
      <c r="K184" s="196" t="s">
        <v>19</v>
      </c>
      <c r="L184" s="41"/>
      <c r="M184" s="201" t="s">
        <v>19</v>
      </c>
      <c r="N184" s="202" t="s">
        <v>43</v>
      </c>
      <c r="O184" s="66"/>
      <c r="P184" s="203">
        <f t="shared" si="1"/>
        <v>0</v>
      </c>
      <c r="Q184" s="203">
        <v>1E-4</v>
      </c>
      <c r="R184" s="203">
        <f t="shared" si="2"/>
        <v>5.0000000000000001E-4</v>
      </c>
      <c r="S184" s="203">
        <v>0</v>
      </c>
      <c r="T184" s="204">
        <f t="shared" si="3"/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205" t="s">
        <v>200</v>
      </c>
      <c r="AT184" s="205" t="s">
        <v>195</v>
      </c>
      <c r="AU184" s="205" t="s">
        <v>81</v>
      </c>
      <c r="AY184" s="19" t="s">
        <v>193</v>
      </c>
      <c r="BE184" s="206">
        <f t="shared" si="4"/>
        <v>0</v>
      </c>
      <c r="BF184" s="206">
        <f t="shared" si="5"/>
        <v>0</v>
      </c>
      <c r="BG184" s="206">
        <f t="shared" si="6"/>
        <v>0</v>
      </c>
      <c r="BH184" s="206">
        <f t="shared" si="7"/>
        <v>0</v>
      </c>
      <c r="BI184" s="206">
        <f t="shared" si="8"/>
        <v>0</v>
      </c>
      <c r="BJ184" s="19" t="s">
        <v>79</v>
      </c>
      <c r="BK184" s="206">
        <f t="shared" si="9"/>
        <v>0</v>
      </c>
      <c r="BL184" s="19" t="s">
        <v>200</v>
      </c>
      <c r="BM184" s="205" t="s">
        <v>5252</v>
      </c>
    </row>
    <row r="185" spans="1:65" s="2" customFormat="1" ht="16.5" customHeight="1">
      <c r="A185" s="36"/>
      <c r="B185" s="37"/>
      <c r="C185" s="251" t="s">
        <v>432</v>
      </c>
      <c r="D185" s="251" t="s">
        <v>451</v>
      </c>
      <c r="E185" s="252" t="s">
        <v>5253</v>
      </c>
      <c r="F185" s="253" t="s">
        <v>5254</v>
      </c>
      <c r="G185" s="254" t="s">
        <v>402</v>
      </c>
      <c r="H185" s="255">
        <v>2</v>
      </c>
      <c r="I185" s="256"/>
      <c r="J185" s="257">
        <f t="shared" si="0"/>
        <v>0</v>
      </c>
      <c r="K185" s="253" t="s">
        <v>19</v>
      </c>
      <c r="L185" s="258"/>
      <c r="M185" s="259" t="s">
        <v>19</v>
      </c>
      <c r="N185" s="260" t="s">
        <v>43</v>
      </c>
      <c r="O185" s="66"/>
      <c r="P185" s="203">
        <f t="shared" si="1"/>
        <v>0</v>
      </c>
      <c r="Q185" s="203">
        <v>7.6E-3</v>
      </c>
      <c r="R185" s="203">
        <f t="shared" si="2"/>
        <v>1.52E-2</v>
      </c>
      <c r="S185" s="203">
        <v>0</v>
      </c>
      <c r="T185" s="204">
        <f t="shared" si="3"/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205" t="s">
        <v>258</v>
      </c>
      <c r="AT185" s="205" t="s">
        <v>451</v>
      </c>
      <c r="AU185" s="205" t="s">
        <v>81</v>
      </c>
      <c r="AY185" s="19" t="s">
        <v>193</v>
      </c>
      <c r="BE185" s="206">
        <f t="shared" si="4"/>
        <v>0</v>
      </c>
      <c r="BF185" s="206">
        <f t="shared" si="5"/>
        <v>0</v>
      </c>
      <c r="BG185" s="206">
        <f t="shared" si="6"/>
        <v>0</v>
      </c>
      <c r="BH185" s="206">
        <f t="shared" si="7"/>
        <v>0</v>
      </c>
      <c r="BI185" s="206">
        <f t="shared" si="8"/>
        <v>0</v>
      </c>
      <c r="BJ185" s="19" t="s">
        <v>79</v>
      </c>
      <c r="BK185" s="206">
        <f t="shared" si="9"/>
        <v>0</v>
      </c>
      <c r="BL185" s="19" t="s">
        <v>200</v>
      </c>
      <c r="BM185" s="205" t="s">
        <v>5255</v>
      </c>
    </row>
    <row r="186" spans="1:65" s="2" customFormat="1" ht="16.5" customHeight="1">
      <c r="A186" s="36"/>
      <c r="B186" s="37"/>
      <c r="C186" s="251" t="s">
        <v>437</v>
      </c>
      <c r="D186" s="251" t="s">
        <v>451</v>
      </c>
      <c r="E186" s="252" t="s">
        <v>5256</v>
      </c>
      <c r="F186" s="253" t="s">
        <v>5257</v>
      </c>
      <c r="G186" s="254" t="s">
        <v>402</v>
      </c>
      <c r="H186" s="255">
        <v>1</v>
      </c>
      <c r="I186" s="256"/>
      <c r="J186" s="257">
        <f t="shared" si="0"/>
        <v>0</v>
      </c>
      <c r="K186" s="253" t="s">
        <v>19</v>
      </c>
      <c r="L186" s="258"/>
      <c r="M186" s="259" t="s">
        <v>19</v>
      </c>
      <c r="N186" s="260" t="s">
        <v>43</v>
      </c>
      <c r="O186" s="66"/>
      <c r="P186" s="203">
        <f t="shared" si="1"/>
        <v>0</v>
      </c>
      <c r="Q186" s="203">
        <v>9.4000000000000004E-3</v>
      </c>
      <c r="R186" s="203">
        <f t="shared" si="2"/>
        <v>9.4000000000000004E-3</v>
      </c>
      <c r="S186" s="203">
        <v>0</v>
      </c>
      <c r="T186" s="204">
        <f t="shared" si="3"/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205" t="s">
        <v>258</v>
      </c>
      <c r="AT186" s="205" t="s">
        <v>451</v>
      </c>
      <c r="AU186" s="205" t="s">
        <v>81</v>
      </c>
      <c r="AY186" s="19" t="s">
        <v>193</v>
      </c>
      <c r="BE186" s="206">
        <f t="shared" si="4"/>
        <v>0</v>
      </c>
      <c r="BF186" s="206">
        <f t="shared" si="5"/>
        <v>0</v>
      </c>
      <c r="BG186" s="206">
        <f t="shared" si="6"/>
        <v>0</v>
      </c>
      <c r="BH186" s="206">
        <f t="shared" si="7"/>
        <v>0</v>
      </c>
      <c r="BI186" s="206">
        <f t="shared" si="8"/>
        <v>0</v>
      </c>
      <c r="BJ186" s="19" t="s">
        <v>79</v>
      </c>
      <c r="BK186" s="206">
        <f t="shared" si="9"/>
        <v>0</v>
      </c>
      <c r="BL186" s="19" t="s">
        <v>200</v>
      </c>
      <c r="BM186" s="205" t="s">
        <v>5258</v>
      </c>
    </row>
    <row r="187" spans="1:65" s="2" customFormat="1" ht="16.5" customHeight="1">
      <c r="A187" s="36"/>
      <c r="B187" s="37"/>
      <c r="C187" s="251" t="s">
        <v>442</v>
      </c>
      <c r="D187" s="251" t="s">
        <v>451</v>
      </c>
      <c r="E187" s="252" t="s">
        <v>5259</v>
      </c>
      <c r="F187" s="253" t="s">
        <v>5260</v>
      </c>
      <c r="G187" s="254" t="s">
        <v>402</v>
      </c>
      <c r="H187" s="255">
        <v>1</v>
      </c>
      <c r="I187" s="256"/>
      <c r="J187" s="257">
        <f t="shared" si="0"/>
        <v>0</v>
      </c>
      <c r="K187" s="253" t="s">
        <v>19</v>
      </c>
      <c r="L187" s="258"/>
      <c r="M187" s="259" t="s">
        <v>19</v>
      </c>
      <c r="N187" s="260" t="s">
        <v>43</v>
      </c>
      <c r="O187" s="66"/>
      <c r="P187" s="203">
        <f t="shared" si="1"/>
        <v>0</v>
      </c>
      <c r="Q187" s="203">
        <v>9.1299999999999992E-3</v>
      </c>
      <c r="R187" s="203">
        <f t="shared" si="2"/>
        <v>9.1299999999999992E-3</v>
      </c>
      <c r="S187" s="203">
        <v>0</v>
      </c>
      <c r="T187" s="204">
        <f t="shared" si="3"/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205" t="s">
        <v>258</v>
      </c>
      <c r="AT187" s="205" t="s">
        <v>451</v>
      </c>
      <c r="AU187" s="205" t="s">
        <v>81</v>
      </c>
      <c r="AY187" s="19" t="s">
        <v>193</v>
      </c>
      <c r="BE187" s="206">
        <f t="shared" si="4"/>
        <v>0</v>
      </c>
      <c r="BF187" s="206">
        <f t="shared" si="5"/>
        <v>0</v>
      </c>
      <c r="BG187" s="206">
        <f t="shared" si="6"/>
        <v>0</v>
      </c>
      <c r="BH187" s="206">
        <f t="shared" si="7"/>
        <v>0</v>
      </c>
      <c r="BI187" s="206">
        <f t="shared" si="8"/>
        <v>0</v>
      </c>
      <c r="BJ187" s="19" t="s">
        <v>79</v>
      </c>
      <c r="BK187" s="206">
        <f t="shared" si="9"/>
        <v>0</v>
      </c>
      <c r="BL187" s="19" t="s">
        <v>200</v>
      </c>
      <c r="BM187" s="205" t="s">
        <v>5261</v>
      </c>
    </row>
    <row r="188" spans="1:65" s="2" customFormat="1" ht="16.5" customHeight="1">
      <c r="A188" s="36"/>
      <c r="B188" s="37"/>
      <c r="C188" s="251" t="s">
        <v>450</v>
      </c>
      <c r="D188" s="251" t="s">
        <v>451</v>
      </c>
      <c r="E188" s="252" t="s">
        <v>5262</v>
      </c>
      <c r="F188" s="253" t="s">
        <v>5263</v>
      </c>
      <c r="G188" s="254" t="s">
        <v>402</v>
      </c>
      <c r="H188" s="255">
        <v>1</v>
      </c>
      <c r="I188" s="256"/>
      <c r="J188" s="257">
        <f t="shared" si="0"/>
        <v>0</v>
      </c>
      <c r="K188" s="253" t="s">
        <v>19</v>
      </c>
      <c r="L188" s="258"/>
      <c r="M188" s="259" t="s">
        <v>19</v>
      </c>
      <c r="N188" s="260" t="s">
        <v>43</v>
      </c>
      <c r="O188" s="66"/>
      <c r="P188" s="203">
        <f t="shared" si="1"/>
        <v>0</v>
      </c>
      <c r="Q188" s="203">
        <v>2.4199999999999999E-2</v>
      </c>
      <c r="R188" s="203">
        <f t="shared" si="2"/>
        <v>2.4199999999999999E-2</v>
      </c>
      <c r="S188" s="203">
        <v>0</v>
      </c>
      <c r="T188" s="204">
        <f t="shared" si="3"/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205" t="s">
        <v>258</v>
      </c>
      <c r="AT188" s="205" t="s">
        <v>451</v>
      </c>
      <c r="AU188" s="205" t="s">
        <v>81</v>
      </c>
      <c r="AY188" s="19" t="s">
        <v>193</v>
      </c>
      <c r="BE188" s="206">
        <f t="shared" si="4"/>
        <v>0</v>
      </c>
      <c r="BF188" s="206">
        <f t="shared" si="5"/>
        <v>0</v>
      </c>
      <c r="BG188" s="206">
        <f t="shared" si="6"/>
        <v>0</v>
      </c>
      <c r="BH188" s="206">
        <f t="shared" si="7"/>
        <v>0</v>
      </c>
      <c r="BI188" s="206">
        <f t="shared" si="8"/>
        <v>0</v>
      </c>
      <c r="BJ188" s="19" t="s">
        <v>79</v>
      </c>
      <c r="BK188" s="206">
        <f t="shared" si="9"/>
        <v>0</v>
      </c>
      <c r="BL188" s="19" t="s">
        <v>200</v>
      </c>
      <c r="BM188" s="205" t="s">
        <v>5264</v>
      </c>
    </row>
    <row r="189" spans="1:65" s="2" customFormat="1" ht="21.75" customHeight="1">
      <c r="A189" s="36"/>
      <c r="B189" s="37"/>
      <c r="C189" s="194" t="s">
        <v>456</v>
      </c>
      <c r="D189" s="194" t="s">
        <v>195</v>
      </c>
      <c r="E189" s="195" t="s">
        <v>5265</v>
      </c>
      <c r="F189" s="196" t="s">
        <v>5266</v>
      </c>
      <c r="G189" s="197" t="s">
        <v>391</v>
      </c>
      <c r="H189" s="198">
        <v>45</v>
      </c>
      <c r="I189" s="199"/>
      <c r="J189" s="200">
        <f t="shared" si="0"/>
        <v>0</v>
      </c>
      <c r="K189" s="196" t="s">
        <v>199</v>
      </c>
      <c r="L189" s="41"/>
      <c r="M189" s="201" t="s">
        <v>19</v>
      </c>
      <c r="N189" s="202" t="s">
        <v>43</v>
      </c>
      <c r="O189" s="66"/>
      <c r="P189" s="203">
        <f t="shared" si="1"/>
        <v>0</v>
      </c>
      <c r="Q189" s="203">
        <v>0</v>
      </c>
      <c r="R189" s="203">
        <f t="shared" si="2"/>
        <v>0</v>
      </c>
      <c r="S189" s="203">
        <v>0</v>
      </c>
      <c r="T189" s="204">
        <f t="shared" si="3"/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205" t="s">
        <v>200</v>
      </c>
      <c r="AT189" s="205" t="s">
        <v>195</v>
      </c>
      <c r="AU189" s="205" t="s">
        <v>81</v>
      </c>
      <c r="AY189" s="19" t="s">
        <v>193</v>
      </c>
      <c r="BE189" s="206">
        <f t="shared" si="4"/>
        <v>0</v>
      </c>
      <c r="BF189" s="206">
        <f t="shared" si="5"/>
        <v>0</v>
      </c>
      <c r="BG189" s="206">
        <f t="shared" si="6"/>
        <v>0</v>
      </c>
      <c r="BH189" s="206">
        <f t="shared" si="7"/>
        <v>0</v>
      </c>
      <c r="BI189" s="206">
        <f t="shared" si="8"/>
        <v>0</v>
      </c>
      <c r="BJ189" s="19" t="s">
        <v>79</v>
      </c>
      <c r="BK189" s="206">
        <f t="shared" si="9"/>
        <v>0</v>
      </c>
      <c r="BL189" s="19" t="s">
        <v>200</v>
      </c>
      <c r="BM189" s="205" t="s">
        <v>5267</v>
      </c>
    </row>
    <row r="190" spans="1:65" s="14" customFormat="1">
      <c r="B190" s="218"/>
      <c r="C190" s="219"/>
      <c r="D190" s="209" t="s">
        <v>202</v>
      </c>
      <c r="E190" s="220" t="s">
        <v>19</v>
      </c>
      <c r="F190" s="221" t="s">
        <v>5268</v>
      </c>
      <c r="G190" s="219"/>
      <c r="H190" s="222">
        <v>45</v>
      </c>
      <c r="I190" s="223"/>
      <c r="J190" s="219"/>
      <c r="K190" s="219"/>
      <c r="L190" s="224"/>
      <c r="M190" s="225"/>
      <c r="N190" s="226"/>
      <c r="O190" s="226"/>
      <c r="P190" s="226"/>
      <c r="Q190" s="226"/>
      <c r="R190" s="226"/>
      <c r="S190" s="226"/>
      <c r="T190" s="227"/>
      <c r="AT190" s="228" t="s">
        <v>202</v>
      </c>
      <c r="AU190" s="228" t="s">
        <v>81</v>
      </c>
      <c r="AV190" s="14" t="s">
        <v>81</v>
      </c>
      <c r="AW190" s="14" t="s">
        <v>33</v>
      </c>
      <c r="AX190" s="14" t="s">
        <v>72</v>
      </c>
      <c r="AY190" s="228" t="s">
        <v>193</v>
      </c>
    </row>
    <row r="191" spans="1:65" s="2" customFormat="1" ht="16.5" customHeight="1">
      <c r="A191" s="36"/>
      <c r="B191" s="37"/>
      <c r="C191" s="251" t="s">
        <v>461</v>
      </c>
      <c r="D191" s="251" t="s">
        <v>451</v>
      </c>
      <c r="E191" s="252" t="s">
        <v>5269</v>
      </c>
      <c r="F191" s="253" t="s">
        <v>5270</v>
      </c>
      <c r="G191" s="254" t="s">
        <v>391</v>
      </c>
      <c r="H191" s="255">
        <v>45.674999999999997</v>
      </c>
      <c r="I191" s="256"/>
      <c r="J191" s="257">
        <f>ROUND(I191*H191,2)</f>
        <v>0</v>
      </c>
      <c r="K191" s="253" t="s">
        <v>199</v>
      </c>
      <c r="L191" s="258"/>
      <c r="M191" s="259" t="s">
        <v>19</v>
      </c>
      <c r="N191" s="260" t="s">
        <v>43</v>
      </c>
      <c r="O191" s="66"/>
      <c r="P191" s="203">
        <f>O191*H191</f>
        <v>0</v>
      </c>
      <c r="Q191" s="203">
        <v>2.14E-3</v>
      </c>
      <c r="R191" s="203">
        <f>Q191*H191</f>
        <v>9.7744499999999998E-2</v>
      </c>
      <c r="S191" s="203">
        <v>0</v>
      </c>
      <c r="T191" s="204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205" t="s">
        <v>258</v>
      </c>
      <c r="AT191" s="205" t="s">
        <v>451</v>
      </c>
      <c r="AU191" s="205" t="s">
        <v>81</v>
      </c>
      <c r="AY191" s="19" t="s">
        <v>193</v>
      </c>
      <c r="BE191" s="206">
        <f>IF(N191="základní",J191,0)</f>
        <v>0</v>
      </c>
      <c r="BF191" s="206">
        <f>IF(N191="snížená",J191,0)</f>
        <v>0</v>
      </c>
      <c r="BG191" s="206">
        <f>IF(N191="zákl. přenesená",J191,0)</f>
        <v>0</v>
      </c>
      <c r="BH191" s="206">
        <f>IF(N191="sníž. přenesená",J191,0)</f>
        <v>0</v>
      </c>
      <c r="BI191" s="206">
        <f>IF(N191="nulová",J191,0)</f>
        <v>0</v>
      </c>
      <c r="BJ191" s="19" t="s">
        <v>79</v>
      </c>
      <c r="BK191" s="206">
        <f>ROUND(I191*H191,2)</f>
        <v>0</v>
      </c>
      <c r="BL191" s="19" t="s">
        <v>200</v>
      </c>
      <c r="BM191" s="205" t="s">
        <v>5271</v>
      </c>
    </row>
    <row r="192" spans="1:65" s="14" customFormat="1">
      <c r="B192" s="218"/>
      <c r="C192" s="219"/>
      <c r="D192" s="209" t="s">
        <v>202</v>
      </c>
      <c r="E192" s="220" t="s">
        <v>19</v>
      </c>
      <c r="F192" s="221" t="s">
        <v>5268</v>
      </c>
      <c r="G192" s="219"/>
      <c r="H192" s="222">
        <v>45</v>
      </c>
      <c r="I192" s="223"/>
      <c r="J192" s="219"/>
      <c r="K192" s="219"/>
      <c r="L192" s="224"/>
      <c r="M192" s="225"/>
      <c r="N192" s="226"/>
      <c r="O192" s="226"/>
      <c r="P192" s="226"/>
      <c r="Q192" s="226"/>
      <c r="R192" s="226"/>
      <c r="S192" s="226"/>
      <c r="T192" s="227"/>
      <c r="AT192" s="228" t="s">
        <v>202</v>
      </c>
      <c r="AU192" s="228" t="s">
        <v>81</v>
      </c>
      <c r="AV192" s="14" t="s">
        <v>81</v>
      </c>
      <c r="AW192" s="14" t="s">
        <v>33</v>
      </c>
      <c r="AX192" s="14" t="s">
        <v>72</v>
      </c>
      <c r="AY192" s="228" t="s">
        <v>193</v>
      </c>
    </row>
    <row r="193" spans="1:65" s="14" customFormat="1">
      <c r="B193" s="218"/>
      <c r="C193" s="219"/>
      <c r="D193" s="209" t="s">
        <v>202</v>
      </c>
      <c r="E193" s="219"/>
      <c r="F193" s="221" t="s">
        <v>5272</v>
      </c>
      <c r="G193" s="219"/>
      <c r="H193" s="222">
        <v>45.674999999999997</v>
      </c>
      <c r="I193" s="223"/>
      <c r="J193" s="219"/>
      <c r="K193" s="219"/>
      <c r="L193" s="224"/>
      <c r="M193" s="225"/>
      <c r="N193" s="226"/>
      <c r="O193" s="226"/>
      <c r="P193" s="226"/>
      <c r="Q193" s="226"/>
      <c r="R193" s="226"/>
      <c r="S193" s="226"/>
      <c r="T193" s="227"/>
      <c r="AT193" s="228" t="s">
        <v>202</v>
      </c>
      <c r="AU193" s="228" t="s">
        <v>81</v>
      </c>
      <c r="AV193" s="14" t="s">
        <v>81</v>
      </c>
      <c r="AW193" s="14" t="s">
        <v>4</v>
      </c>
      <c r="AX193" s="14" t="s">
        <v>79</v>
      </c>
      <c r="AY193" s="228" t="s">
        <v>193</v>
      </c>
    </row>
    <row r="194" spans="1:65" s="2" customFormat="1" ht="21.75" customHeight="1">
      <c r="A194" s="36"/>
      <c r="B194" s="37"/>
      <c r="C194" s="194" t="s">
        <v>466</v>
      </c>
      <c r="D194" s="194" t="s">
        <v>195</v>
      </c>
      <c r="E194" s="195" t="s">
        <v>5273</v>
      </c>
      <c r="F194" s="196" t="s">
        <v>5274</v>
      </c>
      <c r="G194" s="197" t="s">
        <v>402</v>
      </c>
      <c r="H194" s="198">
        <v>1</v>
      </c>
      <c r="I194" s="199"/>
      <c r="J194" s="200">
        <f t="shared" ref="J194:J199" si="10">ROUND(I194*H194,2)</f>
        <v>0</v>
      </c>
      <c r="K194" s="196" t="s">
        <v>199</v>
      </c>
      <c r="L194" s="41"/>
      <c r="M194" s="201" t="s">
        <v>19</v>
      </c>
      <c r="N194" s="202" t="s">
        <v>43</v>
      </c>
      <c r="O194" s="66"/>
      <c r="P194" s="203">
        <f t="shared" ref="P194:P199" si="11">O194*H194</f>
        <v>0</v>
      </c>
      <c r="Q194" s="203">
        <v>0</v>
      </c>
      <c r="R194" s="203">
        <f t="shared" ref="R194:R199" si="12">Q194*H194</f>
        <v>0</v>
      </c>
      <c r="S194" s="203">
        <v>0</v>
      </c>
      <c r="T194" s="204">
        <f t="shared" ref="T194:T199" si="13">S194*H194</f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205" t="s">
        <v>200</v>
      </c>
      <c r="AT194" s="205" t="s">
        <v>195</v>
      </c>
      <c r="AU194" s="205" t="s">
        <v>81</v>
      </c>
      <c r="AY194" s="19" t="s">
        <v>193</v>
      </c>
      <c r="BE194" s="206">
        <f t="shared" ref="BE194:BE199" si="14">IF(N194="základní",J194,0)</f>
        <v>0</v>
      </c>
      <c r="BF194" s="206">
        <f t="shared" ref="BF194:BF199" si="15">IF(N194="snížená",J194,0)</f>
        <v>0</v>
      </c>
      <c r="BG194" s="206">
        <f t="shared" ref="BG194:BG199" si="16">IF(N194="zákl. přenesená",J194,0)</f>
        <v>0</v>
      </c>
      <c r="BH194" s="206">
        <f t="shared" ref="BH194:BH199" si="17">IF(N194="sníž. přenesená",J194,0)</f>
        <v>0</v>
      </c>
      <c r="BI194" s="206">
        <f t="shared" ref="BI194:BI199" si="18">IF(N194="nulová",J194,0)</f>
        <v>0</v>
      </c>
      <c r="BJ194" s="19" t="s">
        <v>79</v>
      </c>
      <c r="BK194" s="206">
        <f t="shared" ref="BK194:BK199" si="19">ROUND(I194*H194,2)</f>
        <v>0</v>
      </c>
      <c r="BL194" s="19" t="s">
        <v>200</v>
      </c>
      <c r="BM194" s="205" t="s">
        <v>5275</v>
      </c>
    </row>
    <row r="195" spans="1:65" s="2" customFormat="1" ht="16.5" customHeight="1">
      <c r="A195" s="36"/>
      <c r="B195" s="37"/>
      <c r="C195" s="251" t="s">
        <v>471</v>
      </c>
      <c r="D195" s="251" t="s">
        <v>451</v>
      </c>
      <c r="E195" s="252" t="s">
        <v>5276</v>
      </c>
      <c r="F195" s="253" t="s">
        <v>5277</v>
      </c>
      <c r="G195" s="254" t="s">
        <v>402</v>
      </c>
      <c r="H195" s="255">
        <v>1</v>
      </c>
      <c r="I195" s="256"/>
      <c r="J195" s="257">
        <f t="shared" si="10"/>
        <v>0</v>
      </c>
      <c r="K195" s="253" t="s">
        <v>199</v>
      </c>
      <c r="L195" s="258"/>
      <c r="M195" s="259" t="s">
        <v>19</v>
      </c>
      <c r="N195" s="260" t="s">
        <v>43</v>
      </c>
      <c r="O195" s="66"/>
      <c r="P195" s="203">
        <f t="shared" si="11"/>
        <v>0</v>
      </c>
      <c r="Q195" s="203">
        <v>7.2000000000000005E-4</v>
      </c>
      <c r="R195" s="203">
        <f t="shared" si="12"/>
        <v>7.2000000000000005E-4</v>
      </c>
      <c r="S195" s="203">
        <v>0</v>
      </c>
      <c r="T195" s="204">
        <f t="shared" si="13"/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205" t="s">
        <v>258</v>
      </c>
      <c r="AT195" s="205" t="s">
        <v>451</v>
      </c>
      <c r="AU195" s="205" t="s">
        <v>81</v>
      </c>
      <c r="AY195" s="19" t="s">
        <v>193</v>
      </c>
      <c r="BE195" s="206">
        <f t="shared" si="14"/>
        <v>0</v>
      </c>
      <c r="BF195" s="206">
        <f t="shared" si="15"/>
        <v>0</v>
      </c>
      <c r="BG195" s="206">
        <f t="shared" si="16"/>
        <v>0</v>
      </c>
      <c r="BH195" s="206">
        <f t="shared" si="17"/>
        <v>0</v>
      </c>
      <c r="BI195" s="206">
        <f t="shared" si="18"/>
        <v>0</v>
      </c>
      <c r="BJ195" s="19" t="s">
        <v>79</v>
      </c>
      <c r="BK195" s="206">
        <f t="shared" si="19"/>
        <v>0</v>
      </c>
      <c r="BL195" s="19" t="s">
        <v>200</v>
      </c>
      <c r="BM195" s="205" t="s">
        <v>5278</v>
      </c>
    </row>
    <row r="196" spans="1:65" s="2" customFormat="1" ht="21.75" customHeight="1">
      <c r="A196" s="36"/>
      <c r="B196" s="37"/>
      <c r="C196" s="194" t="s">
        <v>476</v>
      </c>
      <c r="D196" s="194" t="s">
        <v>195</v>
      </c>
      <c r="E196" s="195" t="s">
        <v>5279</v>
      </c>
      <c r="F196" s="196" t="s">
        <v>5280</v>
      </c>
      <c r="G196" s="197" t="s">
        <v>402</v>
      </c>
      <c r="H196" s="198">
        <v>1</v>
      </c>
      <c r="I196" s="199"/>
      <c r="J196" s="200">
        <f t="shared" si="10"/>
        <v>0</v>
      </c>
      <c r="K196" s="196" t="s">
        <v>199</v>
      </c>
      <c r="L196" s="41"/>
      <c r="M196" s="201" t="s">
        <v>19</v>
      </c>
      <c r="N196" s="202" t="s">
        <v>43</v>
      </c>
      <c r="O196" s="66"/>
      <c r="P196" s="203">
        <f t="shared" si="11"/>
        <v>0</v>
      </c>
      <c r="Q196" s="203">
        <v>0</v>
      </c>
      <c r="R196" s="203">
        <f t="shared" si="12"/>
        <v>0</v>
      </c>
      <c r="S196" s="203">
        <v>0</v>
      </c>
      <c r="T196" s="204">
        <f t="shared" si="13"/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205" t="s">
        <v>200</v>
      </c>
      <c r="AT196" s="205" t="s">
        <v>195</v>
      </c>
      <c r="AU196" s="205" t="s">
        <v>81</v>
      </c>
      <c r="AY196" s="19" t="s">
        <v>193</v>
      </c>
      <c r="BE196" s="206">
        <f t="shared" si="14"/>
        <v>0</v>
      </c>
      <c r="BF196" s="206">
        <f t="shared" si="15"/>
        <v>0</v>
      </c>
      <c r="BG196" s="206">
        <f t="shared" si="16"/>
        <v>0</v>
      </c>
      <c r="BH196" s="206">
        <f t="shared" si="17"/>
        <v>0</v>
      </c>
      <c r="BI196" s="206">
        <f t="shared" si="18"/>
        <v>0</v>
      </c>
      <c r="BJ196" s="19" t="s">
        <v>79</v>
      </c>
      <c r="BK196" s="206">
        <f t="shared" si="19"/>
        <v>0</v>
      </c>
      <c r="BL196" s="19" t="s">
        <v>200</v>
      </c>
      <c r="BM196" s="205" t="s">
        <v>5281</v>
      </c>
    </row>
    <row r="197" spans="1:65" s="2" customFormat="1" ht="16.5" customHeight="1">
      <c r="A197" s="36"/>
      <c r="B197" s="37"/>
      <c r="C197" s="251" t="s">
        <v>481</v>
      </c>
      <c r="D197" s="251" t="s">
        <v>451</v>
      </c>
      <c r="E197" s="252" t="s">
        <v>5282</v>
      </c>
      <c r="F197" s="253" t="s">
        <v>5283</v>
      </c>
      <c r="G197" s="254" t="s">
        <v>402</v>
      </c>
      <c r="H197" s="255">
        <v>1</v>
      </c>
      <c r="I197" s="256"/>
      <c r="J197" s="257">
        <f t="shared" si="10"/>
        <v>0</v>
      </c>
      <c r="K197" s="253" t="s">
        <v>199</v>
      </c>
      <c r="L197" s="258"/>
      <c r="M197" s="259" t="s">
        <v>19</v>
      </c>
      <c r="N197" s="260" t="s">
        <v>43</v>
      </c>
      <c r="O197" s="66"/>
      <c r="P197" s="203">
        <f t="shared" si="11"/>
        <v>0</v>
      </c>
      <c r="Q197" s="203">
        <v>8.4000000000000003E-4</v>
      </c>
      <c r="R197" s="203">
        <f t="shared" si="12"/>
        <v>8.4000000000000003E-4</v>
      </c>
      <c r="S197" s="203">
        <v>0</v>
      </c>
      <c r="T197" s="204">
        <f t="shared" si="13"/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205" t="s">
        <v>258</v>
      </c>
      <c r="AT197" s="205" t="s">
        <v>451</v>
      </c>
      <c r="AU197" s="205" t="s">
        <v>81</v>
      </c>
      <c r="AY197" s="19" t="s">
        <v>193</v>
      </c>
      <c r="BE197" s="206">
        <f t="shared" si="14"/>
        <v>0</v>
      </c>
      <c r="BF197" s="206">
        <f t="shared" si="15"/>
        <v>0</v>
      </c>
      <c r="BG197" s="206">
        <f t="shared" si="16"/>
        <v>0</v>
      </c>
      <c r="BH197" s="206">
        <f t="shared" si="17"/>
        <v>0</v>
      </c>
      <c r="BI197" s="206">
        <f t="shared" si="18"/>
        <v>0</v>
      </c>
      <c r="BJ197" s="19" t="s">
        <v>79</v>
      </c>
      <c r="BK197" s="206">
        <f t="shared" si="19"/>
        <v>0</v>
      </c>
      <c r="BL197" s="19" t="s">
        <v>200</v>
      </c>
      <c r="BM197" s="205" t="s">
        <v>5284</v>
      </c>
    </row>
    <row r="198" spans="1:65" s="2" customFormat="1" ht="16.5" customHeight="1">
      <c r="A198" s="36"/>
      <c r="B198" s="37"/>
      <c r="C198" s="194" t="s">
        <v>486</v>
      </c>
      <c r="D198" s="194" t="s">
        <v>195</v>
      </c>
      <c r="E198" s="195" t="s">
        <v>5285</v>
      </c>
      <c r="F198" s="196" t="s">
        <v>5286</v>
      </c>
      <c r="G198" s="197" t="s">
        <v>402</v>
      </c>
      <c r="H198" s="198">
        <v>1</v>
      </c>
      <c r="I198" s="199"/>
      <c r="J198" s="200">
        <f t="shared" si="10"/>
        <v>0</v>
      </c>
      <c r="K198" s="196" t="s">
        <v>19</v>
      </c>
      <c r="L198" s="41"/>
      <c r="M198" s="201" t="s">
        <v>19</v>
      </c>
      <c r="N198" s="202" t="s">
        <v>43</v>
      </c>
      <c r="O198" s="66"/>
      <c r="P198" s="203">
        <f t="shared" si="11"/>
        <v>0</v>
      </c>
      <c r="Q198" s="203">
        <v>1.6299999999999999E-3</v>
      </c>
      <c r="R198" s="203">
        <f t="shared" si="12"/>
        <v>1.6299999999999999E-3</v>
      </c>
      <c r="S198" s="203">
        <v>0</v>
      </c>
      <c r="T198" s="204">
        <f t="shared" si="13"/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205" t="s">
        <v>200</v>
      </c>
      <c r="AT198" s="205" t="s">
        <v>195</v>
      </c>
      <c r="AU198" s="205" t="s">
        <v>81</v>
      </c>
      <c r="AY198" s="19" t="s">
        <v>193</v>
      </c>
      <c r="BE198" s="206">
        <f t="shared" si="14"/>
        <v>0</v>
      </c>
      <c r="BF198" s="206">
        <f t="shared" si="15"/>
        <v>0</v>
      </c>
      <c r="BG198" s="206">
        <f t="shared" si="16"/>
        <v>0</v>
      </c>
      <c r="BH198" s="206">
        <f t="shared" si="17"/>
        <v>0</v>
      </c>
      <c r="BI198" s="206">
        <f t="shared" si="18"/>
        <v>0</v>
      </c>
      <c r="BJ198" s="19" t="s">
        <v>79</v>
      </c>
      <c r="BK198" s="206">
        <f t="shared" si="19"/>
        <v>0</v>
      </c>
      <c r="BL198" s="19" t="s">
        <v>200</v>
      </c>
      <c r="BM198" s="205" t="s">
        <v>5287</v>
      </c>
    </row>
    <row r="199" spans="1:65" s="2" customFormat="1" ht="16.5" customHeight="1">
      <c r="A199" s="36"/>
      <c r="B199" s="37"/>
      <c r="C199" s="194" t="s">
        <v>491</v>
      </c>
      <c r="D199" s="194" t="s">
        <v>195</v>
      </c>
      <c r="E199" s="195" t="s">
        <v>5288</v>
      </c>
      <c r="F199" s="196" t="s">
        <v>5289</v>
      </c>
      <c r="G199" s="197" t="s">
        <v>391</v>
      </c>
      <c r="H199" s="198">
        <v>45</v>
      </c>
      <c r="I199" s="199"/>
      <c r="J199" s="200">
        <f t="shared" si="10"/>
        <v>0</v>
      </c>
      <c r="K199" s="196" t="s">
        <v>199</v>
      </c>
      <c r="L199" s="41"/>
      <c r="M199" s="201" t="s">
        <v>19</v>
      </c>
      <c r="N199" s="202" t="s">
        <v>43</v>
      </c>
      <c r="O199" s="66"/>
      <c r="P199" s="203">
        <f t="shared" si="11"/>
        <v>0</v>
      </c>
      <c r="Q199" s="203">
        <v>0</v>
      </c>
      <c r="R199" s="203">
        <f t="shared" si="12"/>
        <v>0</v>
      </c>
      <c r="S199" s="203">
        <v>0</v>
      </c>
      <c r="T199" s="204">
        <f t="shared" si="13"/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205" t="s">
        <v>200</v>
      </c>
      <c r="AT199" s="205" t="s">
        <v>195</v>
      </c>
      <c r="AU199" s="205" t="s">
        <v>81</v>
      </c>
      <c r="AY199" s="19" t="s">
        <v>193</v>
      </c>
      <c r="BE199" s="206">
        <f t="shared" si="14"/>
        <v>0</v>
      </c>
      <c r="BF199" s="206">
        <f t="shared" si="15"/>
        <v>0</v>
      </c>
      <c r="BG199" s="206">
        <f t="shared" si="16"/>
        <v>0</v>
      </c>
      <c r="BH199" s="206">
        <f t="shared" si="17"/>
        <v>0</v>
      </c>
      <c r="BI199" s="206">
        <f t="shared" si="18"/>
        <v>0</v>
      </c>
      <c r="BJ199" s="19" t="s">
        <v>79</v>
      </c>
      <c r="BK199" s="206">
        <f t="shared" si="19"/>
        <v>0</v>
      </c>
      <c r="BL199" s="19" t="s">
        <v>200</v>
      </c>
      <c r="BM199" s="205" t="s">
        <v>5290</v>
      </c>
    </row>
    <row r="200" spans="1:65" s="14" customFormat="1">
      <c r="B200" s="218"/>
      <c r="C200" s="219"/>
      <c r="D200" s="209" t="s">
        <v>202</v>
      </c>
      <c r="E200" s="220" t="s">
        <v>19</v>
      </c>
      <c r="F200" s="221" t="s">
        <v>5268</v>
      </c>
      <c r="G200" s="219"/>
      <c r="H200" s="222">
        <v>45</v>
      </c>
      <c r="I200" s="223"/>
      <c r="J200" s="219"/>
      <c r="K200" s="219"/>
      <c r="L200" s="224"/>
      <c r="M200" s="225"/>
      <c r="N200" s="226"/>
      <c r="O200" s="226"/>
      <c r="P200" s="226"/>
      <c r="Q200" s="226"/>
      <c r="R200" s="226"/>
      <c r="S200" s="226"/>
      <c r="T200" s="227"/>
      <c r="AT200" s="228" t="s">
        <v>202</v>
      </c>
      <c r="AU200" s="228" t="s">
        <v>81</v>
      </c>
      <c r="AV200" s="14" t="s">
        <v>81</v>
      </c>
      <c r="AW200" s="14" t="s">
        <v>33</v>
      </c>
      <c r="AX200" s="14" t="s">
        <v>72</v>
      </c>
      <c r="AY200" s="228" t="s">
        <v>193</v>
      </c>
    </row>
    <row r="201" spans="1:65" s="2" customFormat="1" ht="21.75" customHeight="1">
      <c r="A201" s="36"/>
      <c r="B201" s="37"/>
      <c r="C201" s="194" t="s">
        <v>496</v>
      </c>
      <c r="D201" s="194" t="s">
        <v>195</v>
      </c>
      <c r="E201" s="195" t="s">
        <v>5291</v>
      </c>
      <c r="F201" s="196" t="s">
        <v>5292</v>
      </c>
      <c r="G201" s="197" t="s">
        <v>402</v>
      </c>
      <c r="H201" s="198">
        <v>1</v>
      </c>
      <c r="I201" s="199"/>
      <c r="J201" s="200">
        <f t="shared" ref="J201:J210" si="20">ROUND(I201*H201,2)</f>
        <v>0</v>
      </c>
      <c r="K201" s="196" t="s">
        <v>199</v>
      </c>
      <c r="L201" s="41"/>
      <c r="M201" s="201" t="s">
        <v>19</v>
      </c>
      <c r="N201" s="202" t="s">
        <v>43</v>
      </c>
      <c r="O201" s="66"/>
      <c r="P201" s="203">
        <f t="shared" ref="P201:P210" si="21">O201*H201</f>
        <v>0</v>
      </c>
      <c r="Q201" s="203">
        <v>1.6199999999999999E-3</v>
      </c>
      <c r="R201" s="203">
        <f t="shared" ref="R201:R210" si="22">Q201*H201</f>
        <v>1.6199999999999999E-3</v>
      </c>
      <c r="S201" s="203">
        <v>0</v>
      </c>
      <c r="T201" s="204">
        <f t="shared" ref="T201:T210" si="23">S201*H201</f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205" t="s">
        <v>200</v>
      </c>
      <c r="AT201" s="205" t="s">
        <v>195</v>
      </c>
      <c r="AU201" s="205" t="s">
        <v>81</v>
      </c>
      <c r="AY201" s="19" t="s">
        <v>193</v>
      </c>
      <c r="BE201" s="206">
        <f t="shared" ref="BE201:BE210" si="24">IF(N201="základní",J201,0)</f>
        <v>0</v>
      </c>
      <c r="BF201" s="206">
        <f t="shared" ref="BF201:BF210" si="25">IF(N201="snížená",J201,0)</f>
        <v>0</v>
      </c>
      <c r="BG201" s="206">
        <f t="shared" ref="BG201:BG210" si="26">IF(N201="zákl. přenesená",J201,0)</f>
        <v>0</v>
      </c>
      <c r="BH201" s="206">
        <f t="shared" ref="BH201:BH210" si="27">IF(N201="sníž. přenesená",J201,0)</f>
        <v>0</v>
      </c>
      <c r="BI201" s="206">
        <f t="shared" ref="BI201:BI210" si="28">IF(N201="nulová",J201,0)</f>
        <v>0</v>
      </c>
      <c r="BJ201" s="19" t="s">
        <v>79</v>
      </c>
      <c r="BK201" s="206">
        <f t="shared" ref="BK201:BK210" si="29">ROUND(I201*H201,2)</f>
        <v>0</v>
      </c>
      <c r="BL201" s="19" t="s">
        <v>200</v>
      </c>
      <c r="BM201" s="205" t="s">
        <v>5293</v>
      </c>
    </row>
    <row r="202" spans="1:65" s="2" customFormat="1" ht="16.5" customHeight="1">
      <c r="A202" s="36"/>
      <c r="B202" s="37"/>
      <c r="C202" s="251" t="s">
        <v>501</v>
      </c>
      <c r="D202" s="251" t="s">
        <v>451</v>
      </c>
      <c r="E202" s="252" t="s">
        <v>5294</v>
      </c>
      <c r="F202" s="253" t="s">
        <v>5295</v>
      </c>
      <c r="G202" s="254" t="s">
        <v>402</v>
      </c>
      <c r="H202" s="255">
        <v>1</v>
      </c>
      <c r="I202" s="256"/>
      <c r="J202" s="257">
        <f t="shared" si="20"/>
        <v>0</v>
      </c>
      <c r="K202" s="253" t="s">
        <v>19</v>
      </c>
      <c r="L202" s="258"/>
      <c r="M202" s="259" t="s">
        <v>19</v>
      </c>
      <c r="N202" s="260" t="s">
        <v>43</v>
      </c>
      <c r="O202" s="66"/>
      <c r="P202" s="203">
        <f t="shared" si="21"/>
        <v>0</v>
      </c>
      <c r="Q202" s="203">
        <v>8.3000000000000004E-2</v>
      </c>
      <c r="R202" s="203">
        <f t="shared" si="22"/>
        <v>8.3000000000000004E-2</v>
      </c>
      <c r="S202" s="203">
        <v>0</v>
      </c>
      <c r="T202" s="204">
        <f t="shared" si="23"/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205" t="s">
        <v>258</v>
      </c>
      <c r="AT202" s="205" t="s">
        <v>451</v>
      </c>
      <c r="AU202" s="205" t="s">
        <v>81</v>
      </c>
      <c r="AY202" s="19" t="s">
        <v>193</v>
      </c>
      <c r="BE202" s="206">
        <f t="shared" si="24"/>
        <v>0</v>
      </c>
      <c r="BF202" s="206">
        <f t="shared" si="25"/>
        <v>0</v>
      </c>
      <c r="BG202" s="206">
        <f t="shared" si="26"/>
        <v>0</v>
      </c>
      <c r="BH202" s="206">
        <f t="shared" si="27"/>
        <v>0</v>
      </c>
      <c r="BI202" s="206">
        <f t="shared" si="28"/>
        <v>0</v>
      </c>
      <c r="BJ202" s="19" t="s">
        <v>79</v>
      </c>
      <c r="BK202" s="206">
        <f t="shared" si="29"/>
        <v>0</v>
      </c>
      <c r="BL202" s="19" t="s">
        <v>200</v>
      </c>
      <c r="BM202" s="205" t="s">
        <v>5296</v>
      </c>
    </row>
    <row r="203" spans="1:65" s="2" customFormat="1" ht="16.5" customHeight="1">
      <c r="A203" s="36"/>
      <c r="B203" s="37"/>
      <c r="C203" s="251" t="s">
        <v>505</v>
      </c>
      <c r="D203" s="251" t="s">
        <v>451</v>
      </c>
      <c r="E203" s="252" t="s">
        <v>5297</v>
      </c>
      <c r="F203" s="253" t="s">
        <v>5298</v>
      </c>
      <c r="G203" s="254" t="s">
        <v>402</v>
      </c>
      <c r="H203" s="255">
        <v>1</v>
      </c>
      <c r="I203" s="256"/>
      <c r="J203" s="257">
        <f t="shared" si="20"/>
        <v>0</v>
      </c>
      <c r="K203" s="253" t="s">
        <v>19</v>
      </c>
      <c r="L203" s="258"/>
      <c r="M203" s="259" t="s">
        <v>19</v>
      </c>
      <c r="N203" s="260" t="s">
        <v>43</v>
      </c>
      <c r="O203" s="66"/>
      <c r="P203" s="203">
        <f t="shared" si="21"/>
        <v>0</v>
      </c>
      <c r="Q203" s="203">
        <v>3.5000000000000001E-3</v>
      </c>
      <c r="R203" s="203">
        <f t="shared" si="22"/>
        <v>3.5000000000000001E-3</v>
      </c>
      <c r="S203" s="203">
        <v>0</v>
      </c>
      <c r="T203" s="204">
        <f t="shared" si="23"/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205" t="s">
        <v>258</v>
      </c>
      <c r="AT203" s="205" t="s">
        <v>451</v>
      </c>
      <c r="AU203" s="205" t="s">
        <v>81</v>
      </c>
      <c r="AY203" s="19" t="s">
        <v>193</v>
      </c>
      <c r="BE203" s="206">
        <f t="shared" si="24"/>
        <v>0</v>
      </c>
      <c r="BF203" s="206">
        <f t="shared" si="25"/>
        <v>0</v>
      </c>
      <c r="BG203" s="206">
        <f t="shared" si="26"/>
        <v>0</v>
      </c>
      <c r="BH203" s="206">
        <f t="shared" si="27"/>
        <v>0</v>
      </c>
      <c r="BI203" s="206">
        <f t="shared" si="28"/>
        <v>0</v>
      </c>
      <c r="BJ203" s="19" t="s">
        <v>79</v>
      </c>
      <c r="BK203" s="206">
        <f t="shared" si="29"/>
        <v>0</v>
      </c>
      <c r="BL203" s="19" t="s">
        <v>200</v>
      </c>
      <c r="BM203" s="205" t="s">
        <v>5299</v>
      </c>
    </row>
    <row r="204" spans="1:65" s="2" customFormat="1" ht="16.5" customHeight="1">
      <c r="A204" s="36"/>
      <c r="B204" s="37"/>
      <c r="C204" s="251" t="s">
        <v>510</v>
      </c>
      <c r="D204" s="251" t="s">
        <v>451</v>
      </c>
      <c r="E204" s="252" t="s">
        <v>5300</v>
      </c>
      <c r="F204" s="253" t="s">
        <v>5301</v>
      </c>
      <c r="G204" s="254" t="s">
        <v>402</v>
      </c>
      <c r="H204" s="255">
        <v>1</v>
      </c>
      <c r="I204" s="256"/>
      <c r="J204" s="257">
        <f t="shared" si="20"/>
        <v>0</v>
      </c>
      <c r="K204" s="253" t="s">
        <v>19</v>
      </c>
      <c r="L204" s="258"/>
      <c r="M204" s="259" t="s">
        <v>19</v>
      </c>
      <c r="N204" s="260" t="s">
        <v>43</v>
      </c>
      <c r="O204" s="66"/>
      <c r="P204" s="203">
        <f t="shared" si="21"/>
        <v>0</v>
      </c>
      <c r="Q204" s="203">
        <v>6.8999999999999999E-3</v>
      </c>
      <c r="R204" s="203">
        <f t="shared" si="22"/>
        <v>6.8999999999999999E-3</v>
      </c>
      <c r="S204" s="203">
        <v>0</v>
      </c>
      <c r="T204" s="204">
        <f t="shared" si="23"/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205" t="s">
        <v>258</v>
      </c>
      <c r="AT204" s="205" t="s">
        <v>451</v>
      </c>
      <c r="AU204" s="205" t="s">
        <v>81</v>
      </c>
      <c r="AY204" s="19" t="s">
        <v>193</v>
      </c>
      <c r="BE204" s="206">
        <f t="shared" si="24"/>
        <v>0</v>
      </c>
      <c r="BF204" s="206">
        <f t="shared" si="25"/>
        <v>0</v>
      </c>
      <c r="BG204" s="206">
        <f t="shared" si="26"/>
        <v>0</v>
      </c>
      <c r="BH204" s="206">
        <f t="shared" si="27"/>
        <v>0</v>
      </c>
      <c r="BI204" s="206">
        <f t="shared" si="28"/>
        <v>0</v>
      </c>
      <c r="BJ204" s="19" t="s">
        <v>79</v>
      </c>
      <c r="BK204" s="206">
        <f t="shared" si="29"/>
        <v>0</v>
      </c>
      <c r="BL204" s="19" t="s">
        <v>200</v>
      </c>
      <c r="BM204" s="205" t="s">
        <v>5302</v>
      </c>
    </row>
    <row r="205" spans="1:65" s="2" customFormat="1" ht="16.5" customHeight="1">
      <c r="A205" s="36"/>
      <c r="B205" s="37"/>
      <c r="C205" s="251" t="s">
        <v>515</v>
      </c>
      <c r="D205" s="251" t="s">
        <v>451</v>
      </c>
      <c r="E205" s="252" t="s">
        <v>5303</v>
      </c>
      <c r="F205" s="253" t="s">
        <v>5304</v>
      </c>
      <c r="G205" s="254" t="s">
        <v>402</v>
      </c>
      <c r="H205" s="255">
        <v>1</v>
      </c>
      <c r="I205" s="256"/>
      <c r="J205" s="257">
        <f t="shared" si="20"/>
        <v>0</v>
      </c>
      <c r="K205" s="253" t="s">
        <v>19</v>
      </c>
      <c r="L205" s="258"/>
      <c r="M205" s="259" t="s">
        <v>19</v>
      </c>
      <c r="N205" s="260" t="s">
        <v>43</v>
      </c>
      <c r="O205" s="66"/>
      <c r="P205" s="203">
        <f t="shared" si="21"/>
        <v>0</v>
      </c>
      <c r="Q205" s="203">
        <v>8.9999999999999998E-4</v>
      </c>
      <c r="R205" s="203">
        <f t="shared" si="22"/>
        <v>8.9999999999999998E-4</v>
      </c>
      <c r="S205" s="203">
        <v>0</v>
      </c>
      <c r="T205" s="204">
        <f t="shared" si="23"/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205" t="s">
        <v>258</v>
      </c>
      <c r="AT205" s="205" t="s">
        <v>451</v>
      </c>
      <c r="AU205" s="205" t="s">
        <v>81</v>
      </c>
      <c r="AY205" s="19" t="s">
        <v>193</v>
      </c>
      <c r="BE205" s="206">
        <f t="shared" si="24"/>
        <v>0</v>
      </c>
      <c r="BF205" s="206">
        <f t="shared" si="25"/>
        <v>0</v>
      </c>
      <c r="BG205" s="206">
        <f t="shared" si="26"/>
        <v>0</v>
      </c>
      <c r="BH205" s="206">
        <f t="shared" si="27"/>
        <v>0</v>
      </c>
      <c r="BI205" s="206">
        <f t="shared" si="28"/>
        <v>0</v>
      </c>
      <c r="BJ205" s="19" t="s">
        <v>79</v>
      </c>
      <c r="BK205" s="206">
        <f t="shared" si="29"/>
        <v>0</v>
      </c>
      <c r="BL205" s="19" t="s">
        <v>200</v>
      </c>
      <c r="BM205" s="205" t="s">
        <v>5305</v>
      </c>
    </row>
    <row r="206" spans="1:65" s="2" customFormat="1" ht="16.5" customHeight="1">
      <c r="A206" s="36"/>
      <c r="B206" s="37"/>
      <c r="C206" s="194" t="s">
        <v>521</v>
      </c>
      <c r="D206" s="194" t="s">
        <v>195</v>
      </c>
      <c r="E206" s="195" t="s">
        <v>5306</v>
      </c>
      <c r="F206" s="196" t="s">
        <v>5307</v>
      </c>
      <c r="G206" s="197" t="s">
        <v>402</v>
      </c>
      <c r="H206" s="198">
        <v>1</v>
      </c>
      <c r="I206" s="199"/>
      <c r="J206" s="200">
        <f t="shared" si="20"/>
        <v>0</v>
      </c>
      <c r="K206" s="196" t="s">
        <v>199</v>
      </c>
      <c r="L206" s="41"/>
      <c r="M206" s="201" t="s">
        <v>19</v>
      </c>
      <c r="N206" s="202" t="s">
        <v>43</v>
      </c>
      <c r="O206" s="66"/>
      <c r="P206" s="203">
        <f t="shared" si="21"/>
        <v>0</v>
      </c>
      <c r="Q206" s="203">
        <v>3.4000000000000002E-4</v>
      </c>
      <c r="R206" s="203">
        <f t="shared" si="22"/>
        <v>3.4000000000000002E-4</v>
      </c>
      <c r="S206" s="203">
        <v>0</v>
      </c>
      <c r="T206" s="204">
        <f t="shared" si="23"/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205" t="s">
        <v>200</v>
      </c>
      <c r="AT206" s="205" t="s">
        <v>195</v>
      </c>
      <c r="AU206" s="205" t="s">
        <v>81</v>
      </c>
      <c r="AY206" s="19" t="s">
        <v>193</v>
      </c>
      <c r="BE206" s="206">
        <f t="shared" si="24"/>
        <v>0</v>
      </c>
      <c r="BF206" s="206">
        <f t="shared" si="25"/>
        <v>0</v>
      </c>
      <c r="BG206" s="206">
        <f t="shared" si="26"/>
        <v>0</v>
      </c>
      <c r="BH206" s="206">
        <f t="shared" si="27"/>
        <v>0</v>
      </c>
      <c r="BI206" s="206">
        <f t="shared" si="28"/>
        <v>0</v>
      </c>
      <c r="BJ206" s="19" t="s">
        <v>79</v>
      </c>
      <c r="BK206" s="206">
        <f t="shared" si="29"/>
        <v>0</v>
      </c>
      <c r="BL206" s="19" t="s">
        <v>200</v>
      </c>
      <c r="BM206" s="205" t="s">
        <v>5308</v>
      </c>
    </row>
    <row r="207" spans="1:65" s="2" customFormat="1" ht="16.5" customHeight="1">
      <c r="A207" s="36"/>
      <c r="B207" s="37"/>
      <c r="C207" s="251" t="s">
        <v>526</v>
      </c>
      <c r="D207" s="251" t="s">
        <v>451</v>
      </c>
      <c r="E207" s="252" t="s">
        <v>5309</v>
      </c>
      <c r="F207" s="253" t="s">
        <v>5310</v>
      </c>
      <c r="G207" s="254" t="s">
        <v>402</v>
      </c>
      <c r="H207" s="255">
        <v>1</v>
      </c>
      <c r="I207" s="256"/>
      <c r="J207" s="257">
        <f t="shared" si="20"/>
        <v>0</v>
      </c>
      <c r="K207" s="253" t="s">
        <v>19</v>
      </c>
      <c r="L207" s="258"/>
      <c r="M207" s="259" t="s">
        <v>19</v>
      </c>
      <c r="N207" s="260" t="s">
        <v>43</v>
      </c>
      <c r="O207" s="66"/>
      <c r="P207" s="203">
        <f t="shared" si="21"/>
        <v>0</v>
      </c>
      <c r="Q207" s="203">
        <v>3.2500000000000001E-2</v>
      </c>
      <c r="R207" s="203">
        <f t="shared" si="22"/>
        <v>3.2500000000000001E-2</v>
      </c>
      <c r="S207" s="203">
        <v>0</v>
      </c>
      <c r="T207" s="204">
        <f t="shared" si="23"/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205" t="s">
        <v>258</v>
      </c>
      <c r="AT207" s="205" t="s">
        <v>451</v>
      </c>
      <c r="AU207" s="205" t="s">
        <v>81</v>
      </c>
      <c r="AY207" s="19" t="s">
        <v>193</v>
      </c>
      <c r="BE207" s="206">
        <f t="shared" si="24"/>
        <v>0</v>
      </c>
      <c r="BF207" s="206">
        <f t="shared" si="25"/>
        <v>0</v>
      </c>
      <c r="BG207" s="206">
        <f t="shared" si="26"/>
        <v>0</v>
      </c>
      <c r="BH207" s="206">
        <f t="shared" si="27"/>
        <v>0</v>
      </c>
      <c r="BI207" s="206">
        <f t="shared" si="28"/>
        <v>0</v>
      </c>
      <c r="BJ207" s="19" t="s">
        <v>79</v>
      </c>
      <c r="BK207" s="206">
        <f t="shared" si="29"/>
        <v>0</v>
      </c>
      <c r="BL207" s="19" t="s">
        <v>200</v>
      </c>
      <c r="BM207" s="205" t="s">
        <v>5311</v>
      </c>
    </row>
    <row r="208" spans="1:65" s="2" customFormat="1" ht="16.5" customHeight="1">
      <c r="A208" s="36"/>
      <c r="B208" s="37"/>
      <c r="C208" s="251" t="s">
        <v>535</v>
      </c>
      <c r="D208" s="251" t="s">
        <v>451</v>
      </c>
      <c r="E208" s="252" t="s">
        <v>5312</v>
      </c>
      <c r="F208" s="253" t="s">
        <v>5313</v>
      </c>
      <c r="G208" s="254" t="s">
        <v>402</v>
      </c>
      <c r="H208" s="255">
        <v>1</v>
      </c>
      <c r="I208" s="256"/>
      <c r="J208" s="257">
        <f t="shared" si="20"/>
        <v>0</v>
      </c>
      <c r="K208" s="253" t="s">
        <v>199</v>
      </c>
      <c r="L208" s="258"/>
      <c r="M208" s="259" t="s">
        <v>19</v>
      </c>
      <c r="N208" s="260" t="s">
        <v>43</v>
      </c>
      <c r="O208" s="66"/>
      <c r="P208" s="203">
        <f t="shared" si="21"/>
        <v>0</v>
      </c>
      <c r="Q208" s="203">
        <v>2.9499999999999998E-2</v>
      </c>
      <c r="R208" s="203">
        <f t="shared" si="22"/>
        <v>2.9499999999999998E-2</v>
      </c>
      <c r="S208" s="203">
        <v>0</v>
      </c>
      <c r="T208" s="204">
        <f t="shared" si="23"/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205" t="s">
        <v>258</v>
      </c>
      <c r="AT208" s="205" t="s">
        <v>451</v>
      </c>
      <c r="AU208" s="205" t="s">
        <v>81</v>
      </c>
      <c r="AY208" s="19" t="s">
        <v>193</v>
      </c>
      <c r="BE208" s="206">
        <f t="shared" si="24"/>
        <v>0</v>
      </c>
      <c r="BF208" s="206">
        <f t="shared" si="25"/>
        <v>0</v>
      </c>
      <c r="BG208" s="206">
        <f t="shared" si="26"/>
        <v>0</v>
      </c>
      <c r="BH208" s="206">
        <f t="shared" si="27"/>
        <v>0</v>
      </c>
      <c r="BI208" s="206">
        <f t="shared" si="28"/>
        <v>0</v>
      </c>
      <c r="BJ208" s="19" t="s">
        <v>79</v>
      </c>
      <c r="BK208" s="206">
        <f t="shared" si="29"/>
        <v>0</v>
      </c>
      <c r="BL208" s="19" t="s">
        <v>200</v>
      </c>
      <c r="BM208" s="205" t="s">
        <v>5314</v>
      </c>
    </row>
    <row r="209" spans="1:65" s="2" customFormat="1" ht="16.5" customHeight="1">
      <c r="A209" s="36"/>
      <c r="B209" s="37"/>
      <c r="C209" s="251" t="s">
        <v>544</v>
      </c>
      <c r="D209" s="251" t="s">
        <v>451</v>
      </c>
      <c r="E209" s="252" t="s">
        <v>5315</v>
      </c>
      <c r="F209" s="253" t="s">
        <v>5316</v>
      </c>
      <c r="G209" s="254" t="s">
        <v>402</v>
      </c>
      <c r="H209" s="255">
        <v>1</v>
      </c>
      <c r="I209" s="256"/>
      <c r="J209" s="257">
        <f t="shared" si="20"/>
        <v>0</v>
      </c>
      <c r="K209" s="253" t="s">
        <v>19</v>
      </c>
      <c r="L209" s="258"/>
      <c r="M209" s="259" t="s">
        <v>19</v>
      </c>
      <c r="N209" s="260" t="s">
        <v>43</v>
      </c>
      <c r="O209" s="66"/>
      <c r="P209" s="203">
        <f t="shared" si="21"/>
        <v>0</v>
      </c>
      <c r="Q209" s="203">
        <v>1.9E-3</v>
      </c>
      <c r="R209" s="203">
        <f t="shared" si="22"/>
        <v>1.9E-3</v>
      </c>
      <c r="S209" s="203">
        <v>0</v>
      </c>
      <c r="T209" s="204">
        <f t="shared" si="23"/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205" t="s">
        <v>258</v>
      </c>
      <c r="AT209" s="205" t="s">
        <v>451</v>
      </c>
      <c r="AU209" s="205" t="s">
        <v>81</v>
      </c>
      <c r="AY209" s="19" t="s">
        <v>193</v>
      </c>
      <c r="BE209" s="206">
        <f t="shared" si="24"/>
        <v>0</v>
      </c>
      <c r="BF209" s="206">
        <f t="shared" si="25"/>
        <v>0</v>
      </c>
      <c r="BG209" s="206">
        <f t="shared" si="26"/>
        <v>0</v>
      </c>
      <c r="BH209" s="206">
        <f t="shared" si="27"/>
        <v>0</v>
      </c>
      <c r="BI209" s="206">
        <f t="shared" si="28"/>
        <v>0</v>
      </c>
      <c r="BJ209" s="19" t="s">
        <v>79</v>
      </c>
      <c r="BK209" s="206">
        <f t="shared" si="29"/>
        <v>0</v>
      </c>
      <c r="BL209" s="19" t="s">
        <v>200</v>
      </c>
      <c r="BM209" s="205" t="s">
        <v>5317</v>
      </c>
    </row>
    <row r="210" spans="1:65" s="2" customFormat="1" ht="16.5" customHeight="1">
      <c r="A210" s="36"/>
      <c r="B210" s="37"/>
      <c r="C210" s="194" t="s">
        <v>548</v>
      </c>
      <c r="D210" s="194" t="s">
        <v>195</v>
      </c>
      <c r="E210" s="195" t="s">
        <v>5318</v>
      </c>
      <c r="F210" s="196" t="s">
        <v>5319</v>
      </c>
      <c r="G210" s="197" t="s">
        <v>391</v>
      </c>
      <c r="H210" s="198">
        <v>45</v>
      </c>
      <c r="I210" s="199"/>
      <c r="J210" s="200">
        <f t="shared" si="20"/>
        <v>0</v>
      </c>
      <c r="K210" s="196" t="s">
        <v>199</v>
      </c>
      <c r="L210" s="41"/>
      <c r="M210" s="201" t="s">
        <v>19</v>
      </c>
      <c r="N210" s="202" t="s">
        <v>43</v>
      </c>
      <c r="O210" s="66"/>
      <c r="P210" s="203">
        <f t="shared" si="21"/>
        <v>0</v>
      </c>
      <c r="Q210" s="203">
        <v>0</v>
      </c>
      <c r="R210" s="203">
        <f t="shared" si="22"/>
        <v>0</v>
      </c>
      <c r="S210" s="203">
        <v>0</v>
      </c>
      <c r="T210" s="204">
        <f t="shared" si="23"/>
        <v>0</v>
      </c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R210" s="205" t="s">
        <v>200</v>
      </c>
      <c r="AT210" s="205" t="s">
        <v>195</v>
      </c>
      <c r="AU210" s="205" t="s">
        <v>81</v>
      </c>
      <c r="AY210" s="19" t="s">
        <v>193</v>
      </c>
      <c r="BE210" s="206">
        <f t="shared" si="24"/>
        <v>0</v>
      </c>
      <c r="BF210" s="206">
        <f t="shared" si="25"/>
        <v>0</v>
      </c>
      <c r="BG210" s="206">
        <f t="shared" si="26"/>
        <v>0</v>
      </c>
      <c r="BH210" s="206">
        <f t="shared" si="27"/>
        <v>0</v>
      </c>
      <c r="BI210" s="206">
        <f t="shared" si="28"/>
        <v>0</v>
      </c>
      <c r="BJ210" s="19" t="s">
        <v>79</v>
      </c>
      <c r="BK210" s="206">
        <f t="shared" si="29"/>
        <v>0</v>
      </c>
      <c r="BL210" s="19" t="s">
        <v>200</v>
      </c>
      <c r="BM210" s="205" t="s">
        <v>5320</v>
      </c>
    </row>
    <row r="211" spans="1:65" s="14" customFormat="1">
      <c r="B211" s="218"/>
      <c r="C211" s="219"/>
      <c r="D211" s="209" t="s">
        <v>202</v>
      </c>
      <c r="E211" s="220" t="s">
        <v>19</v>
      </c>
      <c r="F211" s="221" t="s">
        <v>5268</v>
      </c>
      <c r="G211" s="219"/>
      <c r="H211" s="222">
        <v>45</v>
      </c>
      <c r="I211" s="223"/>
      <c r="J211" s="219"/>
      <c r="K211" s="219"/>
      <c r="L211" s="224"/>
      <c r="M211" s="225"/>
      <c r="N211" s="226"/>
      <c r="O211" s="226"/>
      <c r="P211" s="226"/>
      <c r="Q211" s="226"/>
      <c r="R211" s="226"/>
      <c r="S211" s="226"/>
      <c r="T211" s="227"/>
      <c r="AT211" s="228" t="s">
        <v>202</v>
      </c>
      <c r="AU211" s="228" t="s">
        <v>81</v>
      </c>
      <c r="AV211" s="14" t="s">
        <v>81</v>
      </c>
      <c r="AW211" s="14" t="s">
        <v>33</v>
      </c>
      <c r="AX211" s="14" t="s">
        <v>72</v>
      </c>
      <c r="AY211" s="228" t="s">
        <v>193</v>
      </c>
    </row>
    <row r="212" spans="1:65" s="2" customFormat="1" ht="16.5" customHeight="1">
      <c r="A212" s="36"/>
      <c r="B212" s="37"/>
      <c r="C212" s="194" t="s">
        <v>556</v>
      </c>
      <c r="D212" s="194" t="s">
        <v>195</v>
      </c>
      <c r="E212" s="195" t="s">
        <v>5321</v>
      </c>
      <c r="F212" s="196" t="s">
        <v>5322</v>
      </c>
      <c r="G212" s="197" t="s">
        <v>391</v>
      </c>
      <c r="H212" s="198">
        <v>45</v>
      </c>
      <c r="I212" s="199"/>
      <c r="J212" s="200">
        <f>ROUND(I212*H212,2)</f>
        <v>0</v>
      </c>
      <c r="K212" s="196" t="s">
        <v>199</v>
      </c>
      <c r="L212" s="41"/>
      <c r="M212" s="201" t="s">
        <v>19</v>
      </c>
      <c r="N212" s="202" t="s">
        <v>43</v>
      </c>
      <c r="O212" s="66"/>
      <c r="P212" s="203">
        <f>O212*H212</f>
        <v>0</v>
      </c>
      <c r="Q212" s="203">
        <v>0</v>
      </c>
      <c r="R212" s="203">
        <f>Q212*H212</f>
        <v>0</v>
      </c>
      <c r="S212" s="203">
        <v>0</v>
      </c>
      <c r="T212" s="204">
        <f>S212*H212</f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205" t="s">
        <v>200</v>
      </c>
      <c r="AT212" s="205" t="s">
        <v>195</v>
      </c>
      <c r="AU212" s="205" t="s">
        <v>81</v>
      </c>
      <c r="AY212" s="19" t="s">
        <v>193</v>
      </c>
      <c r="BE212" s="206">
        <f>IF(N212="základní",J212,0)</f>
        <v>0</v>
      </c>
      <c r="BF212" s="206">
        <f>IF(N212="snížená",J212,0)</f>
        <v>0</v>
      </c>
      <c r="BG212" s="206">
        <f>IF(N212="zákl. přenesená",J212,0)</f>
        <v>0</v>
      </c>
      <c r="BH212" s="206">
        <f>IF(N212="sníž. přenesená",J212,0)</f>
        <v>0</v>
      </c>
      <c r="BI212" s="206">
        <f>IF(N212="nulová",J212,0)</f>
        <v>0</v>
      </c>
      <c r="BJ212" s="19" t="s">
        <v>79</v>
      </c>
      <c r="BK212" s="206">
        <f>ROUND(I212*H212,2)</f>
        <v>0</v>
      </c>
      <c r="BL212" s="19" t="s">
        <v>200</v>
      </c>
      <c r="BM212" s="205" t="s">
        <v>5323</v>
      </c>
    </row>
    <row r="213" spans="1:65" s="14" customFormat="1">
      <c r="B213" s="218"/>
      <c r="C213" s="219"/>
      <c r="D213" s="209" t="s">
        <v>202</v>
      </c>
      <c r="E213" s="220" t="s">
        <v>19</v>
      </c>
      <c r="F213" s="221" t="s">
        <v>5268</v>
      </c>
      <c r="G213" s="219"/>
      <c r="H213" s="222">
        <v>45</v>
      </c>
      <c r="I213" s="223"/>
      <c r="J213" s="219"/>
      <c r="K213" s="219"/>
      <c r="L213" s="224"/>
      <c r="M213" s="225"/>
      <c r="N213" s="226"/>
      <c r="O213" s="226"/>
      <c r="P213" s="226"/>
      <c r="Q213" s="226"/>
      <c r="R213" s="226"/>
      <c r="S213" s="226"/>
      <c r="T213" s="227"/>
      <c r="AT213" s="228" t="s">
        <v>202</v>
      </c>
      <c r="AU213" s="228" t="s">
        <v>81</v>
      </c>
      <c r="AV213" s="14" t="s">
        <v>81</v>
      </c>
      <c r="AW213" s="14" t="s">
        <v>33</v>
      </c>
      <c r="AX213" s="14" t="s">
        <v>72</v>
      </c>
      <c r="AY213" s="228" t="s">
        <v>193</v>
      </c>
    </row>
    <row r="214" spans="1:65" s="2" customFormat="1" ht="21.75" customHeight="1">
      <c r="A214" s="36"/>
      <c r="B214" s="37"/>
      <c r="C214" s="194" t="s">
        <v>561</v>
      </c>
      <c r="D214" s="194" t="s">
        <v>195</v>
      </c>
      <c r="E214" s="195" t="s">
        <v>5324</v>
      </c>
      <c r="F214" s="196" t="s">
        <v>5325</v>
      </c>
      <c r="G214" s="197" t="s">
        <v>2177</v>
      </c>
      <c r="H214" s="198">
        <v>1</v>
      </c>
      <c r="I214" s="199"/>
      <c r="J214" s="200">
        <f>ROUND(I214*H214,2)</f>
        <v>0</v>
      </c>
      <c r="K214" s="196" t="s">
        <v>19</v>
      </c>
      <c r="L214" s="41"/>
      <c r="M214" s="201" t="s">
        <v>19</v>
      </c>
      <c r="N214" s="202" t="s">
        <v>43</v>
      </c>
      <c r="O214" s="66"/>
      <c r="P214" s="203">
        <f>O214*H214</f>
        <v>0</v>
      </c>
      <c r="Q214" s="203">
        <v>2.1523500000000002</v>
      </c>
      <c r="R214" s="203">
        <f>Q214*H214</f>
        <v>2.1523500000000002</v>
      </c>
      <c r="S214" s="203">
        <v>0</v>
      </c>
      <c r="T214" s="204">
        <f>S214*H214</f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205" t="s">
        <v>200</v>
      </c>
      <c r="AT214" s="205" t="s">
        <v>195</v>
      </c>
      <c r="AU214" s="205" t="s">
        <v>81</v>
      </c>
      <c r="AY214" s="19" t="s">
        <v>193</v>
      </c>
      <c r="BE214" s="206">
        <f>IF(N214="základní",J214,0)</f>
        <v>0</v>
      </c>
      <c r="BF214" s="206">
        <f>IF(N214="snížená",J214,0)</f>
        <v>0</v>
      </c>
      <c r="BG214" s="206">
        <f>IF(N214="zákl. přenesená",J214,0)</f>
        <v>0</v>
      </c>
      <c r="BH214" s="206">
        <f>IF(N214="sníž. přenesená",J214,0)</f>
        <v>0</v>
      </c>
      <c r="BI214" s="206">
        <f>IF(N214="nulová",J214,0)</f>
        <v>0</v>
      </c>
      <c r="BJ214" s="19" t="s">
        <v>79</v>
      </c>
      <c r="BK214" s="206">
        <f>ROUND(I214*H214,2)</f>
        <v>0</v>
      </c>
      <c r="BL214" s="19" t="s">
        <v>200</v>
      </c>
      <c r="BM214" s="205" t="s">
        <v>5326</v>
      </c>
    </row>
    <row r="215" spans="1:65" s="14" customFormat="1">
      <c r="B215" s="218"/>
      <c r="C215" s="219"/>
      <c r="D215" s="209" t="s">
        <v>202</v>
      </c>
      <c r="E215" s="220" t="s">
        <v>19</v>
      </c>
      <c r="F215" s="221" t="s">
        <v>5327</v>
      </c>
      <c r="G215" s="219"/>
      <c r="H215" s="222">
        <v>1</v>
      </c>
      <c r="I215" s="223"/>
      <c r="J215" s="219"/>
      <c r="K215" s="219"/>
      <c r="L215" s="224"/>
      <c r="M215" s="225"/>
      <c r="N215" s="226"/>
      <c r="O215" s="226"/>
      <c r="P215" s="226"/>
      <c r="Q215" s="226"/>
      <c r="R215" s="226"/>
      <c r="S215" s="226"/>
      <c r="T215" s="227"/>
      <c r="AT215" s="228" t="s">
        <v>202</v>
      </c>
      <c r="AU215" s="228" t="s">
        <v>81</v>
      </c>
      <c r="AV215" s="14" t="s">
        <v>81</v>
      </c>
      <c r="AW215" s="14" t="s">
        <v>33</v>
      </c>
      <c r="AX215" s="14" t="s">
        <v>72</v>
      </c>
      <c r="AY215" s="228" t="s">
        <v>193</v>
      </c>
    </row>
    <row r="216" spans="1:65" s="2" customFormat="1" ht="16.5" customHeight="1">
      <c r="A216" s="36"/>
      <c r="B216" s="37"/>
      <c r="C216" s="194" t="s">
        <v>565</v>
      </c>
      <c r="D216" s="194" t="s">
        <v>195</v>
      </c>
      <c r="E216" s="195" t="s">
        <v>5328</v>
      </c>
      <c r="F216" s="196" t="s">
        <v>5329</v>
      </c>
      <c r="G216" s="197" t="s">
        <v>402</v>
      </c>
      <c r="H216" s="198">
        <v>1</v>
      </c>
      <c r="I216" s="199"/>
      <c r="J216" s="200">
        <f>ROUND(I216*H216,2)</f>
        <v>0</v>
      </c>
      <c r="K216" s="196" t="s">
        <v>199</v>
      </c>
      <c r="L216" s="41"/>
      <c r="M216" s="201" t="s">
        <v>19</v>
      </c>
      <c r="N216" s="202" t="s">
        <v>43</v>
      </c>
      <c r="O216" s="66"/>
      <c r="P216" s="203">
        <f>O216*H216</f>
        <v>0</v>
      </c>
      <c r="Q216" s="203">
        <v>0.21734000000000001</v>
      </c>
      <c r="R216" s="203">
        <f>Q216*H216</f>
        <v>0.21734000000000001</v>
      </c>
      <c r="S216" s="203">
        <v>0</v>
      </c>
      <c r="T216" s="204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205" t="s">
        <v>200</v>
      </c>
      <c r="AT216" s="205" t="s">
        <v>195</v>
      </c>
      <c r="AU216" s="205" t="s">
        <v>81</v>
      </c>
      <c r="AY216" s="19" t="s">
        <v>193</v>
      </c>
      <c r="BE216" s="206">
        <f>IF(N216="základní",J216,0)</f>
        <v>0</v>
      </c>
      <c r="BF216" s="206">
        <f>IF(N216="snížená",J216,0)</f>
        <v>0</v>
      </c>
      <c r="BG216" s="206">
        <f>IF(N216="zákl. přenesená",J216,0)</f>
        <v>0</v>
      </c>
      <c r="BH216" s="206">
        <f>IF(N216="sníž. přenesená",J216,0)</f>
        <v>0</v>
      </c>
      <c r="BI216" s="206">
        <f>IF(N216="nulová",J216,0)</f>
        <v>0</v>
      </c>
      <c r="BJ216" s="19" t="s">
        <v>79</v>
      </c>
      <c r="BK216" s="206">
        <f>ROUND(I216*H216,2)</f>
        <v>0</v>
      </c>
      <c r="BL216" s="19" t="s">
        <v>200</v>
      </c>
      <c r="BM216" s="205" t="s">
        <v>5330</v>
      </c>
    </row>
    <row r="217" spans="1:65" s="2" customFormat="1" ht="16.5" customHeight="1">
      <c r="A217" s="36"/>
      <c r="B217" s="37"/>
      <c r="C217" s="251" t="s">
        <v>570</v>
      </c>
      <c r="D217" s="251" t="s">
        <v>451</v>
      </c>
      <c r="E217" s="252" t="s">
        <v>5331</v>
      </c>
      <c r="F217" s="253" t="s">
        <v>5332</v>
      </c>
      <c r="G217" s="254" t="s">
        <v>402</v>
      </c>
      <c r="H217" s="255">
        <v>1</v>
      </c>
      <c r="I217" s="256"/>
      <c r="J217" s="257">
        <f>ROUND(I217*H217,2)</f>
        <v>0</v>
      </c>
      <c r="K217" s="253" t="s">
        <v>19</v>
      </c>
      <c r="L217" s="258"/>
      <c r="M217" s="259" t="s">
        <v>19</v>
      </c>
      <c r="N217" s="260" t="s">
        <v>43</v>
      </c>
      <c r="O217" s="66"/>
      <c r="P217" s="203">
        <f>O217*H217</f>
        <v>0</v>
      </c>
      <c r="Q217" s="203">
        <v>5.6300000000000003E-2</v>
      </c>
      <c r="R217" s="203">
        <f>Q217*H217</f>
        <v>5.6300000000000003E-2</v>
      </c>
      <c r="S217" s="203">
        <v>0</v>
      </c>
      <c r="T217" s="204">
        <f>S217*H217</f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205" t="s">
        <v>258</v>
      </c>
      <c r="AT217" s="205" t="s">
        <v>451</v>
      </c>
      <c r="AU217" s="205" t="s">
        <v>81</v>
      </c>
      <c r="AY217" s="19" t="s">
        <v>193</v>
      </c>
      <c r="BE217" s="206">
        <f>IF(N217="základní",J217,0)</f>
        <v>0</v>
      </c>
      <c r="BF217" s="206">
        <f>IF(N217="snížená",J217,0)</f>
        <v>0</v>
      </c>
      <c r="BG217" s="206">
        <f>IF(N217="zákl. přenesená",J217,0)</f>
        <v>0</v>
      </c>
      <c r="BH217" s="206">
        <f>IF(N217="sníž. přenesená",J217,0)</f>
        <v>0</v>
      </c>
      <c r="BI217" s="206">
        <f>IF(N217="nulová",J217,0)</f>
        <v>0</v>
      </c>
      <c r="BJ217" s="19" t="s">
        <v>79</v>
      </c>
      <c r="BK217" s="206">
        <f>ROUND(I217*H217,2)</f>
        <v>0</v>
      </c>
      <c r="BL217" s="19" t="s">
        <v>200</v>
      </c>
      <c r="BM217" s="205" t="s">
        <v>5333</v>
      </c>
    </row>
    <row r="218" spans="1:65" s="2" customFormat="1" ht="16.5" customHeight="1">
      <c r="A218" s="36"/>
      <c r="B218" s="37"/>
      <c r="C218" s="194" t="s">
        <v>575</v>
      </c>
      <c r="D218" s="194" t="s">
        <v>195</v>
      </c>
      <c r="E218" s="195" t="s">
        <v>5334</v>
      </c>
      <c r="F218" s="196" t="s">
        <v>5335</v>
      </c>
      <c r="G218" s="197" t="s">
        <v>391</v>
      </c>
      <c r="H218" s="198">
        <v>50</v>
      </c>
      <c r="I218" s="199"/>
      <c r="J218" s="200">
        <f>ROUND(I218*H218,2)</f>
        <v>0</v>
      </c>
      <c r="K218" s="196" t="s">
        <v>199</v>
      </c>
      <c r="L218" s="41"/>
      <c r="M218" s="201" t="s">
        <v>19</v>
      </c>
      <c r="N218" s="202" t="s">
        <v>43</v>
      </c>
      <c r="O218" s="66"/>
      <c r="P218" s="203">
        <f>O218*H218</f>
        <v>0</v>
      </c>
      <c r="Q218" s="203">
        <v>1.9000000000000001E-4</v>
      </c>
      <c r="R218" s="203">
        <f>Q218*H218</f>
        <v>9.4999999999999998E-3</v>
      </c>
      <c r="S218" s="203">
        <v>0</v>
      </c>
      <c r="T218" s="204">
        <f>S218*H218</f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205" t="s">
        <v>200</v>
      </c>
      <c r="AT218" s="205" t="s">
        <v>195</v>
      </c>
      <c r="AU218" s="205" t="s">
        <v>81</v>
      </c>
      <c r="AY218" s="19" t="s">
        <v>193</v>
      </c>
      <c r="BE218" s="206">
        <f>IF(N218="základní",J218,0)</f>
        <v>0</v>
      </c>
      <c r="BF218" s="206">
        <f>IF(N218="snížená",J218,0)</f>
        <v>0</v>
      </c>
      <c r="BG218" s="206">
        <f>IF(N218="zákl. přenesená",J218,0)</f>
        <v>0</v>
      </c>
      <c r="BH218" s="206">
        <f>IF(N218="sníž. přenesená",J218,0)</f>
        <v>0</v>
      </c>
      <c r="BI218" s="206">
        <f>IF(N218="nulová",J218,0)</f>
        <v>0</v>
      </c>
      <c r="BJ218" s="19" t="s">
        <v>79</v>
      </c>
      <c r="BK218" s="206">
        <f>ROUND(I218*H218,2)</f>
        <v>0</v>
      </c>
      <c r="BL218" s="19" t="s">
        <v>200</v>
      </c>
      <c r="BM218" s="205" t="s">
        <v>5336</v>
      </c>
    </row>
    <row r="219" spans="1:65" s="14" customFormat="1">
      <c r="B219" s="218"/>
      <c r="C219" s="219"/>
      <c r="D219" s="209" t="s">
        <v>202</v>
      </c>
      <c r="E219" s="220" t="s">
        <v>19</v>
      </c>
      <c r="F219" s="221" t="s">
        <v>5337</v>
      </c>
      <c r="G219" s="219"/>
      <c r="H219" s="222">
        <v>50</v>
      </c>
      <c r="I219" s="223"/>
      <c r="J219" s="219"/>
      <c r="K219" s="219"/>
      <c r="L219" s="224"/>
      <c r="M219" s="225"/>
      <c r="N219" s="226"/>
      <c r="O219" s="226"/>
      <c r="P219" s="226"/>
      <c r="Q219" s="226"/>
      <c r="R219" s="226"/>
      <c r="S219" s="226"/>
      <c r="T219" s="227"/>
      <c r="AT219" s="228" t="s">
        <v>202</v>
      </c>
      <c r="AU219" s="228" t="s">
        <v>81</v>
      </c>
      <c r="AV219" s="14" t="s">
        <v>81</v>
      </c>
      <c r="AW219" s="14" t="s">
        <v>33</v>
      </c>
      <c r="AX219" s="14" t="s">
        <v>72</v>
      </c>
      <c r="AY219" s="228" t="s">
        <v>193</v>
      </c>
    </row>
    <row r="220" spans="1:65" s="2" customFormat="1" ht="16.5" customHeight="1">
      <c r="A220" s="36"/>
      <c r="B220" s="37"/>
      <c r="C220" s="194" t="s">
        <v>582</v>
      </c>
      <c r="D220" s="194" t="s">
        <v>195</v>
      </c>
      <c r="E220" s="195" t="s">
        <v>5338</v>
      </c>
      <c r="F220" s="196" t="s">
        <v>5339</v>
      </c>
      <c r="G220" s="197" t="s">
        <v>391</v>
      </c>
      <c r="H220" s="198">
        <v>45</v>
      </c>
      <c r="I220" s="199"/>
      <c r="J220" s="200">
        <f>ROUND(I220*H220,2)</f>
        <v>0</v>
      </c>
      <c r="K220" s="196" t="s">
        <v>199</v>
      </c>
      <c r="L220" s="41"/>
      <c r="M220" s="201" t="s">
        <v>19</v>
      </c>
      <c r="N220" s="202" t="s">
        <v>43</v>
      </c>
      <c r="O220" s="66"/>
      <c r="P220" s="203">
        <f>O220*H220</f>
        <v>0</v>
      </c>
      <c r="Q220" s="203">
        <v>6.9999999999999994E-5</v>
      </c>
      <c r="R220" s="203">
        <f>Q220*H220</f>
        <v>3.1499999999999996E-3</v>
      </c>
      <c r="S220" s="203">
        <v>0</v>
      </c>
      <c r="T220" s="204">
        <f>S220*H220</f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205" t="s">
        <v>200</v>
      </c>
      <c r="AT220" s="205" t="s">
        <v>195</v>
      </c>
      <c r="AU220" s="205" t="s">
        <v>81</v>
      </c>
      <c r="AY220" s="19" t="s">
        <v>193</v>
      </c>
      <c r="BE220" s="206">
        <f>IF(N220="základní",J220,0)</f>
        <v>0</v>
      </c>
      <c r="BF220" s="206">
        <f>IF(N220="snížená",J220,0)</f>
        <v>0</v>
      </c>
      <c r="BG220" s="206">
        <f>IF(N220="zákl. přenesená",J220,0)</f>
        <v>0</v>
      </c>
      <c r="BH220" s="206">
        <f>IF(N220="sníž. přenesená",J220,0)</f>
        <v>0</v>
      </c>
      <c r="BI220" s="206">
        <f>IF(N220="nulová",J220,0)</f>
        <v>0</v>
      </c>
      <c r="BJ220" s="19" t="s">
        <v>79</v>
      </c>
      <c r="BK220" s="206">
        <f>ROUND(I220*H220,2)</f>
        <v>0</v>
      </c>
      <c r="BL220" s="19" t="s">
        <v>200</v>
      </c>
      <c r="BM220" s="205" t="s">
        <v>5340</v>
      </c>
    </row>
    <row r="221" spans="1:65" s="14" customFormat="1">
      <c r="B221" s="218"/>
      <c r="C221" s="219"/>
      <c r="D221" s="209" t="s">
        <v>202</v>
      </c>
      <c r="E221" s="220" t="s">
        <v>19</v>
      </c>
      <c r="F221" s="221" t="s">
        <v>5268</v>
      </c>
      <c r="G221" s="219"/>
      <c r="H221" s="222">
        <v>45</v>
      </c>
      <c r="I221" s="223"/>
      <c r="J221" s="219"/>
      <c r="K221" s="219"/>
      <c r="L221" s="224"/>
      <c r="M221" s="225"/>
      <c r="N221" s="226"/>
      <c r="O221" s="226"/>
      <c r="P221" s="226"/>
      <c r="Q221" s="226"/>
      <c r="R221" s="226"/>
      <c r="S221" s="226"/>
      <c r="T221" s="227"/>
      <c r="AT221" s="228" t="s">
        <v>202</v>
      </c>
      <c r="AU221" s="228" t="s">
        <v>81</v>
      </c>
      <c r="AV221" s="14" t="s">
        <v>81</v>
      </c>
      <c r="AW221" s="14" t="s">
        <v>33</v>
      </c>
      <c r="AX221" s="14" t="s">
        <v>72</v>
      </c>
      <c r="AY221" s="228" t="s">
        <v>193</v>
      </c>
    </row>
    <row r="222" spans="1:65" s="12" customFormat="1" ht="22.9" customHeight="1">
      <c r="B222" s="178"/>
      <c r="C222" s="179"/>
      <c r="D222" s="180" t="s">
        <v>71</v>
      </c>
      <c r="E222" s="192" t="s">
        <v>263</v>
      </c>
      <c r="F222" s="192" t="s">
        <v>873</v>
      </c>
      <c r="G222" s="179"/>
      <c r="H222" s="179"/>
      <c r="I222" s="182"/>
      <c r="J222" s="193">
        <f>BK222</f>
        <v>0</v>
      </c>
      <c r="K222" s="179"/>
      <c r="L222" s="184"/>
      <c r="M222" s="185"/>
      <c r="N222" s="186"/>
      <c r="O222" s="186"/>
      <c r="P222" s="187">
        <f>SUM(P223:P224)</f>
        <v>0</v>
      </c>
      <c r="Q222" s="186"/>
      <c r="R222" s="187">
        <f>SUM(R223:R224)</f>
        <v>18.053910000000002</v>
      </c>
      <c r="S222" s="186"/>
      <c r="T222" s="188">
        <f>SUM(T223:T224)</f>
        <v>0</v>
      </c>
      <c r="AR222" s="189" t="s">
        <v>79</v>
      </c>
      <c r="AT222" s="190" t="s">
        <v>71</v>
      </c>
      <c r="AU222" s="190" t="s">
        <v>79</v>
      </c>
      <c r="AY222" s="189" t="s">
        <v>193</v>
      </c>
      <c r="BK222" s="191">
        <f>SUM(BK223:BK224)</f>
        <v>0</v>
      </c>
    </row>
    <row r="223" spans="1:65" s="2" customFormat="1" ht="21.75" customHeight="1">
      <c r="A223" s="36"/>
      <c r="B223" s="37"/>
      <c r="C223" s="194" t="s">
        <v>588</v>
      </c>
      <c r="D223" s="194" t="s">
        <v>195</v>
      </c>
      <c r="E223" s="195" t="s">
        <v>5341</v>
      </c>
      <c r="F223" s="196" t="s">
        <v>5342</v>
      </c>
      <c r="G223" s="197" t="s">
        <v>198</v>
      </c>
      <c r="H223" s="198">
        <v>7</v>
      </c>
      <c r="I223" s="199"/>
      <c r="J223" s="200">
        <f>ROUND(I223*H223,2)</f>
        <v>0</v>
      </c>
      <c r="K223" s="196" t="s">
        <v>19</v>
      </c>
      <c r="L223" s="41"/>
      <c r="M223" s="201" t="s">
        <v>19</v>
      </c>
      <c r="N223" s="202" t="s">
        <v>43</v>
      </c>
      <c r="O223" s="66"/>
      <c r="P223" s="203">
        <f>O223*H223</f>
        <v>0</v>
      </c>
      <c r="Q223" s="203">
        <v>2.5791300000000001</v>
      </c>
      <c r="R223" s="203">
        <f>Q223*H223</f>
        <v>18.053910000000002</v>
      </c>
      <c r="S223" s="203">
        <v>0</v>
      </c>
      <c r="T223" s="204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205" t="s">
        <v>200</v>
      </c>
      <c r="AT223" s="205" t="s">
        <v>195</v>
      </c>
      <c r="AU223" s="205" t="s">
        <v>81</v>
      </c>
      <c r="AY223" s="19" t="s">
        <v>193</v>
      </c>
      <c r="BE223" s="206">
        <f>IF(N223="základní",J223,0)</f>
        <v>0</v>
      </c>
      <c r="BF223" s="206">
        <f>IF(N223="snížená",J223,0)</f>
        <v>0</v>
      </c>
      <c r="BG223" s="206">
        <f>IF(N223="zákl. přenesená",J223,0)</f>
        <v>0</v>
      </c>
      <c r="BH223" s="206">
        <f>IF(N223="sníž. přenesená",J223,0)</f>
        <v>0</v>
      </c>
      <c r="BI223" s="206">
        <f>IF(N223="nulová",J223,0)</f>
        <v>0</v>
      </c>
      <c r="BJ223" s="19" t="s">
        <v>79</v>
      </c>
      <c r="BK223" s="206">
        <f>ROUND(I223*H223,2)</f>
        <v>0</v>
      </c>
      <c r="BL223" s="19" t="s">
        <v>200</v>
      </c>
      <c r="BM223" s="205" t="s">
        <v>5343</v>
      </c>
    </row>
    <row r="224" spans="1:65" s="14" customFormat="1">
      <c r="B224" s="218"/>
      <c r="C224" s="219"/>
      <c r="D224" s="209" t="s">
        <v>202</v>
      </c>
      <c r="E224" s="220" t="s">
        <v>19</v>
      </c>
      <c r="F224" s="221" t="s">
        <v>5344</v>
      </c>
      <c r="G224" s="219"/>
      <c r="H224" s="222">
        <v>7</v>
      </c>
      <c r="I224" s="223"/>
      <c r="J224" s="219"/>
      <c r="K224" s="219"/>
      <c r="L224" s="224"/>
      <c r="M224" s="225"/>
      <c r="N224" s="226"/>
      <c r="O224" s="226"/>
      <c r="P224" s="226"/>
      <c r="Q224" s="226"/>
      <c r="R224" s="226"/>
      <c r="S224" s="226"/>
      <c r="T224" s="227"/>
      <c r="AT224" s="228" t="s">
        <v>202</v>
      </c>
      <c r="AU224" s="228" t="s">
        <v>81</v>
      </c>
      <c r="AV224" s="14" t="s">
        <v>81</v>
      </c>
      <c r="AW224" s="14" t="s">
        <v>33</v>
      </c>
      <c r="AX224" s="14" t="s">
        <v>72</v>
      </c>
      <c r="AY224" s="228" t="s">
        <v>193</v>
      </c>
    </row>
    <row r="225" spans="1:65" s="12" customFormat="1" ht="22.9" customHeight="1">
      <c r="B225" s="178"/>
      <c r="C225" s="179"/>
      <c r="D225" s="180" t="s">
        <v>71</v>
      </c>
      <c r="E225" s="192" t="s">
        <v>948</v>
      </c>
      <c r="F225" s="192" t="s">
        <v>949</v>
      </c>
      <c r="G225" s="179"/>
      <c r="H225" s="179"/>
      <c r="I225" s="182"/>
      <c r="J225" s="193">
        <f>BK225</f>
        <v>0</v>
      </c>
      <c r="K225" s="179"/>
      <c r="L225" s="184"/>
      <c r="M225" s="185"/>
      <c r="N225" s="186"/>
      <c r="O225" s="186"/>
      <c r="P225" s="187">
        <f>P226</f>
        <v>0</v>
      </c>
      <c r="Q225" s="186"/>
      <c r="R225" s="187">
        <f>R226</f>
        <v>0</v>
      </c>
      <c r="S225" s="186"/>
      <c r="T225" s="188">
        <f>T226</f>
        <v>0</v>
      </c>
      <c r="AR225" s="189" t="s">
        <v>79</v>
      </c>
      <c r="AT225" s="190" t="s">
        <v>71</v>
      </c>
      <c r="AU225" s="190" t="s">
        <v>79</v>
      </c>
      <c r="AY225" s="189" t="s">
        <v>193</v>
      </c>
      <c r="BK225" s="191">
        <f>BK226</f>
        <v>0</v>
      </c>
    </row>
    <row r="226" spans="1:65" s="2" customFormat="1" ht="21.75" customHeight="1">
      <c r="A226" s="36"/>
      <c r="B226" s="37"/>
      <c r="C226" s="194" t="s">
        <v>593</v>
      </c>
      <c r="D226" s="194" t="s">
        <v>195</v>
      </c>
      <c r="E226" s="195" t="s">
        <v>5345</v>
      </c>
      <c r="F226" s="196" t="s">
        <v>5346</v>
      </c>
      <c r="G226" s="197" t="s">
        <v>266</v>
      </c>
      <c r="H226" s="198">
        <v>180.983</v>
      </c>
      <c r="I226" s="199"/>
      <c r="J226" s="200">
        <f>ROUND(I226*H226,2)</f>
        <v>0</v>
      </c>
      <c r="K226" s="196" t="s">
        <v>19</v>
      </c>
      <c r="L226" s="41"/>
      <c r="M226" s="270" t="s">
        <v>19</v>
      </c>
      <c r="N226" s="271" t="s">
        <v>43</v>
      </c>
      <c r="O226" s="272"/>
      <c r="P226" s="273">
        <f>O226*H226</f>
        <v>0</v>
      </c>
      <c r="Q226" s="273">
        <v>0</v>
      </c>
      <c r="R226" s="273">
        <f>Q226*H226</f>
        <v>0</v>
      </c>
      <c r="S226" s="273">
        <v>0</v>
      </c>
      <c r="T226" s="274">
        <f>S226*H226</f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205" t="s">
        <v>200</v>
      </c>
      <c r="AT226" s="205" t="s">
        <v>195</v>
      </c>
      <c r="AU226" s="205" t="s">
        <v>81</v>
      </c>
      <c r="AY226" s="19" t="s">
        <v>193</v>
      </c>
      <c r="BE226" s="206">
        <f>IF(N226="základní",J226,0)</f>
        <v>0</v>
      </c>
      <c r="BF226" s="206">
        <f>IF(N226="snížená",J226,0)</f>
        <v>0</v>
      </c>
      <c r="BG226" s="206">
        <f>IF(N226="zákl. přenesená",J226,0)</f>
        <v>0</v>
      </c>
      <c r="BH226" s="206">
        <f>IF(N226="sníž. přenesená",J226,0)</f>
        <v>0</v>
      </c>
      <c r="BI226" s="206">
        <f>IF(N226="nulová",J226,0)</f>
        <v>0</v>
      </c>
      <c r="BJ226" s="19" t="s">
        <v>79</v>
      </c>
      <c r="BK226" s="206">
        <f>ROUND(I226*H226,2)</f>
        <v>0</v>
      </c>
      <c r="BL226" s="19" t="s">
        <v>200</v>
      </c>
      <c r="BM226" s="205" t="s">
        <v>5347</v>
      </c>
    </row>
    <row r="227" spans="1:65" s="2" customFormat="1" ht="6.95" customHeight="1">
      <c r="A227" s="36"/>
      <c r="B227" s="49"/>
      <c r="C227" s="50"/>
      <c r="D227" s="50"/>
      <c r="E227" s="50"/>
      <c r="F227" s="50"/>
      <c r="G227" s="50"/>
      <c r="H227" s="50"/>
      <c r="I227" s="144"/>
      <c r="J227" s="50"/>
      <c r="K227" s="50"/>
      <c r="L227" s="41"/>
      <c r="M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</sheetData>
  <sheetProtection algorithmName="SHA-512" hashValue="byco1l0CTyzVKqxdDc604xNcE5p3wfTBnIVJBrq04FcU2MULj/DGT69NyUkINpbkULOZLM2mr0H4MqcZWzvL/g==" saltValue="uVPx7ZxjqOuJvq4e5i/GQ2M9kPISShnt5zwKfnzHsQ85tKP4PIqydctrs80DCkLSqzcrYE9dyN0HUA+tu70XVA==" spinCount="100000" sheet="1" objects="1" scenarios="1" formatColumns="0" formatRows="0" autoFilter="0"/>
  <autoFilter ref="C86:K226"/>
  <mergeCells count="9">
    <mergeCell ref="E50:H50"/>
    <mergeCell ref="E77:H77"/>
    <mergeCell ref="E79:H79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pageSetUpPr fitToPage="1"/>
  </sheetPr>
  <dimension ref="A2:BM286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120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2" customFormat="1" ht="12" customHeight="1">
      <c r="A8" s="36"/>
      <c r="B8" s="41"/>
      <c r="C8" s="36"/>
      <c r="D8" s="116" t="s">
        <v>128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12" t="s">
        <v>5348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11. 11. 2020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13" t="str">
        <f>'Rekapitulace stavby'!E14</f>
        <v>Vyplň údaj</v>
      </c>
      <c r="F18" s="414"/>
      <c r="G18" s="414"/>
      <c r="H18" s="414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2430</v>
      </c>
      <c r="F24" s="36"/>
      <c r="G24" s="36"/>
      <c r="H24" s="36"/>
      <c r="I24" s="119" t="s">
        <v>28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21"/>
      <c r="B27" s="122"/>
      <c r="C27" s="121"/>
      <c r="D27" s="121"/>
      <c r="E27" s="415" t="s">
        <v>37</v>
      </c>
      <c r="F27" s="415"/>
      <c r="G27" s="415"/>
      <c r="H27" s="415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ROUND(J88,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ROUND((SUM(BE88:BE285)),  2)</f>
        <v>0</v>
      </c>
      <c r="G33" s="36"/>
      <c r="H33" s="36"/>
      <c r="I33" s="133">
        <v>0.21</v>
      </c>
      <c r="J33" s="132">
        <f>ROUND(((SUM(BE88:BE285))*I33),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ROUND((SUM(BF88:BF285)),  2)</f>
        <v>0</v>
      </c>
      <c r="G34" s="36"/>
      <c r="H34" s="36"/>
      <c r="I34" s="133">
        <v>0.15</v>
      </c>
      <c r="J34" s="132">
        <f>ROUND(((SUM(BF88:BF285))*I34),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ROUND((SUM(BG88:BG285)),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ROUND((SUM(BH88:BH285)),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ROUND((SUM(BI88:BI285)),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132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7" t="str">
        <f>E7</f>
        <v>Novostavba víceúčelových objektů na p.č.1542/1 a 1521/2 v k.ú.Cetoraz</v>
      </c>
      <c r="F48" s="408"/>
      <c r="G48" s="408"/>
      <c r="H48" s="40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66" t="str">
        <f>E9</f>
        <v>IO 02 - Vodovodní a kanalizační přípojky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Cetoraz</v>
      </c>
      <c r="G52" s="38"/>
      <c r="H52" s="38"/>
      <c r="I52" s="119" t="s">
        <v>23</v>
      </c>
      <c r="J52" s="61" t="str">
        <f>IF(J12="","",J12)</f>
        <v>11. 11. 2020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40.15" customHeight="1">
      <c r="A54" s="36"/>
      <c r="B54" s="37"/>
      <c r="C54" s="31" t="s">
        <v>25</v>
      </c>
      <c r="D54" s="38"/>
      <c r="E54" s="38"/>
      <c r="F54" s="29" t="str">
        <f>E15</f>
        <v>Obec Cetoraz, Cetoraz 206, 39411 Cetoraz</v>
      </c>
      <c r="G54" s="38"/>
      <c r="H54" s="38"/>
      <c r="I54" s="119" t="s">
        <v>31</v>
      </c>
      <c r="J54" s="34" t="str">
        <f>E21</f>
        <v>Ing.Josef Slabý, Arnolec 30, 58827 Jamné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>Veronika Šturcová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133</v>
      </c>
      <c r="D57" s="149"/>
      <c r="E57" s="149"/>
      <c r="F57" s="149"/>
      <c r="G57" s="149"/>
      <c r="H57" s="149"/>
      <c r="I57" s="150"/>
      <c r="J57" s="151" t="s">
        <v>134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J88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135</v>
      </c>
    </row>
    <row r="60" spans="1:47" s="9" customFormat="1" ht="24.95" customHeight="1">
      <c r="B60" s="153"/>
      <c r="C60" s="154"/>
      <c r="D60" s="155" t="s">
        <v>136</v>
      </c>
      <c r="E60" s="156"/>
      <c r="F60" s="156"/>
      <c r="G60" s="156"/>
      <c r="H60" s="156"/>
      <c r="I60" s="157"/>
      <c r="J60" s="158">
        <f>J89</f>
        <v>0</v>
      </c>
      <c r="K60" s="154"/>
      <c r="L60" s="159"/>
    </row>
    <row r="61" spans="1:47" s="10" customFormat="1" ht="19.899999999999999" customHeight="1">
      <c r="B61" s="160"/>
      <c r="C61" s="99"/>
      <c r="D61" s="161" t="s">
        <v>137</v>
      </c>
      <c r="E61" s="162"/>
      <c r="F61" s="162"/>
      <c r="G61" s="162"/>
      <c r="H61" s="162"/>
      <c r="I61" s="163"/>
      <c r="J61" s="164">
        <f>J90</f>
        <v>0</v>
      </c>
      <c r="K61" s="99"/>
      <c r="L61" s="165"/>
    </row>
    <row r="62" spans="1:47" s="10" customFormat="1" ht="19.899999999999999" customHeight="1">
      <c r="B62" s="160"/>
      <c r="C62" s="99"/>
      <c r="D62" s="161" t="s">
        <v>3533</v>
      </c>
      <c r="E62" s="162"/>
      <c r="F62" s="162"/>
      <c r="G62" s="162"/>
      <c r="H62" s="162"/>
      <c r="I62" s="163"/>
      <c r="J62" s="164">
        <f>J197</f>
        <v>0</v>
      </c>
      <c r="K62" s="99"/>
      <c r="L62" s="165"/>
    </row>
    <row r="63" spans="1:47" s="10" customFormat="1" ht="19.899999999999999" customHeight="1">
      <c r="B63" s="160"/>
      <c r="C63" s="99"/>
      <c r="D63" s="161" t="s">
        <v>141</v>
      </c>
      <c r="E63" s="162"/>
      <c r="F63" s="162"/>
      <c r="G63" s="162"/>
      <c r="H63" s="162"/>
      <c r="I63" s="163"/>
      <c r="J63" s="164">
        <f>J201</f>
        <v>0</v>
      </c>
      <c r="K63" s="99"/>
      <c r="L63" s="165"/>
    </row>
    <row r="64" spans="1:47" s="10" customFormat="1" ht="19.899999999999999" customHeight="1">
      <c r="B64" s="160"/>
      <c r="C64" s="99"/>
      <c r="D64" s="161" t="s">
        <v>5118</v>
      </c>
      <c r="E64" s="162"/>
      <c r="F64" s="162"/>
      <c r="G64" s="162"/>
      <c r="H64" s="162"/>
      <c r="I64" s="163"/>
      <c r="J64" s="164">
        <f>J206</f>
        <v>0</v>
      </c>
      <c r="K64" s="99"/>
      <c r="L64" s="165"/>
    </row>
    <row r="65" spans="1:31" s="10" customFormat="1" ht="19.899999999999999" customHeight="1">
      <c r="B65" s="160"/>
      <c r="C65" s="99"/>
      <c r="D65" s="161" t="s">
        <v>150</v>
      </c>
      <c r="E65" s="162"/>
      <c r="F65" s="162"/>
      <c r="G65" s="162"/>
      <c r="H65" s="162"/>
      <c r="I65" s="163"/>
      <c r="J65" s="164">
        <f>J274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153</v>
      </c>
      <c r="E66" s="162"/>
      <c r="F66" s="162"/>
      <c r="G66" s="162"/>
      <c r="H66" s="162"/>
      <c r="I66" s="163"/>
      <c r="J66" s="164">
        <f>J281</f>
        <v>0</v>
      </c>
      <c r="K66" s="99"/>
      <c r="L66" s="165"/>
    </row>
    <row r="67" spans="1:31" s="9" customFormat="1" ht="24.95" customHeight="1">
      <c r="B67" s="153"/>
      <c r="C67" s="154"/>
      <c r="D67" s="155" t="s">
        <v>154</v>
      </c>
      <c r="E67" s="156"/>
      <c r="F67" s="156"/>
      <c r="G67" s="156"/>
      <c r="H67" s="156"/>
      <c r="I67" s="157"/>
      <c r="J67" s="158">
        <f>J283</f>
        <v>0</v>
      </c>
      <c r="K67" s="154"/>
      <c r="L67" s="159"/>
    </row>
    <row r="68" spans="1:31" s="10" customFormat="1" ht="19.899999999999999" customHeight="1">
      <c r="B68" s="160"/>
      <c r="C68" s="99"/>
      <c r="D68" s="161" t="s">
        <v>2431</v>
      </c>
      <c r="E68" s="162"/>
      <c r="F68" s="162"/>
      <c r="G68" s="162"/>
      <c r="H68" s="162"/>
      <c r="I68" s="163"/>
      <c r="J68" s="164">
        <f>J284</f>
        <v>0</v>
      </c>
      <c r="K68" s="99"/>
      <c r="L68" s="165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117"/>
      <c r="J69" s="38"/>
      <c r="K69" s="38"/>
      <c r="L69" s="11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144"/>
      <c r="J70" s="50"/>
      <c r="K70" s="50"/>
      <c r="L70" s="118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147"/>
      <c r="J74" s="52"/>
      <c r="K74" s="52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178</v>
      </c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407" t="str">
        <f>E7</f>
        <v>Novostavba víceúčelových objektů na p.č.1542/1 a 1521/2 v k.ú.Cetoraz</v>
      </c>
      <c r="F78" s="408"/>
      <c r="G78" s="408"/>
      <c r="H78" s="40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128</v>
      </c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366" t="str">
        <f>E9</f>
        <v>IO 02 - Vodovodní a kanalizační přípojky</v>
      </c>
      <c r="F80" s="406"/>
      <c r="G80" s="406"/>
      <c r="H80" s="406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F12</f>
        <v>Cetoraz</v>
      </c>
      <c r="G82" s="38"/>
      <c r="H82" s="38"/>
      <c r="I82" s="119" t="s">
        <v>23</v>
      </c>
      <c r="J82" s="61" t="str">
        <f>IF(J12="","",J12)</f>
        <v>11. 11. 2020</v>
      </c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40.15" customHeight="1">
      <c r="A84" s="36"/>
      <c r="B84" s="37"/>
      <c r="C84" s="31" t="s">
        <v>25</v>
      </c>
      <c r="D84" s="38"/>
      <c r="E84" s="38"/>
      <c r="F84" s="29" t="str">
        <f>E15</f>
        <v>Obec Cetoraz, Cetoraz 206, 39411 Cetoraz</v>
      </c>
      <c r="G84" s="38"/>
      <c r="H84" s="38"/>
      <c r="I84" s="119" t="s">
        <v>31</v>
      </c>
      <c r="J84" s="34" t="str">
        <f>E21</f>
        <v>Ing.Josef Slabý, Arnolec 30, 58827 Jamné</v>
      </c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5.2" customHeight="1">
      <c r="A85" s="36"/>
      <c r="B85" s="37"/>
      <c r="C85" s="31" t="s">
        <v>29</v>
      </c>
      <c r="D85" s="38"/>
      <c r="E85" s="38"/>
      <c r="F85" s="29" t="str">
        <f>IF(E18="","",E18)</f>
        <v>Vyplň údaj</v>
      </c>
      <c r="G85" s="38"/>
      <c r="H85" s="38"/>
      <c r="I85" s="119" t="s">
        <v>34</v>
      </c>
      <c r="J85" s="34" t="str">
        <f>E24</f>
        <v>Veronika Šturcová</v>
      </c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66"/>
      <c r="B87" s="167"/>
      <c r="C87" s="168" t="s">
        <v>179</v>
      </c>
      <c r="D87" s="169" t="s">
        <v>57</v>
      </c>
      <c r="E87" s="169" t="s">
        <v>53</v>
      </c>
      <c r="F87" s="169" t="s">
        <v>54</v>
      </c>
      <c r="G87" s="169" t="s">
        <v>180</v>
      </c>
      <c r="H87" s="169" t="s">
        <v>181</v>
      </c>
      <c r="I87" s="170" t="s">
        <v>182</v>
      </c>
      <c r="J87" s="169" t="s">
        <v>134</v>
      </c>
      <c r="K87" s="171" t="s">
        <v>183</v>
      </c>
      <c r="L87" s="172"/>
      <c r="M87" s="70" t="s">
        <v>19</v>
      </c>
      <c r="N87" s="71" t="s">
        <v>42</v>
      </c>
      <c r="O87" s="71" t="s">
        <v>184</v>
      </c>
      <c r="P87" s="71" t="s">
        <v>185</v>
      </c>
      <c r="Q87" s="71" t="s">
        <v>186</v>
      </c>
      <c r="R87" s="71" t="s">
        <v>187</v>
      </c>
      <c r="S87" s="71" t="s">
        <v>188</v>
      </c>
      <c r="T87" s="72" t="s">
        <v>189</v>
      </c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</row>
    <row r="88" spans="1:65" s="2" customFormat="1" ht="22.9" customHeight="1">
      <c r="A88" s="36"/>
      <c r="B88" s="37"/>
      <c r="C88" s="77" t="s">
        <v>190</v>
      </c>
      <c r="D88" s="38"/>
      <c r="E88" s="38"/>
      <c r="F88" s="38"/>
      <c r="G88" s="38"/>
      <c r="H88" s="38"/>
      <c r="I88" s="117"/>
      <c r="J88" s="173">
        <f>BK88</f>
        <v>0</v>
      </c>
      <c r="K88" s="38"/>
      <c r="L88" s="41"/>
      <c r="M88" s="73"/>
      <c r="N88" s="174"/>
      <c r="O88" s="74"/>
      <c r="P88" s="175">
        <f>P89+P283</f>
        <v>0</v>
      </c>
      <c r="Q88" s="74"/>
      <c r="R88" s="175">
        <f>R89+R283</f>
        <v>274.10631740000002</v>
      </c>
      <c r="S88" s="74"/>
      <c r="T88" s="176">
        <f>T89+T283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71</v>
      </c>
      <c r="AU88" s="19" t="s">
        <v>135</v>
      </c>
      <c r="BK88" s="177">
        <f>BK89+BK283</f>
        <v>0</v>
      </c>
    </row>
    <row r="89" spans="1:65" s="12" customFormat="1" ht="25.9" customHeight="1">
      <c r="B89" s="178"/>
      <c r="C89" s="179"/>
      <c r="D89" s="180" t="s">
        <v>71</v>
      </c>
      <c r="E89" s="181" t="s">
        <v>191</v>
      </c>
      <c r="F89" s="181" t="s">
        <v>192</v>
      </c>
      <c r="G89" s="179"/>
      <c r="H89" s="179"/>
      <c r="I89" s="182"/>
      <c r="J89" s="183">
        <f>BK89</f>
        <v>0</v>
      </c>
      <c r="K89" s="179"/>
      <c r="L89" s="184"/>
      <c r="M89" s="185"/>
      <c r="N89" s="186"/>
      <c r="O89" s="186"/>
      <c r="P89" s="187">
        <f>P90+P197+P201+P206+P274+P281</f>
        <v>0</v>
      </c>
      <c r="Q89" s="186"/>
      <c r="R89" s="187">
        <f>R90+R197+R201+R206+R274+R281</f>
        <v>274.0928174</v>
      </c>
      <c r="S89" s="186"/>
      <c r="T89" s="188">
        <f>T90+T197+T201+T206+T274+T281</f>
        <v>0</v>
      </c>
      <c r="AR89" s="189" t="s">
        <v>79</v>
      </c>
      <c r="AT89" s="190" t="s">
        <v>71</v>
      </c>
      <c r="AU89" s="190" t="s">
        <v>72</v>
      </c>
      <c r="AY89" s="189" t="s">
        <v>193</v>
      </c>
      <c r="BK89" s="191">
        <f>BK90+BK197+BK201+BK206+BK274+BK281</f>
        <v>0</v>
      </c>
    </row>
    <row r="90" spans="1:65" s="12" customFormat="1" ht="22.9" customHeight="1">
      <c r="B90" s="178"/>
      <c r="C90" s="179"/>
      <c r="D90" s="180" t="s">
        <v>71</v>
      </c>
      <c r="E90" s="192" t="s">
        <v>79</v>
      </c>
      <c r="F90" s="192" t="s">
        <v>194</v>
      </c>
      <c r="G90" s="179"/>
      <c r="H90" s="179"/>
      <c r="I90" s="182"/>
      <c r="J90" s="193">
        <f>BK90</f>
        <v>0</v>
      </c>
      <c r="K90" s="179"/>
      <c r="L90" s="184"/>
      <c r="M90" s="185"/>
      <c r="N90" s="186"/>
      <c r="O90" s="186"/>
      <c r="P90" s="187">
        <f>SUM(P91:P196)</f>
        <v>0</v>
      </c>
      <c r="Q90" s="186"/>
      <c r="R90" s="187">
        <f>SUM(R91:R196)</f>
        <v>237.41672</v>
      </c>
      <c r="S90" s="186"/>
      <c r="T90" s="188">
        <f>SUM(T91:T196)</f>
        <v>0</v>
      </c>
      <c r="AR90" s="189" t="s">
        <v>79</v>
      </c>
      <c r="AT90" s="190" t="s">
        <v>71</v>
      </c>
      <c r="AU90" s="190" t="s">
        <v>79</v>
      </c>
      <c r="AY90" s="189" t="s">
        <v>193</v>
      </c>
      <c r="BK90" s="191">
        <f>SUM(BK91:BK196)</f>
        <v>0</v>
      </c>
    </row>
    <row r="91" spans="1:65" s="2" customFormat="1" ht="44.25" customHeight="1">
      <c r="A91" s="36"/>
      <c r="B91" s="37"/>
      <c r="C91" s="194" t="s">
        <v>79</v>
      </c>
      <c r="D91" s="194" t="s">
        <v>195</v>
      </c>
      <c r="E91" s="195" t="s">
        <v>5119</v>
      </c>
      <c r="F91" s="196" t="s">
        <v>5120</v>
      </c>
      <c r="G91" s="197" t="s">
        <v>391</v>
      </c>
      <c r="H91" s="198">
        <v>5</v>
      </c>
      <c r="I91" s="199"/>
      <c r="J91" s="200">
        <f>ROUND(I91*H91,2)</f>
        <v>0</v>
      </c>
      <c r="K91" s="196" t="s">
        <v>199</v>
      </c>
      <c r="L91" s="41"/>
      <c r="M91" s="201" t="s">
        <v>19</v>
      </c>
      <c r="N91" s="202" t="s">
        <v>43</v>
      </c>
      <c r="O91" s="66"/>
      <c r="P91" s="203">
        <f>O91*H91</f>
        <v>0</v>
      </c>
      <c r="Q91" s="203">
        <v>8.6800000000000002E-3</v>
      </c>
      <c r="R91" s="203">
        <f>Q91*H91</f>
        <v>4.3400000000000001E-2</v>
      </c>
      <c r="S91" s="203">
        <v>0</v>
      </c>
      <c r="T91" s="204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205" t="s">
        <v>200</v>
      </c>
      <c r="AT91" s="205" t="s">
        <v>195</v>
      </c>
      <c r="AU91" s="205" t="s">
        <v>81</v>
      </c>
      <c r="AY91" s="19" t="s">
        <v>193</v>
      </c>
      <c r="BE91" s="206">
        <f>IF(N91="základní",J91,0)</f>
        <v>0</v>
      </c>
      <c r="BF91" s="206">
        <f>IF(N91="snížená",J91,0)</f>
        <v>0</v>
      </c>
      <c r="BG91" s="206">
        <f>IF(N91="zákl. přenesená",J91,0)</f>
        <v>0</v>
      </c>
      <c r="BH91" s="206">
        <f>IF(N91="sníž. přenesená",J91,0)</f>
        <v>0</v>
      </c>
      <c r="BI91" s="206">
        <f>IF(N91="nulová",J91,0)</f>
        <v>0</v>
      </c>
      <c r="BJ91" s="19" t="s">
        <v>79</v>
      </c>
      <c r="BK91" s="206">
        <f>ROUND(I91*H91,2)</f>
        <v>0</v>
      </c>
      <c r="BL91" s="19" t="s">
        <v>200</v>
      </c>
      <c r="BM91" s="205" t="s">
        <v>5349</v>
      </c>
    </row>
    <row r="92" spans="1:65" s="2" customFormat="1" ht="44.25" customHeight="1">
      <c r="A92" s="36"/>
      <c r="B92" s="37"/>
      <c r="C92" s="194" t="s">
        <v>81</v>
      </c>
      <c r="D92" s="194" t="s">
        <v>195</v>
      </c>
      <c r="E92" s="195" t="s">
        <v>5122</v>
      </c>
      <c r="F92" s="196" t="s">
        <v>5123</v>
      </c>
      <c r="G92" s="197" t="s">
        <v>391</v>
      </c>
      <c r="H92" s="198">
        <v>12</v>
      </c>
      <c r="I92" s="199"/>
      <c r="J92" s="200">
        <f>ROUND(I92*H92,2)</f>
        <v>0</v>
      </c>
      <c r="K92" s="196" t="s">
        <v>199</v>
      </c>
      <c r="L92" s="41"/>
      <c r="M92" s="201" t="s">
        <v>19</v>
      </c>
      <c r="N92" s="202" t="s">
        <v>43</v>
      </c>
      <c r="O92" s="66"/>
      <c r="P92" s="203">
        <f>O92*H92</f>
        <v>0</v>
      </c>
      <c r="Q92" s="203">
        <v>3.6900000000000002E-2</v>
      </c>
      <c r="R92" s="203">
        <f>Q92*H92</f>
        <v>0.44280000000000003</v>
      </c>
      <c r="S92" s="203">
        <v>0</v>
      </c>
      <c r="T92" s="204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205" t="s">
        <v>200</v>
      </c>
      <c r="AT92" s="205" t="s">
        <v>195</v>
      </c>
      <c r="AU92" s="205" t="s">
        <v>81</v>
      </c>
      <c r="AY92" s="19" t="s">
        <v>193</v>
      </c>
      <c r="BE92" s="206">
        <f>IF(N92="základní",J92,0)</f>
        <v>0</v>
      </c>
      <c r="BF92" s="206">
        <f>IF(N92="snížená",J92,0)</f>
        <v>0</v>
      </c>
      <c r="BG92" s="206">
        <f>IF(N92="zákl. přenesená",J92,0)</f>
        <v>0</v>
      </c>
      <c r="BH92" s="206">
        <f>IF(N92="sníž. přenesená",J92,0)</f>
        <v>0</v>
      </c>
      <c r="BI92" s="206">
        <f>IF(N92="nulová",J92,0)</f>
        <v>0</v>
      </c>
      <c r="BJ92" s="19" t="s">
        <v>79</v>
      </c>
      <c r="BK92" s="206">
        <f>ROUND(I92*H92,2)</f>
        <v>0</v>
      </c>
      <c r="BL92" s="19" t="s">
        <v>200</v>
      </c>
      <c r="BM92" s="205" t="s">
        <v>5350</v>
      </c>
    </row>
    <row r="93" spans="1:65" s="2" customFormat="1" ht="44.25" customHeight="1">
      <c r="A93" s="36"/>
      <c r="B93" s="37"/>
      <c r="C93" s="194" t="s">
        <v>209</v>
      </c>
      <c r="D93" s="194" t="s">
        <v>195</v>
      </c>
      <c r="E93" s="195" t="s">
        <v>5125</v>
      </c>
      <c r="F93" s="196" t="s">
        <v>5126</v>
      </c>
      <c r="G93" s="197" t="s">
        <v>391</v>
      </c>
      <c r="H93" s="198">
        <v>3</v>
      </c>
      <c r="I93" s="199"/>
      <c r="J93" s="200">
        <f>ROUND(I93*H93,2)</f>
        <v>0</v>
      </c>
      <c r="K93" s="196" t="s">
        <v>199</v>
      </c>
      <c r="L93" s="41"/>
      <c r="M93" s="201" t="s">
        <v>19</v>
      </c>
      <c r="N93" s="202" t="s">
        <v>43</v>
      </c>
      <c r="O93" s="66"/>
      <c r="P93" s="203">
        <f>O93*H93</f>
        <v>0</v>
      </c>
      <c r="Q93" s="203">
        <v>1.068E-2</v>
      </c>
      <c r="R93" s="203">
        <f>Q93*H93</f>
        <v>3.2039999999999999E-2</v>
      </c>
      <c r="S93" s="203">
        <v>0</v>
      </c>
      <c r="T93" s="204">
        <f>S93*H93</f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205" t="s">
        <v>200</v>
      </c>
      <c r="AT93" s="205" t="s">
        <v>195</v>
      </c>
      <c r="AU93" s="205" t="s">
        <v>81</v>
      </c>
      <c r="AY93" s="19" t="s">
        <v>193</v>
      </c>
      <c r="BE93" s="206">
        <f>IF(N93="základní",J93,0)</f>
        <v>0</v>
      </c>
      <c r="BF93" s="206">
        <f>IF(N93="snížená",J93,0)</f>
        <v>0</v>
      </c>
      <c r="BG93" s="206">
        <f>IF(N93="zákl. přenesená",J93,0)</f>
        <v>0</v>
      </c>
      <c r="BH93" s="206">
        <f>IF(N93="sníž. přenesená",J93,0)</f>
        <v>0</v>
      </c>
      <c r="BI93" s="206">
        <f>IF(N93="nulová",J93,0)</f>
        <v>0</v>
      </c>
      <c r="BJ93" s="19" t="s">
        <v>79</v>
      </c>
      <c r="BK93" s="206">
        <f>ROUND(I93*H93,2)</f>
        <v>0</v>
      </c>
      <c r="BL93" s="19" t="s">
        <v>200</v>
      </c>
      <c r="BM93" s="205" t="s">
        <v>5351</v>
      </c>
    </row>
    <row r="94" spans="1:65" s="2" customFormat="1" ht="44.25" customHeight="1">
      <c r="A94" s="36"/>
      <c r="B94" s="37"/>
      <c r="C94" s="194" t="s">
        <v>200</v>
      </c>
      <c r="D94" s="194" t="s">
        <v>195</v>
      </c>
      <c r="E94" s="195" t="s">
        <v>5128</v>
      </c>
      <c r="F94" s="196" t="s">
        <v>5129</v>
      </c>
      <c r="G94" s="197" t="s">
        <v>391</v>
      </c>
      <c r="H94" s="198">
        <v>6</v>
      </c>
      <c r="I94" s="199"/>
      <c r="J94" s="200">
        <f>ROUND(I94*H94,2)</f>
        <v>0</v>
      </c>
      <c r="K94" s="196" t="s">
        <v>199</v>
      </c>
      <c r="L94" s="41"/>
      <c r="M94" s="201" t="s">
        <v>19</v>
      </c>
      <c r="N94" s="202" t="s">
        <v>43</v>
      </c>
      <c r="O94" s="66"/>
      <c r="P94" s="203">
        <f>O94*H94</f>
        <v>0</v>
      </c>
      <c r="Q94" s="203">
        <v>3.6900000000000002E-2</v>
      </c>
      <c r="R94" s="203">
        <f>Q94*H94</f>
        <v>0.22140000000000001</v>
      </c>
      <c r="S94" s="203">
        <v>0</v>
      </c>
      <c r="T94" s="204">
        <f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205" t="s">
        <v>200</v>
      </c>
      <c r="AT94" s="205" t="s">
        <v>195</v>
      </c>
      <c r="AU94" s="205" t="s">
        <v>81</v>
      </c>
      <c r="AY94" s="19" t="s">
        <v>193</v>
      </c>
      <c r="BE94" s="206">
        <f>IF(N94="základní",J94,0)</f>
        <v>0</v>
      </c>
      <c r="BF94" s="206">
        <f>IF(N94="snížená",J94,0)</f>
        <v>0</v>
      </c>
      <c r="BG94" s="206">
        <f>IF(N94="zákl. přenesená",J94,0)</f>
        <v>0</v>
      </c>
      <c r="BH94" s="206">
        <f>IF(N94="sníž. přenesená",J94,0)</f>
        <v>0</v>
      </c>
      <c r="BI94" s="206">
        <f>IF(N94="nulová",J94,0)</f>
        <v>0</v>
      </c>
      <c r="BJ94" s="19" t="s">
        <v>79</v>
      </c>
      <c r="BK94" s="206">
        <f>ROUND(I94*H94,2)</f>
        <v>0</v>
      </c>
      <c r="BL94" s="19" t="s">
        <v>200</v>
      </c>
      <c r="BM94" s="205" t="s">
        <v>5352</v>
      </c>
    </row>
    <row r="95" spans="1:65" s="2" customFormat="1" ht="16.5" customHeight="1">
      <c r="A95" s="36"/>
      <c r="B95" s="37"/>
      <c r="C95" s="194" t="s">
        <v>233</v>
      </c>
      <c r="D95" s="194" t="s">
        <v>195</v>
      </c>
      <c r="E95" s="195" t="s">
        <v>5131</v>
      </c>
      <c r="F95" s="196" t="s">
        <v>5132</v>
      </c>
      <c r="G95" s="197" t="s">
        <v>305</v>
      </c>
      <c r="H95" s="198">
        <v>282.18</v>
      </c>
      <c r="I95" s="199"/>
      <c r="J95" s="200">
        <f>ROUND(I95*H95,2)</f>
        <v>0</v>
      </c>
      <c r="K95" s="196" t="s">
        <v>199</v>
      </c>
      <c r="L95" s="41"/>
      <c r="M95" s="201" t="s">
        <v>19</v>
      </c>
      <c r="N95" s="202" t="s">
        <v>43</v>
      </c>
      <c r="O95" s="66"/>
      <c r="P95" s="203">
        <f>O95*H95</f>
        <v>0</v>
      </c>
      <c r="Q95" s="203">
        <v>0</v>
      </c>
      <c r="R95" s="203">
        <f>Q95*H95</f>
        <v>0</v>
      </c>
      <c r="S95" s="203">
        <v>0</v>
      </c>
      <c r="T95" s="204">
        <f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205" t="s">
        <v>200</v>
      </c>
      <c r="AT95" s="205" t="s">
        <v>195</v>
      </c>
      <c r="AU95" s="205" t="s">
        <v>81</v>
      </c>
      <c r="AY95" s="19" t="s">
        <v>193</v>
      </c>
      <c r="BE95" s="206">
        <f>IF(N95="základní",J95,0)</f>
        <v>0</v>
      </c>
      <c r="BF95" s="206">
        <f>IF(N95="snížená",J95,0)</f>
        <v>0</v>
      </c>
      <c r="BG95" s="206">
        <f>IF(N95="zákl. přenesená",J95,0)</f>
        <v>0</v>
      </c>
      <c r="BH95" s="206">
        <f>IF(N95="sníž. přenesená",J95,0)</f>
        <v>0</v>
      </c>
      <c r="BI95" s="206">
        <f>IF(N95="nulová",J95,0)</f>
        <v>0</v>
      </c>
      <c r="BJ95" s="19" t="s">
        <v>79</v>
      </c>
      <c r="BK95" s="206">
        <f>ROUND(I95*H95,2)</f>
        <v>0</v>
      </c>
      <c r="BL95" s="19" t="s">
        <v>200</v>
      </c>
      <c r="BM95" s="205" t="s">
        <v>5353</v>
      </c>
    </row>
    <row r="96" spans="1:65" s="14" customFormat="1">
      <c r="B96" s="218"/>
      <c r="C96" s="219"/>
      <c r="D96" s="209" t="s">
        <v>202</v>
      </c>
      <c r="E96" s="220" t="s">
        <v>19</v>
      </c>
      <c r="F96" s="221" t="s">
        <v>5354</v>
      </c>
      <c r="G96" s="219"/>
      <c r="H96" s="222">
        <v>9.6</v>
      </c>
      <c r="I96" s="223"/>
      <c r="J96" s="219"/>
      <c r="K96" s="219"/>
      <c r="L96" s="224"/>
      <c r="M96" s="225"/>
      <c r="N96" s="226"/>
      <c r="O96" s="226"/>
      <c r="P96" s="226"/>
      <c r="Q96" s="226"/>
      <c r="R96" s="226"/>
      <c r="S96" s="226"/>
      <c r="T96" s="227"/>
      <c r="AT96" s="228" t="s">
        <v>202</v>
      </c>
      <c r="AU96" s="228" t="s">
        <v>81</v>
      </c>
      <c r="AV96" s="14" t="s">
        <v>81</v>
      </c>
      <c r="AW96" s="14" t="s">
        <v>33</v>
      </c>
      <c r="AX96" s="14" t="s">
        <v>72</v>
      </c>
      <c r="AY96" s="228" t="s">
        <v>193</v>
      </c>
    </row>
    <row r="97" spans="1:65" s="14" customFormat="1">
      <c r="B97" s="218"/>
      <c r="C97" s="219"/>
      <c r="D97" s="209" t="s">
        <v>202</v>
      </c>
      <c r="E97" s="220" t="s">
        <v>19</v>
      </c>
      <c r="F97" s="221" t="s">
        <v>5355</v>
      </c>
      <c r="G97" s="219"/>
      <c r="H97" s="222">
        <v>51</v>
      </c>
      <c r="I97" s="223"/>
      <c r="J97" s="219"/>
      <c r="K97" s="219"/>
      <c r="L97" s="224"/>
      <c r="M97" s="225"/>
      <c r="N97" s="226"/>
      <c r="O97" s="226"/>
      <c r="P97" s="226"/>
      <c r="Q97" s="226"/>
      <c r="R97" s="226"/>
      <c r="S97" s="226"/>
      <c r="T97" s="227"/>
      <c r="AT97" s="228" t="s">
        <v>202</v>
      </c>
      <c r="AU97" s="228" t="s">
        <v>81</v>
      </c>
      <c r="AV97" s="14" t="s">
        <v>81</v>
      </c>
      <c r="AW97" s="14" t="s">
        <v>33</v>
      </c>
      <c r="AX97" s="14" t="s">
        <v>72</v>
      </c>
      <c r="AY97" s="228" t="s">
        <v>193</v>
      </c>
    </row>
    <row r="98" spans="1:65" s="14" customFormat="1">
      <c r="B98" s="218"/>
      <c r="C98" s="219"/>
      <c r="D98" s="209" t="s">
        <v>202</v>
      </c>
      <c r="E98" s="220" t="s">
        <v>19</v>
      </c>
      <c r="F98" s="221" t="s">
        <v>5356</v>
      </c>
      <c r="G98" s="219"/>
      <c r="H98" s="222">
        <v>175.5</v>
      </c>
      <c r="I98" s="223"/>
      <c r="J98" s="219"/>
      <c r="K98" s="219"/>
      <c r="L98" s="224"/>
      <c r="M98" s="225"/>
      <c r="N98" s="226"/>
      <c r="O98" s="226"/>
      <c r="P98" s="226"/>
      <c r="Q98" s="226"/>
      <c r="R98" s="226"/>
      <c r="S98" s="226"/>
      <c r="T98" s="227"/>
      <c r="AT98" s="228" t="s">
        <v>202</v>
      </c>
      <c r="AU98" s="228" t="s">
        <v>81</v>
      </c>
      <c r="AV98" s="14" t="s">
        <v>81</v>
      </c>
      <c r="AW98" s="14" t="s">
        <v>33</v>
      </c>
      <c r="AX98" s="14" t="s">
        <v>72</v>
      </c>
      <c r="AY98" s="228" t="s">
        <v>193</v>
      </c>
    </row>
    <row r="99" spans="1:65" s="14" customFormat="1">
      <c r="B99" s="218"/>
      <c r="C99" s="219"/>
      <c r="D99" s="209" t="s">
        <v>202</v>
      </c>
      <c r="E99" s="220" t="s">
        <v>19</v>
      </c>
      <c r="F99" s="221" t="s">
        <v>5357</v>
      </c>
      <c r="G99" s="219"/>
      <c r="H99" s="222">
        <v>34.56</v>
      </c>
      <c r="I99" s="223"/>
      <c r="J99" s="219"/>
      <c r="K99" s="219"/>
      <c r="L99" s="224"/>
      <c r="M99" s="225"/>
      <c r="N99" s="226"/>
      <c r="O99" s="226"/>
      <c r="P99" s="226"/>
      <c r="Q99" s="226"/>
      <c r="R99" s="226"/>
      <c r="S99" s="226"/>
      <c r="T99" s="227"/>
      <c r="AT99" s="228" t="s">
        <v>202</v>
      </c>
      <c r="AU99" s="228" t="s">
        <v>81</v>
      </c>
      <c r="AV99" s="14" t="s">
        <v>81</v>
      </c>
      <c r="AW99" s="14" t="s">
        <v>33</v>
      </c>
      <c r="AX99" s="14" t="s">
        <v>72</v>
      </c>
      <c r="AY99" s="228" t="s">
        <v>193</v>
      </c>
    </row>
    <row r="100" spans="1:65" s="14" customFormat="1">
      <c r="B100" s="218"/>
      <c r="C100" s="219"/>
      <c r="D100" s="209" t="s">
        <v>202</v>
      </c>
      <c r="E100" s="220" t="s">
        <v>19</v>
      </c>
      <c r="F100" s="221" t="s">
        <v>5358</v>
      </c>
      <c r="G100" s="219"/>
      <c r="H100" s="222">
        <v>11.52</v>
      </c>
      <c r="I100" s="223"/>
      <c r="J100" s="219"/>
      <c r="K100" s="219"/>
      <c r="L100" s="224"/>
      <c r="M100" s="225"/>
      <c r="N100" s="226"/>
      <c r="O100" s="226"/>
      <c r="P100" s="226"/>
      <c r="Q100" s="226"/>
      <c r="R100" s="226"/>
      <c r="S100" s="226"/>
      <c r="T100" s="227"/>
      <c r="AT100" s="228" t="s">
        <v>202</v>
      </c>
      <c r="AU100" s="228" t="s">
        <v>81</v>
      </c>
      <c r="AV100" s="14" t="s">
        <v>81</v>
      </c>
      <c r="AW100" s="14" t="s">
        <v>33</v>
      </c>
      <c r="AX100" s="14" t="s">
        <v>72</v>
      </c>
      <c r="AY100" s="228" t="s">
        <v>193</v>
      </c>
    </row>
    <row r="101" spans="1:65" s="2" customFormat="1" ht="21.75" customHeight="1">
      <c r="A101" s="36"/>
      <c r="B101" s="37"/>
      <c r="C101" s="194" t="s">
        <v>248</v>
      </c>
      <c r="D101" s="194" t="s">
        <v>195</v>
      </c>
      <c r="E101" s="195" t="s">
        <v>5359</v>
      </c>
      <c r="F101" s="196" t="s">
        <v>5360</v>
      </c>
      <c r="G101" s="197" t="s">
        <v>198</v>
      </c>
      <c r="H101" s="198">
        <v>138.72</v>
      </c>
      <c r="I101" s="199"/>
      <c r="J101" s="200">
        <f>ROUND(I101*H101,2)</f>
        <v>0</v>
      </c>
      <c r="K101" s="196" t="s">
        <v>199</v>
      </c>
      <c r="L101" s="41"/>
      <c r="M101" s="201" t="s">
        <v>19</v>
      </c>
      <c r="N101" s="202" t="s">
        <v>43</v>
      </c>
      <c r="O101" s="66"/>
      <c r="P101" s="203">
        <f>O101*H101</f>
        <v>0</v>
      </c>
      <c r="Q101" s="203">
        <v>0</v>
      </c>
      <c r="R101" s="203">
        <f>Q101*H101</f>
        <v>0</v>
      </c>
      <c r="S101" s="203">
        <v>0</v>
      </c>
      <c r="T101" s="204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200</v>
      </c>
      <c r="AT101" s="205" t="s">
        <v>195</v>
      </c>
      <c r="AU101" s="205" t="s">
        <v>81</v>
      </c>
      <c r="AY101" s="19" t="s">
        <v>193</v>
      </c>
      <c r="BE101" s="206">
        <f>IF(N101="základní",J101,0)</f>
        <v>0</v>
      </c>
      <c r="BF101" s="206">
        <f>IF(N101="snížená",J101,0)</f>
        <v>0</v>
      </c>
      <c r="BG101" s="206">
        <f>IF(N101="zákl. přenesená",J101,0)</f>
        <v>0</v>
      </c>
      <c r="BH101" s="206">
        <f>IF(N101="sníž. přenesená",J101,0)</f>
        <v>0</v>
      </c>
      <c r="BI101" s="206">
        <f>IF(N101="nulová",J101,0)</f>
        <v>0</v>
      </c>
      <c r="BJ101" s="19" t="s">
        <v>79</v>
      </c>
      <c r="BK101" s="206">
        <f>ROUND(I101*H101,2)</f>
        <v>0</v>
      </c>
      <c r="BL101" s="19" t="s">
        <v>200</v>
      </c>
      <c r="BM101" s="205" t="s">
        <v>5361</v>
      </c>
    </row>
    <row r="102" spans="1:65" s="14" customFormat="1">
      <c r="B102" s="218"/>
      <c r="C102" s="219"/>
      <c r="D102" s="209" t="s">
        <v>202</v>
      </c>
      <c r="E102" s="220" t="s">
        <v>19</v>
      </c>
      <c r="F102" s="221" t="s">
        <v>5362</v>
      </c>
      <c r="G102" s="219"/>
      <c r="H102" s="222">
        <v>93.84</v>
      </c>
      <c r="I102" s="223"/>
      <c r="J102" s="219"/>
      <c r="K102" s="219"/>
      <c r="L102" s="224"/>
      <c r="M102" s="225"/>
      <c r="N102" s="226"/>
      <c r="O102" s="226"/>
      <c r="P102" s="226"/>
      <c r="Q102" s="226"/>
      <c r="R102" s="226"/>
      <c r="S102" s="226"/>
      <c r="T102" s="227"/>
      <c r="AT102" s="228" t="s">
        <v>202</v>
      </c>
      <c r="AU102" s="228" t="s">
        <v>81</v>
      </c>
      <c r="AV102" s="14" t="s">
        <v>81</v>
      </c>
      <c r="AW102" s="14" t="s">
        <v>33</v>
      </c>
      <c r="AX102" s="14" t="s">
        <v>72</v>
      </c>
      <c r="AY102" s="228" t="s">
        <v>193</v>
      </c>
    </row>
    <row r="103" spans="1:65" s="14" customFormat="1">
      <c r="B103" s="218"/>
      <c r="C103" s="219"/>
      <c r="D103" s="209" t="s">
        <v>202</v>
      </c>
      <c r="E103" s="220" t="s">
        <v>19</v>
      </c>
      <c r="F103" s="221" t="s">
        <v>5363</v>
      </c>
      <c r="G103" s="219"/>
      <c r="H103" s="222">
        <v>44.88</v>
      </c>
      <c r="I103" s="223"/>
      <c r="J103" s="219"/>
      <c r="K103" s="219"/>
      <c r="L103" s="224"/>
      <c r="M103" s="225"/>
      <c r="N103" s="226"/>
      <c r="O103" s="226"/>
      <c r="P103" s="226"/>
      <c r="Q103" s="226"/>
      <c r="R103" s="226"/>
      <c r="S103" s="226"/>
      <c r="T103" s="227"/>
      <c r="AT103" s="228" t="s">
        <v>202</v>
      </c>
      <c r="AU103" s="228" t="s">
        <v>81</v>
      </c>
      <c r="AV103" s="14" t="s">
        <v>81</v>
      </c>
      <c r="AW103" s="14" t="s">
        <v>33</v>
      </c>
      <c r="AX103" s="14" t="s">
        <v>72</v>
      </c>
      <c r="AY103" s="228" t="s">
        <v>193</v>
      </c>
    </row>
    <row r="104" spans="1:65" s="2" customFormat="1" ht="21.75" customHeight="1">
      <c r="A104" s="36"/>
      <c r="B104" s="37"/>
      <c r="C104" s="194" t="s">
        <v>252</v>
      </c>
      <c r="D104" s="194" t="s">
        <v>195</v>
      </c>
      <c r="E104" s="195" t="s">
        <v>5364</v>
      </c>
      <c r="F104" s="196" t="s">
        <v>5365</v>
      </c>
      <c r="G104" s="197" t="s">
        <v>198</v>
      </c>
      <c r="H104" s="198">
        <v>12.96</v>
      </c>
      <c r="I104" s="199"/>
      <c r="J104" s="200">
        <f>ROUND(I104*H104,2)</f>
        <v>0</v>
      </c>
      <c r="K104" s="196" t="s">
        <v>199</v>
      </c>
      <c r="L104" s="41"/>
      <c r="M104" s="201" t="s">
        <v>19</v>
      </c>
      <c r="N104" s="202" t="s">
        <v>43</v>
      </c>
      <c r="O104" s="66"/>
      <c r="P104" s="203">
        <f>O104*H104</f>
        <v>0</v>
      </c>
      <c r="Q104" s="203">
        <v>0</v>
      </c>
      <c r="R104" s="203">
        <f>Q104*H104</f>
        <v>0</v>
      </c>
      <c r="S104" s="203">
        <v>0</v>
      </c>
      <c r="T104" s="204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205" t="s">
        <v>200</v>
      </c>
      <c r="AT104" s="205" t="s">
        <v>195</v>
      </c>
      <c r="AU104" s="205" t="s">
        <v>81</v>
      </c>
      <c r="AY104" s="19" t="s">
        <v>193</v>
      </c>
      <c r="BE104" s="206">
        <f>IF(N104="základní",J104,0)</f>
        <v>0</v>
      </c>
      <c r="BF104" s="206">
        <f>IF(N104="snížená",J104,0)</f>
        <v>0</v>
      </c>
      <c r="BG104" s="206">
        <f>IF(N104="zákl. přenesená",J104,0)</f>
        <v>0</v>
      </c>
      <c r="BH104" s="206">
        <f>IF(N104="sníž. přenesená",J104,0)</f>
        <v>0</v>
      </c>
      <c r="BI104" s="206">
        <f>IF(N104="nulová",J104,0)</f>
        <v>0</v>
      </c>
      <c r="BJ104" s="19" t="s">
        <v>79</v>
      </c>
      <c r="BK104" s="206">
        <f>ROUND(I104*H104,2)</f>
        <v>0</v>
      </c>
      <c r="BL104" s="19" t="s">
        <v>200</v>
      </c>
      <c r="BM104" s="205" t="s">
        <v>5366</v>
      </c>
    </row>
    <row r="105" spans="1:65" s="14" customFormat="1">
      <c r="B105" s="218"/>
      <c r="C105" s="219"/>
      <c r="D105" s="209" t="s">
        <v>202</v>
      </c>
      <c r="E105" s="220" t="s">
        <v>19</v>
      </c>
      <c r="F105" s="221" t="s">
        <v>5367</v>
      </c>
      <c r="G105" s="219"/>
      <c r="H105" s="222">
        <v>12.96</v>
      </c>
      <c r="I105" s="223"/>
      <c r="J105" s="219"/>
      <c r="K105" s="219"/>
      <c r="L105" s="224"/>
      <c r="M105" s="225"/>
      <c r="N105" s="226"/>
      <c r="O105" s="226"/>
      <c r="P105" s="226"/>
      <c r="Q105" s="226"/>
      <c r="R105" s="226"/>
      <c r="S105" s="226"/>
      <c r="T105" s="227"/>
      <c r="AT105" s="228" t="s">
        <v>202</v>
      </c>
      <c r="AU105" s="228" t="s">
        <v>81</v>
      </c>
      <c r="AV105" s="14" t="s">
        <v>81</v>
      </c>
      <c r="AW105" s="14" t="s">
        <v>33</v>
      </c>
      <c r="AX105" s="14" t="s">
        <v>72</v>
      </c>
      <c r="AY105" s="228" t="s">
        <v>193</v>
      </c>
    </row>
    <row r="106" spans="1:65" s="2" customFormat="1" ht="21.75" customHeight="1">
      <c r="A106" s="36"/>
      <c r="B106" s="37"/>
      <c r="C106" s="194" t="s">
        <v>258</v>
      </c>
      <c r="D106" s="194" t="s">
        <v>195</v>
      </c>
      <c r="E106" s="195" t="s">
        <v>5368</v>
      </c>
      <c r="F106" s="196" t="s">
        <v>5369</v>
      </c>
      <c r="G106" s="197" t="s">
        <v>198</v>
      </c>
      <c r="H106" s="198">
        <v>373.72500000000002</v>
      </c>
      <c r="I106" s="199"/>
      <c r="J106" s="200">
        <f>ROUND(I106*H106,2)</f>
        <v>0</v>
      </c>
      <c r="K106" s="196" t="s">
        <v>199</v>
      </c>
      <c r="L106" s="41"/>
      <c r="M106" s="201" t="s">
        <v>19</v>
      </c>
      <c r="N106" s="202" t="s">
        <v>43</v>
      </c>
      <c r="O106" s="66"/>
      <c r="P106" s="203">
        <f>O106*H106</f>
        <v>0</v>
      </c>
      <c r="Q106" s="203">
        <v>0</v>
      </c>
      <c r="R106" s="203">
        <f>Q106*H106</f>
        <v>0</v>
      </c>
      <c r="S106" s="203">
        <v>0</v>
      </c>
      <c r="T106" s="204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200</v>
      </c>
      <c r="AT106" s="205" t="s">
        <v>195</v>
      </c>
      <c r="AU106" s="205" t="s">
        <v>81</v>
      </c>
      <c r="AY106" s="19" t="s">
        <v>193</v>
      </c>
      <c r="BE106" s="206">
        <f>IF(N106="základní",J106,0)</f>
        <v>0</v>
      </c>
      <c r="BF106" s="206">
        <f>IF(N106="snížená",J106,0)</f>
        <v>0</v>
      </c>
      <c r="BG106" s="206">
        <f>IF(N106="zákl. přenesená",J106,0)</f>
        <v>0</v>
      </c>
      <c r="BH106" s="206">
        <f>IF(N106="sníž. přenesená",J106,0)</f>
        <v>0</v>
      </c>
      <c r="BI106" s="206">
        <f>IF(N106="nulová",J106,0)</f>
        <v>0</v>
      </c>
      <c r="BJ106" s="19" t="s">
        <v>79</v>
      </c>
      <c r="BK106" s="206">
        <f>ROUND(I106*H106,2)</f>
        <v>0</v>
      </c>
      <c r="BL106" s="19" t="s">
        <v>200</v>
      </c>
      <c r="BM106" s="205" t="s">
        <v>5370</v>
      </c>
    </row>
    <row r="107" spans="1:65" s="14" customFormat="1">
      <c r="B107" s="218"/>
      <c r="C107" s="219"/>
      <c r="D107" s="209" t="s">
        <v>202</v>
      </c>
      <c r="E107" s="220" t="s">
        <v>19</v>
      </c>
      <c r="F107" s="221" t="s">
        <v>5371</v>
      </c>
      <c r="G107" s="219"/>
      <c r="H107" s="222">
        <v>84.15</v>
      </c>
      <c r="I107" s="223"/>
      <c r="J107" s="219"/>
      <c r="K107" s="219"/>
      <c r="L107" s="224"/>
      <c r="M107" s="225"/>
      <c r="N107" s="226"/>
      <c r="O107" s="226"/>
      <c r="P107" s="226"/>
      <c r="Q107" s="226"/>
      <c r="R107" s="226"/>
      <c r="S107" s="226"/>
      <c r="T107" s="227"/>
      <c r="AT107" s="228" t="s">
        <v>202</v>
      </c>
      <c r="AU107" s="228" t="s">
        <v>81</v>
      </c>
      <c r="AV107" s="14" t="s">
        <v>81</v>
      </c>
      <c r="AW107" s="14" t="s">
        <v>33</v>
      </c>
      <c r="AX107" s="14" t="s">
        <v>72</v>
      </c>
      <c r="AY107" s="228" t="s">
        <v>193</v>
      </c>
    </row>
    <row r="108" spans="1:65" s="14" customFormat="1">
      <c r="B108" s="218"/>
      <c r="C108" s="219"/>
      <c r="D108" s="209" t="s">
        <v>202</v>
      </c>
      <c r="E108" s="220" t="s">
        <v>19</v>
      </c>
      <c r="F108" s="221" t="s">
        <v>5372</v>
      </c>
      <c r="G108" s="219"/>
      <c r="H108" s="222">
        <v>289.57499999999999</v>
      </c>
      <c r="I108" s="223"/>
      <c r="J108" s="219"/>
      <c r="K108" s="219"/>
      <c r="L108" s="224"/>
      <c r="M108" s="225"/>
      <c r="N108" s="226"/>
      <c r="O108" s="226"/>
      <c r="P108" s="226"/>
      <c r="Q108" s="226"/>
      <c r="R108" s="226"/>
      <c r="S108" s="226"/>
      <c r="T108" s="227"/>
      <c r="AT108" s="228" t="s">
        <v>202</v>
      </c>
      <c r="AU108" s="228" t="s">
        <v>81</v>
      </c>
      <c r="AV108" s="14" t="s">
        <v>81</v>
      </c>
      <c r="AW108" s="14" t="s">
        <v>33</v>
      </c>
      <c r="AX108" s="14" t="s">
        <v>72</v>
      </c>
      <c r="AY108" s="228" t="s">
        <v>193</v>
      </c>
    </row>
    <row r="109" spans="1:65" s="2" customFormat="1" ht="16.5" customHeight="1">
      <c r="A109" s="36"/>
      <c r="B109" s="37"/>
      <c r="C109" s="194" t="s">
        <v>263</v>
      </c>
      <c r="D109" s="194" t="s">
        <v>195</v>
      </c>
      <c r="E109" s="195" t="s">
        <v>5145</v>
      </c>
      <c r="F109" s="196" t="s">
        <v>5146</v>
      </c>
      <c r="G109" s="197" t="s">
        <v>305</v>
      </c>
      <c r="H109" s="198">
        <v>615.6</v>
      </c>
      <c r="I109" s="199"/>
      <c r="J109" s="200">
        <f>ROUND(I109*H109,2)</f>
        <v>0</v>
      </c>
      <c r="K109" s="196" t="s">
        <v>199</v>
      </c>
      <c r="L109" s="41"/>
      <c r="M109" s="201" t="s">
        <v>19</v>
      </c>
      <c r="N109" s="202" t="s">
        <v>43</v>
      </c>
      <c r="O109" s="66"/>
      <c r="P109" s="203">
        <f>O109*H109</f>
        <v>0</v>
      </c>
      <c r="Q109" s="203">
        <v>4.0499999999999998E-3</v>
      </c>
      <c r="R109" s="203">
        <f>Q109*H109</f>
        <v>2.4931800000000002</v>
      </c>
      <c r="S109" s="203">
        <v>0</v>
      </c>
      <c r="T109" s="204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205" t="s">
        <v>200</v>
      </c>
      <c r="AT109" s="205" t="s">
        <v>195</v>
      </c>
      <c r="AU109" s="205" t="s">
        <v>81</v>
      </c>
      <c r="AY109" s="19" t="s">
        <v>193</v>
      </c>
      <c r="BE109" s="206">
        <f>IF(N109="základní",J109,0)</f>
        <v>0</v>
      </c>
      <c r="BF109" s="206">
        <f>IF(N109="snížená",J109,0)</f>
        <v>0</v>
      </c>
      <c r="BG109" s="206">
        <f>IF(N109="zákl. přenesená",J109,0)</f>
        <v>0</v>
      </c>
      <c r="BH109" s="206">
        <f>IF(N109="sníž. přenesená",J109,0)</f>
        <v>0</v>
      </c>
      <c r="BI109" s="206">
        <f>IF(N109="nulová",J109,0)</f>
        <v>0</v>
      </c>
      <c r="BJ109" s="19" t="s">
        <v>79</v>
      </c>
      <c r="BK109" s="206">
        <f>ROUND(I109*H109,2)</f>
        <v>0</v>
      </c>
      <c r="BL109" s="19" t="s">
        <v>200</v>
      </c>
      <c r="BM109" s="205" t="s">
        <v>5373</v>
      </c>
    </row>
    <row r="110" spans="1:65" s="14" customFormat="1">
      <c r="B110" s="218"/>
      <c r="C110" s="219"/>
      <c r="D110" s="209" t="s">
        <v>202</v>
      </c>
      <c r="E110" s="220" t="s">
        <v>19</v>
      </c>
      <c r="F110" s="221" t="s">
        <v>5374</v>
      </c>
      <c r="G110" s="219"/>
      <c r="H110" s="222">
        <v>36</v>
      </c>
      <c r="I110" s="223"/>
      <c r="J110" s="219"/>
      <c r="K110" s="219"/>
      <c r="L110" s="224"/>
      <c r="M110" s="225"/>
      <c r="N110" s="226"/>
      <c r="O110" s="226"/>
      <c r="P110" s="226"/>
      <c r="Q110" s="226"/>
      <c r="R110" s="226"/>
      <c r="S110" s="226"/>
      <c r="T110" s="227"/>
      <c r="AT110" s="228" t="s">
        <v>202</v>
      </c>
      <c r="AU110" s="228" t="s">
        <v>81</v>
      </c>
      <c r="AV110" s="14" t="s">
        <v>81</v>
      </c>
      <c r="AW110" s="14" t="s">
        <v>33</v>
      </c>
      <c r="AX110" s="14" t="s">
        <v>72</v>
      </c>
      <c r="AY110" s="228" t="s">
        <v>193</v>
      </c>
    </row>
    <row r="111" spans="1:65" s="14" customFormat="1">
      <c r="B111" s="218"/>
      <c r="C111" s="219"/>
      <c r="D111" s="209" t="s">
        <v>202</v>
      </c>
      <c r="E111" s="220" t="s">
        <v>19</v>
      </c>
      <c r="F111" s="221" t="s">
        <v>5375</v>
      </c>
      <c r="G111" s="219"/>
      <c r="H111" s="222">
        <v>122.4</v>
      </c>
      <c r="I111" s="223"/>
      <c r="J111" s="219"/>
      <c r="K111" s="219"/>
      <c r="L111" s="224"/>
      <c r="M111" s="225"/>
      <c r="N111" s="226"/>
      <c r="O111" s="226"/>
      <c r="P111" s="226"/>
      <c r="Q111" s="226"/>
      <c r="R111" s="226"/>
      <c r="S111" s="226"/>
      <c r="T111" s="227"/>
      <c r="AT111" s="228" t="s">
        <v>202</v>
      </c>
      <c r="AU111" s="228" t="s">
        <v>81</v>
      </c>
      <c r="AV111" s="14" t="s">
        <v>81</v>
      </c>
      <c r="AW111" s="14" t="s">
        <v>33</v>
      </c>
      <c r="AX111" s="14" t="s">
        <v>72</v>
      </c>
      <c r="AY111" s="228" t="s">
        <v>193</v>
      </c>
    </row>
    <row r="112" spans="1:65" s="14" customFormat="1">
      <c r="B112" s="218"/>
      <c r="C112" s="219"/>
      <c r="D112" s="209" t="s">
        <v>202</v>
      </c>
      <c r="E112" s="220" t="s">
        <v>19</v>
      </c>
      <c r="F112" s="221" t="s">
        <v>5376</v>
      </c>
      <c r="G112" s="219"/>
      <c r="H112" s="222">
        <v>421.2</v>
      </c>
      <c r="I112" s="223"/>
      <c r="J112" s="219"/>
      <c r="K112" s="219"/>
      <c r="L112" s="224"/>
      <c r="M112" s="225"/>
      <c r="N112" s="226"/>
      <c r="O112" s="226"/>
      <c r="P112" s="226"/>
      <c r="Q112" s="226"/>
      <c r="R112" s="226"/>
      <c r="S112" s="226"/>
      <c r="T112" s="227"/>
      <c r="AT112" s="228" t="s">
        <v>202</v>
      </c>
      <c r="AU112" s="228" t="s">
        <v>81</v>
      </c>
      <c r="AV112" s="14" t="s">
        <v>81</v>
      </c>
      <c r="AW112" s="14" t="s">
        <v>33</v>
      </c>
      <c r="AX112" s="14" t="s">
        <v>72</v>
      </c>
      <c r="AY112" s="228" t="s">
        <v>193</v>
      </c>
    </row>
    <row r="113" spans="1:65" s="14" customFormat="1">
      <c r="B113" s="218"/>
      <c r="C113" s="219"/>
      <c r="D113" s="209" t="s">
        <v>202</v>
      </c>
      <c r="E113" s="220" t="s">
        <v>19</v>
      </c>
      <c r="F113" s="221" t="s">
        <v>5377</v>
      </c>
      <c r="G113" s="219"/>
      <c r="H113" s="222">
        <v>21.6</v>
      </c>
      <c r="I113" s="223"/>
      <c r="J113" s="219"/>
      <c r="K113" s="219"/>
      <c r="L113" s="224"/>
      <c r="M113" s="225"/>
      <c r="N113" s="226"/>
      <c r="O113" s="226"/>
      <c r="P113" s="226"/>
      <c r="Q113" s="226"/>
      <c r="R113" s="226"/>
      <c r="S113" s="226"/>
      <c r="T113" s="227"/>
      <c r="AT113" s="228" t="s">
        <v>202</v>
      </c>
      <c r="AU113" s="228" t="s">
        <v>81</v>
      </c>
      <c r="AV113" s="14" t="s">
        <v>81</v>
      </c>
      <c r="AW113" s="14" t="s">
        <v>33</v>
      </c>
      <c r="AX113" s="14" t="s">
        <v>72</v>
      </c>
      <c r="AY113" s="228" t="s">
        <v>193</v>
      </c>
    </row>
    <row r="114" spans="1:65" s="14" customFormat="1">
      <c r="B114" s="218"/>
      <c r="C114" s="219"/>
      <c r="D114" s="209" t="s">
        <v>202</v>
      </c>
      <c r="E114" s="220" t="s">
        <v>19</v>
      </c>
      <c r="F114" s="221" t="s">
        <v>5378</v>
      </c>
      <c r="G114" s="219"/>
      <c r="H114" s="222">
        <v>14.4</v>
      </c>
      <c r="I114" s="223"/>
      <c r="J114" s="219"/>
      <c r="K114" s="219"/>
      <c r="L114" s="224"/>
      <c r="M114" s="225"/>
      <c r="N114" s="226"/>
      <c r="O114" s="226"/>
      <c r="P114" s="226"/>
      <c r="Q114" s="226"/>
      <c r="R114" s="226"/>
      <c r="S114" s="226"/>
      <c r="T114" s="227"/>
      <c r="AT114" s="228" t="s">
        <v>202</v>
      </c>
      <c r="AU114" s="228" t="s">
        <v>81</v>
      </c>
      <c r="AV114" s="14" t="s">
        <v>81</v>
      </c>
      <c r="AW114" s="14" t="s">
        <v>33</v>
      </c>
      <c r="AX114" s="14" t="s">
        <v>72</v>
      </c>
      <c r="AY114" s="228" t="s">
        <v>193</v>
      </c>
    </row>
    <row r="115" spans="1:65" s="2" customFormat="1" ht="21.75" customHeight="1">
      <c r="A115" s="36"/>
      <c r="B115" s="37"/>
      <c r="C115" s="194" t="s">
        <v>271</v>
      </c>
      <c r="D115" s="194" t="s">
        <v>195</v>
      </c>
      <c r="E115" s="195" t="s">
        <v>5149</v>
      </c>
      <c r="F115" s="196" t="s">
        <v>5150</v>
      </c>
      <c r="G115" s="197" t="s">
        <v>305</v>
      </c>
      <c r="H115" s="198">
        <v>615.6</v>
      </c>
      <c r="I115" s="199"/>
      <c r="J115" s="200">
        <f>ROUND(I115*H115,2)</f>
        <v>0</v>
      </c>
      <c r="K115" s="196" t="s">
        <v>199</v>
      </c>
      <c r="L115" s="41"/>
      <c r="M115" s="201" t="s">
        <v>19</v>
      </c>
      <c r="N115" s="202" t="s">
        <v>43</v>
      </c>
      <c r="O115" s="66"/>
      <c r="P115" s="203">
        <f>O115*H115</f>
        <v>0</v>
      </c>
      <c r="Q115" s="203">
        <v>0</v>
      </c>
      <c r="R115" s="203">
        <f>Q115*H115</f>
        <v>0</v>
      </c>
      <c r="S115" s="203">
        <v>0</v>
      </c>
      <c r="T115" s="204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205" t="s">
        <v>200</v>
      </c>
      <c r="AT115" s="205" t="s">
        <v>195</v>
      </c>
      <c r="AU115" s="205" t="s">
        <v>81</v>
      </c>
      <c r="AY115" s="19" t="s">
        <v>193</v>
      </c>
      <c r="BE115" s="206">
        <f>IF(N115="základní",J115,0)</f>
        <v>0</v>
      </c>
      <c r="BF115" s="206">
        <f>IF(N115="snížená",J115,0)</f>
        <v>0</v>
      </c>
      <c r="BG115" s="206">
        <f>IF(N115="zákl. přenesená",J115,0)</f>
        <v>0</v>
      </c>
      <c r="BH115" s="206">
        <f>IF(N115="sníž. přenesená",J115,0)</f>
        <v>0</v>
      </c>
      <c r="BI115" s="206">
        <f>IF(N115="nulová",J115,0)</f>
        <v>0</v>
      </c>
      <c r="BJ115" s="19" t="s">
        <v>79</v>
      </c>
      <c r="BK115" s="206">
        <f>ROUND(I115*H115,2)</f>
        <v>0</v>
      </c>
      <c r="BL115" s="19" t="s">
        <v>200</v>
      </c>
      <c r="BM115" s="205" t="s">
        <v>5379</v>
      </c>
    </row>
    <row r="116" spans="1:65" s="14" customFormat="1">
      <c r="B116" s="218"/>
      <c r="C116" s="219"/>
      <c r="D116" s="209" t="s">
        <v>202</v>
      </c>
      <c r="E116" s="220" t="s">
        <v>19</v>
      </c>
      <c r="F116" s="221" t="s">
        <v>5374</v>
      </c>
      <c r="G116" s="219"/>
      <c r="H116" s="222">
        <v>36</v>
      </c>
      <c r="I116" s="223"/>
      <c r="J116" s="219"/>
      <c r="K116" s="219"/>
      <c r="L116" s="224"/>
      <c r="M116" s="225"/>
      <c r="N116" s="226"/>
      <c r="O116" s="226"/>
      <c r="P116" s="226"/>
      <c r="Q116" s="226"/>
      <c r="R116" s="226"/>
      <c r="S116" s="226"/>
      <c r="T116" s="227"/>
      <c r="AT116" s="228" t="s">
        <v>202</v>
      </c>
      <c r="AU116" s="228" t="s">
        <v>81</v>
      </c>
      <c r="AV116" s="14" t="s">
        <v>81</v>
      </c>
      <c r="AW116" s="14" t="s">
        <v>33</v>
      </c>
      <c r="AX116" s="14" t="s">
        <v>72</v>
      </c>
      <c r="AY116" s="228" t="s">
        <v>193</v>
      </c>
    </row>
    <row r="117" spans="1:65" s="14" customFormat="1">
      <c r="B117" s="218"/>
      <c r="C117" s="219"/>
      <c r="D117" s="209" t="s">
        <v>202</v>
      </c>
      <c r="E117" s="220" t="s">
        <v>19</v>
      </c>
      <c r="F117" s="221" t="s">
        <v>5375</v>
      </c>
      <c r="G117" s="219"/>
      <c r="H117" s="222">
        <v>122.4</v>
      </c>
      <c r="I117" s="223"/>
      <c r="J117" s="219"/>
      <c r="K117" s="219"/>
      <c r="L117" s="224"/>
      <c r="M117" s="225"/>
      <c r="N117" s="226"/>
      <c r="O117" s="226"/>
      <c r="P117" s="226"/>
      <c r="Q117" s="226"/>
      <c r="R117" s="226"/>
      <c r="S117" s="226"/>
      <c r="T117" s="227"/>
      <c r="AT117" s="228" t="s">
        <v>202</v>
      </c>
      <c r="AU117" s="228" t="s">
        <v>81</v>
      </c>
      <c r="AV117" s="14" t="s">
        <v>81</v>
      </c>
      <c r="AW117" s="14" t="s">
        <v>33</v>
      </c>
      <c r="AX117" s="14" t="s">
        <v>72</v>
      </c>
      <c r="AY117" s="228" t="s">
        <v>193</v>
      </c>
    </row>
    <row r="118" spans="1:65" s="14" customFormat="1">
      <c r="B118" s="218"/>
      <c r="C118" s="219"/>
      <c r="D118" s="209" t="s">
        <v>202</v>
      </c>
      <c r="E118" s="220" t="s">
        <v>19</v>
      </c>
      <c r="F118" s="221" t="s">
        <v>5376</v>
      </c>
      <c r="G118" s="219"/>
      <c r="H118" s="222">
        <v>421.2</v>
      </c>
      <c r="I118" s="223"/>
      <c r="J118" s="219"/>
      <c r="K118" s="219"/>
      <c r="L118" s="224"/>
      <c r="M118" s="225"/>
      <c r="N118" s="226"/>
      <c r="O118" s="226"/>
      <c r="P118" s="226"/>
      <c r="Q118" s="226"/>
      <c r="R118" s="226"/>
      <c r="S118" s="226"/>
      <c r="T118" s="227"/>
      <c r="AT118" s="228" t="s">
        <v>202</v>
      </c>
      <c r="AU118" s="228" t="s">
        <v>81</v>
      </c>
      <c r="AV118" s="14" t="s">
        <v>81</v>
      </c>
      <c r="AW118" s="14" t="s">
        <v>33</v>
      </c>
      <c r="AX118" s="14" t="s">
        <v>72</v>
      </c>
      <c r="AY118" s="228" t="s">
        <v>193</v>
      </c>
    </row>
    <row r="119" spans="1:65" s="14" customFormat="1">
      <c r="B119" s="218"/>
      <c r="C119" s="219"/>
      <c r="D119" s="209" t="s">
        <v>202</v>
      </c>
      <c r="E119" s="220" t="s">
        <v>19</v>
      </c>
      <c r="F119" s="221" t="s">
        <v>5377</v>
      </c>
      <c r="G119" s="219"/>
      <c r="H119" s="222">
        <v>21.6</v>
      </c>
      <c r="I119" s="223"/>
      <c r="J119" s="219"/>
      <c r="K119" s="219"/>
      <c r="L119" s="224"/>
      <c r="M119" s="225"/>
      <c r="N119" s="226"/>
      <c r="O119" s="226"/>
      <c r="P119" s="226"/>
      <c r="Q119" s="226"/>
      <c r="R119" s="226"/>
      <c r="S119" s="226"/>
      <c r="T119" s="227"/>
      <c r="AT119" s="228" t="s">
        <v>202</v>
      </c>
      <c r="AU119" s="228" t="s">
        <v>81</v>
      </c>
      <c r="AV119" s="14" t="s">
        <v>81</v>
      </c>
      <c r="AW119" s="14" t="s">
        <v>33</v>
      </c>
      <c r="AX119" s="14" t="s">
        <v>72</v>
      </c>
      <c r="AY119" s="228" t="s">
        <v>193</v>
      </c>
    </row>
    <row r="120" spans="1:65" s="14" customFormat="1">
      <c r="B120" s="218"/>
      <c r="C120" s="219"/>
      <c r="D120" s="209" t="s">
        <v>202</v>
      </c>
      <c r="E120" s="220" t="s">
        <v>19</v>
      </c>
      <c r="F120" s="221" t="s">
        <v>5378</v>
      </c>
      <c r="G120" s="219"/>
      <c r="H120" s="222">
        <v>14.4</v>
      </c>
      <c r="I120" s="223"/>
      <c r="J120" s="219"/>
      <c r="K120" s="219"/>
      <c r="L120" s="224"/>
      <c r="M120" s="225"/>
      <c r="N120" s="226"/>
      <c r="O120" s="226"/>
      <c r="P120" s="226"/>
      <c r="Q120" s="226"/>
      <c r="R120" s="226"/>
      <c r="S120" s="226"/>
      <c r="T120" s="227"/>
      <c r="AT120" s="228" t="s">
        <v>202</v>
      </c>
      <c r="AU120" s="228" t="s">
        <v>81</v>
      </c>
      <c r="AV120" s="14" t="s">
        <v>81</v>
      </c>
      <c r="AW120" s="14" t="s">
        <v>33</v>
      </c>
      <c r="AX120" s="14" t="s">
        <v>72</v>
      </c>
      <c r="AY120" s="228" t="s">
        <v>193</v>
      </c>
    </row>
    <row r="121" spans="1:65" s="2" customFormat="1" ht="33" customHeight="1">
      <c r="A121" s="36"/>
      <c r="B121" s="37"/>
      <c r="C121" s="194" t="s">
        <v>269</v>
      </c>
      <c r="D121" s="194" t="s">
        <v>195</v>
      </c>
      <c r="E121" s="195" t="s">
        <v>5152</v>
      </c>
      <c r="F121" s="196" t="s">
        <v>5153</v>
      </c>
      <c r="G121" s="197" t="s">
        <v>198</v>
      </c>
      <c r="H121" s="198">
        <v>525.40499999999997</v>
      </c>
      <c r="I121" s="199"/>
      <c r="J121" s="200">
        <f>ROUND(I121*H121,2)</f>
        <v>0</v>
      </c>
      <c r="K121" s="196" t="s">
        <v>199</v>
      </c>
      <c r="L121" s="41"/>
      <c r="M121" s="201" t="s">
        <v>19</v>
      </c>
      <c r="N121" s="202" t="s">
        <v>43</v>
      </c>
      <c r="O121" s="66"/>
      <c r="P121" s="203">
        <f>O121*H121</f>
        <v>0</v>
      </c>
      <c r="Q121" s="203">
        <v>0</v>
      </c>
      <c r="R121" s="203">
        <f>Q121*H121</f>
        <v>0</v>
      </c>
      <c r="S121" s="203">
        <v>0</v>
      </c>
      <c r="T121" s="204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200</v>
      </c>
      <c r="AT121" s="205" t="s">
        <v>195</v>
      </c>
      <c r="AU121" s="205" t="s">
        <v>81</v>
      </c>
      <c r="AY121" s="19" t="s">
        <v>193</v>
      </c>
      <c r="BE121" s="206">
        <f>IF(N121="základní",J121,0)</f>
        <v>0</v>
      </c>
      <c r="BF121" s="206">
        <f>IF(N121="snížená",J121,0)</f>
        <v>0</v>
      </c>
      <c r="BG121" s="206">
        <f>IF(N121="zákl. přenesená",J121,0)</f>
        <v>0</v>
      </c>
      <c r="BH121" s="206">
        <f>IF(N121="sníž. přenesená",J121,0)</f>
        <v>0</v>
      </c>
      <c r="BI121" s="206">
        <f>IF(N121="nulová",J121,0)</f>
        <v>0</v>
      </c>
      <c r="BJ121" s="19" t="s">
        <v>79</v>
      </c>
      <c r="BK121" s="206">
        <f>ROUND(I121*H121,2)</f>
        <v>0</v>
      </c>
      <c r="BL121" s="19" t="s">
        <v>200</v>
      </c>
      <c r="BM121" s="205" t="s">
        <v>5380</v>
      </c>
    </row>
    <row r="122" spans="1:65" s="14" customFormat="1">
      <c r="B122" s="218"/>
      <c r="C122" s="219"/>
      <c r="D122" s="209" t="s">
        <v>202</v>
      </c>
      <c r="E122" s="220" t="s">
        <v>19</v>
      </c>
      <c r="F122" s="221" t="s">
        <v>5367</v>
      </c>
      <c r="G122" s="219"/>
      <c r="H122" s="222">
        <v>12.96</v>
      </c>
      <c r="I122" s="223"/>
      <c r="J122" s="219"/>
      <c r="K122" s="219"/>
      <c r="L122" s="224"/>
      <c r="M122" s="225"/>
      <c r="N122" s="226"/>
      <c r="O122" s="226"/>
      <c r="P122" s="226"/>
      <c r="Q122" s="226"/>
      <c r="R122" s="226"/>
      <c r="S122" s="226"/>
      <c r="T122" s="227"/>
      <c r="AT122" s="228" t="s">
        <v>202</v>
      </c>
      <c r="AU122" s="228" t="s">
        <v>81</v>
      </c>
      <c r="AV122" s="14" t="s">
        <v>81</v>
      </c>
      <c r="AW122" s="14" t="s">
        <v>33</v>
      </c>
      <c r="AX122" s="14" t="s">
        <v>72</v>
      </c>
      <c r="AY122" s="228" t="s">
        <v>193</v>
      </c>
    </row>
    <row r="123" spans="1:65" s="14" customFormat="1">
      <c r="B123" s="218"/>
      <c r="C123" s="219"/>
      <c r="D123" s="209" t="s">
        <v>202</v>
      </c>
      <c r="E123" s="220" t="s">
        <v>19</v>
      </c>
      <c r="F123" s="221" t="s">
        <v>5371</v>
      </c>
      <c r="G123" s="219"/>
      <c r="H123" s="222">
        <v>84.15</v>
      </c>
      <c r="I123" s="223"/>
      <c r="J123" s="219"/>
      <c r="K123" s="219"/>
      <c r="L123" s="224"/>
      <c r="M123" s="225"/>
      <c r="N123" s="226"/>
      <c r="O123" s="226"/>
      <c r="P123" s="226"/>
      <c r="Q123" s="226"/>
      <c r="R123" s="226"/>
      <c r="S123" s="226"/>
      <c r="T123" s="227"/>
      <c r="AT123" s="228" t="s">
        <v>202</v>
      </c>
      <c r="AU123" s="228" t="s">
        <v>81</v>
      </c>
      <c r="AV123" s="14" t="s">
        <v>81</v>
      </c>
      <c r="AW123" s="14" t="s">
        <v>33</v>
      </c>
      <c r="AX123" s="14" t="s">
        <v>72</v>
      </c>
      <c r="AY123" s="228" t="s">
        <v>193</v>
      </c>
    </row>
    <row r="124" spans="1:65" s="14" customFormat="1">
      <c r="B124" s="218"/>
      <c r="C124" s="219"/>
      <c r="D124" s="209" t="s">
        <v>202</v>
      </c>
      <c r="E124" s="220" t="s">
        <v>19</v>
      </c>
      <c r="F124" s="221" t="s">
        <v>5372</v>
      </c>
      <c r="G124" s="219"/>
      <c r="H124" s="222">
        <v>289.57499999999999</v>
      </c>
      <c r="I124" s="223"/>
      <c r="J124" s="219"/>
      <c r="K124" s="219"/>
      <c r="L124" s="224"/>
      <c r="M124" s="225"/>
      <c r="N124" s="226"/>
      <c r="O124" s="226"/>
      <c r="P124" s="226"/>
      <c r="Q124" s="226"/>
      <c r="R124" s="226"/>
      <c r="S124" s="226"/>
      <c r="T124" s="227"/>
      <c r="AT124" s="228" t="s">
        <v>202</v>
      </c>
      <c r="AU124" s="228" t="s">
        <v>81</v>
      </c>
      <c r="AV124" s="14" t="s">
        <v>81</v>
      </c>
      <c r="AW124" s="14" t="s">
        <v>33</v>
      </c>
      <c r="AX124" s="14" t="s">
        <v>72</v>
      </c>
      <c r="AY124" s="228" t="s">
        <v>193</v>
      </c>
    </row>
    <row r="125" spans="1:65" s="14" customFormat="1">
      <c r="B125" s="218"/>
      <c r="C125" s="219"/>
      <c r="D125" s="209" t="s">
        <v>202</v>
      </c>
      <c r="E125" s="220" t="s">
        <v>19</v>
      </c>
      <c r="F125" s="221" t="s">
        <v>5362</v>
      </c>
      <c r="G125" s="219"/>
      <c r="H125" s="222">
        <v>93.84</v>
      </c>
      <c r="I125" s="223"/>
      <c r="J125" s="219"/>
      <c r="K125" s="219"/>
      <c r="L125" s="224"/>
      <c r="M125" s="225"/>
      <c r="N125" s="226"/>
      <c r="O125" s="226"/>
      <c r="P125" s="226"/>
      <c r="Q125" s="226"/>
      <c r="R125" s="226"/>
      <c r="S125" s="226"/>
      <c r="T125" s="227"/>
      <c r="AT125" s="228" t="s">
        <v>202</v>
      </c>
      <c r="AU125" s="228" t="s">
        <v>81</v>
      </c>
      <c r="AV125" s="14" t="s">
        <v>81</v>
      </c>
      <c r="AW125" s="14" t="s">
        <v>33</v>
      </c>
      <c r="AX125" s="14" t="s">
        <v>72</v>
      </c>
      <c r="AY125" s="228" t="s">
        <v>193</v>
      </c>
    </row>
    <row r="126" spans="1:65" s="14" customFormat="1">
      <c r="B126" s="218"/>
      <c r="C126" s="219"/>
      <c r="D126" s="209" t="s">
        <v>202</v>
      </c>
      <c r="E126" s="220" t="s">
        <v>19</v>
      </c>
      <c r="F126" s="221" t="s">
        <v>5363</v>
      </c>
      <c r="G126" s="219"/>
      <c r="H126" s="222">
        <v>44.88</v>
      </c>
      <c r="I126" s="223"/>
      <c r="J126" s="219"/>
      <c r="K126" s="219"/>
      <c r="L126" s="224"/>
      <c r="M126" s="225"/>
      <c r="N126" s="226"/>
      <c r="O126" s="226"/>
      <c r="P126" s="226"/>
      <c r="Q126" s="226"/>
      <c r="R126" s="226"/>
      <c r="S126" s="226"/>
      <c r="T126" s="227"/>
      <c r="AT126" s="228" t="s">
        <v>202</v>
      </c>
      <c r="AU126" s="228" t="s">
        <v>81</v>
      </c>
      <c r="AV126" s="14" t="s">
        <v>81</v>
      </c>
      <c r="AW126" s="14" t="s">
        <v>33</v>
      </c>
      <c r="AX126" s="14" t="s">
        <v>72</v>
      </c>
      <c r="AY126" s="228" t="s">
        <v>193</v>
      </c>
    </row>
    <row r="127" spans="1:65" s="2" customFormat="1" ht="33" customHeight="1">
      <c r="A127" s="36"/>
      <c r="B127" s="37"/>
      <c r="C127" s="194" t="s">
        <v>279</v>
      </c>
      <c r="D127" s="194" t="s">
        <v>195</v>
      </c>
      <c r="E127" s="195" t="s">
        <v>5155</v>
      </c>
      <c r="F127" s="196" t="s">
        <v>5156</v>
      </c>
      <c r="G127" s="197" t="s">
        <v>198</v>
      </c>
      <c r="H127" s="198">
        <v>409.72500000000002</v>
      </c>
      <c r="I127" s="199"/>
      <c r="J127" s="200">
        <f>ROUND(I127*H127,2)</f>
        <v>0</v>
      </c>
      <c r="K127" s="196" t="s">
        <v>199</v>
      </c>
      <c r="L127" s="41"/>
      <c r="M127" s="201" t="s">
        <v>19</v>
      </c>
      <c r="N127" s="202" t="s">
        <v>43</v>
      </c>
      <c r="O127" s="66"/>
      <c r="P127" s="203">
        <f>O127*H127</f>
        <v>0</v>
      </c>
      <c r="Q127" s="203">
        <v>0</v>
      </c>
      <c r="R127" s="203">
        <f>Q127*H127</f>
        <v>0</v>
      </c>
      <c r="S127" s="203">
        <v>0</v>
      </c>
      <c r="T127" s="204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200</v>
      </c>
      <c r="AT127" s="205" t="s">
        <v>195</v>
      </c>
      <c r="AU127" s="205" t="s">
        <v>81</v>
      </c>
      <c r="AY127" s="19" t="s">
        <v>193</v>
      </c>
      <c r="BE127" s="206">
        <f>IF(N127="základní",J127,0)</f>
        <v>0</v>
      </c>
      <c r="BF127" s="206">
        <f>IF(N127="snížená",J127,0)</f>
        <v>0</v>
      </c>
      <c r="BG127" s="206">
        <f>IF(N127="zákl. přenesená",J127,0)</f>
        <v>0</v>
      </c>
      <c r="BH127" s="206">
        <f>IF(N127="sníž. přenesená",J127,0)</f>
        <v>0</v>
      </c>
      <c r="BI127" s="206">
        <f>IF(N127="nulová",J127,0)</f>
        <v>0</v>
      </c>
      <c r="BJ127" s="19" t="s">
        <v>79</v>
      </c>
      <c r="BK127" s="206">
        <f>ROUND(I127*H127,2)</f>
        <v>0</v>
      </c>
      <c r="BL127" s="19" t="s">
        <v>200</v>
      </c>
      <c r="BM127" s="205" t="s">
        <v>5381</v>
      </c>
    </row>
    <row r="128" spans="1:65" s="14" customFormat="1">
      <c r="B128" s="218"/>
      <c r="C128" s="219"/>
      <c r="D128" s="209" t="s">
        <v>202</v>
      </c>
      <c r="E128" s="220" t="s">
        <v>19</v>
      </c>
      <c r="F128" s="221" t="s">
        <v>5367</v>
      </c>
      <c r="G128" s="219"/>
      <c r="H128" s="222">
        <v>12.96</v>
      </c>
      <c r="I128" s="223"/>
      <c r="J128" s="219"/>
      <c r="K128" s="219"/>
      <c r="L128" s="224"/>
      <c r="M128" s="225"/>
      <c r="N128" s="226"/>
      <c r="O128" s="226"/>
      <c r="P128" s="226"/>
      <c r="Q128" s="226"/>
      <c r="R128" s="226"/>
      <c r="S128" s="226"/>
      <c r="T128" s="227"/>
      <c r="AT128" s="228" t="s">
        <v>202</v>
      </c>
      <c r="AU128" s="228" t="s">
        <v>81</v>
      </c>
      <c r="AV128" s="14" t="s">
        <v>81</v>
      </c>
      <c r="AW128" s="14" t="s">
        <v>33</v>
      </c>
      <c r="AX128" s="14" t="s">
        <v>72</v>
      </c>
      <c r="AY128" s="228" t="s">
        <v>193</v>
      </c>
    </row>
    <row r="129" spans="1:65" s="14" customFormat="1">
      <c r="B129" s="218"/>
      <c r="C129" s="219"/>
      <c r="D129" s="209" t="s">
        <v>202</v>
      </c>
      <c r="E129" s="220" t="s">
        <v>19</v>
      </c>
      <c r="F129" s="221" t="s">
        <v>5371</v>
      </c>
      <c r="G129" s="219"/>
      <c r="H129" s="222">
        <v>84.15</v>
      </c>
      <c r="I129" s="223"/>
      <c r="J129" s="219"/>
      <c r="K129" s="219"/>
      <c r="L129" s="224"/>
      <c r="M129" s="225"/>
      <c r="N129" s="226"/>
      <c r="O129" s="226"/>
      <c r="P129" s="226"/>
      <c r="Q129" s="226"/>
      <c r="R129" s="226"/>
      <c r="S129" s="226"/>
      <c r="T129" s="227"/>
      <c r="AT129" s="228" t="s">
        <v>202</v>
      </c>
      <c r="AU129" s="228" t="s">
        <v>81</v>
      </c>
      <c r="AV129" s="14" t="s">
        <v>81</v>
      </c>
      <c r="AW129" s="14" t="s">
        <v>33</v>
      </c>
      <c r="AX129" s="14" t="s">
        <v>72</v>
      </c>
      <c r="AY129" s="228" t="s">
        <v>193</v>
      </c>
    </row>
    <row r="130" spans="1:65" s="14" customFormat="1">
      <c r="B130" s="218"/>
      <c r="C130" s="219"/>
      <c r="D130" s="209" t="s">
        <v>202</v>
      </c>
      <c r="E130" s="220" t="s">
        <v>19</v>
      </c>
      <c r="F130" s="221" t="s">
        <v>5372</v>
      </c>
      <c r="G130" s="219"/>
      <c r="H130" s="222">
        <v>289.57499999999999</v>
      </c>
      <c r="I130" s="223"/>
      <c r="J130" s="219"/>
      <c r="K130" s="219"/>
      <c r="L130" s="224"/>
      <c r="M130" s="225"/>
      <c r="N130" s="226"/>
      <c r="O130" s="226"/>
      <c r="P130" s="226"/>
      <c r="Q130" s="226"/>
      <c r="R130" s="226"/>
      <c r="S130" s="226"/>
      <c r="T130" s="227"/>
      <c r="AT130" s="228" t="s">
        <v>202</v>
      </c>
      <c r="AU130" s="228" t="s">
        <v>81</v>
      </c>
      <c r="AV130" s="14" t="s">
        <v>81</v>
      </c>
      <c r="AW130" s="14" t="s">
        <v>33</v>
      </c>
      <c r="AX130" s="14" t="s">
        <v>72</v>
      </c>
      <c r="AY130" s="228" t="s">
        <v>193</v>
      </c>
    </row>
    <row r="131" spans="1:65" s="14" customFormat="1">
      <c r="B131" s="218"/>
      <c r="C131" s="219"/>
      <c r="D131" s="209" t="s">
        <v>202</v>
      </c>
      <c r="E131" s="220" t="s">
        <v>19</v>
      </c>
      <c r="F131" s="221" t="s">
        <v>5382</v>
      </c>
      <c r="G131" s="219"/>
      <c r="H131" s="222">
        <v>17.28</v>
      </c>
      <c r="I131" s="223"/>
      <c r="J131" s="219"/>
      <c r="K131" s="219"/>
      <c r="L131" s="224"/>
      <c r="M131" s="225"/>
      <c r="N131" s="226"/>
      <c r="O131" s="226"/>
      <c r="P131" s="226"/>
      <c r="Q131" s="226"/>
      <c r="R131" s="226"/>
      <c r="S131" s="226"/>
      <c r="T131" s="227"/>
      <c r="AT131" s="228" t="s">
        <v>202</v>
      </c>
      <c r="AU131" s="228" t="s">
        <v>81</v>
      </c>
      <c r="AV131" s="14" t="s">
        <v>81</v>
      </c>
      <c r="AW131" s="14" t="s">
        <v>33</v>
      </c>
      <c r="AX131" s="14" t="s">
        <v>72</v>
      </c>
      <c r="AY131" s="228" t="s">
        <v>193</v>
      </c>
    </row>
    <row r="132" spans="1:65" s="14" customFormat="1">
      <c r="B132" s="218"/>
      <c r="C132" s="219"/>
      <c r="D132" s="209" t="s">
        <v>202</v>
      </c>
      <c r="E132" s="220" t="s">
        <v>19</v>
      </c>
      <c r="F132" s="221" t="s">
        <v>5383</v>
      </c>
      <c r="G132" s="219"/>
      <c r="H132" s="222">
        <v>5.76</v>
      </c>
      <c r="I132" s="223"/>
      <c r="J132" s="219"/>
      <c r="K132" s="219"/>
      <c r="L132" s="224"/>
      <c r="M132" s="225"/>
      <c r="N132" s="226"/>
      <c r="O132" s="226"/>
      <c r="P132" s="226"/>
      <c r="Q132" s="226"/>
      <c r="R132" s="226"/>
      <c r="S132" s="226"/>
      <c r="T132" s="227"/>
      <c r="AT132" s="228" t="s">
        <v>202</v>
      </c>
      <c r="AU132" s="228" t="s">
        <v>81</v>
      </c>
      <c r="AV132" s="14" t="s">
        <v>81</v>
      </c>
      <c r="AW132" s="14" t="s">
        <v>33</v>
      </c>
      <c r="AX132" s="14" t="s">
        <v>72</v>
      </c>
      <c r="AY132" s="228" t="s">
        <v>193</v>
      </c>
    </row>
    <row r="133" spans="1:65" s="2" customFormat="1" ht="21.75" customHeight="1">
      <c r="A133" s="36"/>
      <c r="B133" s="37"/>
      <c r="C133" s="194" t="s">
        <v>285</v>
      </c>
      <c r="D133" s="194" t="s">
        <v>195</v>
      </c>
      <c r="E133" s="195" t="s">
        <v>5158</v>
      </c>
      <c r="F133" s="196" t="s">
        <v>5159</v>
      </c>
      <c r="G133" s="197" t="s">
        <v>198</v>
      </c>
      <c r="H133" s="198">
        <v>409.72500000000002</v>
      </c>
      <c r="I133" s="199"/>
      <c r="J133" s="200">
        <f>ROUND(I133*H133,2)</f>
        <v>0</v>
      </c>
      <c r="K133" s="196" t="s">
        <v>199</v>
      </c>
      <c r="L133" s="41"/>
      <c r="M133" s="201" t="s">
        <v>19</v>
      </c>
      <c r="N133" s="202" t="s">
        <v>43</v>
      </c>
      <c r="O133" s="66"/>
      <c r="P133" s="203">
        <f>O133*H133</f>
        <v>0</v>
      </c>
      <c r="Q133" s="203">
        <v>0</v>
      </c>
      <c r="R133" s="203">
        <f>Q133*H133</f>
        <v>0</v>
      </c>
      <c r="S133" s="203">
        <v>0</v>
      </c>
      <c r="T133" s="204">
        <f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205" t="s">
        <v>200</v>
      </c>
      <c r="AT133" s="205" t="s">
        <v>195</v>
      </c>
      <c r="AU133" s="205" t="s">
        <v>81</v>
      </c>
      <c r="AY133" s="19" t="s">
        <v>193</v>
      </c>
      <c r="BE133" s="206">
        <f>IF(N133="základní",J133,0)</f>
        <v>0</v>
      </c>
      <c r="BF133" s="206">
        <f>IF(N133="snížená",J133,0)</f>
        <v>0</v>
      </c>
      <c r="BG133" s="206">
        <f>IF(N133="zákl. přenesená",J133,0)</f>
        <v>0</v>
      </c>
      <c r="BH133" s="206">
        <f>IF(N133="sníž. přenesená",J133,0)</f>
        <v>0</v>
      </c>
      <c r="BI133" s="206">
        <f>IF(N133="nulová",J133,0)</f>
        <v>0</v>
      </c>
      <c r="BJ133" s="19" t="s">
        <v>79</v>
      </c>
      <c r="BK133" s="206">
        <f>ROUND(I133*H133,2)</f>
        <v>0</v>
      </c>
      <c r="BL133" s="19" t="s">
        <v>200</v>
      </c>
      <c r="BM133" s="205" t="s">
        <v>5384</v>
      </c>
    </row>
    <row r="134" spans="1:65" s="14" customFormat="1">
      <c r="B134" s="218"/>
      <c r="C134" s="219"/>
      <c r="D134" s="209" t="s">
        <v>202</v>
      </c>
      <c r="E134" s="220" t="s">
        <v>19</v>
      </c>
      <c r="F134" s="221" t="s">
        <v>5367</v>
      </c>
      <c r="G134" s="219"/>
      <c r="H134" s="222">
        <v>12.96</v>
      </c>
      <c r="I134" s="223"/>
      <c r="J134" s="219"/>
      <c r="K134" s="219"/>
      <c r="L134" s="224"/>
      <c r="M134" s="225"/>
      <c r="N134" s="226"/>
      <c r="O134" s="226"/>
      <c r="P134" s="226"/>
      <c r="Q134" s="226"/>
      <c r="R134" s="226"/>
      <c r="S134" s="226"/>
      <c r="T134" s="227"/>
      <c r="AT134" s="228" t="s">
        <v>202</v>
      </c>
      <c r="AU134" s="228" t="s">
        <v>81</v>
      </c>
      <c r="AV134" s="14" t="s">
        <v>81</v>
      </c>
      <c r="AW134" s="14" t="s">
        <v>33</v>
      </c>
      <c r="AX134" s="14" t="s">
        <v>72</v>
      </c>
      <c r="AY134" s="228" t="s">
        <v>193</v>
      </c>
    </row>
    <row r="135" spans="1:65" s="14" customFormat="1">
      <c r="B135" s="218"/>
      <c r="C135" s="219"/>
      <c r="D135" s="209" t="s">
        <v>202</v>
      </c>
      <c r="E135" s="220" t="s">
        <v>19</v>
      </c>
      <c r="F135" s="221" t="s">
        <v>5371</v>
      </c>
      <c r="G135" s="219"/>
      <c r="H135" s="222">
        <v>84.15</v>
      </c>
      <c r="I135" s="223"/>
      <c r="J135" s="219"/>
      <c r="K135" s="219"/>
      <c r="L135" s="224"/>
      <c r="M135" s="225"/>
      <c r="N135" s="226"/>
      <c r="O135" s="226"/>
      <c r="P135" s="226"/>
      <c r="Q135" s="226"/>
      <c r="R135" s="226"/>
      <c r="S135" s="226"/>
      <c r="T135" s="227"/>
      <c r="AT135" s="228" t="s">
        <v>202</v>
      </c>
      <c r="AU135" s="228" t="s">
        <v>81</v>
      </c>
      <c r="AV135" s="14" t="s">
        <v>81</v>
      </c>
      <c r="AW135" s="14" t="s">
        <v>33</v>
      </c>
      <c r="AX135" s="14" t="s">
        <v>72</v>
      </c>
      <c r="AY135" s="228" t="s">
        <v>193</v>
      </c>
    </row>
    <row r="136" spans="1:65" s="14" customFormat="1">
      <c r="B136" s="218"/>
      <c r="C136" s="219"/>
      <c r="D136" s="209" t="s">
        <v>202</v>
      </c>
      <c r="E136" s="220" t="s">
        <v>19</v>
      </c>
      <c r="F136" s="221" t="s">
        <v>5372</v>
      </c>
      <c r="G136" s="219"/>
      <c r="H136" s="222">
        <v>289.57499999999999</v>
      </c>
      <c r="I136" s="223"/>
      <c r="J136" s="219"/>
      <c r="K136" s="219"/>
      <c r="L136" s="224"/>
      <c r="M136" s="225"/>
      <c r="N136" s="226"/>
      <c r="O136" s="226"/>
      <c r="P136" s="226"/>
      <c r="Q136" s="226"/>
      <c r="R136" s="226"/>
      <c r="S136" s="226"/>
      <c r="T136" s="227"/>
      <c r="AT136" s="228" t="s">
        <v>202</v>
      </c>
      <c r="AU136" s="228" t="s">
        <v>81</v>
      </c>
      <c r="AV136" s="14" t="s">
        <v>81</v>
      </c>
      <c r="AW136" s="14" t="s">
        <v>33</v>
      </c>
      <c r="AX136" s="14" t="s">
        <v>72</v>
      </c>
      <c r="AY136" s="228" t="s">
        <v>193</v>
      </c>
    </row>
    <row r="137" spans="1:65" s="14" customFormat="1">
      <c r="B137" s="218"/>
      <c r="C137" s="219"/>
      <c r="D137" s="209" t="s">
        <v>202</v>
      </c>
      <c r="E137" s="220" t="s">
        <v>19</v>
      </c>
      <c r="F137" s="221" t="s">
        <v>5382</v>
      </c>
      <c r="G137" s="219"/>
      <c r="H137" s="222">
        <v>17.28</v>
      </c>
      <c r="I137" s="223"/>
      <c r="J137" s="219"/>
      <c r="K137" s="219"/>
      <c r="L137" s="224"/>
      <c r="M137" s="225"/>
      <c r="N137" s="226"/>
      <c r="O137" s="226"/>
      <c r="P137" s="226"/>
      <c r="Q137" s="226"/>
      <c r="R137" s="226"/>
      <c r="S137" s="226"/>
      <c r="T137" s="227"/>
      <c r="AT137" s="228" t="s">
        <v>202</v>
      </c>
      <c r="AU137" s="228" t="s">
        <v>81</v>
      </c>
      <c r="AV137" s="14" t="s">
        <v>81</v>
      </c>
      <c r="AW137" s="14" t="s">
        <v>33</v>
      </c>
      <c r="AX137" s="14" t="s">
        <v>72</v>
      </c>
      <c r="AY137" s="228" t="s">
        <v>193</v>
      </c>
    </row>
    <row r="138" spans="1:65" s="14" customFormat="1">
      <c r="B138" s="218"/>
      <c r="C138" s="219"/>
      <c r="D138" s="209" t="s">
        <v>202</v>
      </c>
      <c r="E138" s="220" t="s">
        <v>19</v>
      </c>
      <c r="F138" s="221" t="s">
        <v>5383</v>
      </c>
      <c r="G138" s="219"/>
      <c r="H138" s="222">
        <v>5.76</v>
      </c>
      <c r="I138" s="223"/>
      <c r="J138" s="219"/>
      <c r="K138" s="219"/>
      <c r="L138" s="224"/>
      <c r="M138" s="225"/>
      <c r="N138" s="226"/>
      <c r="O138" s="226"/>
      <c r="P138" s="226"/>
      <c r="Q138" s="226"/>
      <c r="R138" s="226"/>
      <c r="S138" s="226"/>
      <c r="T138" s="227"/>
      <c r="AT138" s="228" t="s">
        <v>202</v>
      </c>
      <c r="AU138" s="228" t="s">
        <v>81</v>
      </c>
      <c r="AV138" s="14" t="s">
        <v>81</v>
      </c>
      <c r="AW138" s="14" t="s">
        <v>33</v>
      </c>
      <c r="AX138" s="14" t="s">
        <v>72</v>
      </c>
      <c r="AY138" s="228" t="s">
        <v>193</v>
      </c>
    </row>
    <row r="139" spans="1:65" s="2" customFormat="1" ht="21.75" customHeight="1">
      <c r="A139" s="36"/>
      <c r="B139" s="37"/>
      <c r="C139" s="194" t="s">
        <v>291</v>
      </c>
      <c r="D139" s="194" t="s">
        <v>195</v>
      </c>
      <c r="E139" s="195" t="s">
        <v>5161</v>
      </c>
      <c r="F139" s="196" t="s">
        <v>5162</v>
      </c>
      <c r="G139" s="197" t="s">
        <v>198</v>
      </c>
      <c r="H139" s="198">
        <v>409.72500000000002</v>
      </c>
      <c r="I139" s="199"/>
      <c r="J139" s="200">
        <f>ROUND(I139*H139,2)</f>
        <v>0</v>
      </c>
      <c r="K139" s="196" t="s">
        <v>199</v>
      </c>
      <c r="L139" s="41"/>
      <c r="M139" s="201" t="s">
        <v>19</v>
      </c>
      <c r="N139" s="202" t="s">
        <v>43</v>
      </c>
      <c r="O139" s="66"/>
      <c r="P139" s="203">
        <f>O139*H139</f>
        <v>0</v>
      </c>
      <c r="Q139" s="203">
        <v>0</v>
      </c>
      <c r="R139" s="203">
        <f>Q139*H139</f>
        <v>0</v>
      </c>
      <c r="S139" s="203">
        <v>0</v>
      </c>
      <c r="T139" s="204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200</v>
      </c>
      <c r="AT139" s="205" t="s">
        <v>195</v>
      </c>
      <c r="AU139" s="205" t="s">
        <v>81</v>
      </c>
      <c r="AY139" s="19" t="s">
        <v>193</v>
      </c>
      <c r="BE139" s="206">
        <f>IF(N139="základní",J139,0)</f>
        <v>0</v>
      </c>
      <c r="BF139" s="206">
        <f>IF(N139="snížená",J139,0)</f>
        <v>0</v>
      </c>
      <c r="BG139" s="206">
        <f>IF(N139="zákl. přenesená",J139,0)</f>
        <v>0</v>
      </c>
      <c r="BH139" s="206">
        <f>IF(N139="sníž. přenesená",J139,0)</f>
        <v>0</v>
      </c>
      <c r="BI139" s="206">
        <f>IF(N139="nulová",J139,0)</f>
        <v>0</v>
      </c>
      <c r="BJ139" s="19" t="s">
        <v>79</v>
      </c>
      <c r="BK139" s="206">
        <f>ROUND(I139*H139,2)</f>
        <v>0</v>
      </c>
      <c r="BL139" s="19" t="s">
        <v>200</v>
      </c>
      <c r="BM139" s="205" t="s">
        <v>5385</v>
      </c>
    </row>
    <row r="140" spans="1:65" s="14" customFormat="1">
      <c r="B140" s="218"/>
      <c r="C140" s="219"/>
      <c r="D140" s="209" t="s">
        <v>202</v>
      </c>
      <c r="E140" s="220" t="s">
        <v>19</v>
      </c>
      <c r="F140" s="221" t="s">
        <v>5367</v>
      </c>
      <c r="G140" s="219"/>
      <c r="H140" s="222">
        <v>12.96</v>
      </c>
      <c r="I140" s="223"/>
      <c r="J140" s="219"/>
      <c r="K140" s="219"/>
      <c r="L140" s="224"/>
      <c r="M140" s="225"/>
      <c r="N140" s="226"/>
      <c r="O140" s="226"/>
      <c r="P140" s="226"/>
      <c r="Q140" s="226"/>
      <c r="R140" s="226"/>
      <c r="S140" s="226"/>
      <c r="T140" s="227"/>
      <c r="AT140" s="228" t="s">
        <v>202</v>
      </c>
      <c r="AU140" s="228" t="s">
        <v>81</v>
      </c>
      <c r="AV140" s="14" t="s">
        <v>81</v>
      </c>
      <c r="AW140" s="14" t="s">
        <v>33</v>
      </c>
      <c r="AX140" s="14" t="s">
        <v>72</v>
      </c>
      <c r="AY140" s="228" t="s">
        <v>193</v>
      </c>
    </row>
    <row r="141" spans="1:65" s="14" customFormat="1">
      <c r="B141" s="218"/>
      <c r="C141" s="219"/>
      <c r="D141" s="209" t="s">
        <v>202</v>
      </c>
      <c r="E141" s="220" t="s">
        <v>19</v>
      </c>
      <c r="F141" s="221" t="s">
        <v>5371</v>
      </c>
      <c r="G141" s="219"/>
      <c r="H141" s="222">
        <v>84.15</v>
      </c>
      <c r="I141" s="223"/>
      <c r="J141" s="219"/>
      <c r="K141" s="219"/>
      <c r="L141" s="224"/>
      <c r="M141" s="225"/>
      <c r="N141" s="226"/>
      <c r="O141" s="226"/>
      <c r="P141" s="226"/>
      <c r="Q141" s="226"/>
      <c r="R141" s="226"/>
      <c r="S141" s="226"/>
      <c r="T141" s="227"/>
      <c r="AT141" s="228" t="s">
        <v>202</v>
      </c>
      <c r="AU141" s="228" t="s">
        <v>81</v>
      </c>
      <c r="AV141" s="14" t="s">
        <v>81</v>
      </c>
      <c r="AW141" s="14" t="s">
        <v>33</v>
      </c>
      <c r="AX141" s="14" t="s">
        <v>72</v>
      </c>
      <c r="AY141" s="228" t="s">
        <v>193</v>
      </c>
    </row>
    <row r="142" spans="1:65" s="14" customFormat="1">
      <c r="B142" s="218"/>
      <c r="C142" s="219"/>
      <c r="D142" s="209" t="s">
        <v>202</v>
      </c>
      <c r="E142" s="220" t="s">
        <v>19</v>
      </c>
      <c r="F142" s="221" t="s">
        <v>5372</v>
      </c>
      <c r="G142" s="219"/>
      <c r="H142" s="222">
        <v>289.57499999999999</v>
      </c>
      <c r="I142" s="223"/>
      <c r="J142" s="219"/>
      <c r="K142" s="219"/>
      <c r="L142" s="224"/>
      <c r="M142" s="225"/>
      <c r="N142" s="226"/>
      <c r="O142" s="226"/>
      <c r="P142" s="226"/>
      <c r="Q142" s="226"/>
      <c r="R142" s="226"/>
      <c r="S142" s="226"/>
      <c r="T142" s="227"/>
      <c r="AT142" s="228" t="s">
        <v>202</v>
      </c>
      <c r="AU142" s="228" t="s">
        <v>81</v>
      </c>
      <c r="AV142" s="14" t="s">
        <v>81</v>
      </c>
      <c r="AW142" s="14" t="s">
        <v>33</v>
      </c>
      <c r="AX142" s="14" t="s">
        <v>72</v>
      </c>
      <c r="AY142" s="228" t="s">
        <v>193</v>
      </c>
    </row>
    <row r="143" spans="1:65" s="14" customFormat="1">
      <c r="B143" s="218"/>
      <c r="C143" s="219"/>
      <c r="D143" s="209" t="s">
        <v>202</v>
      </c>
      <c r="E143" s="220" t="s">
        <v>19</v>
      </c>
      <c r="F143" s="221" t="s">
        <v>5382</v>
      </c>
      <c r="G143" s="219"/>
      <c r="H143" s="222">
        <v>17.28</v>
      </c>
      <c r="I143" s="223"/>
      <c r="J143" s="219"/>
      <c r="K143" s="219"/>
      <c r="L143" s="224"/>
      <c r="M143" s="225"/>
      <c r="N143" s="226"/>
      <c r="O143" s="226"/>
      <c r="P143" s="226"/>
      <c r="Q143" s="226"/>
      <c r="R143" s="226"/>
      <c r="S143" s="226"/>
      <c r="T143" s="227"/>
      <c r="AT143" s="228" t="s">
        <v>202</v>
      </c>
      <c r="AU143" s="228" t="s">
        <v>81</v>
      </c>
      <c r="AV143" s="14" t="s">
        <v>81</v>
      </c>
      <c r="AW143" s="14" t="s">
        <v>33</v>
      </c>
      <c r="AX143" s="14" t="s">
        <v>72</v>
      </c>
      <c r="AY143" s="228" t="s">
        <v>193</v>
      </c>
    </row>
    <row r="144" spans="1:65" s="14" customFormat="1">
      <c r="B144" s="218"/>
      <c r="C144" s="219"/>
      <c r="D144" s="209" t="s">
        <v>202</v>
      </c>
      <c r="E144" s="220" t="s">
        <v>19</v>
      </c>
      <c r="F144" s="221" t="s">
        <v>5383</v>
      </c>
      <c r="G144" s="219"/>
      <c r="H144" s="222">
        <v>5.76</v>
      </c>
      <c r="I144" s="223"/>
      <c r="J144" s="219"/>
      <c r="K144" s="219"/>
      <c r="L144" s="224"/>
      <c r="M144" s="225"/>
      <c r="N144" s="226"/>
      <c r="O144" s="226"/>
      <c r="P144" s="226"/>
      <c r="Q144" s="226"/>
      <c r="R144" s="226"/>
      <c r="S144" s="226"/>
      <c r="T144" s="227"/>
      <c r="AT144" s="228" t="s">
        <v>202</v>
      </c>
      <c r="AU144" s="228" t="s">
        <v>81</v>
      </c>
      <c r="AV144" s="14" t="s">
        <v>81</v>
      </c>
      <c r="AW144" s="14" t="s">
        <v>33</v>
      </c>
      <c r="AX144" s="14" t="s">
        <v>72</v>
      </c>
      <c r="AY144" s="228" t="s">
        <v>193</v>
      </c>
    </row>
    <row r="145" spans="1:65" s="2" customFormat="1" ht="21.75" customHeight="1">
      <c r="A145" s="36"/>
      <c r="B145" s="37"/>
      <c r="C145" s="194" t="s">
        <v>8</v>
      </c>
      <c r="D145" s="194" t="s">
        <v>195</v>
      </c>
      <c r="E145" s="195" t="s">
        <v>259</v>
      </c>
      <c r="F145" s="196" t="s">
        <v>260</v>
      </c>
      <c r="G145" s="197" t="s">
        <v>198</v>
      </c>
      <c r="H145" s="198">
        <v>409.72500000000002</v>
      </c>
      <c r="I145" s="199"/>
      <c r="J145" s="200">
        <f>ROUND(I145*H145,2)</f>
        <v>0</v>
      </c>
      <c r="K145" s="196" t="s">
        <v>199</v>
      </c>
      <c r="L145" s="41"/>
      <c r="M145" s="201" t="s">
        <v>19</v>
      </c>
      <c r="N145" s="202" t="s">
        <v>43</v>
      </c>
      <c r="O145" s="66"/>
      <c r="P145" s="203">
        <f>O145*H145</f>
        <v>0</v>
      </c>
      <c r="Q145" s="203">
        <v>0</v>
      </c>
      <c r="R145" s="203">
        <f>Q145*H145</f>
        <v>0</v>
      </c>
      <c r="S145" s="203">
        <v>0</v>
      </c>
      <c r="T145" s="204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205" t="s">
        <v>200</v>
      </c>
      <c r="AT145" s="205" t="s">
        <v>195</v>
      </c>
      <c r="AU145" s="205" t="s">
        <v>81</v>
      </c>
      <c r="AY145" s="19" t="s">
        <v>193</v>
      </c>
      <c r="BE145" s="206">
        <f>IF(N145="základní",J145,0)</f>
        <v>0</v>
      </c>
      <c r="BF145" s="206">
        <f>IF(N145="snížená",J145,0)</f>
        <v>0</v>
      </c>
      <c r="BG145" s="206">
        <f>IF(N145="zákl. přenesená",J145,0)</f>
        <v>0</v>
      </c>
      <c r="BH145" s="206">
        <f>IF(N145="sníž. přenesená",J145,0)</f>
        <v>0</v>
      </c>
      <c r="BI145" s="206">
        <f>IF(N145="nulová",J145,0)</f>
        <v>0</v>
      </c>
      <c r="BJ145" s="19" t="s">
        <v>79</v>
      </c>
      <c r="BK145" s="206">
        <f>ROUND(I145*H145,2)</f>
        <v>0</v>
      </c>
      <c r="BL145" s="19" t="s">
        <v>200</v>
      </c>
      <c r="BM145" s="205" t="s">
        <v>5386</v>
      </c>
    </row>
    <row r="146" spans="1:65" s="14" customFormat="1">
      <c r="B146" s="218"/>
      <c r="C146" s="219"/>
      <c r="D146" s="209" t="s">
        <v>202</v>
      </c>
      <c r="E146" s="220" t="s">
        <v>19</v>
      </c>
      <c r="F146" s="221" t="s">
        <v>5367</v>
      </c>
      <c r="G146" s="219"/>
      <c r="H146" s="222">
        <v>12.96</v>
      </c>
      <c r="I146" s="223"/>
      <c r="J146" s="219"/>
      <c r="K146" s="219"/>
      <c r="L146" s="224"/>
      <c r="M146" s="225"/>
      <c r="N146" s="226"/>
      <c r="O146" s="226"/>
      <c r="P146" s="226"/>
      <c r="Q146" s="226"/>
      <c r="R146" s="226"/>
      <c r="S146" s="226"/>
      <c r="T146" s="227"/>
      <c r="AT146" s="228" t="s">
        <v>202</v>
      </c>
      <c r="AU146" s="228" t="s">
        <v>81</v>
      </c>
      <c r="AV146" s="14" t="s">
        <v>81</v>
      </c>
      <c r="AW146" s="14" t="s">
        <v>33</v>
      </c>
      <c r="AX146" s="14" t="s">
        <v>72</v>
      </c>
      <c r="AY146" s="228" t="s">
        <v>193</v>
      </c>
    </row>
    <row r="147" spans="1:65" s="14" customFormat="1">
      <c r="B147" s="218"/>
      <c r="C147" s="219"/>
      <c r="D147" s="209" t="s">
        <v>202</v>
      </c>
      <c r="E147" s="220" t="s">
        <v>19</v>
      </c>
      <c r="F147" s="221" t="s">
        <v>5371</v>
      </c>
      <c r="G147" s="219"/>
      <c r="H147" s="222">
        <v>84.15</v>
      </c>
      <c r="I147" s="223"/>
      <c r="J147" s="219"/>
      <c r="K147" s="219"/>
      <c r="L147" s="224"/>
      <c r="M147" s="225"/>
      <c r="N147" s="226"/>
      <c r="O147" s="226"/>
      <c r="P147" s="226"/>
      <c r="Q147" s="226"/>
      <c r="R147" s="226"/>
      <c r="S147" s="226"/>
      <c r="T147" s="227"/>
      <c r="AT147" s="228" t="s">
        <v>202</v>
      </c>
      <c r="AU147" s="228" t="s">
        <v>81</v>
      </c>
      <c r="AV147" s="14" t="s">
        <v>81</v>
      </c>
      <c r="AW147" s="14" t="s">
        <v>33</v>
      </c>
      <c r="AX147" s="14" t="s">
        <v>72</v>
      </c>
      <c r="AY147" s="228" t="s">
        <v>193</v>
      </c>
    </row>
    <row r="148" spans="1:65" s="14" customFormat="1">
      <c r="B148" s="218"/>
      <c r="C148" s="219"/>
      <c r="D148" s="209" t="s">
        <v>202</v>
      </c>
      <c r="E148" s="220" t="s">
        <v>19</v>
      </c>
      <c r="F148" s="221" t="s">
        <v>5372</v>
      </c>
      <c r="G148" s="219"/>
      <c r="H148" s="222">
        <v>289.57499999999999</v>
      </c>
      <c r="I148" s="223"/>
      <c r="J148" s="219"/>
      <c r="K148" s="219"/>
      <c r="L148" s="224"/>
      <c r="M148" s="225"/>
      <c r="N148" s="226"/>
      <c r="O148" s="226"/>
      <c r="P148" s="226"/>
      <c r="Q148" s="226"/>
      <c r="R148" s="226"/>
      <c r="S148" s="226"/>
      <c r="T148" s="227"/>
      <c r="AT148" s="228" t="s">
        <v>202</v>
      </c>
      <c r="AU148" s="228" t="s">
        <v>81</v>
      </c>
      <c r="AV148" s="14" t="s">
        <v>81</v>
      </c>
      <c r="AW148" s="14" t="s">
        <v>33</v>
      </c>
      <c r="AX148" s="14" t="s">
        <v>72</v>
      </c>
      <c r="AY148" s="228" t="s">
        <v>193</v>
      </c>
    </row>
    <row r="149" spans="1:65" s="14" customFormat="1">
      <c r="B149" s="218"/>
      <c r="C149" s="219"/>
      <c r="D149" s="209" t="s">
        <v>202</v>
      </c>
      <c r="E149" s="220" t="s">
        <v>19</v>
      </c>
      <c r="F149" s="221" t="s">
        <v>5382</v>
      </c>
      <c r="G149" s="219"/>
      <c r="H149" s="222">
        <v>17.28</v>
      </c>
      <c r="I149" s="223"/>
      <c r="J149" s="219"/>
      <c r="K149" s="219"/>
      <c r="L149" s="224"/>
      <c r="M149" s="225"/>
      <c r="N149" s="226"/>
      <c r="O149" s="226"/>
      <c r="P149" s="226"/>
      <c r="Q149" s="226"/>
      <c r="R149" s="226"/>
      <c r="S149" s="226"/>
      <c r="T149" s="227"/>
      <c r="AT149" s="228" t="s">
        <v>202</v>
      </c>
      <c r="AU149" s="228" t="s">
        <v>81</v>
      </c>
      <c r="AV149" s="14" t="s">
        <v>81</v>
      </c>
      <c r="AW149" s="14" t="s">
        <v>33</v>
      </c>
      <c r="AX149" s="14" t="s">
        <v>72</v>
      </c>
      <c r="AY149" s="228" t="s">
        <v>193</v>
      </c>
    </row>
    <row r="150" spans="1:65" s="14" customFormat="1">
      <c r="B150" s="218"/>
      <c r="C150" s="219"/>
      <c r="D150" s="209" t="s">
        <v>202</v>
      </c>
      <c r="E150" s="220" t="s">
        <v>19</v>
      </c>
      <c r="F150" s="221" t="s">
        <v>5383</v>
      </c>
      <c r="G150" s="219"/>
      <c r="H150" s="222">
        <v>5.76</v>
      </c>
      <c r="I150" s="223"/>
      <c r="J150" s="219"/>
      <c r="K150" s="219"/>
      <c r="L150" s="224"/>
      <c r="M150" s="225"/>
      <c r="N150" s="226"/>
      <c r="O150" s="226"/>
      <c r="P150" s="226"/>
      <c r="Q150" s="226"/>
      <c r="R150" s="226"/>
      <c r="S150" s="226"/>
      <c r="T150" s="227"/>
      <c r="AT150" s="228" t="s">
        <v>202</v>
      </c>
      <c r="AU150" s="228" t="s">
        <v>81</v>
      </c>
      <c r="AV150" s="14" t="s">
        <v>81</v>
      </c>
      <c r="AW150" s="14" t="s">
        <v>33</v>
      </c>
      <c r="AX150" s="14" t="s">
        <v>72</v>
      </c>
      <c r="AY150" s="228" t="s">
        <v>193</v>
      </c>
    </row>
    <row r="151" spans="1:65" s="2" customFormat="1" ht="21.75" customHeight="1">
      <c r="A151" s="36"/>
      <c r="B151" s="37"/>
      <c r="C151" s="194" t="s">
        <v>302</v>
      </c>
      <c r="D151" s="194" t="s">
        <v>195</v>
      </c>
      <c r="E151" s="195" t="s">
        <v>264</v>
      </c>
      <c r="F151" s="196" t="s">
        <v>5165</v>
      </c>
      <c r="G151" s="197" t="s">
        <v>266</v>
      </c>
      <c r="H151" s="198">
        <v>737.505</v>
      </c>
      <c r="I151" s="199"/>
      <c r="J151" s="200">
        <f>ROUND(I151*H151,2)</f>
        <v>0</v>
      </c>
      <c r="K151" s="196" t="s">
        <v>199</v>
      </c>
      <c r="L151" s="41"/>
      <c r="M151" s="201" t="s">
        <v>19</v>
      </c>
      <c r="N151" s="202" t="s">
        <v>43</v>
      </c>
      <c r="O151" s="66"/>
      <c r="P151" s="203">
        <f>O151*H151</f>
        <v>0</v>
      </c>
      <c r="Q151" s="203">
        <v>0</v>
      </c>
      <c r="R151" s="203">
        <f>Q151*H151</f>
        <v>0</v>
      </c>
      <c r="S151" s="203">
        <v>0</v>
      </c>
      <c r="T151" s="204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200</v>
      </c>
      <c r="AT151" s="205" t="s">
        <v>195</v>
      </c>
      <c r="AU151" s="205" t="s">
        <v>81</v>
      </c>
      <c r="AY151" s="19" t="s">
        <v>193</v>
      </c>
      <c r="BE151" s="206">
        <f>IF(N151="základní",J151,0)</f>
        <v>0</v>
      </c>
      <c r="BF151" s="206">
        <f>IF(N151="snížená",J151,0)</f>
        <v>0</v>
      </c>
      <c r="BG151" s="206">
        <f>IF(N151="zákl. přenesená",J151,0)</f>
        <v>0</v>
      </c>
      <c r="BH151" s="206">
        <f>IF(N151="sníž. přenesená",J151,0)</f>
        <v>0</v>
      </c>
      <c r="BI151" s="206">
        <f>IF(N151="nulová",J151,0)</f>
        <v>0</v>
      </c>
      <c r="BJ151" s="19" t="s">
        <v>79</v>
      </c>
      <c r="BK151" s="206">
        <f>ROUND(I151*H151,2)</f>
        <v>0</v>
      </c>
      <c r="BL151" s="19" t="s">
        <v>200</v>
      </c>
      <c r="BM151" s="205" t="s">
        <v>5387</v>
      </c>
    </row>
    <row r="152" spans="1:65" s="14" customFormat="1">
      <c r="B152" s="218"/>
      <c r="C152" s="219"/>
      <c r="D152" s="209" t="s">
        <v>202</v>
      </c>
      <c r="E152" s="220" t="s">
        <v>19</v>
      </c>
      <c r="F152" s="221" t="s">
        <v>5388</v>
      </c>
      <c r="G152" s="219"/>
      <c r="H152" s="222">
        <v>23.327999999999999</v>
      </c>
      <c r="I152" s="223"/>
      <c r="J152" s="219"/>
      <c r="K152" s="219"/>
      <c r="L152" s="224"/>
      <c r="M152" s="225"/>
      <c r="N152" s="226"/>
      <c r="O152" s="226"/>
      <c r="P152" s="226"/>
      <c r="Q152" s="226"/>
      <c r="R152" s="226"/>
      <c r="S152" s="226"/>
      <c r="T152" s="227"/>
      <c r="AT152" s="228" t="s">
        <v>202</v>
      </c>
      <c r="AU152" s="228" t="s">
        <v>81</v>
      </c>
      <c r="AV152" s="14" t="s">
        <v>81</v>
      </c>
      <c r="AW152" s="14" t="s">
        <v>33</v>
      </c>
      <c r="AX152" s="14" t="s">
        <v>72</v>
      </c>
      <c r="AY152" s="228" t="s">
        <v>193</v>
      </c>
    </row>
    <row r="153" spans="1:65" s="14" customFormat="1">
      <c r="B153" s="218"/>
      <c r="C153" s="219"/>
      <c r="D153" s="209" t="s">
        <v>202</v>
      </c>
      <c r="E153" s="220" t="s">
        <v>19</v>
      </c>
      <c r="F153" s="221" t="s">
        <v>5389</v>
      </c>
      <c r="G153" s="219"/>
      <c r="H153" s="222">
        <v>151.47</v>
      </c>
      <c r="I153" s="223"/>
      <c r="J153" s="219"/>
      <c r="K153" s="219"/>
      <c r="L153" s="224"/>
      <c r="M153" s="225"/>
      <c r="N153" s="226"/>
      <c r="O153" s="226"/>
      <c r="P153" s="226"/>
      <c r="Q153" s="226"/>
      <c r="R153" s="226"/>
      <c r="S153" s="226"/>
      <c r="T153" s="227"/>
      <c r="AT153" s="228" t="s">
        <v>202</v>
      </c>
      <c r="AU153" s="228" t="s">
        <v>81</v>
      </c>
      <c r="AV153" s="14" t="s">
        <v>81</v>
      </c>
      <c r="AW153" s="14" t="s">
        <v>33</v>
      </c>
      <c r="AX153" s="14" t="s">
        <v>72</v>
      </c>
      <c r="AY153" s="228" t="s">
        <v>193</v>
      </c>
    </row>
    <row r="154" spans="1:65" s="14" customFormat="1">
      <c r="B154" s="218"/>
      <c r="C154" s="219"/>
      <c r="D154" s="209" t="s">
        <v>202</v>
      </c>
      <c r="E154" s="220" t="s">
        <v>19</v>
      </c>
      <c r="F154" s="221" t="s">
        <v>5390</v>
      </c>
      <c r="G154" s="219"/>
      <c r="H154" s="222">
        <v>521.23500000000001</v>
      </c>
      <c r="I154" s="223"/>
      <c r="J154" s="219"/>
      <c r="K154" s="219"/>
      <c r="L154" s="224"/>
      <c r="M154" s="225"/>
      <c r="N154" s="226"/>
      <c r="O154" s="226"/>
      <c r="P154" s="226"/>
      <c r="Q154" s="226"/>
      <c r="R154" s="226"/>
      <c r="S154" s="226"/>
      <c r="T154" s="227"/>
      <c r="AT154" s="228" t="s">
        <v>202</v>
      </c>
      <c r="AU154" s="228" t="s">
        <v>81</v>
      </c>
      <c r="AV154" s="14" t="s">
        <v>81</v>
      </c>
      <c r="AW154" s="14" t="s">
        <v>33</v>
      </c>
      <c r="AX154" s="14" t="s">
        <v>72</v>
      </c>
      <c r="AY154" s="228" t="s">
        <v>193</v>
      </c>
    </row>
    <row r="155" spans="1:65" s="14" customFormat="1">
      <c r="B155" s="218"/>
      <c r="C155" s="219"/>
      <c r="D155" s="209" t="s">
        <v>202</v>
      </c>
      <c r="E155" s="220" t="s">
        <v>19</v>
      </c>
      <c r="F155" s="221" t="s">
        <v>5391</v>
      </c>
      <c r="G155" s="219"/>
      <c r="H155" s="222">
        <v>31.103999999999999</v>
      </c>
      <c r="I155" s="223"/>
      <c r="J155" s="219"/>
      <c r="K155" s="219"/>
      <c r="L155" s="224"/>
      <c r="M155" s="225"/>
      <c r="N155" s="226"/>
      <c r="O155" s="226"/>
      <c r="P155" s="226"/>
      <c r="Q155" s="226"/>
      <c r="R155" s="226"/>
      <c r="S155" s="226"/>
      <c r="T155" s="227"/>
      <c r="AT155" s="228" t="s">
        <v>202</v>
      </c>
      <c r="AU155" s="228" t="s">
        <v>81</v>
      </c>
      <c r="AV155" s="14" t="s">
        <v>81</v>
      </c>
      <c r="AW155" s="14" t="s">
        <v>33</v>
      </c>
      <c r="AX155" s="14" t="s">
        <v>72</v>
      </c>
      <c r="AY155" s="228" t="s">
        <v>193</v>
      </c>
    </row>
    <row r="156" spans="1:65" s="14" customFormat="1">
      <c r="B156" s="218"/>
      <c r="C156" s="219"/>
      <c r="D156" s="209" t="s">
        <v>202</v>
      </c>
      <c r="E156" s="220" t="s">
        <v>19</v>
      </c>
      <c r="F156" s="221" t="s">
        <v>5392</v>
      </c>
      <c r="G156" s="219"/>
      <c r="H156" s="222">
        <v>10.368</v>
      </c>
      <c r="I156" s="223"/>
      <c r="J156" s="219"/>
      <c r="K156" s="219"/>
      <c r="L156" s="224"/>
      <c r="M156" s="225"/>
      <c r="N156" s="226"/>
      <c r="O156" s="226"/>
      <c r="P156" s="226"/>
      <c r="Q156" s="226"/>
      <c r="R156" s="226"/>
      <c r="S156" s="226"/>
      <c r="T156" s="227"/>
      <c r="AT156" s="228" t="s">
        <v>202</v>
      </c>
      <c r="AU156" s="228" t="s">
        <v>81</v>
      </c>
      <c r="AV156" s="14" t="s">
        <v>81</v>
      </c>
      <c r="AW156" s="14" t="s">
        <v>33</v>
      </c>
      <c r="AX156" s="14" t="s">
        <v>72</v>
      </c>
      <c r="AY156" s="228" t="s">
        <v>193</v>
      </c>
    </row>
    <row r="157" spans="1:65" s="2" customFormat="1" ht="21.75" customHeight="1">
      <c r="A157" s="36"/>
      <c r="B157" s="37"/>
      <c r="C157" s="194" t="s">
        <v>311</v>
      </c>
      <c r="D157" s="194" t="s">
        <v>195</v>
      </c>
      <c r="E157" s="195" t="s">
        <v>5170</v>
      </c>
      <c r="F157" s="196" t="s">
        <v>5171</v>
      </c>
      <c r="G157" s="197" t="s">
        <v>198</v>
      </c>
      <c r="H157" s="198">
        <v>222.85499999999999</v>
      </c>
      <c r="I157" s="199"/>
      <c r="J157" s="200">
        <f>ROUND(I157*H157,2)</f>
        <v>0</v>
      </c>
      <c r="K157" s="196" t="s">
        <v>199</v>
      </c>
      <c r="L157" s="41"/>
      <c r="M157" s="201" t="s">
        <v>19</v>
      </c>
      <c r="N157" s="202" t="s">
        <v>43</v>
      </c>
      <c r="O157" s="66"/>
      <c r="P157" s="203">
        <f>O157*H157</f>
        <v>0</v>
      </c>
      <c r="Q157" s="203">
        <v>0</v>
      </c>
      <c r="R157" s="203">
        <f>Q157*H157</f>
        <v>0</v>
      </c>
      <c r="S157" s="203">
        <v>0</v>
      </c>
      <c r="T157" s="204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205" t="s">
        <v>200</v>
      </c>
      <c r="AT157" s="205" t="s">
        <v>195</v>
      </c>
      <c r="AU157" s="205" t="s">
        <v>81</v>
      </c>
      <c r="AY157" s="19" t="s">
        <v>193</v>
      </c>
      <c r="BE157" s="206">
        <f>IF(N157="základní",J157,0)</f>
        <v>0</v>
      </c>
      <c r="BF157" s="206">
        <f>IF(N157="snížená",J157,0)</f>
        <v>0</v>
      </c>
      <c r="BG157" s="206">
        <f>IF(N157="zákl. přenesená",J157,0)</f>
        <v>0</v>
      </c>
      <c r="BH157" s="206">
        <f>IF(N157="sníž. přenesená",J157,0)</f>
        <v>0</v>
      </c>
      <c r="BI157" s="206">
        <f>IF(N157="nulová",J157,0)</f>
        <v>0</v>
      </c>
      <c r="BJ157" s="19" t="s">
        <v>79</v>
      </c>
      <c r="BK157" s="206">
        <f>ROUND(I157*H157,2)</f>
        <v>0</v>
      </c>
      <c r="BL157" s="19" t="s">
        <v>200</v>
      </c>
      <c r="BM157" s="205" t="s">
        <v>5393</v>
      </c>
    </row>
    <row r="158" spans="1:65" s="14" customFormat="1">
      <c r="B158" s="218"/>
      <c r="C158" s="219"/>
      <c r="D158" s="209" t="s">
        <v>202</v>
      </c>
      <c r="E158" s="220" t="s">
        <v>19</v>
      </c>
      <c r="F158" s="221" t="s">
        <v>5394</v>
      </c>
      <c r="G158" s="219"/>
      <c r="H158" s="222">
        <v>7.68</v>
      </c>
      <c r="I158" s="223"/>
      <c r="J158" s="219"/>
      <c r="K158" s="219"/>
      <c r="L158" s="224"/>
      <c r="M158" s="225"/>
      <c r="N158" s="226"/>
      <c r="O158" s="226"/>
      <c r="P158" s="226"/>
      <c r="Q158" s="226"/>
      <c r="R158" s="226"/>
      <c r="S158" s="226"/>
      <c r="T158" s="227"/>
      <c r="AT158" s="228" t="s">
        <v>202</v>
      </c>
      <c r="AU158" s="228" t="s">
        <v>81</v>
      </c>
      <c r="AV158" s="14" t="s">
        <v>81</v>
      </c>
      <c r="AW158" s="14" t="s">
        <v>33</v>
      </c>
      <c r="AX158" s="14" t="s">
        <v>72</v>
      </c>
      <c r="AY158" s="228" t="s">
        <v>193</v>
      </c>
    </row>
    <row r="159" spans="1:65" s="14" customFormat="1">
      <c r="B159" s="218"/>
      <c r="C159" s="219"/>
      <c r="D159" s="209" t="s">
        <v>202</v>
      </c>
      <c r="E159" s="220" t="s">
        <v>19</v>
      </c>
      <c r="F159" s="221" t="s">
        <v>5395</v>
      </c>
      <c r="G159" s="219"/>
      <c r="H159" s="222">
        <v>48.45</v>
      </c>
      <c r="I159" s="223"/>
      <c r="J159" s="219"/>
      <c r="K159" s="219"/>
      <c r="L159" s="224"/>
      <c r="M159" s="225"/>
      <c r="N159" s="226"/>
      <c r="O159" s="226"/>
      <c r="P159" s="226"/>
      <c r="Q159" s="226"/>
      <c r="R159" s="226"/>
      <c r="S159" s="226"/>
      <c r="T159" s="227"/>
      <c r="AT159" s="228" t="s">
        <v>202</v>
      </c>
      <c r="AU159" s="228" t="s">
        <v>81</v>
      </c>
      <c r="AV159" s="14" t="s">
        <v>81</v>
      </c>
      <c r="AW159" s="14" t="s">
        <v>33</v>
      </c>
      <c r="AX159" s="14" t="s">
        <v>72</v>
      </c>
      <c r="AY159" s="228" t="s">
        <v>193</v>
      </c>
    </row>
    <row r="160" spans="1:65" s="14" customFormat="1">
      <c r="B160" s="218"/>
      <c r="C160" s="219"/>
      <c r="D160" s="209" t="s">
        <v>202</v>
      </c>
      <c r="E160" s="220" t="s">
        <v>19</v>
      </c>
      <c r="F160" s="221" t="s">
        <v>5396</v>
      </c>
      <c r="G160" s="219"/>
      <c r="H160" s="222">
        <v>166.72499999999999</v>
      </c>
      <c r="I160" s="223"/>
      <c r="J160" s="219"/>
      <c r="K160" s="219"/>
      <c r="L160" s="224"/>
      <c r="M160" s="225"/>
      <c r="N160" s="226"/>
      <c r="O160" s="226"/>
      <c r="P160" s="226"/>
      <c r="Q160" s="226"/>
      <c r="R160" s="226"/>
      <c r="S160" s="226"/>
      <c r="T160" s="227"/>
      <c r="AT160" s="228" t="s">
        <v>202</v>
      </c>
      <c r="AU160" s="228" t="s">
        <v>81</v>
      </c>
      <c r="AV160" s="14" t="s">
        <v>81</v>
      </c>
      <c r="AW160" s="14" t="s">
        <v>33</v>
      </c>
      <c r="AX160" s="14" t="s">
        <v>72</v>
      </c>
      <c r="AY160" s="228" t="s">
        <v>193</v>
      </c>
    </row>
    <row r="161" spans="1:65" s="2" customFormat="1" ht="16.5" customHeight="1">
      <c r="A161" s="36"/>
      <c r="B161" s="37"/>
      <c r="C161" s="194" t="s">
        <v>315</v>
      </c>
      <c r="D161" s="194" t="s">
        <v>195</v>
      </c>
      <c r="E161" s="195" t="s">
        <v>5397</v>
      </c>
      <c r="F161" s="196" t="s">
        <v>5398</v>
      </c>
      <c r="G161" s="197" t="s">
        <v>198</v>
      </c>
      <c r="H161" s="198">
        <v>115.68</v>
      </c>
      <c r="I161" s="199"/>
      <c r="J161" s="200">
        <f>ROUND(I161*H161,2)</f>
        <v>0</v>
      </c>
      <c r="K161" s="196" t="s">
        <v>19</v>
      </c>
      <c r="L161" s="41"/>
      <c r="M161" s="201" t="s">
        <v>19</v>
      </c>
      <c r="N161" s="202" t="s">
        <v>43</v>
      </c>
      <c r="O161" s="66"/>
      <c r="P161" s="203">
        <f>O161*H161</f>
        <v>0</v>
      </c>
      <c r="Q161" s="203">
        <v>0</v>
      </c>
      <c r="R161" s="203">
        <f>Q161*H161</f>
        <v>0</v>
      </c>
      <c r="S161" s="203">
        <v>0</v>
      </c>
      <c r="T161" s="204">
        <f>S161*H161</f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205" t="s">
        <v>200</v>
      </c>
      <c r="AT161" s="205" t="s">
        <v>195</v>
      </c>
      <c r="AU161" s="205" t="s">
        <v>81</v>
      </c>
      <c r="AY161" s="19" t="s">
        <v>193</v>
      </c>
      <c r="BE161" s="206">
        <f>IF(N161="základní",J161,0)</f>
        <v>0</v>
      </c>
      <c r="BF161" s="206">
        <f>IF(N161="snížená",J161,0)</f>
        <v>0</v>
      </c>
      <c r="BG161" s="206">
        <f>IF(N161="zákl. přenesená",J161,0)</f>
        <v>0</v>
      </c>
      <c r="BH161" s="206">
        <f>IF(N161="sníž. přenesená",J161,0)</f>
        <v>0</v>
      </c>
      <c r="BI161" s="206">
        <f>IF(N161="nulová",J161,0)</f>
        <v>0</v>
      </c>
      <c r="BJ161" s="19" t="s">
        <v>79</v>
      </c>
      <c r="BK161" s="206">
        <f>ROUND(I161*H161,2)</f>
        <v>0</v>
      </c>
      <c r="BL161" s="19" t="s">
        <v>200</v>
      </c>
      <c r="BM161" s="205" t="s">
        <v>5399</v>
      </c>
    </row>
    <row r="162" spans="1:65" s="14" customFormat="1">
      <c r="B162" s="218"/>
      <c r="C162" s="219"/>
      <c r="D162" s="209" t="s">
        <v>202</v>
      </c>
      <c r="E162" s="220" t="s">
        <v>19</v>
      </c>
      <c r="F162" s="221" t="s">
        <v>5400</v>
      </c>
      <c r="G162" s="219"/>
      <c r="H162" s="222">
        <v>76.56</v>
      </c>
      <c r="I162" s="223"/>
      <c r="J162" s="219"/>
      <c r="K162" s="219"/>
      <c r="L162" s="224"/>
      <c r="M162" s="225"/>
      <c r="N162" s="226"/>
      <c r="O162" s="226"/>
      <c r="P162" s="226"/>
      <c r="Q162" s="226"/>
      <c r="R162" s="226"/>
      <c r="S162" s="226"/>
      <c r="T162" s="227"/>
      <c r="AT162" s="228" t="s">
        <v>202</v>
      </c>
      <c r="AU162" s="228" t="s">
        <v>81</v>
      </c>
      <c r="AV162" s="14" t="s">
        <v>81</v>
      </c>
      <c r="AW162" s="14" t="s">
        <v>33</v>
      </c>
      <c r="AX162" s="14" t="s">
        <v>72</v>
      </c>
      <c r="AY162" s="228" t="s">
        <v>193</v>
      </c>
    </row>
    <row r="163" spans="1:65" s="14" customFormat="1">
      <c r="B163" s="218"/>
      <c r="C163" s="219"/>
      <c r="D163" s="209" t="s">
        <v>202</v>
      </c>
      <c r="E163" s="220" t="s">
        <v>19</v>
      </c>
      <c r="F163" s="221" t="s">
        <v>5401</v>
      </c>
      <c r="G163" s="219"/>
      <c r="H163" s="222">
        <v>39.119999999999997</v>
      </c>
      <c r="I163" s="223"/>
      <c r="J163" s="219"/>
      <c r="K163" s="219"/>
      <c r="L163" s="224"/>
      <c r="M163" s="225"/>
      <c r="N163" s="226"/>
      <c r="O163" s="226"/>
      <c r="P163" s="226"/>
      <c r="Q163" s="226"/>
      <c r="R163" s="226"/>
      <c r="S163" s="226"/>
      <c r="T163" s="227"/>
      <c r="AT163" s="228" t="s">
        <v>202</v>
      </c>
      <c r="AU163" s="228" t="s">
        <v>81</v>
      </c>
      <c r="AV163" s="14" t="s">
        <v>81</v>
      </c>
      <c r="AW163" s="14" t="s">
        <v>33</v>
      </c>
      <c r="AX163" s="14" t="s">
        <v>72</v>
      </c>
      <c r="AY163" s="228" t="s">
        <v>193</v>
      </c>
    </row>
    <row r="164" spans="1:65" s="2" customFormat="1" ht="33" customHeight="1">
      <c r="A164" s="36"/>
      <c r="B164" s="37"/>
      <c r="C164" s="194" t="s">
        <v>320</v>
      </c>
      <c r="D164" s="194" t="s">
        <v>195</v>
      </c>
      <c r="E164" s="195" t="s">
        <v>5180</v>
      </c>
      <c r="F164" s="196" t="s">
        <v>5181</v>
      </c>
      <c r="G164" s="197" t="s">
        <v>198</v>
      </c>
      <c r="H164" s="198">
        <v>117.09</v>
      </c>
      <c r="I164" s="199"/>
      <c r="J164" s="200">
        <f>ROUND(I164*H164,2)</f>
        <v>0</v>
      </c>
      <c r="K164" s="196" t="s">
        <v>199</v>
      </c>
      <c r="L164" s="41"/>
      <c r="M164" s="201" t="s">
        <v>19</v>
      </c>
      <c r="N164" s="202" t="s">
        <v>43</v>
      </c>
      <c r="O164" s="66"/>
      <c r="P164" s="203">
        <f>O164*H164</f>
        <v>0</v>
      </c>
      <c r="Q164" s="203">
        <v>0</v>
      </c>
      <c r="R164" s="203">
        <f>Q164*H164</f>
        <v>0</v>
      </c>
      <c r="S164" s="203">
        <v>0</v>
      </c>
      <c r="T164" s="204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205" t="s">
        <v>200</v>
      </c>
      <c r="AT164" s="205" t="s">
        <v>195</v>
      </c>
      <c r="AU164" s="205" t="s">
        <v>81</v>
      </c>
      <c r="AY164" s="19" t="s">
        <v>193</v>
      </c>
      <c r="BE164" s="206">
        <f>IF(N164="základní",J164,0)</f>
        <v>0</v>
      </c>
      <c r="BF164" s="206">
        <f>IF(N164="snížená",J164,0)</f>
        <v>0</v>
      </c>
      <c r="BG164" s="206">
        <f>IF(N164="zákl. přenesená",J164,0)</f>
        <v>0</v>
      </c>
      <c r="BH164" s="206">
        <f>IF(N164="sníž. přenesená",J164,0)</f>
        <v>0</v>
      </c>
      <c r="BI164" s="206">
        <f>IF(N164="nulová",J164,0)</f>
        <v>0</v>
      </c>
      <c r="BJ164" s="19" t="s">
        <v>79</v>
      </c>
      <c r="BK164" s="206">
        <f>ROUND(I164*H164,2)</f>
        <v>0</v>
      </c>
      <c r="BL164" s="19" t="s">
        <v>200</v>
      </c>
      <c r="BM164" s="205" t="s">
        <v>5402</v>
      </c>
    </row>
    <row r="165" spans="1:65" s="14" customFormat="1">
      <c r="B165" s="218"/>
      <c r="C165" s="219"/>
      <c r="D165" s="209" t="s">
        <v>202</v>
      </c>
      <c r="E165" s="220" t="s">
        <v>19</v>
      </c>
      <c r="F165" s="221" t="s">
        <v>5403</v>
      </c>
      <c r="G165" s="219"/>
      <c r="H165" s="222">
        <v>3.84</v>
      </c>
      <c r="I165" s="223"/>
      <c r="J165" s="219"/>
      <c r="K165" s="219"/>
      <c r="L165" s="224"/>
      <c r="M165" s="225"/>
      <c r="N165" s="226"/>
      <c r="O165" s="226"/>
      <c r="P165" s="226"/>
      <c r="Q165" s="226"/>
      <c r="R165" s="226"/>
      <c r="S165" s="226"/>
      <c r="T165" s="227"/>
      <c r="AT165" s="228" t="s">
        <v>202</v>
      </c>
      <c r="AU165" s="228" t="s">
        <v>81</v>
      </c>
      <c r="AV165" s="14" t="s">
        <v>81</v>
      </c>
      <c r="AW165" s="14" t="s">
        <v>33</v>
      </c>
      <c r="AX165" s="14" t="s">
        <v>72</v>
      </c>
      <c r="AY165" s="228" t="s">
        <v>193</v>
      </c>
    </row>
    <row r="166" spans="1:65" s="14" customFormat="1">
      <c r="B166" s="218"/>
      <c r="C166" s="219"/>
      <c r="D166" s="209" t="s">
        <v>202</v>
      </c>
      <c r="E166" s="220" t="s">
        <v>19</v>
      </c>
      <c r="F166" s="221" t="s">
        <v>5404</v>
      </c>
      <c r="G166" s="219"/>
      <c r="H166" s="222">
        <v>25.5</v>
      </c>
      <c r="I166" s="223"/>
      <c r="J166" s="219"/>
      <c r="K166" s="219"/>
      <c r="L166" s="224"/>
      <c r="M166" s="225"/>
      <c r="N166" s="226"/>
      <c r="O166" s="226"/>
      <c r="P166" s="226"/>
      <c r="Q166" s="226"/>
      <c r="R166" s="226"/>
      <c r="S166" s="226"/>
      <c r="T166" s="227"/>
      <c r="AT166" s="228" t="s">
        <v>202</v>
      </c>
      <c r="AU166" s="228" t="s">
        <v>81</v>
      </c>
      <c r="AV166" s="14" t="s">
        <v>81</v>
      </c>
      <c r="AW166" s="14" t="s">
        <v>33</v>
      </c>
      <c r="AX166" s="14" t="s">
        <v>72</v>
      </c>
      <c r="AY166" s="228" t="s">
        <v>193</v>
      </c>
    </row>
    <row r="167" spans="1:65" s="14" customFormat="1">
      <c r="B167" s="218"/>
      <c r="C167" s="219"/>
      <c r="D167" s="209" t="s">
        <v>202</v>
      </c>
      <c r="E167" s="220" t="s">
        <v>19</v>
      </c>
      <c r="F167" s="221" t="s">
        <v>5405</v>
      </c>
      <c r="G167" s="219"/>
      <c r="H167" s="222">
        <v>87.75</v>
      </c>
      <c r="I167" s="223"/>
      <c r="J167" s="219"/>
      <c r="K167" s="219"/>
      <c r="L167" s="224"/>
      <c r="M167" s="225"/>
      <c r="N167" s="226"/>
      <c r="O167" s="226"/>
      <c r="P167" s="226"/>
      <c r="Q167" s="226"/>
      <c r="R167" s="226"/>
      <c r="S167" s="226"/>
      <c r="T167" s="227"/>
      <c r="AT167" s="228" t="s">
        <v>202</v>
      </c>
      <c r="AU167" s="228" t="s">
        <v>81</v>
      </c>
      <c r="AV167" s="14" t="s">
        <v>81</v>
      </c>
      <c r="AW167" s="14" t="s">
        <v>33</v>
      </c>
      <c r="AX167" s="14" t="s">
        <v>72</v>
      </c>
      <c r="AY167" s="228" t="s">
        <v>193</v>
      </c>
    </row>
    <row r="168" spans="1:65" s="2" customFormat="1" ht="16.5" customHeight="1">
      <c r="A168" s="36"/>
      <c r="B168" s="37"/>
      <c r="C168" s="251" t="s">
        <v>325</v>
      </c>
      <c r="D168" s="251" t="s">
        <v>451</v>
      </c>
      <c r="E168" s="252" t="s">
        <v>5185</v>
      </c>
      <c r="F168" s="253" t="s">
        <v>5186</v>
      </c>
      <c r="G168" s="254" t="s">
        <v>266</v>
      </c>
      <c r="H168" s="255">
        <v>234.18</v>
      </c>
      <c r="I168" s="256"/>
      <c r="J168" s="257">
        <f>ROUND(I168*H168,2)</f>
        <v>0</v>
      </c>
      <c r="K168" s="253" t="s">
        <v>199</v>
      </c>
      <c r="L168" s="258"/>
      <c r="M168" s="259" t="s">
        <v>19</v>
      </c>
      <c r="N168" s="260" t="s">
        <v>43</v>
      </c>
      <c r="O168" s="66"/>
      <c r="P168" s="203">
        <f>O168*H168</f>
        <v>0</v>
      </c>
      <c r="Q168" s="203">
        <v>1</v>
      </c>
      <c r="R168" s="203">
        <f>Q168*H168</f>
        <v>234.18</v>
      </c>
      <c r="S168" s="203">
        <v>0</v>
      </c>
      <c r="T168" s="204">
        <f>S168*H168</f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205" t="s">
        <v>258</v>
      </c>
      <c r="AT168" s="205" t="s">
        <v>451</v>
      </c>
      <c r="AU168" s="205" t="s">
        <v>81</v>
      </c>
      <c r="AY168" s="19" t="s">
        <v>193</v>
      </c>
      <c r="BE168" s="206">
        <f>IF(N168="základní",J168,0)</f>
        <v>0</v>
      </c>
      <c r="BF168" s="206">
        <f>IF(N168="snížená",J168,0)</f>
        <v>0</v>
      </c>
      <c r="BG168" s="206">
        <f>IF(N168="zákl. přenesená",J168,0)</f>
        <v>0</v>
      </c>
      <c r="BH168" s="206">
        <f>IF(N168="sníž. přenesená",J168,0)</f>
        <v>0</v>
      </c>
      <c r="BI168" s="206">
        <f>IF(N168="nulová",J168,0)</f>
        <v>0</v>
      </c>
      <c r="BJ168" s="19" t="s">
        <v>79</v>
      </c>
      <c r="BK168" s="206">
        <f>ROUND(I168*H168,2)</f>
        <v>0</v>
      </c>
      <c r="BL168" s="19" t="s">
        <v>200</v>
      </c>
      <c r="BM168" s="205" t="s">
        <v>5406</v>
      </c>
    </row>
    <row r="169" spans="1:65" s="14" customFormat="1">
      <c r="B169" s="218"/>
      <c r="C169" s="219"/>
      <c r="D169" s="209" t="s">
        <v>202</v>
      </c>
      <c r="E169" s="220" t="s">
        <v>19</v>
      </c>
      <c r="F169" s="221" t="s">
        <v>5407</v>
      </c>
      <c r="G169" s="219"/>
      <c r="H169" s="222">
        <v>7.68</v>
      </c>
      <c r="I169" s="223"/>
      <c r="J169" s="219"/>
      <c r="K169" s="219"/>
      <c r="L169" s="224"/>
      <c r="M169" s="225"/>
      <c r="N169" s="226"/>
      <c r="O169" s="226"/>
      <c r="P169" s="226"/>
      <c r="Q169" s="226"/>
      <c r="R169" s="226"/>
      <c r="S169" s="226"/>
      <c r="T169" s="227"/>
      <c r="AT169" s="228" t="s">
        <v>202</v>
      </c>
      <c r="AU169" s="228" t="s">
        <v>81</v>
      </c>
      <c r="AV169" s="14" t="s">
        <v>81</v>
      </c>
      <c r="AW169" s="14" t="s">
        <v>33</v>
      </c>
      <c r="AX169" s="14" t="s">
        <v>72</v>
      </c>
      <c r="AY169" s="228" t="s">
        <v>193</v>
      </c>
    </row>
    <row r="170" spans="1:65" s="14" customFormat="1">
      <c r="B170" s="218"/>
      <c r="C170" s="219"/>
      <c r="D170" s="209" t="s">
        <v>202</v>
      </c>
      <c r="E170" s="220" t="s">
        <v>19</v>
      </c>
      <c r="F170" s="221" t="s">
        <v>5408</v>
      </c>
      <c r="G170" s="219"/>
      <c r="H170" s="222">
        <v>51</v>
      </c>
      <c r="I170" s="223"/>
      <c r="J170" s="219"/>
      <c r="K170" s="219"/>
      <c r="L170" s="224"/>
      <c r="M170" s="225"/>
      <c r="N170" s="226"/>
      <c r="O170" s="226"/>
      <c r="P170" s="226"/>
      <c r="Q170" s="226"/>
      <c r="R170" s="226"/>
      <c r="S170" s="226"/>
      <c r="T170" s="227"/>
      <c r="AT170" s="228" t="s">
        <v>202</v>
      </c>
      <c r="AU170" s="228" t="s">
        <v>81</v>
      </c>
      <c r="AV170" s="14" t="s">
        <v>81</v>
      </c>
      <c r="AW170" s="14" t="s">
        <v>33</v>
      </c>
      <c r="AX170" s="14" t="s">
        <v>72</v>
      </c>
      <c r="AY170" s="228" t="s">
        <v>193</v>
      </c>
    </row>
    <row r="171" spans="1:65" s="14" customFormat="1">
      <c r="B171" s="218"/>
      <c r="C171" s="219"/>
      <c r="D171" s="209" t="s">
        <v>202</v>
      </c>
      <c r="E171" s="220" t="s">
        <v>19</v>
      </c>
      <c r="F171" s="221" t="s">
        <v>5409</v>
      </c>
      <c r="G171" s="219"/>
      <c r="H171" s="222">
        <v>175.5</v>
      </c>
      <c r="I171" s="223"/>
      <c r="J171" s="219"/>
      <c r="K171" s="219"/>
      <c r="L171" s="224"/>
      <c r="M171" s="225"/>
      <c r="N171" s="226"/>
      <c r="O171" s="226"/>
      <c r="P171" s="226"/>
      <c r="Q171" s="226"/>
      <c r="R171" s="226"/>
      <c r="S171" s="226"/>
      <c r="T171" s="227"/>
      <c r="AT171" s="228" t="s">
        <v>202</v>
      </c>
      <c r="AU171" s="228" t="s">
        <v>81</v>
      </c>
      <c r="AV171" s="14" t="s">
        <v>81</v>
      </c>
      <c r="AW171" s="14" t="s">
        <v>33</v>
      </c>
      <c r="AX171" s="14" t="s">
        <v>72</v>
      </c>
      <c r="AY171" s="228" t="s">
        <v>193</v>
      </c>
    </row>
    <row r="172" spans="1:65" s="2" customFormat="1" ht="21.75" customHeight="1">
      <c r="A172" s="36"/>
      <c r="B172" s="37"/>
      <c r="C172" s="194" t="s">
        <v>7</v>
      </c>
      <c r="D172" s="194" t="s">
        <v>195</v>
      </c>
      <c r="E172" s="195" t="s">
        <v>5190</v>
      </c>
      <c r="F172" s="196" t="s">
        <v>5191</v>
      </c>
      <c r="G172" s="197" t="s">
        <v>305</v>
      </c>
      <c r="H172" s="198">
        <v>282.18</v>
      </c>
      <c r="I172" s="199"/>
      <c r="J172" s="200">
        <f>ROUND(I172*H172,2)</f>
        <v>0</v>
      </c>
      <c r="K172" s="196" t="s">
        <v>199</v>
      </c>
      <c r="L172" s="41"/>
      <c r="M172" s="201" t="s">
        <v>19</v>
      </c>
      <c r="N172" s="202" t="s">
        <v>43</v>
      </c>
      <c r="O172" s="66"/>
      <c r="P172" s="203">
        <f>O172*H172</f>
        <v>0</v>
      </c>
      <c r="Q172" s="203">
        <v>0</v>
      </c>
      <c r="R172" s="203">
        <f>Q172*H172</f>
        <v>0</v>
      </c>
      <c r="S172" s="203">
        <v>0</v>
      </c>
      <c r="T172" s="204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205" t="s">
        <v>200</v>
      </c>
      <c r="AT172" s="205" t="s">
        <v>195</v>
      </c>
      <c r="AU172" s="205" t="s">
        <v>81</v>
      </c>
      <c r="AY172" s="19" t="s">
        <v>193</v>
      </c>
      <c r="BE172" s="206">
        <f>IF(N172="základní",J172,0)</f>
        <v>0</v>
      </c>
      <c r="BF172" s="206">
        <f>IF(N172="snížená",J172,0)</f>
        <v>0</v>
      </c>
      <c r="BG172" s="206">
        <f>IF(N172="zákl. přenesená",J172,0)</f>
        <v>0</v>
      </c>
      <c r="BH172" s="206">
        <f>IF(N172="sníž. přenesená",J172,0)</f>
        <v>0</v>
      </c>
      <c r="BI172" s="206">
        <f>IF(N172="nulová",J172,0)</f>
        <v>0</v>
      </c>
      <c r="BJ172" s="19" t="s">
        <v>79</v>
      </c>
      <c r="BK172" s="206">
        <f>ROUND(I172*H172,2)</f>
        <v>0</v>
      </c>
      <c r="BL172" s="19" t="s">
        <v>200</v>
      </c>
      <c r="BM172" s="205" t="s">
        <v>5410</v>
      </c>
    </row>
    <row r="173" spans="1:65" s="14" customFormat="1">
      <c r="B173" s="218"/>
      <c r="C173" s="219"/>
      <c r="D173" s="209" t="s">
        <v>202</v>
      </c>
      <c r="E173" s="220" t="s">
        <v>19</v>
      </c>
      <c r="F173" s="221" t="s">
        <v>5354</v>
      </c>
      <c r="G173" s="219"/>
      <c r="H173" s="222">
        <v>9.6</v>
      </c>
      <c r="I173" s="223"/>
      <c r="J173" s="219"/>
      <c r="K173" s="219"/>
      <c r="L173" s="224"/>
      <c r="M173" s="225"/>
      <c r="N173" s="226"/>
      <c r="O173" s="226"/>
      <c r="P173" s="226"/>
      <c r="Q173" s="226"/>
      <c r="R173" s="226"/>
      <c r="S173" s="226"/>
      <c r="T173" s="227"/>
      <c r="AT173" s="228" t="s">
        <v>202</v>
      </c>
      <c r="AU173" s="228" t="s">
        <v>81</v>
      </c>
      <c r="AV173" s="14" t="s">
        <v>81</v>
      </c>
      <c r="AW173" s="14" t="s">
        <v>33</v>
      </c>
      <c r="AX173" s="14" t="s">
        <v>72</v>
      </c>
      <c r="AY173" s="228" t="s">
        <v>193</v>
      </c>
    </row>
    <row r="174" spans="1:65" s="14" customFormat="1">
      <c r="B174" s="218"/>
      <c r="C174" s="219"/>
      <c r="D174" s="209" t="s">
        <v>202</v>
      </c>
      <c r="E174" s="220" t="s">
        <v>19</v>
      </c>
      <c r="F174" s="221" t="s">
        <v>5355</v>
      </c>
      <c r="G174" s="219"/>
      <c r="H174" s="222">
        <v>51</v>
      </c>
      <c r="I174" s="223"/>
      <c r="J174" s="219"/>
      <c r="K174" s="219"/>
      <c r="L174" s="224"/>
      <c r="M174" s="225"/>
      <c r="N174" s="226"/>
      <c r="O174" s="226"/>
      <c r="P174" s="226"/>
      <c r="Q174" s="226"/>
      <c r="R174" s="226"/>
      <c r="S174" s="226"/>
      <c r="T174" s="227"/>
      <c r="AT174" s="228" t="s">
        <v>202</v>
      </c>
      <c r="AU174" s="228" t="s">
        <v>81</v>
      </c>
      <c r="AV174" s="14" t="s">
        <v>81</v>
      </c>
      <c r="AW174" s="14" t="s">
        <v>33</v>
      </c>
      <c r="AX174" s="14" t="s">
        <v>72</v>
      </c>
      <c r="AY174" s="228" t="s">
        <v>193</v>
      </c>
    </row>
    <row r="175" spans="1:65" s="14" customFormat="1">
      <c r="B175" s="218"/>
      <c r="C175" s="219"/>
      <c r="D175" s="209" t="s">
        <v>202</v>
      </c>
      <c r="E175" s="220" t="s">
        <v>19</v>
      </c>
      <c r="F175" s="221" t="s">
        <v>5356</v>
      </c>
      <c r="G175" s="219"/>
      <c r="H175" s="222">
        <v>175.5</v>
      </c>
      <c r="I175" s="223"/>
      <c r="J175" s="219"/>
      <c r="K175" s="219"/>
      <c r="L175" s="224"/>
      <c r="M175" s="225"/>
      <c r="N175" s="226"/>
      <c r="O175" s="226"/>
      <c r="P175" s="226"/>
      <c r="Q175" s="226"/>
      <c r="R175" s="226"/>
      <c r="S175" s="226"/>
      <c r="T175" s="227"/>
      <c r="AT175" s="228" t="s">
        <v>202</v>
      </c>
      <c r="AU175" s="228" t="s">
        <v>81</v>
      </c>
      <c r="AV175" s="14" t="s">
        <v>81</v>
      </c>
      <c r="AW175" s="14" t="s">
        <v>33</v>
      </c>
      <c r="AX175" s="14" t="s">
        <v>72</v>
      </c>
      <c r="AY175" s="228" t="s">
        <v>193</v>
      </c>
    </row>
    <row r="176" spans="1:65" s="14" customFormat="1">
      <c r="B176" s="218"/>
      <c r="C176" s="219"/>
      <c r="D176" s="209" t="s">
        <v>202</v>
      </c>
      <c r="E176" s="220" t="s">
        <v>19</v>
      </c>
      <c r="F176" s="221" t="s">
        <v>5357</v>
      </c>
      <c r="G176" s="219"/>
      <c r="H176" s="222">
        <v>34.56</v>
      </c>
      <c r="I176" s="223"/>
      <c r="J176" s="219"/>
      <c r="K176" s="219"/>
      <c r="L176" s="224"/>
      <c r="M176" s="225"/>
      <c r="N176" s="226"/>
      <c r="O176" s="226"/>
      <c r="P176" s="226"/>
      <c r="Q176" s="226"/>
      <c r="R176" s="226"/>
      <c r="S176" s="226"/>
      <c r="T176" s="227"/>
      <c r="AT176" s="228" t="s">
        <v>202</v>
      </c>
      <c r="AU176" s="228" t="s">
        <v>81</v>
      </c>
      <c r="AV176" s="14" t="s">
        <v>81</v>
      </c>
      <c r="AW176" s="14" t="s">
        <v>33</v>
      </c>
      <c r="AX176" s="14" t="s">
        <v>72</v>
      </c>
      <c r="AY176" s="228" t="s">
        <v>193</v>
      </c>
    </row>
    <row r="177" spans="1:65" s="14" customFormat="1">
      <c r="B177" s="218"/>
      <c r="C177" s="219"/>
      <c r="D177" s="209" t="s">
        <v>202</v>
      </c>
      <c r="E177" s="220" t="s">
        <v>19</v>
      </c>
      <c r="F177" s="221" t="s">
        <v>5358</v>
      </c>
      <c r="G177" s="219"/>
      <c r="H177" s="222">
        <v>11.52</v>
      </c>
      <c r="I177" s="223"/>
      <c r="J177" s="219"/>
      <c r="K177" s="219"/>
      <c r="L177" s="224"/>
      <c r="M177" s="225"/>
      <c r="N177" s="226"/>
      <c r="O177" s="226"/>
      <c r="P177" s="226"/>
      <c r="Q177" s="226"/>
      <c r="R177" s="226"/>
      <c r="S177" s="226"/>
      <c r="T177" s="227"/>
      <c r="AT177" s="228" t="s">
        <v>202</v>
      </c>
      <c r="AU177" s="228" t="s">
        <v>81</v>
      </c>
      <c r="AV177" s="14" t="s">
        <v>81</v>
      </c>
      <c r="AW177" s="14" t="s">
        <v>33</v>
      </c>
      <c r="AX177" s="14" t="s">
        <v>72</v>
      </c>
      <c r="AY177" s="228" t="s">
        <v>193</v>
      </c>
    </row>
    <row r="178" spans="1:65" s="2" customFormat="1" ht="21.75" customHeight="1">
      <c r="A178" s="36"/>
      <c r="B178" s="37"/>
      <c r="C178" s="194" t="s">
        <v>335</v>
      </c>
      <c r="D178" s="194" t="s">
        <v>195</v>
      </c>
      <c r="E178" s="195" t="s">
        <v>5193</v>
      </c>
      <c r="F178" s="196" t="s">
        <v>5194</v>
      </c>
      <c r="G178" s="197" t="s">
        <v>305</v>
      </c>
      <c r="H178" s="198">
        <v>282.18</v>
      </c>
      <c r="I178" s="199"/>
      <c r="J178" s="200">
        <f>ROUND(I178*H178,2)</f>
        <v>0</v>
      </c>
      <c r="K178" s="196" t="s">
        <v>199</v>
      </c>
      <c r="L178" s="41"/>
      <c r="M178" s="201" t="s">
        <v>19</v>
      </c>
      <c r="N178" s="202" t="s">
        <v>43</v>
      </c>
      <c r="O178" s="66"/>
      <c r="P178" s="203">
        <f>O178*H178</f>
        <v>0</v>
      </c>
      <c r="Q178" s="203">
        <v>0</v>
      </c>
      <c r="R178" s="203">
        <f>Q178*H178</f>
        <v>0</v>
      </c>
      <c r="S178" s="203">
        <v>0</v>
      </c>
      <c r="T178" s="204">
        <f>S178*H178</f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205" t="s">
        <v>200</v>
      </c>
      <c r="AT178" s="205" t="s">
        <v>195</v>
      </c>
      <c r="AU178" s="205" t="s">
        <v>81</v>
      </c>
      <c r="AY178" s="19" t="s">
        <v>193</v>
      </c>
      <c r="BE178" s="206">
        <f>IF(N178="základní",J178,0)</f>
        <v>0</v>
      </c>
      <c r="BF178" s="206">
        <f>IF(N178="snížená",J178,0)</f>
        <v>0</v>
      </c>
      <c r="BG178" s="206">
        <f>IF(N178="zákl. přenesená",J178,0)</f>
        <v>0</v>
      </c>
      <c r="BH178" s="206">
        <f>IF(N178="sníž. přenesená",J178,0)</f>
        <v>0</v>
      </c>
      <c r="BI178" s="206">
        <f>IF(N178="nulová",J178,0)</f>
        <v>0</v>
      </c>
      <c r="BJ178" s="19" t="s">
        <v>79</v>
      </c>
      <c r="BK178" s="206">
        <f>ROUND(I178*H178,2)</f>
        <v>0</v>
      </c>
      <c r="BL178" s="19" t="s">
        <v>200</v>
      </c>
      <c r="BM178" s="205" t="s">
        <v>5411</v>
      </c>
    </row>
    <row r="179" spans="1:65" s="14" customFormat="1">
      <c r="B179" s="218"/>
      <c r="C179" s="219"/>
      <c r="D179" s="209" t="s">
        <v>202</v>
      </c>
      <c r="E179" s="220" t="s">
        <v>19</v>
      </c>
      <c r="F179" s="221" t="s">
        <v>5354</v>
      </c>
      <c r="G179" s="219"/>
      <c r="H179" s="222">
        <v>9.6</v>
      </c>
      <c r="I179" s="223"/>
      <c r="J179" s="219"/>
      <c r="K179" s="219"/>
      <c r="L179" s="224"/>
      <c r="M179" s="225"/>
      <c r="N179" s="226"/>
      <c r="O179" s="226"/>
      <c r="P179" s="226"/>
      <c r="Q179" s="226"/>
      <c r="R179" s="226"/>
      <c r="S179" s="226"/>
      <c r="T179" s="227"/>
      <c r="AT179" s="228" t="s">
        <v>202</v>
      </c>
      <c r="AU179" s="228" t="s">
        <v>81</v>
      </c>
      <c r="AV179" s="14" t="s">
        <v>81</v>
      </c>
      <c r="AW179" s="14" t="s">
        <v>33</v>
      </c>
      <c r="AX179" s="14" t="s">
        <v>72</v>
      </c>
      <c r="AY179" s="228" t="s">
        <v>193</v>
      </c>
    </row>
    <row r="180" spans="1:65" s="14" customFormat="1">
      <c r="B180" s="218"/>
      <c r="C180" s="219"/>
      <c r="D180" s="209" t="s">
        <v>202</v>
      </c>
      <c r="E180" s="220" t="s">
        <v>19</v>
      </c>
      <c r="F180" s="221" t="s">
        <v>5355</v>
      </c>
      <c r="G180" s="219"/>
      <c r="H180" s="222">
        <v>51</v>
      </c>
      <c r="I180" s="223"/>
      <c r="J180" s="219"/>
      <c r="K180" s="219"/>
      <c r="L180" s="224"/>
      <c r="M180" s="225"/>
      <c r="N180" s="226"/>
      <c r="O180" s="226"/>
      <c r="P180" s="226"/>
      <c r="Q180" s="226"/>
      <c r="R180" s="226"/>
      <c r="S180" s="226"/>
      <c r="T180" s="227"/>
      <c r="AT180" s="228" t="s">
        <v>202</v>
      </c>
      <c r="AU180" s="228" t="s">
        <v>81</v>
      </c>
      <c r="AV180" s="14" t="s">
        <v>81</v>
      </c>
      <c r="AW180" s="14" t="s">
        <v>33</v>
      </c>
      <c r="AX180" s="14" t="s">
        <v>72</v>
      </c>
      <c r="AY180" s="228" t="s">
        <v>193</v>
      </c>
    </row>
    <row r="181" spans="1:65" s="14" customFormat="1">
      <c r="B181" s="218"/>
      <c r="C181" s="219"/>
      <c r="D181" s="209" t="s">
        <v>202</v>
      </c>
      <c r="E181" s="220" t="s">
        <v>19</v>
      </c>
      <c r="F181" s="221" t="s">
        <v>5356</v>
      </c>
      <c r="G181" s="219"/>
      <c r="H181" s="222">
        <v>175.5</v>
      </c>
      <c r="I181" s="223"/>
      <c r="J181" s="219"/>
      <c r="K181" s="219"/>
      <c r="L181" s="224"/>
      <c r="M181" s="225"/>
      <c r="N181" s="226"/>
      <c r="O181" s="226"/>
      <c r="P181" s="226"/>
      <c r="Q181" s="226"/>
      <c r="R181" s="226"/>
      <c r="S181" s="226"/>
      <c r="T181" s="227"/>
      <c r="AT181" s="228" t="s">
        <v>202</v>
      </c>
      <c r="AU181" s="228" t="s">
        <v>81</v>
      </c>
      <c r="AV181" s="14" t="s">
        <v>81</v>
      </c>
      <c r="AW181" s="14" t="s">
        <v>33</v>
      </c>
      <c r="AX181" s="14" t="s">
        <v>72</v>
      </c>
      <c r="AY181" s="228" t="s">
        <v>193</v>
      </c>
    </row>
    <row r="182" spans="1:65" s="14" customFormat="1">
      <c r="B182" s="218"/>
      <c r="C182" s="219"/>
      <c r="D182" s="209" t="s">
        <v>202</v>
      </c>
      <c r="E182" s="220" t="s">
        <v>19</v>
      </c>
      <c r="F182" s="221" t="s">
        <v>5357</v>
      </c>
      <c r="G182" s="219"/>
      <c r="H182" s="222">
        <v>34.56</v>
      </c>
      <c r="I182" s="223"/>
      <c r="J182" s="219"/>
      <c r="K182" s="219"/>
      <c r="L182" s="224"/>
      <c r="M182" s="225"/>
      <c r="N182" s="226"/>
      <c r="O182" s="226"/>
      <c r="P182" s="226"/>
      <c r="Q182" s="226"/>
      <c r="R182" s="226"/>
      <c r="S182" s="226"/>
      <c r="T182" s="227"/>
      <c r="AT182" s="228" t="s">
        <v>202</v>
      </c>
      <c r="AU182" s="228" t="s">
        <v>81</v>
      </c>
      <c r="AV182" s="14" t="s">
        <v>81</v>
      </c>
      <c r="AW182" s="14" t="s">
        <v>33</v>
      </c>
      <c r="AX182" s="14" t="s">
        <v>72</v>
      </c>
      <c r="AY182" s="228" t="s">
        <v>193</v>
      </c>
    </row>
    <row r="183" spans="1:65" s="14" customFormat="1">
      <c r="B183" s="218"/>
      <c r="C183" s="219"/>
      <c r="D183" s="209" t="s">
        <v>202</v>
      </c>
      <c r="E183" s="220" t="s">
        <v>19</v>
      </c>
      <c r="F183" s="221" t="s">
        <v>5358</v>
      </c>
      <c r="G183" s="219"/>
      <c r="H183" s="222">
        <v>11.52</v>
      </c>
      <c r="I183" s="223"/>
      <c r="J183" s="219"/>
      <c r="K183" s="219"/>
      <c r="L183" s="224"/>
      <c r="M183" s="225"/>
      <c r="N183" s="226"/>
      <c r="O183" s="226"/>
      <c r="P183" s="226"/>
      <c r="Q183" s="226"/>
      <c r="R183" s="226"/>
      <c r="S183" s="226"/>
      <c r="T183" s="227"/>
      <c r="AT183" s="228" t="s">
        <v>202</v>
      </c>
      <c r="AU183" s="228" t="s">
        <v>81</v>
      </c>
      <c r="AV183" s="14" t="s">
        <v>81</v>
      </c>
      <c r="AW183" s="14" t="s">
        <v>33</v>
      </c>
      <c r="AX183" s="14" t="s">
        <v>72</v>
      </c>
      <c r="AY183" s="228" t="s">
        <v>193</v>
      </c>
    </row>
    <row r="184" spans="1:65" s="2" customFormat="1" ht="21.75" customHeight="1">
      <c r="A184" s="36"/>
      <c r="B184" s="37"/>
      <c r="C184" s="194" t="s">
        <v>347</v>
      </c>
      <c r="D184" s="194" t="s">
        <v>195</v>
      </c>
      <c r="E184" s="195" t="s">
        <v>5196</v>
      </c>
      <c r="F184" s="196" t="s">
        <v>5197</v>
      </c>
      <c r="G184" s="197" t="s">
        <v>305</v>
      </c>
      <c r="H184" s="198">
        <v>282.18</v>
      </c>
      <c r="I184" s="199"/>
      <c r="J184" s="200">
        <f>ROUND(I184*H184,2)</f>
        <v>0</v>
      </c>
      <c r="K184" s="196" t="s">
        <v>199</v>
      </c>
      <c r="L184" s="41"/>
      <c r="M184" s="201" t="s">
        <v>19</v>
      </c>
      <c r="N184" s="202" t="s">
        <v>43</v>
      </c>
      <c r="O184" s="66"/>
      <c r="P184" s="203">
        <f>O184*H184</f>
        <v>0</v>
      </c>
      <c r="Q184" s="203">
        <v>0</v>
      </c>
      <c r="R184" s="203">
        <f>Q184*H184</f>
        <v>0</v>
      </c>
      <c r="S184" s="203">
        <v>0</v>
      </c>
      <c r="T184" s="204">
        <f>S184*H184</f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205" t="s">
        <v>200</v>
      </c>
      <c r="AT184" s="205" t="s">
        <v>195</v>
      </c>
      <c r="AU184" s="205" t="s">
        <v>81</v>
      </c>
      <c r="AY184" s="19" t="s">
        <v>193</v>
      </c>
      <c r="BE184" s="206">
        <f>IF(N184="základní",J184,0)</f>
        <v>0</v>
      </c>
      <c r="BF184" s="206">
        <f>IF(N184="snížená",J184,0)</f>
        <v>0</v>
      </c>
      <c r="BG184" s="206">
        <f>IF(N184="zákl. přenesená",J184,0)</f>
        <v>0</v>
      </c>
      <c r="BH184" s="206">
        <f>IF(N184="sníž. přenesená",J184,0)</f>
        <v>0</v>
      </c>
      <c r="BI184" s="206">
        <f>IF(N184="nulová",J184,0)</f>
        <v>0</v>
      </c>
      <c r="BJ184" s="19" t="s">
        <v>79</v>
      </c>
      <c r="BK184" s="206">
        <f>ROUND(I184*H184,2)</f>
        <v>0</v>
      </c>
      <c r="BL184" s="19" t="s">
        <v>200</v>
      </c>
      <c r="BM184" s="205" t="s">
        <v>5412</v>
      </c>
    </row>
    <row r="185" spans="1:65" s="14" customFormat="1">
      <c r="B185" s="218"/>
      <c r="C185" s="219"/>
      <c r="D185" s="209" t="s">
        <v>202</v>
      </c>
      <c r="E185" s="220" t="s">
        <v>19</v>
      </c>
      <c r="F185" s="221" t="s">
        <v>5354</v>
      </c>
      <c r="G185" s="219"/>
      <c r="H185" s="222">
        <v>9.6</v>
      </c>
      <c r="I185" s="223"/>
      <c r="J185" s="219"/>
      <c r="K185" s="219"/>
      <c r="L185" s="224"/>
      <c r="M185" s="225"/>
      <c r="N185" s="226"/>
      <c r="O185" s="226"/>
      <c r="P185" s="226"/>
      <c r="Q185" s="226"/>
      <c r="R185" s="226"/>
      <c r="S185" s="226"/>
      <c r="T185" s="227"/>
      <c r="AT185" s="228" t="s">
        <v>202</v>
      </c>
      <c r="AU185" s="228" t="s">
        <v>81</v>
      </c>
      <c r="AV185" s="14" t="s">
        <v>81</v>
      </c>
      <c r="AW185" s="14" t="s">
        <v>33</v>
      </c>
      <c r="AX185" s="14" t="s">
        <v>72</v>
      </c>
      <c r="AY185" s="228" t="s">
        <v>193</v>
      </c>
    </row>
    <row r="186" spans="1:65" s="14" customFormat="1">
      <c r="B186" s="218"/>
      <c r="C186" s="219"/>
      <c r="D186" s="209" t="s">
        <v>202</v>
      </c>
      <c r="E186" s="220" t="s">
        <v>19</v>
      </c>
      <c r="F186" s="221" t="s">
        <v>5355</v>
      </c>
      <c r="G186" s="219"/>
      <c r="H186" s="222">
        <v>51</v>
      </c>
      <c r="I186" s="223"/>
      <c r="J186" s="219"/>
      <c r="K186" s="219"/>
      <c r="L186" s="224"/>
      <c r="M186" s="225"/>
      <c r="N186" s="226"/>
      <c r="O186" s="226"/>
      <c r="P186" s="226"/>
      <c r="Q186" s="226"/>
      <c r="R186" s="226"/>
      <c r="S186" s="226"/>
      <c r="T186" s="227"/>
      <c r="AT186" s="228" t="s">
        <v>202</v>
      </c>
      <c r="AU186" s="228" t="s">
        <v>81</v>
      </c>
      <c r="AV186" s="14" t="s">
        <v>81</v>
      </c>
      <c r="AW186" s="14" t="s">
        <v>33</v>
      </c>
      <c r="AX186" s="14" t="s">
        <v>72</v>
      </c>
      <c r="AY186" s="228" t="s">
        <v>193</v>
      </c>
    </row>
    <row r="187" spans="1:65" s="14" customFormat="1">
      <c r="B187" s="218"/>
      <c r="C187" s="219"/>
      <c r="D187" s="209" t="s">
        <v>202</v>
      </c>
      <c r="E187" s="220" t="s">
        <v>19</v>
      </c>
      <c r="F187" s="221" t="s">
        <v>5356</v>
      </c>
      <c r="G187" s="219"/>
      <c r="H187" s="222">
        <v>175.5</v>
      </c>
      <c r="I187" s="223"/>
      <c r="J187" s="219"/>
      <c r="K187" s="219"/>
      <c r="L187" s="224"/>
      <c r="M187" s="225"/>
      <c r="N187" s="226"/>
      <c r="O187" s="226"/>
      <c r="P187" s="226"/>
      <c r="Q187" s="226"/>
      <c r="R187" s="226"/>
      <c r="S187" s="226"/>
      <c r="T187" s="227"/>
      <c r="AT187" s="228" t="s">
        <v>202</v>
      </c>
      <c r="AU187" s="228" t="s">
        <v>81</v>
      </c>
      <c r="AV187" s="14" t="s">
        <v>81</v>
      </c>
      <c r="AW187" s="14" t="s">
        <v>33</v>
      </c>
      <c r="AX187" s="14" t="s">
        <v>72</v>
      </c>
      <c r="AY187" s="228" t="s">
        <v>193</v>
      </c>
    </row>
    <row r="188" spans="1:65" s="14" customFormat="1">
      <c r="B188" s="218"/>
      <c r="C188" s="219"/>
      <c r="D188" s="209" t="s">
        <v>202</v>
      </c>
      <c r="E188" s="220" t="s">
        <v>19</v>
      </c>
      <c r="F188" s="221" t="s">
        <v>5357</v>
      </c>
      <c r="G188" s="219"/>
      <c r="H188" s="222">
        <v>34.56</v>
      </c>
      <c r="I188" s="223"/>
      <c r="J188" s="219"/>
      <c r="K188" s="219"/>
      <c r="L188" s="224"/>
      <c r="M188" s="225"/>
      <c r="N188" s="226"/>
      <c r="O188" s="226"/>
      <c r="P188" s="226"/>
      <c r="Q188" s="226"/>
      <c r="R188" s="226"/>
      <c r="S188" s="226"/>
      <c r="T188" s="227"/>
      <c r="AT188" s="228" t="s">
        <v>202</v>
      </c>
      <c r="AU188" s="228" t="s">
        <v>81</v>
      </c>
      <c r="AV188" s="14" t="s">
        <v>81</v>
      </c>
      <c r="AW188" s="14" t="s">
        <v>33</v>
      </c>
      <c r="AX188" s="14" t="s">
        <v>72</v>
      </c>
      <c r="AY188" s="228" t="s">
        <v>193</v>
      </c>
    </row>
    <row r="189" spans="1:65" s="14" customFormat="1">
      <c r="B189" s="218"/>
      <c r="C189" s="219"/>
      <c r="D189" s="209" t="s">
        <v>202</v>
      </c>
      <c r="E189" s="220" t="s">
        <v>19</v>
      </c>
      <c r="F189" s="221" t="s">
        <v>5358</v>
      </c>
      <c r="G189" s="219"/>
      <c r="H189" s="222">
        <v>11.52</v>
      </c>
      <c r="I189" s="223"/>
      <c r="J189" s="219"/>
      <c r="K189" s="219"/>
      <c r="L189" s="224"/>
      <c r="M189" s="225"/>
      <c r="N189" s="226"/>
      <c r="O189" s="226"/>
      <c r="P189" s="226"/>
      <c r="Q189" s="226"/>
      <c r="R189" s="226"/>
      <c r="S189" s="226"/>
      <c r="T189" s="227"/>
      <c r="AT189" s="228" t="s">
        <v>202</v>
      </c>
      <c r="AU189" s="228" t="s">
        <v>81</v>
      </c>
      <c r="AV189" s="14" t="s">
        <v>81</v>
      </c>
      <c r="AW189" s="14" t="s">
        <v>33</v>
      </c>
      <c r="AX189" s="14" t="s">
        <v>72</v>
      </c>
      <c r="AY189" s="228" t="s">
        <v>193</v>
      </c>
    </row>
    <row r="190" spans="1:65" s="2" customFormat="1" ht="16.5" customHeight="1">
      <c r="A190" s="36"/>
      <c r="B190" s="37"/>
      <c r="C190" s="251" t="s">
        <v>353</v>
      </c>
      <c r="D190" s="251" t="s">
        <v>451</v>
      </c>
      <c r="E190" s="252" t="s">
        <v>5199</v>
      </c>
      <c r="F190" s="253" t="s">
        <v>5200</v>
      </c>
      <c r="G190" s="254" t="s">
        <v>2109</v>
      </c>
      <c r="H190" s="255">
        <v>3.9</v>
      </c>
      <c r="I190" s="256"/>
      <c r="J190" s="257">
        <f>ROUND(I190*H190,2)</f>
        <v>0</v>
      </c>
      <c r="K190" s="253" t="s">
        <v>199</v>
      </c>
      <c r="L190" s="258"/>
      <c r="M190" s="259" t="s">
        <v>19</v>
      </c>
      <c r="N190" s="260" t="s">
        <v>43</v>
      </c>
      <c r="O190" s="66"/>
      <c r="P190" s="203">
        <f>O190*H190</f>
        <v>0</v>
      </c>
      <c r="Q190" s="203">
        <v>1E-3</v>
      </c>
      <c r="R190" s="203">
        <f>Q190*H190</f>
        <v>3.8999999999999998E-3</v>
      </c>
      <c r="S190" s="203">
        <v>0</v>
      </c>
      <c r="T190" s="204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205" t="s">
        <v>258</v>
      </c>
      <c r="AT190" s="205" t="s">
        <v>451</v>
      </c>
      <c r="AU190" s="205" t="s">
        <v>81</v>
      </c>
      <c r="AY190" s="19" t="s">
        <v>193</v>
      </c>
      <c r="BE190" s="206">
        <f>IF(N190="základní",J190,0)</f>
        <v>0</v>
      </c>
      <c r="BF190" s="206">
        <f>IF(N190="snížená",J190,0)</f>
        <v>0</v>
      </c>
      <c r="BG190" s="206">
        <f>IF(N190="zákl. přenesená",J190,0)</f>
        <v>0</v>
      </c>
      <c r="BH190" s="206">
        <f>IF(N190="sníž. přenesená",J190,0)</f>
        <v>0</v>
      </c>
      <c r="BI190" s="206">
        <f>IF(N190="nulová",J190,0)</f>
        <v>0</v>
      </c>
      <c r="BJ190" s="19" t="s">
        <v>79</v>
      </c>
      <c r="BK190" s="206">
        <f>ROUND(I190*H190,2)</f>
        <v>0</v>
      </c>
      <c r="BL190" s="19" t="s">
        <v>200</v>
      </c>
      <c r="BM190" s="205" t="s">
        <v>5413</v>
      </c>
    </row>
    <row r="191" spans="1:65" s="2" customFormat="1" ht="16.5" customHeight="1">
      <c r="A191" s="36"/>
      <c r="B191" s="37"/>
      <c r="C191" s="194" t="s">
        <v>361</v>
      </c>
      <c r="D191" s="194" t="s">
        <v>195</v>
      </c>
      <c r="E191" s="195" t="s">
        <v>5203</v>
      </c>
      <c r="F191" s="196" t="s">
        <v>5204</v>
      </c>
      <c r="G191" s="197" t="s">
        <v>305</v>
      </c>
      <c r="H191" s="198">
        <v>282.18</v>
      </c>
      <c r="I191" s="199"/>
      <c r="J191" s="200">
        <f>ROUND(I191*H191,2)</f>
        <v>0</v>
      </c>
      <c r="K191" s="196" t="s">
        <v>199</v>
      </c>
      <c r="L191" s="41"/>
      <c r="M191" s="201" t="s">
        <v>19</v>
      </c>
      <c r="N191" s="202" t="s">
        <v>43</v>
      </c>
      <c r="O191" s="66"/>
      <c r="P191" s="203">
        <f>O191*H191</f>
        <v>0</v>
      </c>
      <c r="Q191" s="203">
        <v>0</v>
      </c>
      <c r="R191" s="203">
        <f>Q191*H191</f>
        <v>0</v>
      </c>
      <c r="S191" s="203">
        <v>0</v>
      </c>
      <c r="T191" s="204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205" t="s">
        <v>200</v>
      </c>
      <c r="AT191" s="205" t="s">
        <v>195</v>
      </c>
      <c r="AU191" s="205" t="s">
        <v>81</v>
      </c>
      <c r="AY191" s="19" t="s">
        <v>193</v>
      </c>
      <c r="BE191" s="206">
        <f>IF(N191="základní",J191,0)</f>
        <v>0</v>
      </c>
      <c r="BF191" s="206">
        <f>IF(N191="snížená",J191,0)</f>
        <v>0</v>
      </c>
      <c r="BG191" s="206">
        <f>IF(N191="zákl. přenesená",J191,0)</f>
        <v>0</v>
      </c>
      <c r="BH191" s="206">
        <f>IF(N191="sníž. přenesená",J191,0)</f>
        <v>0</v>
      </c>
      <c r="BI191" s="206">
        <f>IF(N191="nulová",J191,0)</f>
        <v>0</v>
      </c>
      <c r="BJ191" s="19" t="s">
        <v>79</v>
      </c>
      <c r="BK191" s="206">
        <f>ROUND(I191*H191,2)</f>
        <v>0</v>
      </c>
      <c r="BL191" s="19" t="s">
        <v>200</v>
      </c>
      <c r="BM191" s="205" t="s">
        <v>5414</v>
      </c>
    </row>
    <row r="192" spans="1:65" s="14" customFormat="1">
      <c r="B192" s="218"/>
      <c r="C192" s="219"/>
      <c r="D192" s="209" t="s">
        <v>202</v>
      </c>
      <c r="E192" s="220" t="s">
        <v>19</v>
      </c>
      <c r="F192" s="221" t="s">
        <v>5354</v>
      </c>
      <c r="G192" s="219"/>
      <c r="H192" s="222">
        <v>9.6</v>
      </c>
      <c r="I192" s="223"/>
      <c r="J192" s="219"/>
      <c r="K192" s="219"/>
      <c r="L192" s="224"/>
      <c r="M192" s="225"/>
      <c r="N192" s="226"/>
      <c r="O192" s="226"/>
      <c r="P192" s="226"/>
      <c r="Q192" s="226"/>
      <c r="R192" s="226"/>
      <c r="S192" s="226"/>
      <c r="T192" s="227"/>
      <c r="AT192" s="228" t="s">
        <v>202</v>
      </c>
      <c r="AU192" s="228" t="s">
        <v>81</v>
      </c>
      <c r="AV192" s="14" t="s">
        <v>81</v>
      </c>
      <c r="AW192" s="14" t="s">
        <v>33</v>
      </c>
      <c r="AX192" s="14" t="s">
        <v>72</v>
      </c>
      <c r="AY192" s="228" t="s">
        <v>193</v>
      </c>
    </row>
    <row r="193" spans="1:65" s="14" customFormat="1">
      <c r="B193" s="218"/>
      <c r="C193" s="219"/>
      <c r="D193" s="209" t="s">
        <v>202</v>
      </c>
      <c r="E193" s="220" t="s">
        <v>19</v>
      </c>
      <c r="F193" s="221" t="s">
        <v>5355</v>
      </c>
      <c r="G193" s="219"/>
      <c r="H193" s="222">
        <v>51</v>
      </c>
      <c r="I193" s="223"/>
      <c r="J193" s="219"/>
      <c r="K193" s="219"/>
      <c r="L193" s="224"/>
      <c r="M193" s="225"/>
      <c r="N193" s="226"/>
      <c r="O193" s="226"/>
      <c r="P193" s="226"/>
      <c r="Q193" s="226"/>
      <c r="R193" s="226"/>
      <c r="S193" s="226"/>
      <c r="T193" s="227"/>
      <c r="AT193" s="228" t="s">
        <v>202</v>
      </c>
      <c r="AU193" s="228" t="s">
        <v>81</v>
      </c>
      <c r="AV193" s="14" t="s">
        <v>81</v>
      </c>
      <c r="AW193" s="14" t="s">
        <v>33</v>
      </c>
      <c r="AX193" s="14" t="s">
        <v>72</v>
      </c>
      <c r="AY193" s="228" t="s">
        <v>193</v>
      </c>
    </row>
    <row r="194" spans="1:65" s="14" customFormat="1">
      <c r="B194" s="218"/>
      <c r="C194" s="219"/>
      <c r="D194" s="209" t="s">
        <v>202</v>
      </c>
      <c r="E194" s="220" t="s">
        <v>19</v>
      </c>
      <c r="F194" s="221" t="s">
        <v>5356</v>
      </c>
      <c r="G194" s="219"/>
      <c r="H194" s="222">
        <v>175.5</v>
      </c>
      <c r="I194" s="223"/>
      <c r="J194" s="219"/>
      <c r="K194" s="219"/>
      <c r="L194" s="224"/>
      <c r="M194" s="225"/>
      <c r="N194" s="226"/>
      <c r="O194" s="226"/>
      <c r="P194" s="226"/>
      <c r="Q194" s="226"/>
      <c r="R194" s="226"/>
      <c r="S194" s="226"/>
      <c r="T194" s="227"/>
      <c r="AT194" s="228" t="s">
        <v>202</v>
      </c>
      <c r="AU194" s="228" t="s">
        <v>81</v>
      </c>
      <c r="AV194" s="14" t="s">
        <v>81</v>
      </c>
      <c r="AW194" s="14" t="s">
        <v>33</v>
      </c>
      <c r="AX194" s="14" t="s">
        <v>72</v>
      </c>
      <c r="AY194" s="228" t="s">
        <v>193</v>
      </c>
    </row>
    <row r="195" spans="1:65" s="14" customFormat="1">
      <c r="B195" s="218"/>
      <c r="C195" s="219"/>
      <c r="D195" s="209" t="s">
        <v>202</v>
      </c>
      <c r="E195" s="220" t="s">
        <v>19</v>
      </c>
      <c r="F195" s="221" t="s">
        <v>5357</v>
      </c>
      <c r="G195" s="219"/>
      <c r="H195" s="222">
        <v>34.56</v>
      </c>
      <c r="I195" s="223"/>
      <c r="J195" s="219"/>
      <c r="K195" s="219"/>
      <c r="L195" s="224"/>
      <c r="M195" s="225"/>
      <c r="N195" s="226"/>
      <c r="O195" s="226"/>
      <c r="P195" s="226"/>
      <c r="Q195" s="226"/>
      <c r="R195" s="226"/>
      <c r="S195" s="226"/>
      <c r="T195" s="227"/>
      <c r="AT195" s="228" t="s">
        <v>202</v>
      </c>
      <c r="AU195" s="228" t="s">
        <v>81</v>
      </c>
      <c r="AV195" s="14" t="s">
        <v>81</v>
      </c>
      <c r="AW195" s="14" t="s">
        <v>33</v>
      </c>
      <c r="AX195" s="14" t="s">
        <v>72</v>
      </c>
      <c r="AY195" s="228" t="s">
        <v>193</v>
      </c>
    </row>
    <row r="196" spans="1:65" s="14" customFormat="1">
      <c r="B196" s="218"/>
      <c r="C196" s="219"/>
      <c r="D196" s="209" t="s">
        <v>202</v>
      </c>
      <c r="E196" s="220" t="s">
        <v>19</v>
      </c>
      <c r="F196" s="221" t="s">
        <v>5358</v>
      </c>
      <c r="G196" s="219"/>
      <c r="H196" s="222">
        <v>11.52</v>
      </c>
      <c r="I196" s="223"/>
      <c r="J196" s="219"/>
      <c r="K196" s="219"/>
      <c r="L196" s="224"/>
      <c r="M196" s="225"/>
      <c r="N196" s="226"/>
      <c r="O196" s="226"/>
      <c r="P196" s="226"/>
      <c r="Q196" s="226"/>
      <c r="R196" s="226"/>
      <c r="S196" s="226"/>
      <c r="T196" s="227"/>
      <c r="AT196" s="228" t="s">
        <v>202</v>
      </c>
      <c r="AU196" s="228" t="s">
        <v>81</v>
      </c>
      <c r="AV196" s="14" t="s">
        <v>81</v>
      </c>
      <c r="AW196" s="14" t="s">
        <v>33</v>
      </c>
      <c r="AX196" s="14" t="s">
        <v>72</v>
      </c>
      <c r="AY196" s="228" t="s">
        <v>193</v>
      </c>
    </row>
    <row r="197" spans="1:65" s="12" customFormat="1" ht="22.9" customHeight="1">
      <c r="B197" s="178"/>
      <c r="C197" s="179"/>
      <c r="D197" s="180" t="s">
        <v>71</v>
      </c>
      <c r="E197" s="192" t="s">
        <v>209</v>
      </c>
      <c r="F197" s="192" t="s">
        <v>3595</v>
      </c>
      <c r="G197" s="179"/>
      <c r="H197" s="179"/>
      <c r="I197" s="182"/>
      <c r="J197" s="193">
        <f>BK197</f>
        <v>0</v>
      </c>
      <c r="K197" s="179"/>
      <c r="L197" s="184"/>
      <c r="M197" s="185"/>
      <c r="N197" s="186"/>
      <c r="O197" s="186"/>
      <c r="P197" s="187">
        <f>SUM(P198:P200)</f>
        <v>0</v>
      </c>
      <c r="Q197" s="186"/>
      <c r="R197" s="187">
        <f>SUM(R198:R200)</f>
        <v>0</v>
      </c>
      <c r="S197" s="186"/>
      <c r="T197" s="188">
        <f>SUM(T198:T200)</f>
        <v>0</v>
      </c>
      <c r="AR197" s="189" t="s">
        <v>79</v>
      </c>
      <c r="AT197" s="190" t="s">
        <v>71</v>
      </c>
      <c r="AU197" s="190" t="s">
        <v>79</v>
      </c>
      <c r="AY197" s="189" t="s">
        <v>193</v>
      </c>
      <c r="BK197" s="191">
        <f>SUM(BK198:BK200)</f>
        <v>0</v>
      </c>
    </row>
    <row r="198" spans="1:65" s="2" customFormat="1" ht="16.5" customHeight="1">
      <c r="A198" s="36"/>
      <c r="B198" s="37"/>
      <c r="C198" s="194" t="s">
        <v>369</v>
      </c>
      <c r="D198" s="194" t="s">
        <v>195</v>
      </c>
      <c r="E198" s="195" t="s">
        <v>5214</v>
      </c>
      <c r="F198" s="196" t="s">
        <v>5215</v>
      </c>
      <c r="G198" s="197" t="s">
        <v>391</v>
      </c>
      <c r="H198" s="198">
        <v>151</v>
      </c>
      <c r="I198" s="199"/>
      <c r="J198" s="200">
        <f>ROUND(I198*H198,2)</f>
        <v>0</v>
      </c>
      <c r="K198" s="196" t="s">
        <v>199</v>
      </c>
      <c r="L198" s="41"/>
      <c r="M198" s="201" t="s">
        <v>19</v>
      </c>
      <c r="N198" s="202" t="s">
        <v>43</v>
      </c>
      <c r="O198" s="66"/>
      <c r="P198" s="203">
        <f>O198*H198</f>
        <v>0</v>
      </c>
      <c r="Q198" s="203">
        <v>0</v>
      </c>
      <c r="R198" s="203">
        <f>Q198*H198</f>
        <v>0</v>
      </c>
      <c r="S198" s="203">
        <v>0</v>
      </c>
      <c r="T198" s="204">
        <f>S198*H198</f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205" t="s">
        <v>200</v>
      </c>
      <c r="AT198" s="205" t="s">
        <v>195</v>
      </c>
      <c r="AU198" s="205" t="s">
        <v>81</v>
      </c>
      <c r="AY198" s="19" t="s">
        <v>193</v>
      </c>
      <c r="BE198" s="206">
        <f>IF(N198="základní",J198,0)</f>
        <v>0</v>
      </c>
      <c r="BF198" s="206">
        <f>IF(N198="snížená",J198,0)</f>
        <v>0</v>
      </c>
      <c r="BG198" s="206">
        <f>IF(N198="zákl. přenesená",J198,0)</f>
        <v>0</v>
      </c>
      <c r="BH198" s="206">
        <f>IF(N198="sníž. přenesená",J198,0)</f>
        <v>0</v>
      </c>
      <c r="BI198" s="206">
        <f>IF(N198="nulová",J198,0)</f>
        <v>0</v>
      </c>
      <c r="BJ198" s="19" t="s">
        <v>79</v>
      </c>
      <c r="BK198" s="206">
        <f>ROUND(I198*H198,2)</f>
        <v>0</v>
      </c>
      <c r="BL198" s="19" t="s">
        <v>200</v>
      </c>
      <c r="BM198" s="205" t="s">
        <v>5415</v>
      </c>
    </row>
    <row r="199" spans="1:65" s="14" customFormat="1">
      <c r="B199" s="218"/>
      <c r="C199" s="219"/>
      <c r="D199" s="209" t="s">
        <v>202</v>
      </c>
      <c r="E199" s="220" t="s">
        <v>19</v>
      </c>
      <c r="F199" s="221" t="s">
        <v>5416</v>
      </c>
      <c r="G199" s="219"/>
      <c r="H199" s="222">
        <v>34</v>
      </c>
      <c r="I199" s="223"/>
      <c r="J199" s="219"/>
      <c r="K199" s="219"/>
      <c r="L199" s="224"/>
      <c r="M199" s="225"/>
      <c r="N199" s="226"/>
      <c r="O199" s="226"/>
      <c r="P199" s="226"/>
      <c r="Q199" s="226"/>
      <c r="R199" s="226"/>
      <c r="S199" s="226"/>
      <c r="T199" s="227"/>
      <c r="AT199" s="228" t="s">
        <v>202</v>
      </c>
      <c r="AU199" s="228" t="s">
        <v>81</v>
      </c>
      <c r="AV199" s="14" t="s">
        <v>81</v>
      </c>
      <c r="AW199" s="14" t="s">
        <v>33</v>
      </c>
      <c r="AX199" s="14" t="s">
        <v>72</v>
      </c>
      <c r="AY199" s="228" t="s">
        <v>193</v>
      </c>
    </row>
    <row r="200" spans="1:65" s="14" customFormat="1">
      <c r="B200" s="218"/>
      <c r="C200" s="219"/>
      <c r="D200" s="209" t="s">
        <v>202</v>
      </c>
      <c r="E200" s="220" t="s">
        <v>19</v>
      </c>
      <c r="F200" s="221" t="s">
        <v>5417</v>
      </c>
      <c r="G200" s="219"/>
      <c r="H200" s="222">
        <v>117</v>
      </c>
      <c r="I200" s="223"/>
      <c r="J200" s="219"/>
      <c r="K200" s="219"/>
      <c r="L200" s="224"/>
      <c r="M200" s="225"/>
      <c r="N200" s="226"/>
      <c r="O200" s="226"/>
      <c r="P200" s="226"/>
      <c r="Q200" s="226"/>
      <c r="R200" s="226"/>
      <c r="S200" s="226"/>
      <c r="T200" s="227"/>
      <c r="AT200" s="228" t="s">
        <v>202</v>
      </c>
      <c r="AU200" s="228" t="s">
        <v>81</v>
      </c>
      <c r="AV200" s="14" t="s">
        <v>81</v>
      </c>
      <c r="AW200" s="14" t="s">
        <v>33</v>
      </c>
      <c r="AX200" s="14" t="s">
        <v>72</v>
      </c>
      <c r="AY200" s="228" t="s">
        <v>193</v>
      </c>
    </row>
    <row r="201" spans="1:65" s="12" customFormat="1" ht="22.9" customHeight="1">
      <c r="B201" s="178"/>
      <c r="C201" s="179"/>
      <c r="D201" s="180" t="s">
        <v>71</v>
      </c>
      <c r="E201" s="192" t="s">
        <v>200</v>
      </c>
      <c r="F201" s="192" t="s">
        <v>509</v>
      </c>
      <c r="G201" s="179"/>
      <c r="H201" s="179"/>
      <c r="I201" s="182"/>
      <c r="J201" s="193">
        <f>BK201</f>
        <v>0</v>
      </c>
      <c r="K201" s="179"/>
      <c r="L201" s="184"/>
      <c r="M201" s="185"/>
      <c r="N201" s="186"/>
      <c r="O201" s="186"/>
      <c r="P201" s="187">
        <f>SUM(P202:P205)</f>
        <v>0</v>
      </c>
      <c r="Q201" s="186"/>
      <c r="R201" s="187">
        <f>SUM(R202:R205)</f>
        <v>0</v>
      </c>
      <c r="S201" s="186"/>
      <c r="T201" s="188">
        <f>SUM(T202:T205)</f>
        <v>0</v>
      </c>
      <c r="AR201" s="189" t="s">
        <v>79</v>
      </c>
      <c r="AT201" s="190" t="s">
        <v>71</v>
      </c>
      <c r="AU201" s="190" t="s">
        <v>79</v>
      </c>
      <c r="AY201" s="189" t="s">
        <v>193</v>
      </c>
      <c r="BK201" s="191">
        <f>SUM(BK202:BK205)</f>
        <v>0</v>
      </c>
    </row>
    <row r="202" spans="1:65" s="2" customFormat="1" ht="16.5" customHeight="1">
      <c r="A202" s="36"/>
      <c r="B202" s="37"/>
      <c r="C202" s="194" t="s">
        <v>374</v>
      </c>
      <c r="D202" s="194" t="s">
        <v>195</v>
      </c>
      <c r="E202" s="195" t="s">
        <v>5217</v>
      </c>
      <c r="F202" s="196" t="s">
        <v>5218</v>
      </c>
      <c r="G202" s="197" t="s">
        <v>198</v>
      </c>
      <c r="H202" s="198">
        <v>46.74</v>
      </c>
      <c r="I202" s="199"/>
      <c r="J202" s="200">
        <f>ROUND(I202*H202,2)</f>
        <v>0</v>
      </c>
      <c r="K202" s="196" t="s">
        <v>199</v>
      </c>
      <c r="L202" s="41"/>
      <c r="M202" s="201" t="s">
        <v>19</v>
      </c>
      <c r="N202" s="202" t="s">
        <v>43</v>
      </c>
      <c r="O202" s="66"/>
      <c r="P202" s="203">
        <f>O202*H202</f>
        <v>0</v>
      </c>
      <c r="Q202" s="203">
        <v>0</v>
      </c>
      <c r="R202" s="203">
        <f>Q202*H202</f>
        <v>0</v>
      </c>
      <c r="S202" s="203">
        <v>0</v>
      </c>
      <c r="T202" s="204">
        <f>S202*H202</f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205" t="s">
        <v>200</v>
      </c>
      <c r="AT202" s="205" t="s">
        <v>195</v>
      </c>
      <c r="AU202" s="205" t="s">
        <v>81</v>
      </c>
      <c r="AY202" s="19" t="s">
        <v>193</v>
      </c>
      <c r="BE202" s="206">
        <f>IF(N202="základní",J202,0)</f>
        <v>0</v>
      </c>
      <c r="BF202" s="206">
        <f>IF(N202="snížená",J202,0)</f>
        <v>0</v>
      </c>
      <c r="BG202" s="206">
        <f>IF(N202="zákl. přenesená",J202,0)</f>
        <v>0</v>
      </c>
      <c r="BH202" s="206">
        <f>IF(N202="sníž. přenesená",J202,0)</f>
        <v>0</v>
      </c>
      <c r="BI202" s="206">
        <f>IF(N202="nulová",J202,0)</f>
        <v>0</v>
      </c>
      <c r="BJ202" s="19" t="s">
        <v>79</v>
      </c>
      <c r="BK202" s="206">
        <f>ROUND(I202*H202,2)</f>
        <v>0</v>
      </c>
      <c r="BL202" s="19" t="s">
        <v>200</v>
      </c>
      <c r="BM202" s="205" t="s">
        <v>5418</v>
      </c>
    </row>
    <row r="203" spans="1:65" s="14" customFormat="1">
      <c r="B203" s="218"/>
      <c r="C203" s="219"/>
      <c r="D203" s="209" t="s">
        <v>202</v>
      </c>
      <c r="E203" s="220" t="s">
        <v>19</v>
      </c>
      <c r="F203" s="221" t="s">
        <v>5419</v>
      </c>
      <c r="G203" s="219"/>
      <c r="H203" s="222">
        <v>1.44</v>
      </c>
      <c r="I203" s="223"/>
      <c r="J203" s="219"/>
      <c r="K203" s="219"/>
      <c r="L203" s="224"/>
      <c r="M203" s="225"/>
      <c r="N203" s="226"/>
      <c r="O203" s="226"/>
      <c r="P203" s="226"/>
      <c r="Q203" s="226"/>
      <c r="R203" s="226"/>
      <c r="S203" s="226"/>
      <c r="T203" s="227"/>
      <c r="AT203" s="228" t="s">
        <v>202</v>
      </c>
      <c r="AU203" s="228" t="s">
        <v>81</v>
      </c>
      <c r="AV203" s="14" t="s">
        <v>81</v>
      </c>
      <c r="AW203" s="14" t="s">
        <v>33</v>
      </c>
      <c r="AX203" s="14" t="s">
        <v>72</v>
      </c>
      <c r="AY203" s="228" t="s">
        <v>193</v>
      </c>
    </row>
    <row r="204" spans="1:65" s="14" customFormat="1">
      <c r="B204" s="218"/>
      <c r="C204" s="219"/>
      <c r="D204" s="209" t="s">
        <v>202</v>
      </c>
      <c r="E204" s="220" t="s">
        <v>19</v>
      </c>
      <c r="F204" s="221" t="s">
        <v>5420</v>
      </c>
      <c r="G204" s="219"/>
      <c r="H204" s="222">
        <v>10.199999999999999</v>
      </c>
      <c r="I204" s="223"/>
      <c r="J204" s="219"/>
      <c r="K204" s="219"/>
      <c r="L204" s="224"/>
      <c r="M204" s="225"/>
      <c r="N204" s="226"/>
      <c r="O204" s="226"/>
      <c r="P204" s="226"/>
      <c r="Q204" s="226"/>
      <c r="R204" s="226"/>
      <c r="S204" s="226"/>
      <c r="T204" s="227"/>
      <c r="AT204" s="228" t="s">
        <v>202</v>
      </c>
      <c r="AU204" s="228" t="s">
        <v>81</v>
      </c>
      <c r="AV204" s="14" t="s">
        <v>81</v>
      </c>
      <c r="AW204" s="14" t="s">
        <v>33</v>
      </c>
      <c r="AX204" s="14" t="s">
        <v>72</v>
      </c>
      <c r="AY204" s="228" t="s">
        <v>193</v>
      </c>
    </row>
    <row r="205" spans="1:65" s="14" customFormat="1">
      <c r="B205" s="218"/>
      <c r="C205" s="219"/>
      <c r="D205" s="209" t="s">
        <v>202</v>
      </c>
      <c r="E205" s="220" t="s">
        <v>19</v>
      </c>
      <c r="F205" s="221" t="s">
        <v>5421</v>
      </c>
      <c r="G205" s="219"/>
      <c r="H205" s="222">
        <v>35.1</v>
      </c>
      <c r="I205" s="223"/>
      <c r="J205" s="219"/>
      <c r="K205" s="219"/>
      <c r="L205" s="224"/>
      <c r="M205" s="225"/>
      <c r="N205" s="226"/>
      <c r="O205" s="226"/>
      <c r="P205" s="226"/>
      <c r="Q205" s="226"/>
      <c r="R205" s="226"/>
      <c r="S205" s="226"/>
      <c r="T205" s="227"/>
      <c r="AT205" s="228" t="s">
        <v>202</v>
      </c>
      <c r="AU205" s="228" t="s">
        <v>81</v>
      </c>
      <c r="AV205" s="14" t="s">
        <v>81</v>
      </c>
      <c r="AW205" s="14" t="s">
        <v>33</v>
      </c>
      <c r="AX205" s="14" t="s">
        <v>72</v>
      </c>
      <c r="AY205" s="228" t="s">
        <v>193</v>
      </c>
    </row>
    <row r="206" spans="1:65" s="12" customFormat="1" ht="22.9" customHeight="1">
      <c r="B206" s="178"/>
      <c r="C206" s="179"/>
      <c r="D206" s="180" t="s">
        <v>71</v>
      </c>
      <c r="E206" s="192" t="s">
        <v>258</v>
      </c>
      <c r="F206" s="192" t="s">
        <v>5232</v>
      </c>
      <c r="G206" s="179"/>
      <c r="H206" s="179"/>
      <c r="I206" s="182"/>
      <c r="J206" s="193">
        <f>BK206</f>
        <v>0</v>
      </c>
      <c r="K206" s="179"/>
      <c r="L206" s="184"/>
      <c r="M206" s="185"/>
      <c r="N206" s="186"/>
      <c r="O206" s="186"/>
      <c r="P206" s="187">
        <f>SUM(P207:P273)</f>
        <v>0</v>
      </c>
      <c r="Q206" s="186"/>
      <c r="R206" s="187">
        <f>SUM(R207:R273)</f>
        <v>29.5869474</v>
      </c>
      <c r="S206" s="186"/>
      <c r="T206" s="188">
        <f>SUM(T207:T273)</f>
        <v>0</v>
      </c>
      <c r="AR206" s="189" t="s">
        <v>79</v>
      </c>
      <c r="AT206" s="190" t="s">
        <v>71</v>
      </c>
      <c r="AU206" s="190" t="s">
        <v>79</v>
      </c>
      <c r="AY206" s="189" t="s">
        <v>193</v>
      </c>
      <c r="BK206" s="191">
        <f>SUM(BK207:BK273)</f>
        <v>0</v>
      </c>
    </row>
    <row r="207" spans="1:65" s="2" customFormat="1" ht="21.75" customHeight="1">
      <c r="A207" s="36"/>
      <c r="B207" s="37"/>
      <c r="C207" s="194" t="s">
        <v>382</v>
      </c>
      <c r="D207" s="194" t="s">
        <v>195</v>
      </c>
      <c r="E207" s="195" t="s">
        <v>5422</v>
      </c>
      <c r="F207" s="196" t="s">
        <v>5423</v>
      </c>
      <c r="G207" s="197" t="s">
        <v>391</v>
      </c>
      <c r="H207" s="198">
        <v>12</v>
      </c>
      <c r="I207" s="199"/>
      <c r="J207" s="200">
        <f>ROUND(I207*H207,2)</f>
        <v>0</v>
      </c>
      <c r="K207" s="196" t="s">
        <v>199</v>
      </c>
      <c r="L207" s="41"/>
      <c r="M207" s="201" t="s">
        <v>19</v>
      </c>
      <c r="N207" s="202" t="s">
        <v>43</v>
      </c>
      <c r="O207" s="66"/>
      <c r="P207" s="203">
        <f>O207*H207</f>
        <v>0</v>
      </c>
      <c r="Q207" s="203">
        <v>0</v>
      </c>
      <c r="R207" s="203">
        <f>Q207*H207</f>
        <v>0</v>
      </c>
      <c r="S207" s="203">
        <v>0</v>
      </c>
      <c r="T207" s="204">
        <f>S207*H207</f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205" t="s">
        <v>200</v>
      </c>
      <c r="AT207" s="205" t="s">
        <v>195</v>
      </c>
      <c r="AU207" s="205" t="s">
        <v>81</v>
      </c>
      <c r="AY207" s="19" t="s">
        <v>193</v>
      </c>
      <c r="BE207" s="206">
        <f>IF(N207="základní",J207,0)</f>
        <v>0</v>
      </c>
      <c r="BF207" s="206">
        <f>IF(N207="snížená",J207,0)</f>
        <v>0</v>
      </c>
      <c r="BG207" s="206">
        <f>IF(N207="zákl. přenesená",J207,0)</f>
        <v>0</v>
      </c>
      <c r="BH207" s="206">
        <f>IF(N207="sníž. přenesená",J207,0)</f>
        <v>0</v>
      </c>
      <c r="BI207" s="206">
        <f>IF(N207="nulová",J207,0)</f>
        <v>0</v>
      </c>
      <c r="BJ207" s="19" t="s">
        <v>79</v>
      </c>
      <c r="BK207" s="206">
        <f>ROUND(I207*H207,2)</f>
        <v>0</v>
      </c>
      <c r="BL207" s="19" t="s">
        <v>200</v>
      </c>
      <c r="BM207" s="205" t="s">
        <v>5424</v>
      </c>
    </row>
    <row r="208" spans="1:65" s="14" customFormat="1">
      <c r="B208" s="218"/>
      <c r="C208" s="219"/>
      <c r="D208" s="209" t="s">
        <v>202</v>
      </c>
      <c r="E208" s="220" t="s">
        <v>19</v>
      </c>
      <c r="F208" s="221" t="s">
        <v>5425</v>
      </c>
      <c r="G208" s="219"/>
      <c r="H208" s="222">
        <v>12</v>
      </c>
      <c r="I208" s="223"/>
      <c r="J208" s="219"/>
      <c r="K208" s="219"/>
      <c r="L208" s="224"/>
      <c r="M208" s="225"/>
      <c r="N208" s="226"/>
      <c r="O208" s="226"/>
      <c r="P208" s="226"/>
      <c r="Q208" s="226"/>
      <c r="R208" s="226"/>
      <c r="S208" s="226"/>
      <c r="T208" s="227"/>
      <c r="AT208" s="228" t="s">
        <v>202</v>
      </c>
      <c r="AU208" s="228" t="s">
        <v>81</v>
      </c>
      <c r="AV208" s="14" t="s">
        <v>81</v>
      </c>
      <c r="AW208" s="14" t="s">
        <v>33</v>
      </c>
      <c r="AX208" s="14" t="s">
        <v>72</v>
      </c>
      <c r="AY208" s="228" t="s">
        <v>193</v>
      </c>
    </row>
    <row r="209" spans="1:65" s="2" customFormat="1" ht="16.5" customHeight="1">
      <c r="A209" s="36"/>
      <c r="B209" s="37"/>
      <c r="C209" s="251" t="s">
        <v>388</v>
      </c>
      <c r="D209" s="251" t="s">
        <v>451</v>
      </c>
      <c r="E209" s="252" t="s">
        <v>5426</v>
      </c>
      <c r="F209" s="253" t="s">
        <v>5427</v>
      </c>
      <c r="G209" s="254" t="s">
        <v>391</v>
      </c>
      <c r="H209" s="255">
        <v>12.18</v>
      </c>
      <c r="I209" s="256"/>
      <c r="J209" s="257">
        <f>ROUND(I209*H209,2)</f>
        <v>0</v>
      </c>
      <c r="K209" s="253" t="s">
        <v>199</v>
      </c>
      <c r="L209" s="258"/>
      <c r="M209" s="259" t="s">
        <v>19</v>
      </c>
      <c r="N209" s="260" t="s">
        <v>43</v>
      </c>
      <c r="O209" s="66"/>
      <c r="P209" s="203">
        <f>O209*H209</f>
        <v>0</v>
      </c>
      <c r="Q209" s="203">
        <v>4.2999999999999999E-4</v>
      </c>
      <c r="R209" s="203">
        <f>Q209*H209</f>
        <v>5.2373999999999997E-3</v>
      </c>
      <c r="S209" s="203">
        <v>0</v>
      </c>
      <c r="T209" s="204">
        <f>S209*H209</f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205" t="s">
        <v>258</v>
      </c>
      <c r="AT209" s="205" t="s">
        <v>451</v>
      </c>
      <c r="AU209" s="205" t="s">
        <v>81</v>
      </c>
      <c r="AY209" s="19" t="s">
        <v>193</v>
      </c>
      <c r="BE209" s="206">
        <f>IF(N209="základní",J209,0)</f>
        <v>0</v>
      </c>
      <c r="BF209" s="206">
        <f>IF(N209="snížená",J209,0)</f>
        <v>0</v>
      </c>
      <c r="BG209" s="206">
        <f>IF(N209="zákl. přenesená",J209,0)</f>
        <v>0</v>
      </c>
      <c r="BH209" s="206">
        <f>IF(N209="sníž. přenesená",J209,0)</f>
        <v>0</v>
      </c>
      <c r="BI209" s="206">
        <f>IF(N209="nulová",J209,0)</f>
        <v>0</v>
      </c>
      <c r="BJ209" s="19" t="s">
        <v>79</v>
      </c>
      <c r="BK209" s="206">
        <f>ROUND(I209*H209,2)</f>
        <v>0</v>
      </c>
      <c r="BL209" s="19" t="s">
        <v>200</v>
      </c>
      <c r="BM209" s="205" t="s">
        <v>5428</v>
      </c>
    </row>
    <row r="210" spans="1:65" s="14" customFormat="1">
      <c r="B210" s="218"/>
      <c r="C210" s="219"/>
      <c r="D210" s="209" t="s">
        <v>202</v>
      </c>
      <c r="E210" s="219"/>
      <c r="F210" s="221" t="s">
        <v>5429</v>
      </c>
      <c r="G210" s="219"/>
      <c r="H210" s="222">
        <v>12.18</v>
      </c>
      <c r="I210" s="223"/>
      <c r="J210" s="219"/>
      <c r="K210" s="219"/>
      <c r="L210" s="224"/>
      <c r="M210" s="225"/>
      <c r="N210" s="226"/>
      <c r="O210" s="226"/>
      <c r="P210" s="226"/>
      <c r="Q210" s="226"/>
      <c r="R210" s="226"/>
      <c r="S210" s="226"/>
      <c r="T210" s="227"/>
      <c r="AT210" s="228" t="s">
        <v>202</v>
      </c>
      <c r="AU210" s="228" t="s">
        <v>81</v>
      </c>
      <c r="AV210" s="14" t="s">
        <v>81</v>
      </c>
      <c r="AW210" s="14" t="s">
        <v>4</v>
      </c>
      <c r="AX210" s="14" t="s">
        <v>79</v>
      </c>
      <c r="AY210" s="228" t="s">
        <v>193</v>
      </c>
    </row>
    <row r="211" spans="1:65" s="2" customFormat="1" ht="21.75" customHeight="1">
      <c r="A211" s="36"/>
      <c r="B211" s="37"/>
      <c r="C211" s="194" t="s">
        <v>394</v>
      </c>
      <c r="D211" s="194" t="s">
        <v>195</v>
      </c>
      <c r="E211" s="195" t="s">
        <v>5430</v>
      </c>
      <c r="F211" s="196" t="s">
        <v>5431</v>
      </c>
      <c r="G211" s="197" t="s">
        <v>391</v>
      </c>
      <c r="H211" s="198">
        <v>151</v>
      </c>
      <c r="I211" s="199"/>
      <c r="J211" s="200">
        <f>ROUND(I211*H211,2)</f>
        <v>0</v>
      </c>
      <c r="K211" s="196" t="s">
        <v>199</v>
      </c>
      <c r="L211" s="41"/>
      <c r="M211" s="201" t="s">
        <v>19</v>
      </c>
      <c r="N211" s="202" t="s">
        <v>43</v>
      </c>
      <c r="O211" s="66"/>
      <c r="P211" s="203">
        <f>O211*H211</f>
        <v>0</v>
      </c>
      <c r="Q211" s="203">
        <v>2.7599999999999999E-3</v>
      </c>
      <c r="R211" s="203">
        <f>Q211*H211</f>
        <v>0.41675999999999996</v>
      </c>
      <c r="S211" s="203">
        <v>0</v>
      </c>
      <c r="T211" s="204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205" t="s">
        <v>200</v>
      </c>
      <c r="AT211" s="205" t="s">
        <v>195</v>
      </c>
      <c r="AU211" s="205" t="s">
        <v>81</v>
      </c>
      <c r="AY211" s="19" t="s">
        <v>193</v>
      </c>
      <c r="BE211" s="206">
        <f>IF(N211="základní",J211,0)</f>
        <v>0</v>
      </c>
      <c r="BF211" s="206">
        <f>IF(N211="snížená",J211,0)</f>
        <v>0</v>
      </c>
      <c r="BG211" s="206">
        <f>IF(N211="zákl. přenesená",J211,0)</f>
        <v>0</v>
      </c>
      <c r="BH211" s="206">
        <f>IF(N211="sníž. přenesená",J211,0)</f>
        <v>0</v>
      </c>
      <c r="BI211" s="206">
        <f>IF(N211="nulová",J211,0)</f>
        <v>0</v>
      </c>
      <c r="BJ211" s="19" t="s">
        <v>79</v>
      </c>
      <c r="BK211" s="206">
        <f>ROUND(I211*H211,2)</f>
        <v>0</v>
      </c>
      <c r="BL211" s="19" t="s">
        <v>200</v>
      </c>
      <c r="BM211" s="205" t="s">
        <v>5432</v>
      </c>
    </row>
    <row r="212" spans="1:65" s="14" customFormat="1">
      <c r="B212" s="218"/>
      <c r="C212" s="219"/>
      <c r="D212" s="209" t="s">
        <v>202</v>
      </c>
      <c r="E212" s="220" t="s">
        <v>19</v>
      </c>
      <c r="F212" s="221" t="s">
        <v>5416</v>
      </c>
      <c r="G212" s="219"/>
      <c r="H212" s="222">
        <v>34</v>
      </c>
      <c r="I212" s="223"/>
      <c r="J212" s="219"/>
      <c r="K212" s="219"/>
      <c r="L212" s="224"/>
      <c r="M212" s="225"/>
      <c r="N212" s="226"/>
      <c r="O212" s="226"/>
      <c r="P212" s="226"/>
      <c r="Q212" s="226"/>
      <c r="R212" s="226"/>
      <c r="S212" s="226"/>
      <c r="T212" s="227"/>
      <c r="AT212" s="228" t="s">
        <v>202</v>
      </c>
      <c r="AU212" s="228" t="s">
        <v>81</v>
      </c>
      <c r="AV212" s="14" t="s">
        <v>81</v>
      </c>
      <c r="AW212" s="14" t="s">
        <v>33</v>
      </c>
      <c r="AX212" s="14" t="s">
        <v>72</v>
      </c>
      <c r="AY212" s="228" t="s">
        <v>193</v>
      </c>
    </row>
    <row r="213" spans="1:65" s="14" customFormat="1">
      <c r="B213" s="218"/>
      <c r="C213" s="219"/>
      <c r="D213" s="209" t="s">
        <v>202</v>
      </c>
      <c r="E213" s="220" t="s">
        <v>19</v>
      </c>
      <c r="F213" s="221" t="s">
        <v>5417</v>
      </c>
      <c r="G213" s="219"/>
      <c r="H213" s="222">
        <v>117</v>
      </c>
      <c r="I213" s="223"/>
      <c r="J213" s="219"/>
      <c r="K213" s="219"/>
      <c r="L213" s="224"/>
      <c r="M213" s="225"/>
      <c r="N213" s="226"/>
      <c r="O213" s="226"/>
      <c r="P213" s="226"/>
      <c r="Q213" s="226"/>
      <c r="R213" s="226"/>
      <c r="S213" s="226"/>
      <c r="T213" s="227"/>
      <c r="AT213" s="228" t="s">
        <v>202</v>
      </c>
      <c r="AU213" s="228" t="s">
        <v>81</v>
      </c>
      <c r="AV213" s="14" t="s">
        <v>81</v>
      </c>
      <c r="AW213" s="14" t="s">
        <v>33</v>
      </c>
      <c r="AX213" s="14" t="s">
        <v>72</v>
      </c>
      <c r="AY213" s="228" t="s">
        <v>193</v>
      </c>
    </row>
    <row r="214" spans="1:65" s="2" customFormat="1" ht="21.75" customHeight="1">
      <c r="A214" s="36"/>
      <c r="B214" s="37"/>
      <c r="C214" s="194" t="s">
        <v>399</v>
      </c>
      <c r="D214" s="194" t="s">
        <v>195</v>
      </c>
      <c r="E214" s="195" t="s">
        <v>5279</v>
      </c>
      <c r="F214" s="196" t="s">
        <v>5280</v>
      </c>
      <c r="G214" s="197" t="s">
        <v>402</v>
      </c>
      <c r="H214" s="198">
        <v>3</v>
      </c>
      <c r="I214" s="199"/>
      <c r="J214" s="200">
        <f>ROUND(I214*H214,2)</f>
        <v>0</v>
      </c>
      <c r="K214" s="196" t="s">
        <v>199</v>
      </c>
      <c r="L214" s="41"/>
      <c r="M214" s="201" t="s">
        <v>19</v>
      </c>
      <c r="N214" s="202" t="s">
        <v>43</v>
      </c>
      <c r="O214" s="66"/>
      <c r="P214" s="203">
        <f>O214*H214</f>
        <v>0</v>
      </c>
      <c r="Q214" s="203">
        <v>0</v>
      </c>
      <c r="R214" s="203">
        <f>Q214*H214</f>
        <v>0</v>
      </c>
      <c r="S214" s="203">
        <v>0</v>
      </c>
      <c r="T214" s="204">
        <f>S214*H214</f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205" t="s">
        <v>200</v>
      </c>
      <c r="AT214" s="205" t="s">
        <v>195</v>
      </c>
      <c r="AU214" s="205" t="s">
        <v>81</v>
      </c>
      <c r="AY214" s="19" t="s">
        <v>193</v>
      </c>
      <c r="BE214" s="206">
        <f>IF(N214="základní",J214,0)</f>
        <v>0</v>
      </c>
      <c r="BF214" s="206">
        <f>IF(N214="snížená",J214,0)</f>
        <v>0</v>
      </c>
      <c r="BG214" s="206">
        <f>IF(N214="zákl. přenesená",J214,0)</f>
        <v>0</v>
      </c>
      <c r="BH214" s="206">
        <f>IF(N214="sníž. přenesená",J214,0)</f>
        <v>0</v>
      </c>
      <c r="BI214" s="206">
        <f>IF(N214="nulová",J214,0)</f>
        <v>0</v>
      </c>
      <c r="BJ214" s="19" t="s">
        <v>79</v>
      </c>
      <c r="BK214" s="206">
        <f>ROUND(I214*H214,2)</f>
        <v>0</v>
      </c>
      <c r="BL214" s="19" t="s">
        <v>200</v>
      </c>
      <c r="BM214" s="205" t="s">
        <v>5433</v>
      </c>
    </row>
    <row r="215" spans="1:65" s="14" customFormat="1">
      <c r="B215" s="218"/>
      <c r="C215" s="219"/>
      <c r="D215" s="209" t="s">
        <v>202</v>
      </c>
      <c r="E215" s="220" t="s">
        <v>19</v>
      </c>
      <c r="F215" s="221" t="s">
        <v>5434</v>
      </c>
      <c r="G215" s="219"/>
      <c r="H215" s="222">
        <v>3</v>
      </c>
      <c r="I215" s="223"/>
      <c r="J215" s="219"/>
      <c r="K215" s="219"/>
      <c r="L215" s="224"/>
      <c r="M215" s="225"/>
      <c r="N215" s="226"/>
      <c r="O215" s="226"/>
      <c r="P215" s="226"/>
      <c r="Q215" s="226"/>
      <c r="R215" s="226"/>
      <c r="S215" s="226"/>
      <c r="T215" s="227"/>
      <c r="AT215" s="228" t="s">
        <v>202</v>
      </c>
      <c r="AU215" s="228" t="s">
        <v>81</v>
      </c>
      <c r="AV215" s="14" t="s">
        <v>81</v>
      </c>
      <c r="AW215" s="14" t="s">
        <v>33</v>
      </c>
      <c r="AX215" s="14" t="s">
        <v>72</v>
      </c>
      <c r="AY215" s="228" t="s">
        <v>193</v>
      </c>
    </row>
    <row r="216" spans="1:65" s="2" customFormat="1" ht="16.5" customHeight="1">
      <c r="A216" s="36"/>
      <c r="B216" s="37"/>
      <c r="C216" s="251" t="s">
        <v>404</v>
      </c>
      <c r="D216" s="251" t="s">
        <v>451</v>
      </c>
      <c r="E216" s="252" t="s">
        <v>5282</v>
      </c>
      <c r="F216" s="253" t="s">
        <v>5283</v>
      </c>
      <c r="G216" s="254" t="s">
        <v>402</v>
      </c>
      <c r="H216" s="255">
        <v>3</v>
      </c>
      <c r="I216" s="256"/>
      <c r="J216" s="257">
        <f>ROUND(I216*H216,2)</f>
        <v>0</v>
      </c>
      <c r="K216" s="253" t="s">
        <v>199</v>
      </c>
      <c r="L216" s="258"/>
      <c r="M216" s="259" t="s">
        <v>19</v>
      </c>
      <c r="N216" s="260" t="s">
        <v>43</v>
      </c>
      <c r="O216" s="66"/>
      <c r="P216" s="203">
        <f>O216*H216</f>
        <v>0</v>
      </c>
      <c r="Q216" s="203">
        <v>8.4000000000000003E-4</v>
      </c>
      <c r="R216" s="203">
        <f>Q216*H216</f>
        <v>2.5200000000000001E-3</v>
      </c>
      <c r="S216" s="203">
        <v>0</v>
      </c>
      <c r="T216" s="204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205" t="s">
        <v>258</v>
      </c>
      <c r="AT216" s="205" t="s">
        <v>451</v>
      </c>
      <c r="AU216" s="205" t="s">
        <v>81</v>
      </c>
      <c r="AY216" s="19" t="s">
        <v>193</v>
      </c>
      <c r="BE216" s="206">
        <f>IF(N216="základní",J216,0)</f>
        <v>0</v>
      </c>
      <c r="BF216" s="206">
        <f>IF(N216="snížená",J216,0)</f>
        <v>0</v>
      </c>
      <c r="BG216" s="206">
        <f>IF(N216="zákl. přenesená",J216,0)</f>
        <v>0</v>
      </c>
      <c r="BH216" s="206">
        <f>IF(N216="sníž. přenesená",J216,0)</f>
        <v>0</v>
      </c>
      <c r="BI216" s="206">
        <f>IF(N216="nulová",J216,0)</f>
        <v>0</v>
      </c>
      <c r="BJ216" s="19" t="s">
        <v>79</v>
      </c>
      <c r="BK216" s="206">
        <f>ROUND(I216*H216,2)</f>
        <v>0</v>
      </c>
      <c r="BL216" s="19" t="s">
        <v>200</v>
      </c>
      <c r="BM216" s="205" t="s">
        <v>5435</v>
      </c>
    </row>
    <row r="217" spans="1:65" s="2" customFormat="1" ht="21.75" customHeight="1">
      <c r="A217" s="36"/>
      <c r="B217" s="37"/>
      <c r="C217" s="194" t="s">
        <v>408</v>
      </c>
      <c r="D217" s="194" t="s">
        <v>195</v>
      </c>
      <c r="E217" s="195" t="s">
        <v>5436</v>
      </c>
      <c r="F217" s="196" t="s">
        <v>5437</v>
      </c>
      <c r="G217" s="197" t="s">
        <v>402</v>
      </c>
      <c r="H217" s="198">
        <v>29</v>
      </c>
      <c r="I217" s="199"/>
      <c r="J217" s="200">
        <f>ROUND(I217*H217,2)</f>
        <v>0</v>
      </c>
      <c r="K217" s="196" t="s">
        <v>199</v>
      </c>
      <c r="L217" s="41"/>
      <c r="M217" s="201" t="s">
        <v>19</v>
      </c>
      <c r="N217" s="202" t="s">
        <v>43</v>
      </c>
      <c r="O217" s="66"/>
      <c r="P217" s="203">
        <f>O217*H217</f>
        <v>0</v>
      </c>
      <c r="Q217" s="203">
        <v>0</v>
      </c>
      <c r="R217" s="203">
        <f>Q217*H217</f>
        <v>0</v>
      </c>
      <c r="S217" s="203">
        <v>0</v>
      </c>
      <c r="T217" s="204">
        <f>S217*H217</f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205" t="s">
        <v>200</v>
      </c>
      <c r="AT217" s="205" t="s">
        <v>195</v>
      </c>
      <c r="AU217" s="205" t="s">
        <v>81</v>
      </c>
      <c r="AY217" s="19" t="s">
        <v>193</v>
      </c>
      <c r="BE217" s="206">
        <f>IF(N217="základní",J217,0)</f>
        <v>0</v>
      </c>
      <c r="BF217" s="206">
        <f>IF(N217="snížená",J217,0)</f>
        <v>0</v>
      </c>
      <c r="BG217" s="206">
        <f>IF(N217="zákl. přenesená",J217,0)</f>
        <v>0</v>
      </c>
      <c r="BH217" s="206">
        <f>IF(N217="sníž. přenesená",J217,0)</f>
        <v>0</v>
      </c>
      <c r="BI217" s="206">
        <f>IF(N217="nulová",J217,0)</f>
        <v>0</v>
      </c>
      <c r="BJ217" s="19" t="s">
        <v>79</v>
      </c>
      <c r="BK217" s="206">
        <f>ROUND(I217*H217,2)</f>
        <v>0</v>
      </c>
      <c r="BL217" s="19" t="s">
        <v>200</v>
      </c>
      <c r="BM217" s="205" t="s">
        <v>5438</v>
      </c>
    </row>
    <row r="218" spans="1:65" s="14" customFormat="1">
      <c r="B218" s="218"/>
      <c r="C218" s="219"/>
      <c r="D218" s="209" t="s">
        <v>202</v>
      </c>
      <c r="E218" s="220" t="s">
        <v>19</v>
      </c>
      <c r="F218" s="221" t="s">
        <v>5439</v>
      </c>
      <c r="G218" s="219"/>
      <c r="H218" s="222">
        <v>25</v>
      </c>
      <c r="I218" s="223"/>
      <c r="J218" s="219"/>
      <c r="K218" s="219"/>
      <c r="L218" s="224"/>
      <c r="M218" s="225"/>
      <c r="N218" s="226"/>
      <c r="O218" s="226"/>
      <c r="P218" s="226"/>
      <c r="Q218" s="226"/>
      <c r="R218" s="226"/>
      <c r="S218" s="226"/>
      <c r="T218" s="227"/>
      <c r="AT218" s="228" t="s">
        <v>202</v>
      </c>
      <c r="AU218" s="228" t="s">
        <v>81</v>
      </c>
      <c r="AV218" s="14" t="s">
        <v>81</v>
      </c>
      <c r="AW218" s="14" t="s">
        <v>33</v>
      </c>
      <c r="AX218" s="14" t="s">
        <v>72</v>
      </c>
      <c r="AY218" s="228" t="s">
        <v>193</v>
      </c>
    </row>
    <row r="219" spans="1:65" s="14" customFormat="1">
      <c r="B219" s="218"/>
      <c r="C219" s="219"/>
      <c r="D219" s="209" t="s">
        <v>202</v>
      </c>
      <c r="E219" s="220" t="s">
        <v>19</v>
      </c>
      <c r="F219" s="221" t="s">
        <v>5440</v>
      </c>
      <c r="G219" s="219"/>
      <c r="H219" s="222">
        <v>4</v>
      </c>
      <c r="I219" s="223"/>
      <c r="J219" s="219"/>
      <c r="K219" s="219"/>
      <c r="L219" s="224"/>
      <c r="M219" s="225"/>
      <c r="N219" s="226"/>
      <c r="O219" s="226"/>
      <c r="P219" s="226"/>
      <c r="Q219" s="226"/>
      <c r="R219" s="226"/>
      <c r="S219" s="226"/>
      <c r="T219" s="227"/>
      <c r="AT219" s="228" t="s">
        <v>202</v>
      </c>
      <c r="AU219" s="228" t="s">
        <v>81</v>
      </c>
      <c r="AV219" s="14" t="s">
        <v>81</v>
      </c>
      <c r="AW219" s="14" t="s">
        <v>33</v>
      </c>
      <c r="AX219" s="14" t="s">
        <v>72</v>
      </c>
      <c r="AY219" s="228" t="s">
        <v>193</v>
      </c>
    </row>
    <row r="220" spans="1:65" s="2" customFormat="1" ht="16.5" customHeight="1">
      <c r="A220" s="36"/>
      <c r="B220" s="37"/>
      <c r="C220" s="251" t="s">
        <v>413</v>
      </c>
      <c r="D220" s="251" t="s">
        <v>451</v>
      </c>
      <c r="E220" s="252" t="s">
        <v>5441</v>
      </c>
      <c r="F220" s="253" t="s">
        <v>5442</v>
      </c>
      <c r="G220" s="254" t="s">
        <v>402</v>
      </c>
      <c r="H220" s="255">
        <v>29</v>
      </c>
      <c r="I220" s="256"/>
      <c r="J220" s="257">
        <f>ROUND(I220*H220,2)</f>
        <v>0</v>
      </c>
      <c r="K220" s="253" t="s">
        <v>199</v>
      </c>
      <c r="L220" s="258"/>
      <c r="M220" s="259" t="s">
        <v>19</v>
      </c>
      <c r="N220" s="260" t="s">
        <v>43</v>
      </c>
      <c r="O220" s="66"/>
      <c r="P220" s="203">
        <f>O220*H220</f>
        <v>0</v>
      </c>
      <c r="Q220" s="203">
        <v>6.4999999999999997E-4</v>
      </c>
      <c r="R220" s="203">
        <f>Q220*H220</f>
        <v>1.8849999999999999E-2</v>
      </c>
      <c r="S220" s="203">
        <v>0</v>
      </c>
      <c r="T220" s="204">
        <f>S220*H220</f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205" t="s">
        <v>258</v>
      </c>
      <c r="AT220" s="205" t="s">
        <v>451</v>
      </c>
      <c r="AU220" s="205" t="s">
        <v>81</v>
      </c>
      <c r="AY220" s="19" t="s">
        <v>193</v>
      </c>
      <c r="BE220" s="206">
        <f>IF(N220="základní",J220,0)</f>
        <v>0</v>
      </c>
      <c r="BF220" s="206">
        <f>IF(N220="snížená",J220,0)</f>
        <v>0</v>
      </c>
      <c r="BG220" s="206">
        <f>IF(N220="zákl. přenesená",J220,0)</f>
        <v>0</v>
      </c>
      <c r="BH220" s="206">
        <f>IF(N220="sníž. přenesená",J220,0)</f>
        <v>0</v>
      </c>
      <c r="BI220" s="206">
        <f>IF(N220="nulová",J220,0)</f>
        <v>0</v>
      </c>
      <c r="BJ220" s="19" t="s">
        <v>79</v>
      </c>
      <c r="BK220" s="206">
        <f>ROUND(I220*H220,2)</f>
        <v>0</v>
      </c>
      <c r="BL220" s="19" t="s">
        <v>200</v>
      </c>
      <c r="BM220" s="205" t="s">
        <v>5443</v>
      </c>
    </row>
    <row r="221" spans="1:65" s="2" customFormat="1" ht="21.75" customHeight="1">
      <c r="A221" s="36"/>
      <c r="B221" s="37"/>
      <c r="C221" s="194" t="s">
        <v>418</v>
      </c>
      <c r="D221" s="194" t="s">
        <v>195</v>
      </c>
      <c r="E221" s="195" t="s">
        <v>5444</v>
      </c>
      <c r="F221" s="196" t="s">
        <v>5445</v>
      </c>
      <c r="G221" s="197" t="s">
        <v>402</v>
      </c>
      <c r="H221" s="198">
        <v>5</v>
      </c>
      <c r="I221" s="199"/>
      <c r="J221" s="200">
        <f>ROUND(I221*H221,2)</f>
        <v>0</v>
      </c>
      <c r="K221" s="196" t="s">
        <v>199</v>
      </c>
      <c r="L221" s="41"/>
      <c r="M221" s="201" t="s">
        <v>19</v>
      </c>
      <c r="N221" s="202" t="s">
        <v>43</v>
      </c>
      <c r="O221" s="66"/>
      <c r="P221" s="203">
        <f>O221*H221</f>
        <v>0</v>
      </c>
      <c r="Q221" s="203">
        <v>1.0000000000000001E-5</v>
      </c>
      <c r="R221" s="203">
        <f>Q221*H221</f>
        <v>5.0000000000000002E-5</v>
      </c>
      <c r="S221" s="203">
        <v>0</v>
      </c>
      <c r="T221" s="204">
        <f>S221*H221</f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205" t="s">
        <v>200</v>
      </c>
      <c r="AT221" s="205" t="s">
        <v>195</v>
      </c>
      <c r="AU221" s="205" t="s">
        <v>81</v>
      </c>
      <c r="AY221" s="19" t="s">
        <v>193</v>
      </c>
      <c r="BE221" s="206">
        <f>IF(N221="základní",J221,0)</f>
        <v>0</v>
      </c>
      <c r="BF221" s="206">
        <f>IF(N221="snížená",J221,0)</f>
        <v>0</v>
      </c>
      <c r="BG221" s="206">
        <f>IF(N221="zákl. přenesená",J221,0)</f>
        <v>0</v>
      </c>
      <c r="BH221" s="206">
        <f>IF(N221="sníž. přenesená",J221,0)</f>
        <v>0</v>
      </c>
      <c r="BI221" s="206">
        <f>IF(N221="nulová",J221,0)</f>
        <v>0</v>
      </c>
      <c r="BJ221" s="19" t="s">
        <v>79</v>
      </c>
      <c r="BK221" s="206">
        <f>ROUND(I221*H221,2)</f>
        <v>0</v>
      </c>
      <c r="BL221" s="19" t="s">
        <v>200</v>
      </c>
      <c r="BM221" s="205" t="s">
        <v>5446</v>
      </c>
    </row>
    <row r="222" spans="1:65" s="14" customFormat="1">
      <c r="B222" s="218"/>
      <c r="C222" s="219"/>
      <c r="D222" s="209" t="s">
        <v>202</v>
      </c>
      <c r="E222" s="220" t="s">
        <v>19</v>
      </c>
      <c r="F222" s="221" t="s">
        <v>5447</v>
      </c>
      <c r="G222" s="219"/>
      <c r="H222" s="222">
        <v>5</v>
      </c>
      <c r="I222" s="223"/>
      <c r="J222" s="219"/>
      <c r="K222" s="219"/>
      <c r="L222" s="224"/>
      <c r="M222" s="225"/>
      <c r="N222" s="226"/>
      <c r="O222" s="226"/>
      <c r="P222" s="226"/>
      <c r="Q222" s="226"/>
      <c r="R222" s="226"/>
      <c r="S222" s="226"/>
      <c r="T222" s="227"/>
      <c r="AT222" s="228" t="s">
        <v>202</v>
      </c>
      <c r="AU222" s="228" t="s">
        <v>81</v>
      </c>
      <c r="AV222" s="14" t="s">
        <v>81</v>
      </c>
      <c r="AW222" s="14" t="s">
        <v>33</v>
      </c>
      <c r="AX222" s="14" t="s">
        <v>72</v>
      </c>
      <c r="AY222" s="228" t="s">
        <v>193</v>
      </c>
    </row>
    <row r="223" spans="1:65" s="2" customFormat="1" ht="16.5" customHeight="1">
      <c r="A223" s="36"/>
      <c r="B223" s="37"/>
      <c r="C223" s="251" t="s">
        <v>422</v>
      </c>
      <c r="D223" s="251" t="s">
        <v>451</v>
      </c>
      <c r="E223" s="252" t="s">
        <v>5448</v>
      </c>
      <c r="F223" s="253" t="s">
        <v>5449</v>
      </c>
      <c r="G223" s="254" t="s">
        <v>402</v>
      </c>
      <c r="H223" s="255">
        <v>5</v>
      </c>
      <c r="I223" s="256"/>
      <c r="J223" s="257">
        <f>ROUND(I223*H223,2)</f>
        <v>0</v>
      </c>
      <c r="K223" s="253" t="s">
        <v>199</v>
      </c>
      <c r="L223" s="258"/>
      <c r="M223" s="259" t="s">
        <v>19</v>
      </c>
      <c r="N223" s="260" t="s">
        <v>43</v>
      </c>
      <c r="O223" s="66"/>
      <c r="P223" s="203">
        <f>O223*H223</f>
        <v>0</v>
      </c>
      <c r="Q223" s="203">
        <v>1.5399999999999999E-3</v>
      </c>
      <c r="R223" s="203">
        <f>Q223*H223</f>
        <v>7.6999999999999994E-3</v>
      </c>
      <c r="S223" s="203">
        <v>0</v>
      </c>
      <c r="T223" s="204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205" t="s">
        <v>258</v>
      </c>
      <c r="AT223" s="205" t="s">
        <v>451</v>
      </c>
      <c r="AU223" s="205" t="s">
        <v>81</v>
      </c>
      <c r="AY223" s="19" t="s">
        <v>193</v>
      </c>
      <c r="BE223" s="206">
        <f>IF(N223="základní",J223,0)</f>
        <v>0</v>
      </c>
      <c r="BF223" s="206">
        <f>IF(N223="snížená",J223,0)</f>
        <v>0</v>
      </c>
      <c r="BG223" s="206">
        <f>IF(N223="zákl. přenesená",J223,0)</f>
        <v>0</v>
      </c>
      <c r="BH223" s="206">
        <f>IF(N223="sníž. přenesená",J223,0)</f>
        <v>0</v>
      </c>
      <c r="BI223" s="206">
        <f>IF(N223="nulová",J223,0)</f>
        <v>0</v>
      </c>
      <c r="BJ223" s="19" t="s">
        <v>79</v>
      </c>
      <c r="BK223" s="206">
        <f>ROUND(I223*H223,2)</f>
        <v>0</v>
      </c>
      <c r="BL223" s="19" t="s">
        <v>200</v>
      </c>
      <c r="BM223" s="205" t="s">
        <v>5450</v>
      </c>
    </row>
    <row r="224" spans="1:65" s="2" customFormat="1" ht="16.5" customHeight="1">
      <c r="A224" s="36"/>
      <c r="B224" s="37"/>
      <c r="C224" s="194" t="s">
        <v>427</v>
      </c>
      <c r="D224" s="194" t="s">
        <v>195</v>
      </c>
      <c r="E224" s="195" t="s">
        <v>5451</v>
      </c>
      <c r="F224" s="196" t="s">
        <v>5452</v>
      </c>
      <c r="G224" s="197" t="s">
        <v>402</v>
      </c>
      <c r="H224" s="198">
        <v>6</v>
      </c>
      <c r="I224" s="199"/>
      <c r="J224" s="200">
        <f>ROUND(I224*H224,2)</f>
        <v>0</v>
      </c>
      <c r="K224" s="196" t="s">
        <v>19</v>
      </c>
      <c r="L224" s="41"/>
      <c r="M224" s="201" t="s">
        <v>19</v>
      </c>
      <c r="N224" s="202" t="s">
        <v>43</v>
      </c>
      <c r="O224" s="66"/>
      <c r="P224" s="203">
        <f>O224*H224</f>
        <v>0</v>
      </c>
      <c r="Q224" s="203">
        <v>6.9999999999999994E-5</v>
      </c>
      <c r="R224" s="203">
        <f>Q224*H224</f>
        <v>4.1999999999999996E-4</v>
      </c>
      <c r="S224" s="203">
        <v>0</v>
      </c>
      <c r="T224" s="204">
        <f>S224*H224</f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205" t="s">
        <v>200</v>
      </c>
      <c r="AT224" s="205" t="s">
        <v>195</v>
      </c>
      <c r="AU224" s="205" t="s">
        <v>81</v>
      </c>
      <c r="AY224" s="19" t="s">
        <v>193</v>
      </c>
      <c r="BE224" s="206">
        <f>IF(N224="základní",J224,0)</f>
        <v>0</v>
      </c>
      <c r="BF224" s="206">
        <f>IF(N224="snížená",J224,0)</f>
        <v>0</v>
      </c>
      <c r="BG224" s="206">
        <f>IF(N224="zákl. přenesená",J224,0)</f>
        <v>0</v>
      </c>
      <c r="BH224" s="206">
        <f>IF(N224="sníž. přenesená",J224,0)</f>
        <v>0</v>
      </c>
      <c r="BI224" s="206">
        <f>IF(N224="nulová",J224,0)</f>
        <v>0</v>
      </c>
      <c r="BJ224" s="19" t="s">
        <v>79</v>
      </c>
      <c r="BK224" s="206">
        <f>ROUND(I224*H224,2)</f>
        <v>0</v>
      </c>
      <c r="BL224" s="19" t="s">
        <v>200</v>
      </c>
      <c r="BM224" s="205" t="s">
        <v>5453</v>
      </c>
    </row>
    <row r="225" spans="1:65" s="14" customFormat="1">
      <c r="B225" s="218"/>
      <c r="C225" s="219"/>
      <c r="D225" s="209" t="s">
        <v>202</v>
      </c>
      <c r="E225" s="220" t="s">
        <v>19</v>
      </c>
      <c r="F225" s="221" t="s">
        <v>5454</v>
      </c>
      <c r="G225" s="219"/>
      <c r="H225" s="222">
        <v>4</v>
      </c>
      <c r="I225" s="223"/>
      <c r="J225" s="219"/>
      <c r="K225" s="219"/>
      <c r="L225" s="224"/>
      <c r="M225" s="225"/>
      <c r="N225" s="226"/>
      <c r="O225" s="226"/>
      <c r="P225" s="226"/>
      <c r="Q225" s="226"/>
      <c r="R225" s="226"/>
      <c r="S225" s="226"/>
      <c r="T225" s="227"/>
      <c r="AT225" s="228" t="s">
        <v>202</v>
      </c>
      <c r="AU225" s="228" t="s">
        <v>81</v>
      </c>
      <c r="AV225" s="14" t="s">
        <v>81</v>
      </c>
      <c r="AW225" s="14" t="s">
        <v>33</v>
      </c>
      <c r="AX225" s="14" t="s">
        <v>72</v>
      </c>
      <c r="AY225" s="228" t="s">
        <v>193</v>
      </c>
    </row>
    <row r="226" spans="1:65" s="14" customFormat="1">
      <c r="B226" s="218"/>
      <c r="C226" s="219"/>
      <c r="D226" s="209" t="s">
        <v>202</v>
      </c>
      <c r="E226" s="220" t="s">
        <v>19</v>
      </c>
      <c r="F226" s="221" t="s">
        <v>5455</v>
      </c>
      <c r="G226" s="219"/>
      <c r="H226" s="222">
        <v>2</v>
      </c>
      <c r="I226" s="223"/>
      <c r="J226" s="219"/>
      <c r="K226" s="219"/>
      <c r="L226" s="224"/>
      <c r="M226" s="225"/>
      <c r="N226" s="226"/>
      <c r="O226" s="226"/>
      <c r="P226" s="226"/>
      <c r="Q226" s="226"/>
      <c r="R226" s="226"/>
      <c r="S226" s="226"/>
      <c r="T226" s="227"/>
      <c r="AT226" s="228" t="s">
        <v>202</v>
      </c>
      <c r="AU226" s="228" t="s">
        <v>81</v>
      </c>
      <c r="AV226" s="14" t="s">
        <v>81</v>
      </c>
      <c r="AW226" s="14" t="s">
        <v>33</v>
      </c>
      <c r="AX226" s="14" t="s">
        <v>72</v>
      </c>
      <c r="AY226" s="228" t="s">
        <v>193</v>
      </c>
    </row>
    <row r="227" spans="1:65" s="2" customFormat="1" ht="16.5" customHeight="1">
      <c r="A227" s="36"/>
      <c r="B227" s="37"/>
      <c r="C227" s="194" t="s">
        <v>432</v>
      </c>
      <c r="D227" s="194" t="s">
        <v>195</v>
      </c>
      <c r="E227" s="195" t="s">
        <v>5456</v>
      </c>
      <c r="F227" s="196" t="s">
        <v>5457</v>
      </c>
      <c r="G227" s="197" t="s">
        <v>402</v>
      </c>
      <c r="H227" s="198">
        <v>1</v>
      </c>
      <c r="I227" s="199"/>
      <c r="J227" s="200">
        <f>ROUND(I227*H227,2)</f>
        <v>0</v>
      </c>
      <c r="K227" s="196" t="s">
        <v>19</v>
      </c>
      <c r="L227" s="41"/>
      <c r="M227" s="201" t="s">
        <v>19</v>
      </c>
      <c r="N227" s="202" t="s">
        <v>43</v>
      </c>
      <c r="O227" s="66"/>
      <c r="P227" s="203">
        <f>O227*H227</f>
        <v>0</v>
      </c>
      <c r="Q227" s="203">
        <v>1.2E-4</v>
      </c>
      <c r="R227" s="203">
        <f>Q227*H227</f>
        <v>1.2E-4</v>
      </c>
      <c r="S227" s="203">
        <v>0</v>
      </c>
      <c r="T227" s="204">
        <f>S227*H227</f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205" t="s">
        <v>200</v>
      </c>
      <c r="AT227" s="205" t="s">
        <v>195</v>
      </c>
      <c r="AU227" s="205" t="s">
        <v>81</v>
      </c>
      <c r="AY227" s="19" t="s">
        <v>193</v>
      </c>
      <c r="BE227" s="206">
        <f>IF(N227="základní",J227,0)</f>
        <v>0</v>
      </c>
      <c r="BF227" s="206">
        <f>IF(N227="snížená",J227,0)</f>
        <v>0</v>
      </c>
      <c r="BG227" s="206">
        <f>IF(N227="zákl. přenesená",J227,0)</f>
        <v>0</v>
      </c>
      <c r="BH227" s="206">
        <f>IF(N227="sníž. přenesená",J227,0)</f>
        <v>0</v>
      </c>
      <c r="BI227" s="206">
        <f>IF(N227="nulová",J227,0)</f>
        <v>0</v>
      </c>
      <c r="BJ227" s="19" t="s">
        <v>79</v>
      </c>
      <c r="BK227" s="206">
        <f>ROUND(I227*H227,2)</f>
        <v>0</v>
      </c>
      <c r="BL227" s="19" t="s">
        <v>200</v>
      </c>
      <c r="BM227" s="205" t="s">
        <v>5458</v>
      </c>
    </row>
    <row r="228" spans="1:65" s="14" customFormat="1">
      <c r="B228" s="218"/>
      <c r="C228" s="219"/>
      <c r="D228" s="209" t="s">
        <v>202</v>
      </c>
      <c r="E228" s="220" t="s">
        <v>19</v>
      </c>
      <c r="F228" s="221" t="s">
        <v>5459</v>
      </c>
      <c r="G228" s="219"/>
      <c r="H228" s="222">
        <v>1</v>
      </c>
      <c r="I228" s="223"/>
      <c r="J228" s="219"/>
      <c r="K228" s="219"/>
      <c r="L228" s="224"/>
      <c r="M228" s="225"/>
      <c r="N228" s="226"/>
      <c r="O228" s="226"/>
      <c r="P228" s="226"/>
      <c r="Q228" s="226"/>
      <c r="R228" s="226"/>
      <c r="S228" s="226"/>
      <c r="T228" s="227"/>
      <c r="AT228" s="228" t="s">
        <v>202</v>
      </c>
      <c r="AU228" s="228" t="s">
        <v>81</v>
      </c>
      <c r="AV228" s="14" t="s">
        <v>81</v>
      </c>
      <c r="AW228" s="14" t="s">
        <v>33</v>
      </c>
      <c r="AX228" s="14" t="s">
        <v>72</v>
      </c>
      <c r="AY228" s="228" t="s">
        <v>193</v>
      </c>
    </row>
    <row r="229" spans="1:65" s="2" customFormat="1" ht="16.5" customHeight="1">
      <c r="A229" s="36"/>
      <c r="B229" s="37"/>
      <c r="C229" s="194" t="s">
        <v>437</v>
      </c>
      <c r="D229" s="194" t="s">
        <v>195</v>
      </c>
      <c r="E229" s="195" t="s">
        <v>5460</v>
      </c>
      <c r="F229" s="196" t="s">
        <v>5461</v>
      </c>
      <c r="G229" s="197" t="s">
        <v>402</v>
      </c>
      <c r="H229" s="198">
        <v>1</v>
      </c>
      <c r="I229" s="199"/>
      <c r="J229" s="200">
        <f>ROUND(I229*H229,2)</f>
        <v>0</v>
      </c>
      <c r="K229" s="196" t="s">
        <v>199</v>
      </c>
      <c r="L229" s="41"/>
      <c r="M229" s="201" t="s">
        <v>19</v>
      </c>
      <c r="N229" s="202" t="s">
        <v>43</v>
      </c>
      <c r="O229" s="66"/>
      <c r="P229" s="203">
        <f>O229*H229</f>
        <v>0</v>
      </c>
      <c r="Q229" s="203">
        <v>6.7000000000000002E-4</v>
      </c>
      <c r="R229" s="203">
        <f>Q229*H229</f>
        <v>6.7000000000000002E-4</v>
      </c>
      <c r="S229" s="203">
        <v>0</v>
      </c>
      <c r="T229" s="204">
        <f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205" t="s">
        <v>200</v>
      </c>
      <c r="AT229" s="205" t="s">
        <v>195</v>
      </c>
      <c r="AU229" s="205" t="s">
        <v>81</v>
      </c>
      <c r="AY229" s="19" t="s">
        <v>193</v>
      </c>
      <c r="BE229" s="206">
        <f>IF(N229="základní",J229,0)</f>
        <v>0</v>
      </c>
      <c r="BF229" s="206">
        <f>IF(N229="snížená",J229,0)</f>
        <v>0</v>
      </c>
      <c r="BG229" s="206">
        <f>IF(N229="zákl. přenesená",J229,0)</f>
        <v>0</v>
      </c>
      <c r="BH229" s="206">
        <f>IF(N229="sníž. přenesená",J229,0)</f>
        <v>0</v>
      </c>
      <c r="BI229" s="206">
        <f>IF(N229="nulová",J229,0)</f>
        <v>0</v>
      </c>
      <c r="BJ229" s="19" t="s">
        <v>79</v>
      </c>
      <c r="BK229" s="206">
        <f>ROUND(I229*H229,2)</f>
        <v>0</v>
      </c>
      <c r="BL229" s="19" t="s">
        <v>200</v>
      </c>
      <c r="BM229" s="205" t="s">
        <v>5462</v>
      </c>
    </row>
    <row r="230" spans="1:65" s="14" customFormat="1">
      <c r="B230" s="218"/>
      <c r="C230" s="219"/>
      <c r="D230" s="209" t="s">
        <v>202</v>
      </c>
      <c r="E230" s="220" t="s">
        <v>19</v>
      </c>
      <c r="F230" s="221" t="s">
        <v>5463</v>
      </c>
      <c r="G230" s="219"/>
      <c r="H230" s="222">
        <v>1</v>
      </c>
      <c r="I230" s="223"/>
      <c r="J230" s="219"/>
      <c r="K230" s="219"/>
      <c r="L230" s="224"/>
      <c r="M230" s="225"/>
      <c r="N230" s="226"/>
      <c r="O230" s="226"/>
      <c r="P230" s="226"/>
      <c r="Q230" s="226"/>
      <c r="R230" s="226"/>
      <c r="S230" s="226"/>
      <c r="T230" s="227"/>
      <c r="AT230" s="228" t="s">
        <v>202</v>
      </c>
      <c r="AU230" s="228" t="s">
        <v>81</v>
      </c>
      <c r="AV230" s="14" t="s">
        <v>81</v>
      </c>
      <c r="AW230" s="14" t="s">
        <v>33</v>
      </c>
      <c r="AX230" s="14" t="s">
        <v>72</v>
      </c>
      <c r="AY230" s="228" t="s">
        <v>193</v>
      </c>
    </row>
    <row r="231" spans="1:65" s="2" customFormat="1" ht="16.5" customHeight="1">
      <c r="A231" s="36"/>
      <c r="B231" s="37"/>
      <c r="C231" s="251" t="s">
        <v>442</v>
      </c>
      <c r="D231" s="251" t="s">
        <v>451</v>
      </c>
      <c r="E231" s="252" t="s">
        <v>5464</v>
      </c>
      <c r="F231" s="253" t="s">
        <v>5465</v>
      </c>
      <c r="G231" s="254" t="s">
        <v>402</v>
      </c>
      <c r="H231" s="255">
        <v>1</v>
      </c>
      <c r="I231" s="256"/>
      <c r="J231" s="257">
        <f>ROUND(I231*H231,2)</f>
        <v>0</v>
      </c>
      <c r="K231" s="253" t="s">
        <v>19</v>
      </c>
      <c r="L231" s="258"/>
      <c r="M231" s="259" t="s">
        <v>19</v>
      </c>
      <c r="N231" s="260" t="s">
        <v>43</v>
      </c>
      <c r="O231" s="66"/>
      <c r="P231" s="203">
        <f>O231*H231</f>
        <v>0</v>
      </c>
      <c r="Q231" s="203">
        <v>1.6000000000000001E-3</v>
      </c>
      <c r="R231" s="203">
        <f>Q231*H231</f>
        <v>1.6000000000000001E-3</v>
      </c>
      <c r="S231" s="203">
        <v>0</v>
      </c>
      <c r="T231" s="204">
        <f>S231*H231</f>
        <v>0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R231" s="205" t="s">
        <v>258</v>
      </c>
      <c r="AT231" s="205" t="s">
        <v>451</v>
      </c>
      <c r="AU231" s="205" t="s">
        <v>81</v>
      </c>
      <c r="AY231" s="19" t="s">
        <v>193</v>
      </c>
      <c r="BE231" s="206">
        <f>IF(N231="základní",J231,0)</f>
        <v>0</v>
      </c>
      <c r="BF231" s="206">
        <f>IF(N231="snížená",J231,0)</f>
        <v>0</v>
      </c>
      <c r="BG231" s="206">
        <f>IF(N231="zákl. přenesená",J231,0)</f>
        <v>0</v>
      </c>
      <c r="BH231" s="206">
        <f>IF(N231="sníž. přenesená",J231,0)</f>
        <v>0</v>
      </c>
      <c r="BI231" s="206">
        <f>IF(N231="nulová",J231,0)</f>
        <v>0</v>
      </c>
      <c r="BJ231" s="19" t="s">
        <v>79</v>
      </c>
      <c r="BK231" s="206">
        <f>ROUND(I231*H231,2)</f>
        <v>0</v>
      </c>
      <c r="BL231" s="19" t="s">
        <v>200</v>
      </c>
      <c r="BM231" s="205" t="s">
        <v>5466</v>
      </c>
    </row>
    <row r="232" spans="1:65" s="2" customFormat="1" ht="22.5" customHeight="1">
      <c r="A232" s="36"/>
      <c r="B232" s="37"/>
      <c r="C232" s="194" t="s">
        <v>450</v>
      </c>
      <c r="D232" s="194" t="s">
        <v>195</v>
      </c>
      <c r="E232" s="195" t="s">
        <v>5467</v>
      </c>
      <c r="F232" s="196" t="s">
        <v>5468</v>
      </c>
      <c r="G232" s="197" t="s">
        <v>402</v>
      </c>
      <c r="H232" s="198">
        <v>1</v>
      </c>
      <c r="I232" s="199"/>
      <c r="J232" s="200">
        <f>ROUND(I232*H232,2)</f>
        <v>0</v>
      </c>
      <c r="K232" s="196" t="s">
        <v>19</v>
      </c>
      <c r="L232" s="41"/>
      <c r="M232" s="201" t="s">
        <v>19</v>
      </c>
      <c r="N232" s="202" t="s">
        <v>43</v>
      </c>
      <c r="O232" s="66"/>
      <c r="P232" s="203">
        <f>O232*H232</f>
        <v>0</v>
      </c>
      <c r="Q232" s="203">
        <v>1.6299999999999999E-3</v>
      </c>
      <c r="R232" s="203">
        <f>Q232*H232</f>
        <v>1.6299999999999999E-3</v>
      </c>
      <c r="S232" s="203">
        <v>0</v>
      </c>
      <c r="T232" s="204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205" t="s">
        <v>200</v>
      </c>
      <c r="AT232" s="205" t="s">
        <v>195</v>
      </c>
      <c r="AU232" s="205" t="s">
        <v>81</v>
      </c>
      <c r="AY232" s="19" t="s">
        <v>193</v>
      </c>
      <c r="BE232" s="206">
        <f>IF(N232="základní",J232,0)</f>
        <v>0</v>
      </c>
      <c r="BF232" s="206">
        <f>IF(N232="snížená",J232,0)</f>
        <v>0</v>
      </c>
      <c r="BG232" s="206">
        <f>IF(N232="zákl. přenesená",J232,0)</f>
        <v>0</v>
      </c>
      <c r="BH232" s="206">
        <f>IF(N232="sníž. přenesená",J232,0)</f>
        <v>0</v>
      </c>
      <c r="BI232" s="206">
        <f>IF(N232="nulová",J232,0)</f>
        <v>0</v>
      </c>
      <c r="BJ232" s="19" t="s">
        <v>79</v>
      </c>
      <c r="BK232" s="206">
        <f>ROUND(I232*H232,2)</f>
        <v>0</v>
      </c>
      <c r="BL232" s="19" t="s">
        <v>200</v>
      </c>
      <c r="BM232" s="205" t="s">
        <v>5469</v>
      </c>
    </row>
    <row r="233" spans="1:65" s="2" customFormat="1" ht="16.5" customHeight="1">
      <c r="A233" s="36"/>
      <c r="B233" s="37"/>
      <c r="C233" s="194" t="s">
        <v>456</v>
      </c>
      <c r="D233" s="194" t="s">
        <v>195</v>
      </c>
      <c r="E233" s="195" t="s">
        <v>5288</v>
      </c>
      <c r="F233" s="196" t="s">
        <v>5289</v>
      </c>
      <c r="G233" s="197" t="s">
        <v>391</v>
      </c>
      <c r="H233" s="198">
        <v>12</v>
      </c>
      <c r="I233" s="199"/>
      <c r="J233" s="200">
        <f>ROUND(I233*H233,2)</f>
        <v>0</v>
      </c>
      <c r="K233" s="196" t="s">
        <v>199</v>
      </c>
      <c r="L233" s="41"/>
      <c r="M233" s="201" t="s">
        <v>19</v>
      </c>
      <c r="N233" s="202" t="s">
        <v>43</v>
      </c>
      <c r="O233" s="66"/>
      <c r="P233" s="203">
        <f>O233*H233</f>
        <v>0</v>
      </c>
      <c r="Q233" s="203">
        <v>0</v>
      </c>
      <c r="R233" s="203">
        <f>Q233*H233</f>
        <v>0</v>
      </c>
      <c r="S233" s="203">
        <v>0</v>
      </c>
      <c r="T233" s="204">
        <f>S233*H233</f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205" t="s">
        <v>200</v>
      </c>
      <c r="AT233" s="205" t="s">
        <v>195</v>
      </c>
      <c r="AU233" s="205" t="s">
        <v>81</v>
      </c>
      <c r="AY233" s="19" t="s">
        <v>193</v>
      </c>
      <c r="BE233" s="206">
        <f>IF(N233="základní",J233,0)</f>
        <v>0</v>
      </c>
      <c r="BF233" s="206">
        <f>IF(N233="snížená",J233,0)</f>
        <v>0</v>
      </c>
      <c r="BG233" s="206">
        <f>IF(N233="zákl. přenesená",J233,0)</f>
        <v>0</v>
      </c>
      <c r="BH233" s="206">
        <f>IF(N233="sníž. přenesená",J233,0)</f>
        <v>0</v>
      </c>
      <c r="BI233" s="206">
        <f>IF(N233="nulová",J233,0)</f>
        <v>0</v>
      </c>
      <c r="BJ233" s="19" t="s">
        <v>79</v>
      </c>
      <c r="BK233" s="206">
        <f>ROUND(I233*H233,2)</f>
        <v>0</v>
      </c>
      <c r="BL233" s="19" t="s">
        <v>200</v>
      </c>
      <c r="BM233" s="205" t="s">
        <v>5470</v>
      </c>
    </row>
    <row r="234" spans="1:65" s="14" customFormat="1">
      <c r="B234" s="218"/>
      <c r="C234" s="219"/>
      <c r="D234" s="209" t="s">
        <v>202</v>
      </c>
      <c r="E234" s="220" t="s">
        <v>19</v>
      </c>
      <c r="F234" s="221" t="s">
        <v>5425</v>
      </c>
      <c r="G234" s="219"/>
      <c r="H234" s="222">
        <v>12</v>
      </c>
      <c r="I234" s="223"/>
      <c r="J234" s="219"/>
      <c r="K234" s="219"/>
      <c r="L234" s="224"/>
      <c r="M234" s="225"/>
      <c r="N234" s="226"/>
      <c r="O234" s="226"/>
      <c r="P234" s="226"/>
      <c r="Q234" s="226"/>
      <c r="R234" s="226"/>
      <c r="S234" s="226"/>
      <c r="T234" s="227"/>
      <c r="AT234" s="228" t="s">
        <v>202</v>
      </c>
      <c r="AU234" s="228" t="s">
        <v>81</v>
      </c>
      <c r="AV234" s="14" t="s">
        <v>81</v>
      </c>
      <c r="AW234" s="14" t="s">
        <v>33</v>
      </c>
      <c r="AX234" s="14" t="s">
        <v>72</v>
      </c>
      <c r="AY234" s="228" t="s">
        <v>193</v>
      </c>
    </row>
    <row r="235" spans="1:65" s="2" customFormat="1" ht="21.75" customHeight="1">
      <c r="A235" s="36"/>
      <c r="B235" s="37"/>
      <c r="C235" s="194" t="s">
        <v>461</v>
      </c>
      <c r="D235" s="194" t="s">
        <v>195</v>
      </c>
      <c r="E235" s="195" t="s">
        <v>5291</v>
      </c>
      <c r="F235" s="196" t="s">
        <v>5292</v>
      </c>
      <c r="G235" s="197" t="s">
        <v>402</v>
      </c>
      <c r="H235" s="198">
        <v>1</v>
      </c>
      <c r="I235" s="199"/>
      <c r="J235" s="200">
        <f>ROUND(I235*H235,2)</f>
        <v>0</v>
      </c>
      <c r="K235" s="196" t="s">
        <v>199</v>
      </c>
      <c r="L235" s="41"/>
      <c r="M235" s="201" t="s">
        <v>19</v>
      </c>
      <c r="N235" s="202" t="s">
        <v>43</v>
      </c>
      <c r="O235" s="66"/>
      <c r="P235" s="203">
        <f>O235*H235</f>
        <v>0</v>
      </c>
      <c r="Q235" s="203">
        <v>1.6199999999999999E-3</v>
      </c>
      <c r="R235" s="203">
        <f>Q235*H235</f>
        <v>1.6199999999999999E-3</v>
      </c>
      <c r="S235" s="203">
        <v>0</v>
      </c>
      <c r="T235" s="204">
        <f>S235*H235</f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205" t="s">
        <v>200</v>
      </c>
      <c r="AT235" s="205" t="s">
        <v>195</v>
      </c>
      <c r="AU235" s="205" t="s">
        <v>81</v>
      </c>
      <c r="AY235" s="19" t="s">
        <v>193</v>
      </c>
      <c r="BE235" s="206">
        <f>IF(N235="základní",J235,0)</f>
        <v>0</v>
      </c>
      <c r="BF235" s="206">
        <f>IF(N235="snížená",J235,0)</f>
        <v>0</v>
      </c>
      <c r="BG235" s="206">
        <f>IF(N235="zákl. přenesená",J235,0)</f>
        <v>0</v>
      </c>
      <c r="BH235" s="206">
        <f>IF(N235="sníž. přenesená",J235,0)</f>
        <v>0</v>
      </c>
      <c r="BI235" s="206">
        <f>IF(N235="nulová",J235,0)</f>
        <v>0</v>
      </c>
      <c r="BJ235" s="19" t="s">
        <v>79</v>
      </c>
      <c r="BK235" s="206">
        <f>ROUND(I235*H235,2)</f>
        <v>0</v>
      </c>
      <c r="BL235" s="19" t="s">
        <v>200</v>
      </c>
      <c r="BM235" s="205" t="s">
        <v>5471</v>
      </c>
    </row>
    <row r="236" spans="1:65" s="14" customFormat="1">
      <c r="B236" s="218"/>
      <c r="C236" s="219"/>
      <c r="D236" s="209" t="s">
        <v>202</v>
      </c>
      <c r="E236" s="220" t="s">
        <v>19</v>
      </c>
      <c r="F236" s="221" t="s">
        <v>5463</v>
      </c>
      <c r="G236" s="219"/>
      <c r="H236" s="222">
        <v>1</v>
      </c>
      <c r="I236" s="223"/>
      <c r="J236" s="219"/>
      <c r="K236" s="219"/>
      <c r="L236" s="224"/>
      <c r="M236" s="225"/>
      <c r="N236" s="226"/>
      <c r="O236" s="226"/>
      <c r="P236" s="226"/>
      <c r="Q236" s="226"/>
      <c r="R236" s="226"/>
      <c r="S236" s="226"/>
      <c r="T236" s="227"/>
      <c r="AT236" s="228" t="s">
        <v>202</v>
      </c>
      <c r="AU236" s="228" t="s">
        <v>81</v>
      </c>
      <c r="AV236" s="14" t="s">
        <v>81</v>
      </c>
      <c r="AW236" s="14" t="s">
        <v>33</v>
      </c>
      <c r="AX236" s="14" t="s">
        <v>72</v>
      </c>
      <c r="AY236" s="228" t="s">
        <v>193</v>
      </c>
    </row>
    <row r="237" spans="1:65" s="2" customFormat="1" ht="16.5" customHeight="1">
      <c r="A237" s="36"/>
      <c r="B237" s="37"/>
      <c r="C237" s="251" t="s">
        <v>466</v>
      </c>
      <c r="D237" s="251" t="s">
        <v>451</v>
      </c>
      <c r="E237" s="252" t="s">
        <v>5472</v>
      </c>
      <c r="F237" s="253" t="s">
        <v>5473</v>
      </c>
      <c r="G237" s="254" t="s">
        <v>402</v>
      </c>
      <c r="H237" s="255">
        <v>1</v>
      </c>
      <c r="I237" s="256"/>
      <c r="J237" s="257">
        <f t="shared" ref="J237:J242" si="0">ROUND(I237*H237,2)</f>
        <v>0</v>
      </c>
      <c r="K237" s="253" t="s">
        <v>19</v>
      </c>
      <c r="L237" s="258"/>
      <c r="M237" s="259" t="s">
        <v>19</v>
      </c>
      <c r="N237" s="260" t="s">
        <v>43</v>
      </c>
      <c r="O237" s="66"/>
      <c r="P237" s="203">
        <f t="shared" ref="P237:P242" si="1">O237*H237</f>
        <v>0</v>
      </c>
      <c r="Q237" s="203">
        <v>8.3000000000000004E-2</v>
      </c>
      <c r="R237" s="203">
        <f t="shared" ref="R237:R242" si="2">Q237*H237</f>
        <v>8.3000000000000004E-2</v>
      </c>
      <c r="S237" s="203">
        <v>0</v>
      </c>
      <c r="T237" s="204">
        <f t="shared" ref="T237:T242" si="3">S237*H237</f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205" t="s">
        <v>258</v>
      </c>
      <c r="AT237" s="205" t="s">
        <v>451</v>
      </c>
      <c r="AU237" s="205" t="s">
        <v>81</v>
      </c>
      <c r="AY237" s="19" t="s">
        <v>193</v>
      </c>
      <c r="BE237" s="206">
        <f t="shared" ref="BE237:BE242" si="4">IF(N237="základní",J237,0)</f>
        <v>0</v>
      </c>
      <c r="BF237" s="206">
        <f t="shared" ref="BF237:BF242" si="5">IF(N237="snížená",J237,0)</f>
        <v>0</v>
      </c>
      <c r="BG237" s="206">
        <f t="shared" ref="BG237:BG242" si="6">IF(N237="zákl. přenesená",J237,0)</f>
        <v>0</v>
      </c>
      <c r="BH237" s="206">
        <f t="shared" ref="BH237:BH242" si="7">IF(N237="sníž. přenesená",J237,0)</f>
        <v>0</v>
      </c>
      <c r="BI237" s="206">
        <f t="shared" ref="BI237:BI242" si="8">IF(N237="nulová",J237,0)</f>
        <v>0</v>
      </c>
      <c r="BJ237" s="19" t="s">
        <v>79</v>
      </c>
      <c r="BK237" s="206">
        <f t="shared" ref="BK237:BK242" si="9">ROUND(I237*H237,2)</f>
        <v>0</v>
      </c>
      <c r="BL237" s="19" t="s">
        <v>200</v>
      </c>
      <c r="BM237" s="205" t="s">
        <v>5474</v>
      </c>
    </row>
    <row r="238" spans="1:65" s="2" customFormat="1" ht="16.5" customHeight="1">
      <c r="A238" s="36"/>
      <c r="B238" s="37"/>
      <c r="C238" s="251" t="s">
        <v>471</v>
      </c>
      <c r="D238" s="251" t="s">
        <v>451</v>
      </c>
      <c r="E238" s="252" t="s">
        <v>5475</v>
      </c>
      <c r="F238" s="253" t="s">
        <v>5476</v>
      </c>
      <c r="G238" s="254" t="s">
        <v>402</v>
      </c>
      <c r="H238" s="255">
        <v>1</v>
      </c>
      <c r="I238" s="256"/>
      <c r="J238" s="257">
        <f t="shared" si="0"/>
        <v>0</v>
      </c>
      <c r="K238" s="253" t="s">
        <v>19</v>
      </c>
      <c r="L238" s="258"/>
      <c r="M238" s="259" t="s">
        <v>19</v>
      </c>
      <c r="N238" s="260" t="s">
        <v>43</v>
      </c>
      <c r="O238" s="66"/>
      <c r="P238" s="203">
        <f t="shared" si="1"/>
        <v>0</v>
      </c>
      <c r="Q238" s="203">
        <v>1.7999999999999999E-2</v>
      </c>
      <c r="R238" s="203">
        <f t="shared" si="2"/>
        <v>1.7999999999999999E-2</v>
      </c>
      <c r="S238" s="203">
        <v>0</v>
      </c>
      <c r="T238" s="204">
        <f t="shared" si="3"/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205" t="s">
        <v>258</v>
      </c>
      <c r="AT238" s="205" t="s">
        <v>451</v>
      </c>
      <c r="AU238" s="205" t="s">
        <v>81</v>
      </c>
      <c r="AY238" s="19" t="s">
        <v>193</v>
      </c>
      <c r="BE238" s="206">
        <f t="shared" si="4"/>
        <v>0</v>
      </c>
      <c r="BF238" s="206">
        <f t="shared" si="5"/>
        <v>0</v>
      </c>
      <c r="BG238" s="206">
        <f t="shared" si="6"/>
        <v>0</v>
      </c>
      <c r="BH238" s="206">
        <f t="shared" si="7"/>
        <v>0</v>
      </c>
      <c r="BI238" s="206">
        <f t="shared" si="8"/>
        <v>0</v>
      </c>
      <c r="BJ238" s="19" t="s">
        <v>79</v>
      </c>
      <c r="BK238" s="206">
        <f t="shared" si="9"/>
        <v>0</v>
      </c>
      <c r="BL238" s="19" t="s">
        <v>200</v>
      </c>
      <c r="BM238" s="205" t="s">
        <v>5477</v>
      </c>
    </row>
    <row r="239" spans="1:65" s="2" customFormat="1" ht="16.5" customHeight="1">
      <c r="A239" s="36"/>
      <c r="B239" s="37"/>
      <c r="C239" s="251" t="s">
        <v>476</v>
      </c>
      <c r="D239" s="251" t="s">
        <v>451</v>
      </c>
      <c r="E239" s="252" t="s">
        <v>5478</v>
      </c>
      <c r="F239" s="253" t="s">
        <v>5479</v>
      </c>
      <c r="G239" s="254" t="s">
        <v>402</v>
      </c>
      <c r="H239" s="255">
        <v>1</v>
      </c>
      <c r="I239" s="256"/>
      <c r="J239" s="257">
        <f t="shared" si="0"/>
        <v>0</v>
      </c>
      <c r="K239" s="253" t="s">
        <v>19</v>
      </c>
      <c r="L239" s="258"/>
      <c r="M239" s="259" t="s">
        <v>19</v>
      </c>
      <c r="N239" s="260" t="s">
        <v>43</v>
      </c>
      <c r="O239" s="66"/>
      <c r="P239" s="203">
        <f t="shared" si="1"/>
        <v>0</v>
      </c>
      <c r="Q239" s="203">
        <v>3.5000000000000001E-3</v>
      </c>
      <c r="R239" s="203">
        <f t="shared" si="2"/>
        <v>3.5000000000000001E-3</v>
      </c>
      <c r="S239" s="203">
        <v>0</v>
      </c>
      <c r="T239" s="204">
        <f t="shared" si="3"/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205" t="s">
        <v>258</v>
      </c>
      <c r="AT239" s="205" t="s">
        <v>451</v>
      </c>
      <c r="AU239" s="205" t="s">
        <v>81</v>
      </c>
      <c r="AY239" s="19" t="s">
        <v>193</v>
      </c>
      <c r="BE239" s="206">
        <f t="shared" si="4"/>
        <v>0</v>
      </c>
      <c r="BF239" s="206">
        <f t="shared" si="5"/>
        <v>0</v>
      </c>
      <c r="BG239" s="206">
        <f t="shared" si="6"/>
        <v>0</v>
      </c>
      <c r="BH239" s="206">
        <f t="shared" si="7"/>
        <v>0</v>
      </c>
      <c r="BI239" s="206">
        <f t="shared" si="8"/>
        <v>0</v>
      </c>
      <c r="BJ239" s="19" t="s">
        <v>79</v>
      </c>
      <c r="BK239" s="206">
        <f t="shared" si="9"/>
        <v>0</v>
      </c>
      <c r="BL239" s="19" t="s">
        <v>200</v>
      </c>
      <c r="BM239" s="205" t="s">
        <v>5480</v>
      </c>
    </row>
    <row r="240" spans="1:65" s="2" customFormat="1" ht="16.5" customHeight="1">
      <c r="A240" s="36"/>
      <c r="B240" s="37"/>
      <c r="C240" s="251" t="s">
        <v>481</v>
      </c>
      <c r="D240" s="251" t="s">
        <v>451</v>
      </c>
      <c r="E240" s="252" t="s">
        <v>5300</v>
      </c>
      <c r="F240" s="253" t="s">
        <v>5301</v>
      </c>
      <c r="G240" s="254" t="s">
        <v>402</v>
      </c>
      <c r="H240" s="255">
        <v>1</v>
      </c>
      <c r="I240" s="256"/>
      <c r="J240" s="257">
        <f t="shared" si="0"/>
        <v>0</v>
      </c>
      <c r="K240" s="253" t="s">
        <v>19</v>
      </c>
      <c r="L240" s="258"/>
      <c r="M240" s="259" t="s">
        <v>19</v>
      </c>
      <c r="N240" s="260" t="s">
        <v>43</v>
      </c>
      <c r="O240" s="66"/>
      <c r="P240" s="203">
        <f t="shared" si="1"/>
        <v>0</v>
      </c>
      <c r="Q240" s="203">
        <v>6.8999999999999999E-3</v>
      </c>
      <c r="R240" s="203">
        <f t="shared" si="2"/>
        <v>6.8999999999999999E-3</v>
      </c>
      <c r="S240" s="203">
        <v>0</v>
      </c>
      <c r="T240" s="204">
        <f t="shared" si="3"/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205" t="s">
        <v>258</v>
      </c>
      <c r="AT240" s="205" t="s">
        <v>451</v>
      </c>
      <c r="AU240" s="205" t="s">
        <v>81</v>
      </c>
      <c r="AY240" s="19" t="s">
        <v>193</v>
      </c>
      <c r="BE240" s="206">
        <f t="shared" si="4"/>
        <v>0</v>
      </c>
      <c r="BF240" s="206">
        <f t="shared" si="5"/>
        <v>0</v>
      </c>
      <c r="BG240" s="206">
        <f t="shared" si="6"/>
        <v>0</v>
      </c>
      <c r="BH240" s="206">
        <f t="shared" si="7"/>
        <v>0</v>
      </c>
      <c r="BI240" s="206">
        <f t="shared" si="8"/>
        <v>0</v>
      </c>
      <c r="BJ240" s="19" t="s">
        <v>79</v>
      </c>
      <c r="BK240" s="206">
        <f t="shared" si="9"/>
        <v>0</v>
      </c>
      <c r="BL240" s="19" t="s">
        <v>200</v>
      </c>
      <c r="BM240" s="205" t="s">
        <v>5481</v>
      </c>
    </row>
    <row r="241" spans="1:65" s="2" customFormat="1" ht="16.5" customHeight="1">
      <c r="A241" s="36"/>
      <c r="B241" s="37"/>
      <c r="C241" s="251" t="s">
        <v>486</v>
      </c>
      <c r="D241" s="251" t="s">
        <v>451</v>
      </c>
      <c r="E241" s="252" t="s">
        <v>5303</v>
      </c>
      <c r="F241" s="253" t="s">
        <v>5304</v>
      </c>
      <c r="G241" s="254" t="s">
        <v>402</v>
      </c>
      <c r="H241" s="255">
        <v>1</v>
      </c>
      <c r="I241" s="256"/>
      <c r="J241" s="257">
        <f t="shared" si="0"/>
        <v>0</v>
      </c>
      <c r="K241" s="253" t="s">
        <v>19</v>
      </c>
      <c r="L241" s="258"/>
      <c r="M241" s="259" t="s">
        <v>19</v>
      </c>
      <c r="N241" s="260" t="s">
        <v>43</v>
      </c>
      <c r="O241" s="66"/>
      <c r="P241" s="203">
        <f t="shared" si="1"/>
        <v>0</v>
      </c>
      <c r="Q241" s="203">
        <v>8.9999999999999998E-4</v>
      </c>
      <c r="R241" s="203">
        <f t="shared" si="2"/>
        <v>8.9999999999999998E-4</v>
      </c>
      <c r="S241" s="203">
        <v>0</v>
      </c>
      <c r="T241" s="204">
        <f t="shared" si="3"/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205" t="s">
        <v>258</v>
      </c>
      <c r="AT241" s="205" t="s">
        <v>451</v>
      </c>
      <c r="AU241" s="205" t="s">
        <v>81</v>
      </c>
      <c r="AY241" s="19" t="s">
        <v>193</v>
      </c>
      <c r="BE241" s="206">
        <f t="shared" si="4"/>
        <v>0</v>
      </c>
      <c r="BF241" s="206">
        <f t="shared" si="5"/>
        <v>0</v>
      </c>
      <c r="BG241" s="206">
        <f t="shared" si="6"/>
        <v>0</v>
      </c>
      <c r="BH241" s="206">
        <f t="shared" si="7"/>
        <v>0</v>
      </c>
      <c r="BI241" s="206">
        <f t="shared" si="8"/>
        <v>0</v>
      </c>
      <c r="BJ241" s="19" t="s">
        <v>79</v>
      </c>
      <c r="BK241" s="206">
        <f t="shared" si="9"/>
        <v>0</v>
      </c>
      <c r="BL241" s="19" t="s">
        <v>200</v>
      </c>
      <c r="BM241" s="205" t="s">
        <v>5482</v>
      </c>
    </row>
    <row r="242" spans="1:65" s="2" customFormat="1" ht="16.5" customHeight="1">
      <c r="A242" s="36"/>
      <c r="B242" s="37"/>
      <c r="C242" s="194" t="s">
        <v>491</v>
      </c>
      <c r="D242" s="194" t="s">
        <v>195</v>
      </c>
      <c r="E242" s="195" t="s">
        <v>5318</v>
      </c>
      <c r="F242" s="196" t="s">
        <v>5319</v>
      </c>
      <c r="G242" s="197" t="s">
        <v>391</v>
      </c>
      <c r="H242" s="198">
        <v>12</v>
      </c>
      <c r="I242" s="199"/>
      <c r="J242" s="200">
        <f t="shared" si="0"/>
        <v>0</v>
      </c>
      <c r="K242" s="196" t="s">
        <v>199</v>
      </c>
      <c r="L242" s="41"/>
      <c r="M242" s="201" t="s">
        <v>19</v>
      </c>
      <c r="N242" s="202" t="s">
        <v>43</v>
      </c>
      <c r="O242" s="66"/>
      <c r="P242" s="203">
        <f t="shared" si="1"/>
        <v>0</v>
      </c>
      <c r="Q242" s="203">
        <v>0</v>
      </c>
      <c r="R242" s="203">
        <f t="shared" si="2"/>
        <v>0</v>
      </c>
      <c r="S242" s="203">
        <v>0</v>
      </c>
      <c r="T242" s="204">
        <f t="shared" si="3"/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205" t="s">
        <v>200</v>
      </c>
      <c r="AT242" s="205" t="s">
        <v>195</v>
      </c>
      <c r="AU242" s="205" t="s">
        <v>81</v>
      </c>
      <c r="AY242" s="19" t="s">
        <v>193</v>
      </c>
      <c r="BE242" s="206">
        <f t="shared" si="4"/>
        <v>0</v>
      </c>
      <c r="BF242" s="206">
        <f t="shared" si="5"/>
        <v>0</v>
      </c>
      <c r="BG242" s="206">
        <f t="shared" si="6"/>
        <v>0</v>
      </c>
      <c r="BH242" s="206">
        <f t="shared" si="7"/>
        <v>0</v>
      </c>
      <c r="BI242" s="206">
        <f t="shared" si="8"/>
        <v>0</v>
      </c>
      <c r="BJ242" s="19" t="s">
        <v>79</v>
      </c>
      <c r="BK242" s="206">
        <f t="shared" si="9"/>
        <v>0</v>
      </c>
      <c r="BL242" s="19" t="s">
        <v>200</v>
      </c>
      <c r="BM242" s="205" t="s">
        <v>5483</v>
      </c>
    </row>
    <row r="243" spans="1:65" s="14" customFormat="1">
      <c r="B243" s="218"/>
      <c r="C243" s="219"/>
      <c r="D243" s="209" t="s">
        <v>202</v>
      </c>
      <c r="E243" s="220" t="s">
        <v>19</v>
      </c>
      <c r="F243" s="221" t="s">
        <v>5425</v>
      </c>
      <c r="G243" s="219"/>
      <c r="H243" s="222">
        <v>12</v>
      </c>
      <c r="I243" s="223"/>
      <c r="J243" s="219"/>
      <c r="K243" s="219"/>
      <c r="L243" s="224"/>
      <c r="M243" s="225"/>
      <c r="N243" s="226"/>
      <c r="O243" s="226"/>
      <c r="P243" s="226"/>
      <c r="Q243" s="226"/>
      <c r="R243" s="226"/>
      <c r="S243" s="226"/>
      <c r="T243" s="227"/>
      <c r="AT243" s="228" t="s">
        <v>202</v>
      </c>
      <c r="AU243" s="228" t="s">
        <v>81</v>
      </c>
      <c r="AV243" s="14" t="s">
        <v>81</v>
      </c>
      <c r="AW243" s="14" t="s">
        <v>33</v>
      </c>
      <c r="AX243" s="14" t="s">
        <v>72</v>
      </c>
      <c r="AY243" s="228" t="s">
        <v>193</v>
      </c>
    </row>
    <row r="244" spans="1:65" s="2" customFormat="1" ht="16.5" customHeight="1">
      <c r="A244" s="36"/>
      <c r="B244" s="37"/>
      <c r="C244" s="194" t="s">
        <v>496</v>
      </c>
      <c r="D244" s="194" t="s">
        <v>195</v>
      </c>
      <c r="E244" s="195" t="s">
        <v>5321</v>
      </c>
      <c r="F244" s="196" t="s">
        <v>5322</v>
      </c>
      <c r="G244" s="197" t="s">
        <v>391</v>
      </c>
      <c r="H244" s="198">
        <v>12</v>
      </c>
      <c r="I244" s="199"/>
      <c r="J244" s="200">
        <f>ROUND(I244*H244,2)</f>
        <v>0</v>
      </c>
      <c r="K244" s="196" t="s">
        <v>199</v>
      </c>
      <c r="L244" s="41"/>
      <c r="M244" s="201" t="s">
        <v>19</v>
      </c>
      <c r="N244" s="202" t="s">
        <v>43</v>
      </c>
      <c r="O244" s="66"/>
      <c r="P244" s="203">
        <f>O244*H244</f>
        <v>0</v>
      </c>
      <c r="Q244" s="203">
        <v>0</v>
      </c>
      <c r="R244" s="203">
        <f>Q244*H244</f>
        <v>0</v>
      </c>
      <c r="S244" s="203">
        <v>0</v>
      </c>
      <c r="T244" s="204">
        <f>S244*H244</f>
        <v>0</v>
      </c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R244" s="205" t="s">
        <v>200</v>
      </c>
      <c r="AT244" s="205" t="s">
        <v>195</v>
      </c>
      <c r="AU244" s="205" t="s">
        <v>81</v>
      </c>
      <c r="AY244" s="19" t="s">
        <v>193</v>
      </c>
      <c r="BE244" s="206">
        <f>IF(N244="základní",J244,0)</f>
        <v>0</v>
      </c>
      <c r="BF244" s="206">
        <f>IF(N244="snížená",J244,0)</f>
        <v>0</v>
      </c>
      <c r="BG244" s="206">
        <f>IF(N244="zákl. přenesená",J244,0)</f>
        <v>0</v>
      </c>
      <c r="BH244" s="206">
        <f>IF(N244="sníž. přenesená",J244,0)</f>
        <v>0</v>
      </c>
      <c r="BI244" s="206">
        <f>IF(N244="nulová",J244,0)</f>
        <v>0</v>
      </c>
      <c r="BJ244" s="19" t="s">
        <v>79</v>
      </c>
      <c r="BK244" s="206">
        <f>ROUND(I244*H244,2)</f>
        <v>0</v>
      </c>
      <c r="BL244" s="19" t="s">
        <v>200</v>
      </c>
      <c r="BM244" s="205" t="s">
        <v>5484</v>
      </c>
    </row>
    <row r="245" spans="1:65" s="14" customFormat="1">
      <c r="B245" s="218"/>
      <c r="C245" s="219"/>
      <c r="D245" s="209" t="s">
        <v>202</v>
      </c>
      <c r="E245" s="220" t="s">
        <v>19</v>
      </c>
      <c r="F245" s="221" t="s">
        <v>5425</v>
      </c>
      <c r="G245" s="219"/>
      <c r="H245" s="222">
        <v>12</v>
      </c>
      <c r="I245" s="223"/>
      <c r="J245" s="219"/>
      <c r="K245" s="219"/>
      <c r="L245" s="224"/>
      <c r="M245" s="225"/>
      <c r="N245" s="226"/>
      <c r="O245" s="226"/>
      <c r="P245" s="226"/>
      <c r="Q245" s="226"/>
      <c r="R245" s="226"/>
      <c r="S245" s="226"/>
      <c r="T245" s="227"/>
      <c r="AT245" s="228" t="s">
        <v>202</v>
      </c>
      <c r="AU245" s="228" t="s">
        <v>81</v>
      </c>
      <c r="AV245" s="14" t="s">
        <v>81</v>
      </c>
      <c r="AW245" s="14" t="s">
        <v>33</v>
      </c>
      <c r="AX245" s="14" t="s">
        <v>72</v>
      </c>
      <c r="AY245" s="228" t="s">
        <v>193</v>
      </c>
    </row>
    <row r="246" spans="1:65" s="2" customFormat="1" ht="16.5" customHeight="1">
      <c r="A246" s="36"/>
      <c r="B246" s="37"/>
      <c r="C246" s="194" t="s">
        <v>501</v>
      </c>
      <c r="D246" s="194" t="s">
        <v>195</v>
      </c>
      <c r="E246" s="195" t="s">
        <v>5485</v>
      </c>
      <c r="F246" s="196" t="s">
        <v>5486</v>
      </c>
      <c r="G246" s="197" t="s">
        <v>391</v>
      </c>
      <c r="H246" s="198">
        <v>151</v>
      </c>
      <c r="I246" s="199"/>
      <c r="J246" s="200">
        <f>ROUND(I246*H246,2)</f>
        <v>0</v>
      </c>
      <c r="K246" s="196" t="s">
        <v>199</v>
      </c>
      <c r="L246" s="41"/>
      <c r="M246" s="201" t="s">
        <v>19</v>
      </c>
      <c r="N246" s="202" t="s">
        <v>43</v>
      </c>
      <c r="O246" s="66"/>
      <c r="P246" s="203">
        <f>O246*H246</f>
        <v>0</v>
      </c>
      <c r="Q246" s="203">
        <v>0</v>
      </c>
      <c r="R246" s="203">
        <f>Q246*H246</f>
        <v>0</v>
      </c>
      <c r="S246" s="203">
        <v>0</v>
      </c>
      <c r="T246" s="204">
        <f>S246*H246</f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205" t="s">
        <v>200</v>
      </c>
      <c r="AT246" s="205" t="s">
        <v>195</v>
      </c>
      <c r="AU246" s="205" t="s">
        <v>81</v>
      </c>
      <c r="AY246" s="19" t="s">
        <v>193</v>
      </c>
      <c r="BE246" s="206">
        <f>IF(N246="základní",J246,0)</f>
        <v>0</v>
      </c>
      <c r="BF246" s="206">
        <f>IF(N246="snížená",J246,0)</f>
        <v>0</v>
      </c>
      <c r="BG246" s="206">
        <f>IF(N246="zákl. přenesená",J246,0)</f>
        <v>0</v>
      </c>
      <c r="BH246" s="206">
        <f>IF(N246="sníž. přenesená",J246,0)</f>
        <v>0</v>
      </c>
      <c r="BI246" s="206">
        <f>IF(N246="nulová",J246,0)</f>
        <v>0</v>
      </c>
      <c r="BJ246" s="19" t="s">
        <v>79</v>
      </c>
      <c r="BK246" s="206">
        <f>ROUND(I246*H246,2)</f>
        <v>0</v>
      </c>
      <c r="BL246" s="19" t="s">
        <v>200</v>
      </c>
      <c r="BM246" s="205" t="s">
        <v>5487</v>
      </c>
    </row>
    <row r="247" spans="1:65" s="14" customFormat="1">
      <c r="B247" s="218"/>
      <c r="C247" s="219"/>
      <c r="D247" s="209" t="s">
        <v>202</v>
      </c>
      <c r="E247" s="220" t="s">
        <v>19</v>
      </c>
      <c r="F247" s="221" t="s">
        <v>5416</v>
      </c>
      <c r="G247" s="219"/>
      <c r="H247" s="222">
        <v>34</v>
      </c>
      <c r="I247" s="223"/>
      <c r="J247" s="219"/>
      <c r="K247" s="219"/>
      <c r="L247" s="224"/>
      <c r="M247" s="225"/>
      <c r="N247" s="226"/>
      <c r="O247" s="226"/>
      <c r="P247" s="226"/>
      <c r="Q247" s="226"/>
      <c r="R247" s="226"/>
      <c r="S247" s="226"/>
      <c r="T247" s="227"/>
      <c r="AT247" s="228" t="s">
        <v>202</v>
      </c>
      <c r="AU247" s="228" t="s">
        <v>81</v>
      </c>
      <c r="AV247" s="14" t="s">
        <v>81</v>
      </c>
      <c r="AW247" s="14" t="s">
        <v>33</v>
      </c>
      <c r="AX247" s="14" t="s">
        <v>72</v>
      </c>
      <c r="AY247" s="228" t="s">
        <v>193</v>
      </c>
    </row>
    <row r="248" spans="1:65" s="14" customFormat="1">
      <c r="B248" s="218"/>
      <c r="C248" s="219"/>
      <c r="D248" s="209" t="s">
        <v>202</v>
      </c>
      <c r="E248" s="220" t="s">
        <v>19</v>
      </c>
      <c r="F248" s="221" t="s">
        <v>5417</v>
      </c>
      <c r="G248" s="219"/>
      <c r="H248" s="222">
        <v>117</v>
      </c>
      <c r="I248" s="223"/>
      <c r="J248" s="219"/>
      <c r="K248" s="219"/>
      <c r="L248" s="224"/>
      <c r="M248" s="225"/>
      <c r="N248" s="226"/>
      <c r="O248" s="226"/>
      <c r="P248" s="226"/>
      <c r="Q248" s="226"/>
      <c r="R248" s="226"/>
      <c r="S248" s="226"/>
      <c r="T248" s="227"/>
      <c r="AT248" s="228" t="s">
        <v>202</v>
      </c>
      <c r="AU248" s="228" t="s">
        <v>81</v>
      </c>
      <c r="AV248" s="14" t="s">
        <v>81</v>
      </c>
      <c r="AW248" s="14" t="s">
        <v>33</v>
      </c>
      <c r="AX248" s="14" t="s">
        <v>72</v>
      </c>
      <c r="AY248" s="228" t="s">
        <v>193</v>
      </c>
    </row>
    <row r="249" spans="1:65" s="2" customFormat="1" ht="16.5" customHeight="1">
      <c r="A249" s="36"/>
      <c r="B249" s="37"/>
      <c r="C249" s="194" t="s">
        <v>505</v>
      </c>
      <c r="D249" s="194" t="s">
        <v>195</v>
      </c>
      <c r="E249" s="195" t="s">
        <v>5488</v>
      </c>
      <c r="F249" s="196" t="s">
        <v>5489</v>
      </c>
      <c r="G249" s="197" t="s">
        <v>402</v>
      </c>
      <c r="H249" s="198">
        <v>10</v>
      </c>
      <c r="I249" s="199"/>
      <c r="J249" s="200">
        <f>ROUND(I249*H249,2)</f>
        <v>0</v>
      </c>
      <c r="K249" s="196" t="s">
        <v>199</v>
      </c>
      <c r="L249" s="41"/>
      <c r="M249" s="201" t="s">
        <v>19</v>
      </c>
      <c r="N249" s="202" t="s">
        <v>43</v>
      </c>
      <c r="O249" s="66"/>
      <c r="P249" s="203">
        <f>O249*H249</f>
        <v>0</v>
      </c>
      <c r="Q249" s="203">
        <v>0.45937</v>
      </c>
      <c r="R249" s="203">
        <f>Q249*H249</f>
        <v>4.5937000000000001</v>
      </c>
      <c r="S249" s="203">
        <v>0</v>
      </c>
      <c r="T249" s="204">
        <f>S249*H249</f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205" t="s">
        <v>200</v>
      </c>
      <c r="AT249" s="205" t="s">
        <v>195</v>
      </c>
      <c r="AU249" s="205" t="s">
        <v>81</v>
      </c>
      <c r="AY249" s="19" t="s">
        <v>193</v>
      </c>
      <c r="BE249" s="206">
        <f>IF(N249="základní",J249,0)</f>
        <v>0</v>
      </c>
      <c r="BF249" s="206">
        <f>IF(N249="snížená",J249,0)</f>
        <v>0</v>
      </c>
      <c r="BG249" s="206">
        <f>IF(N249="zákl. přenesená",J249,0)</f>
        <v>0</v>
      </c>
      <c r="BH249" s="206">
        <f>IF(N249="sníž. přenesená",J249,0)</f>
        <v>0</v>
      </c>
      <c r="BI249" s="206">
        <f>IF(N249="nulová",J249,0)</f>
        <v>0</v>
      </c>
      <c r="BJ249" s="19" t="s">
        <v>79</v>
      </c>
      <c r="BK249" s="206">
        <f>ROUND(I249*H249,2)</f>
        <v>0</v>
      </c>
      <c r="BL249" s="19" t="s">
        <v>200</v>
      </c>
      <c r="BM249" s="205" t="s">
        <v>5490</v>
      </c>
    </row>
    <row r="250" spans="1:65" s="14" customFormat="1">
      <c r="B250" s="218"/>
      <c r="C250" s="219"/>
      <c r="D250" s="209" t="s">
        <v>202</v>
      </c>
      <c r="E250" s="220" t="s">
        <v>19</v>
      </c>
      <c r="F250" s="221" t="s">
        <v>5459</v>
      </c>
      <c r="G250" s="219"/>
      <c r="H250" s="222">
        <v>1</v>
      </c>
      <c r="I250" s="223"/>
      <c r="J250" s="219"/>
      <c r="K250" s="219"/>
      <c r="L250" s="224"/>
      <c r="M250" s="225"/>
      <c r="N250" s="226"/>
      <c r="O250" s="226"/>
      <c r="P250" s="226"/>
      <c r="Q250" s="226"/>
      <c r="R250" s="226"/>
      <c r="S250" s="226"/>
      <c r="T250" s="227"/>
      <c r="AT250" s="228" t="s">
        <v>202</v>
      </c>
      <c r="AU250" s="228" t="s">
        <v>81</v>
      </c>
      <c r="AV250" s="14" t="s">
        <v>81</v>
      </c>
      <c r="AW250" s="14" t="s">
        <v>33</v>
      </c>
      <c r="AX250" s="14" t="s">
        <v>72</v>
      </c>
      <c r="AY250" s="228" t="s">
        <v>193</v>
      </c>
    </row>
    <row r="251" spans="1:65" s="14" customFormat="1">
      <c r="B251" s="218"/>
      <c r="C251" s="219"/>
      <c r="D251" s="209" t="s">
        <v>202</v>
      </c>
      <c r="E251" s="220" t="s">
        <v>19</v>
      </c>
      <c r="F251" s="221" t="s">
        <v>5491</v>
      </c>
      <c r="G251" s="219"/>
      <c r="H251" s="222">
        <v>9</v>
      </c>
      <c r="I251" s="223"/>
      <c r="J251" s="219"/>
      <c r="K251" s="219"/>
      <c r="L251" s="224"/>
      <c r="M251" s="225"/>
      <c r="N251" s="226"/>
      <c r="O251" s="226"/>
      <c r="P251" s="226"/>
      <c r="Q251" s="226"/>
      <c r="R251" s="226"/>
      <c r="S251" s="226"/>
      <c r="T251" s="227"/>
      <c r="AT251" s="228" t="s">
        <v>202</v>
      </c>
      <c r="AU251" s="228" t="s">
        <v>81</v>
      </c>
      <c r="AV251" s="14" t="s">
        <v>81</v>
      </c>
      <c r="AW251" s="14" t="s">
        <v>33</v>
      </c>
      <c r="AX251" s="14" t="s">
        <v>72</v>
      </c>
      <c r="AY251" s="228" t="s">
        <v>193</v>
      </c>
    </row>
    <row r="252" spans="1:65" s="2" customFormat="1" ht="16.5" customHeight="1">
      <c r="A252" s="36"/>
      <c r="B252" s="37"/>
      <c r="C252" s="194" t="s">
        <v>510</v>
      </c>
      <c r="D252" s="194" t="s">
        <v>195</v>
      </c>
      <c r="E252" s="195" t="s">
        <v>5492</v>
      </c>
      <c r="F252" s="196" t="s">
        <v>5493</v>
      </c>
      <c r="G252" s="197" t="s">
        <v>402</v>
      </c>
      <c r="H252" s="198">
        <v>2</v>
      </c>
      <c r="I252" s="199"/>
      <c r="J252" s="200">
        <f>ROUND(I252*H252,2)</f>
        <v>0</v>
      </c>
      <c r="K252" s="196" t="s">
        <v>19</v>
      </c>
      <c r="L252" s="41"/>
      <c r="M252" s="201" t="s">
        <v>19</v>
      </c>
      <c r="N252" s="202" t="s">
        <v>43</v>
      </c>
      <c r="O252" s="66"/>
      <c r="P252" s="203">
        <f>O252*H252</f>
        <v>0</v>
      </c>
      <c r="Q252" s="203">
        <v>0.04</v>
      </c>
      <c r="R252" s="203">
        <f>Q252*H252</f>
        <v>0.08</v>
      </c>
      <c r="S252" s="203">
        <v>0</v>
      </c>
      <c r="T252" s="204">
        <f>S252*H252</f>
        <v>0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R252" s="205" t="s">
        <v>200</v>
      </c>
      <c r="AT252" s="205" t="s">
        <v>195</v>
      </c>
      <c r="AU252" s="205" t="s">
        <v>81</v>
      </c>
      <c r="AY252" s="19" t="s">
        <v>193</v>
      </c>
      <c r="BE252" s="206">
        <f>IF(N252="základní",J252,0)</f>
        <v>0</v>
      </c>
      <c r="BF252" s="206">
        <f>IF(N252="snížená",J252,0)</f>
        <v>0</v>
      </c>
      <c r="BG252" s="206">
        <f>IF(N252="zákl. přenesená",J252,0)</f>
        <v>0</v>
      </c>
      <c r="BH252" s="206">
        <f>IF(N252="sníž. přenesená",J252,0)</f>
        <v>0</v>
      </c>
      <c r="BI252" s="206">
        <f>IF(N252="nulová",J252,0)</f>
        <v>0</v>
      </c>
      <c r="BJ252" s="19" t="s">
        <v>79</v>
      </c>
      <c r="BK252" s="206">
        <f>ROUND(I252*H252,2)</f>
        <v>0</v>
      </c>
      <c r="BL252" s="19" t="s">
        <v>200</v>
      </c>
      <c r="BM252" s="205" t="s">
        <v>5494</v>
      </c>
    </row>
    <row r="253" spans="1:65" s="14" customFormat="1">
      <c r="B253" s="218"/>
      <c r="C253" s="219"/>
      <c r="D253" s="209" t="s">
        <v>202</v>
      </c>
      <c r="E253" s="220" t="s">
        <v>19</v>
      </c>
      <c r="F253" s="221" t="s">
        <v>5495</v>
      </c>
      <c r="G253" s="219"/>
      <c r="H253" s="222">
        <v>1</v>
      </c>
      <c r="I253" s="223"/>
      <c r="J253" s="219"/>
      <c r="K253" s="219"/>
      <c r="L253" s="224"/>
      <c r="M253" s="225"/>
      <c r="N253" s="226"/>
      <c r="O253" s="226"/>
      <c r="P253" s="226"/>
      <c r="Q253" s="226"/>
      <c r="R253" s="226"/>
      <c r="S253" s="226"/>
      <c r="T253" s="227"/>
      <c r="AT253" s="228" t="s">
        <v>202</v>
      </c>
      <c r="AU253" s="228" t="s">
        <v>81</v>
      </c>
      <c r="AV253" s="14" t="s">
        <v>81</v>
      </c>
      <c r="AW253" s="14" t="s">
        <v>33</v>
      </c>
      <c r="AX253" s="14" t="s">
        <v>72</v>
      </c>
      <c r="AY253" s="228" t="s">
        <v>193</v>
      </c>
    </row>
    <row r="254" spans="1:65" s="14" customFormat="1">
      <c r="B254" s="218"/>
      <c r="C254" s="219"/>
      <c r="D254" s="209" t="s">
        <v>202</v>
      </c>
      <c r="E254" s="220" t="s">
        <v>19</v>
      </c>
      <c r="F254" s="221" t="s">
        <v>5496</v>
      </c>
      <c r="G254" s="219"/>
      <c r="H254" s="222">
        <v>1</v>
      </c>
      <c r="I254" s="223"/>
      <c r="J254" s="219"/>
      <c r="K254" s="219"/>
      <c r="L254" s="224"/>
      <c r="M254" s="225"/>
      <c r="N254" s="226"/>
      <c r="O254" s="226"/>
      <c r="P254" s="226"/>
      <c r="Q254" s="226"/>
      <c r="R254" s="226"/>
      <c r="S254" s="226"/>
      <c r="T254" s="227"/>
      <c r="AT254" s="228" t="s">
        <v>202</v>
      </c>
      <c r="AU254" s="228" t="s">
        <v>81</v>
      </c>
      <c r="AV254" s="14" t="s">
        <v>81</v>
      </c>
      <c r="AW254" s="14" t="s">
        <v>33</v>
      </c>
      <c r="AX254" s="14" t="s">
        <v>72</v>
      </c>
      <c r="AY254" s="228" t="s">
        <v>193</v>
      </c>
    </row>
    <row r="255" spans="1:65" s="2" customFormat="1" ht="21.75" customHeight="1">
      <c r="A255" s="36"/>
      <c r="B255" s="37"/>
      <c r="C255" s="194" t="s">
        <v>515</v>
      </c>
      <c r="D255" s="194" t="s">
        <v>195</v>
      </c>
      <c r="E255" s="195" t="s">
        <v>5497</v>
      </c>
      <c r="F255" s="196" t="s">
        <v>5498</v>
      </c>
      <c r="G255" s="197" t="s">
        <v>402</v>
      </c>
      <c r="H255" s="198">
        <v>2</v>
      </c>
      <c r="I255" s="199"/>
      <c r="J255" s="200">
        <f>ROUND(I255*H255,2)</f>
        <v>0</v>
      </c>
      <c r="K255" s="196" t="s">
        <v>199</v>
      </c>
      <c r="L255" s="41"/>
      <c r="M255" s="201" t="s">
        <v>19</v>
      </c>
      <c r="N255" s="202" t="s">
        <v>43</v>
      </c>
      <c r="O255" s="66"/>
      <c r="P255" s="203">
        <f>O255*H255</f>
        <v>0</v>
      </c>
      <c r="Q255" s="203">
        <v>0.1056</v>
      </c>
      <c r="R255" s="203">
        <f>Q255*H255</f>
        <v>0.2112</v>
      </c>
      <c r="S255" s="203">
        <v>0</v>
      </c>
      <c r="T255" s="204">
        <f>S255*H255</f>
        <v>0</v>
      </c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R255" s="205" t="s">
        <v>200</v>
      </c>
      <c r="AT255" s="205" t="s">
        <v>195</v>
      </c>
      <c r="AU255" s="205" t="s">
        <v>81</v>
      </c>
      <c r="AY255" s="19" t="s">
        <v>193</v>
      </c>
      <c r="BE255" s="206">
        <f>IF(N255="základní",J255,0)</f>
        <v>0</v>
      </c>
      <c r="BF255" s="206">
        <f>IF(N255="snížená",J255,0)</f>
        <v>0</v>
      </c>
      <c r="BG255" s="206">
        <f>IF(N255="zákl. přenesená",J255,0)</f>
        <v>0</v>
      </c>
      <c r="BH255" s="206">
        <f>IF(N255="sníž. přenesená",J255,0)</f>
        <v>0</v>
      </c>
      <c r="BI255" s="206">
        <f>IF(N255="nulová",J255,0)</f>
        <v>0</v>
      </c>
      <c r="BJ255" s="19" t="s">
        <v>79</v>
      </c>
      <c r="BK255" s="206">
        <f>ROUND(I255*H255,2)</f>
        <v>0</v>
      </c>
      <c r="BL255" s="19" t="s">
        <v>200</v>
      </c>
      <c r="BM255" s="205" t="s">
        <v>5499</v>
      </c>
    </row>
    <row r="256" spans="1:65" s="14" customFormat="1">
      <c r="B256" s="218"/>
      <c r="C256" s="219"/>
      <c r="D256" s="209" t="s">
        <v>202</v>
      </c>
      <c r="E256" s="220" t="s">
        <v>19</v>
      </c>
      <c r="F256" s="221" t="s">
        <v>5500</v>
      </c>
      <c r="G256" s="219"/>
      <c r="H256" s="222">
        <v>1</v>
      </c>
      <c r="I256" s="223"/>
      <c r="J256" s="219"/>
      <c r="K256" s="219"/>
      <c r="L256" s="224"/>
      <c r="M256" s="225"/>
      <c r="N256" s="226"/>
      <c r="O256" s="226"/>
      <c r="P256" s="226"/>
      <c r="Q256" s="226"/>
      <c r="R256" s="226"/>
      <c r="S256" s="226"/>
      <c r="T256" s="227"/>
      <c r="AT256" s="228" t="s">
        <v>202</v>
      </c>
      <c r="AU256" s="228" t="s">
        <v>81</v>
      </c>
      <c r="AV256" s="14" t="s">
        <v>81</v>
      </c>
      <c r="AW256" s="14" t="s">
        <v>33</v>
      </c>
      <c r="AX256" s="14" t="s">
        <v>72</v>
      </c>
      <c r="AY256" s="228" t="s">
        <v>193</v>
      </c>
    </row>
    <row r="257" spans="1:65" s="14" customFormat="1">
      <c r="B257" s="218"/>
      <c r="C257" s="219"/>
      <c r="D257" s="209" t="s">
        <v>202</v>
      </c>
      <c r="E257" s="220" t="s">
        <v>19</v>
      </c>
      <c r="F257" s="221" t="s">
        <v>5459</v>
      </c>
      <c r="G257" s="219"/>
      <c r="H257" s="222">
        <v>1</v>
      </c>
      <c r="I257" s="223"/>
      <c r="J257" s="219"/>
      <c r="K257" s="219"/>
      <c r="L257" s="224"/>
      <c r="M257" s="225"/>
      <c r="N257" s="226"/>
      <c r="O257" s="226"/>
      <c r="P257" s="226"/>
      <c r="Q257" s="226"/>
      <c r="R257" s="226"/>
      <c r="S257" s="226"/>
      <c r="T257" s="227"/>
      <c r="AT257" s="228" t="s">
        <v>202</v>
      </c>
      <c r="AU257" s="228" t="s">
        <v>81</v>
      </c>
      <c r="AV257" s="14" t="s">
        <v>81</v>
      </c>
      <c r="AW257" s="14" t="s">
        <v>33</v>
      </c>
      <c r="AX257" s="14" t="s">
        <v>72</v>
      </c>
      <c r="AY257" s="228" t="s">
        <v>193</v>
      </c>
    </row>
    <row r="258" spans="1:65" s="2" customFormat="1" ht="21.75" customHeight="1">
      <c r="A258" s="36"/>
      <c r="B258" s="37"/>
      <c r="C258" s="194" t="s">
        <v>521</v>
      </c>
      <c r="D258" s="194" t="s">
        <v>195</v>
      </c>
      <c r="E258" s="195" t="s">
        <v>5501</v>
      </c>
      <c r="F258" s="196" t="s">
        <v>5502</v>
      </c>
      <c r="G258" s="197" t="s">
        <v>402</v>
      </c>
      <c r="H258" s="198">
        <v>2</v>
      </c>
      <c r="I258" s="199"/>
      <c r="J258" s="200">
        <f>ROUND(I258*H258,2)</f>
        <v>0</v>
      </c>
      <c r="K258" s="196" t="s">
        <v>199</v>
      </c>
      <c r="L258" s="41"/>
      <c r="M258" s="201" t="s">
        <v>19</v>
      </c>
      <c r="N258" s="202" t="s">
        <v>43</v>
      </c>
      <c r="O258" s="66"/>
      <c r="P258" s="203">
        <f>O258*H258</f>
        <v>0</v>
      </c>
      <c r="Q258" s="203">
        <v>2.4240000000000001E-2</v>
      </c>
      <c r="R258" s="203">
        <f>Q258*H258</f>
        <v>4.8480000000000002E-2</v>
      </c>
      <c r="S258" s="203">
        <v>0</v>
      </c>
      <c r="T258" s="204">
        <f>S258*H258</f>
        <v>0</v>
      </c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R258" s="205" t="s">
        <v>200</v>
      </c>
      <c r="AT258" s="205" t="s">
        <v>195</v>
      </c>
      <c r="AU258" s="205" t="s">
        <v>81</v>
      </c>
      <c r="AY258" s="19" t="s">
        <v>193</v>
      </c>
      <c r="BE258" s="206">
        <f>IF(N258="základní",J258,0)</f>
        <v>0</v>
      </c>
      <c r="BF258" s="206">
        <f>IF(N258="snížená",J258,0)</f>
        <v>0</v>
      </c>
      <c r="BG258" s="206">
        <f>IF(N258="zákl. přenesená",J258,0)</f>
        <v>0</v>
      </c>
      <c r="BH258" s="206">
        <f>IF(N258="sníž. přenesená",J258,0)</f>
        <v>0</v>
      </c>
      <c r="BI258" s="206">
        <f>IF(N258="nulová",J258,0)</f>
        <v>0</v>
      </c>
      <c r="BJ258" s="19" t="s">
        <v>79</v>
      </c>
      <c r="BK258" s="206">
        <f>ROUND(I258*H258,2)</f>
        <v>0</v>
      </c>
      <c r="BL258" s="19" t="s">
        <v>200</v>
      </c>
      <c r="BM258" s="205" t="s">
        <v>5503</v>
      </c>
    </row>
    <row r="259" spans="1:65" s="14" customFormat="1">
      <c r="B259" s="218"/>
      <c r="C259" s="219"/>
      <c r="D259" s="209" t="s">
        <v>202</v>
      </c>
      <c r="E259" s="220" t="s">
        <v>19</v>
      </c>
      <c r="F259" s="221" t="s">
        <v>5504</v>
      </c>
      <c r="G259" s="219"/>
      <c r="H259" s="222">
        <v>1</v>
      </c>
      <c r="I259" s="223"/>
      <c r="J259" s="219"/>
      <c r="K259" s="219"/>
      <c r="L259" s="224"/>
      <c r="M259" s="225"/>
      <c r="N259" s="226"/>
      <c r="O259" s="226"/>
      <c r="P259" s="226"/>
      <c r="Q259" s="226"/>
      <c r="R259" s="226"/>
      <c r="S259" s="226"/>
      <c r="T259" s="227"/>
      <c r="AT259" s="228" t="s">
        <v>202</v>
      </c>
      <c r="AU259" s="228" t="s">
        <v>81</v>
      </c>
      <c r="AV259" s="14" t="s">
        <v>81</v>
      </c>
      <c r="AW259" s="14" t="s">
        <v>33</v>
      </c>
      <c r="AX259" s="14" t="s">
        <v>72</v>
      </c>
      <c r="AY259" s="228" t="s">
        <v>193</v>
      </c>
    </row>
    <row r="260" spans="1:65" s="14" customFormat="1">
      <c r="B260" s="218"/>
      <c r="C260" s="219"/>
      <c r="D260" s="209" t="s">
        <v>202</v>
      </c>
      <c r="E260" s="220" t="s">
        <v>19</v>
      </c>
      <c r="F260" s="221" t="s">
        <v>5459</v>
      </c>
      <c r="G260" s="219"/>
      <c r="H260" s="222">
        <v>1</v>
      </c>
      <c r="I260" s="223"/>
      <c r="J260" s="219"/>
      <c r="K260" s="219"/>
      <c r="L260" s="224"/>
      <c r="M260" s="225"/>
      <c r="N260" s="226"/>
      <c r="O260" s="226"/>
      <c r="P260" s="226"/>
      <c r="Q260" s="226"/>
      <c r="R260" s="226"/>
      <c r="S260" s="226"/>
      <c r="T260" s="227"/>
      <c r="AT260" s="228" t="s">
        <v>202</v>
      </c>
      <c r="AU260" s="228" t="s">
        <v>81</v>
      </c>
      <c r="AV260" s="14" t="s">
        <v>81</v>
      </c>
      <c r="AW260" s="14" t="s">
        <v>33</v>
      </c>
      <c r="AX260" s="14" t="s">
        <v>72</v>
      </c>
      <c r="AY260" s="228" t="s">
        <v>193</v>
      </c>
    </row>
    <row r="261" spans="1:65" s="2" customFormat="1" ht="21.75" customHeight="1">
      <c r="A261" s="36"/>
      <c r="B261" s="37"/>
      <c r="C261" s="194" t="s">
        <v>526</v>
      </c>
      <c r="D261" s="194" t="s">
        <v>195</v>
      </c>
      <c r="E261" s="195" t="s">
        <v>5505</v>
      </c>
      <c r="F261" s="196" t="s">
        <v>5506</v>
      </c>
      <c r="G261" s="197" t="s">
        <v>402</v>
      </c>
      <c r="H261" s="198">
        <v>2</v>
      </c>
      <c r="I261" s="199"/>
      <c r="J261" s="200">
        <f>ROUND(I261*H261,2)</f>
        <v>0</v>
      </c>
      <c r="K261" s="196" t="s">
        <v>199</v>
      </c>
      <c r="L261" s="41"/>
      <c r="M261" s="201" t="s">
        <v>19</v>
      </c>
      <c r="N261" s="202" t="s">
        <v>43</v>
      </c>
      <c r="O261" s="66"/>
      <c r="P261" s="203">
        <f>O261*H261</f>
        <v>0</v>
      </c>
      <c r="Q261" s="203">
        <v>0</v>
      </c>
      <c r="R261" s="203">
        <f>Q261*H261</f>
        <v>0</v>
      </c>
      <c r="S261" s="203">
        <v>0</v>
      </c>
      <c r="T261" s="204">
        <f>S261*H261</f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205" t="s">
        <v>200</v>
      </c>
      <c r="AT261" s="205" t="s">
        <v>195</v>
      </c>
      <c r="AU261" s="205" t="s">
        <v>81</v>
      </c>
      <c r="AY261" s="19" t="s">
        <v>193</v>
      </c>
      <c r="BE261" s="206">
        <f>IF(N261="základní",J261,0)</f>
        <v>0</v>
      </c>
      <c r="BF261" s="206">
        <f>IF(N261="snížená",J261,0)</f>
        <v>0</v>
      </c>
      <c r="BG261" s="206">
        <f>IF(N261="zákl. přenesená",J261,0)</f>
        <v>0</v>
      </c>
      <c r="BH261" s="206">
        <f>IF(N261="sníž. přenesená",J261,0)</f>
        <v>0</v>
      </c>
      <c r="BI261" s="206">
        <f>IF(N261="nulová",J261,0)</f>
        <v>0</v>
      </c>
      <c r="BJ261" s="19" t="s">
        <v>79</v>
      </c>
      <c r="BK261" s="206">
        <f>ROUND(I261*H261,2)</f>
        <v>0</v>
      </c>
      <c r="BL261" s="19" t="s">
        <v>200</v>
      </c>
      <c r="BM261" s="205" t="s">
        <v>5507</v>
      </c>
    </row>
    <row r="262" spans="1:65" s="14" customFormat="1">
      <c r="B262" s="218"/>
      <c r="C262" s="219"/>
      <c r="D262" s="209" t="s">
        <v>202</v>
      </c>
      <c r="E262" s="220" t="s">
        <v>19</v>
      </c>
      <c r="F262" s="221" t="s">
        <v>5500</v>
      </c>
      <c r="G262" s="219"/>
      <c r="H262" s="222">
        <v>1</v>
      </c>
      <c r="I262" s="223"/>
      <c r="J262" s="219"/>
      <c r="K262" s="219"/>
      <c r="L262" s="224"/>
      <c r="M262" s="225"/>
      <c r="N262" s="226"/>
      <c r="O262" s="226"/>
      <c r="P262" s="226"/>
      <c r="Q262" s="226"/>
      <c r="R262" s="226"/>
      <c r="S262" s="226"/>
      <c r="T262" s="227"/>
      <c r="AT262" s="228" t="s">
        <v>202</v>
      </c>
      <c r="AU262" s="228" t="s">
        <v>81</v>
      </c>
      <c r="AV262" s="14" t="s">
        <v>81</v>
      </c>
      <c r="AW262" s="14" t="s">
        <v>33</v>
      </c>
      <c r="AX262" s="14" t="s">
        <v>72</v>
      </c>
      <c r="AY262" s="228" t="s">
        <v>193</v>
      </c>
    </row>
    <row r="263" spans="1:65" s="14" customFormat="1">
      <c r="B263" s="218"/>
      <c r="C263" s="219"/>
      <c r="D263" s="209" t="s">
        <v>202</v>
      </c>
      <c r="E263" s="220" t="s">
        <v>19</v>
      </c>
      <c r="F263" s="221" t="s">
        <v>5459</v>
      </c>
      <c r="G263" s="219"/>
      <c r="H263" s="222">
        <v>1</v>
      </c>
      <c r="I263" s="223"/>
      <c r="J263" s="219"/>
      <c r="K263" s="219"/>
      <c r="L263" s="224"/>
      <c r="M263" s="225"/>
      <c r="N263" s="226"/>
      <c r="O263" s="226"/>
      <c r="P263" s="226"/>
      <c r="Q263" s="226"/>
      <c r="R263" s="226"/>
      <c r="S263" s="226"/>
      <c r="T263" s="227"/>
      <c r="AT263" s="228" t="s">
        <v>202</v>
      </c>
      <c r="AU263" s="228" t="s">
        <v>81</v>
      </c>
      <c r="AV263" s="14" t="s">
        <v>81</v>
      </c>
      <c r="AW263" s="14" t="s">
        <v>33</v>
      </c>
      <c r="AX263" s="14" t="s">
        <v>72</v>
      </c>
      <c r="AY263" s="228" t="s">
        <v>193</v>
      </c>
    </row>
    <row r="264" spans="1:65" s="2" customFormat="1" ht="21.75" customHeight="1">
      <c r="A264" s="36"/>
      <c r="B264" s="37"/>
      <c r="C264" s="194" t="s">
        <v>535</v>
      </c>
      <c r="D264" s="194" t="s">
        <v>195</v>
      </c>
      <c r="E264" s="195" t="s">
        <v>5508</v>
      </c>
      <c r="F264" s="196" t="s">
        <v>5509</v>
      </c>
      <c r="G264" s="197" t="s">
        <v>402</v>
      </c>
      <c r="H264" s="198">
        <v>2</v>
      </c>
      <c r="I264" s="199"/>
      <c r="J264" s="200">
        <f>ROUND(I264*H264,2)</f>
        <v>0</v>
      </c>
      <c r="K264" s="196" t="s">
        <v>199</v>
      </c>
      <c r="L264" s="41"/>
      <c r="M264" s="201" t="s">
        <v>19</v>
      </c>
      <c r="N264" s="202" t="s">
        <v>43</v>
      </c>
      <c r="O264" s="66"/>
      <c r="P264" s="203">
        <f>O264*H264</f>
        <v>0</v>
      </c>
      <c r="Q264" s="203">
        <v>0.42115999999999998</v>
      </c>
      <c r="R264" s="203">
        <f>Q264*H264</f>
        <v>0.84231999999999996</v>
      </c>
      <c r="S264" s="203">
        <v>0</v>
      </c>
      <c r="T264" s="204">
        <f>S264*H264</f>
        <v>0</v>
      </c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R264" s="205" t="s">
        <v>200</v>
      </c>
      <c r="AT264" s="205" t="s">
        <v>195</v>
      </c>
      <c r="AU264" s="205" t="s">
        <v>81</v>
      </c>
      <c r="AY264" s="19" t="s">
        <v>193</v>
      </c>
      <c r="BE264" s="206">
        <f>IF(N264="základní",J264,0)</f>
        <v>0</v>
      </c>
      <c r="BF264" s="206">
        <f>IF(N264="snížená",J264,0)</f>
        <v>0</v>
      </c>
      <c r="BG264" s="206">
        <f>IF(N264="zákl. přenesená",J264,0)</f>
        <v>0</v>
      </c>
      <c r="BH264" s="206">
        <f>IF(N264="sníž. přenesená",J264,0)</f>
        <v>0</v>
      </c>
      <c r="BI264" s="206">
        <f>IF(N264="nulová",J264,0)</f>
        <v>0</v>
      </c>
      <c r="BJ264" s="19" t="s">
        <v>79</v>
      </c>
      <c r="BK264" s="206">
        <f>ROUND(I264*H264,2)</f>
        <v>0</v>
      </c>
      <c r="BL264" s="19" t="s">
        <v>200</v>
      </c>
      <c r="BM264" s="205" t="s">
        <v>5510</v>
      </c>
    </row>
    <row r="265" spans="1:65" s="14" customFormat="1">
      <c r="B265" s="218"/>
      <c r="C265" s="219"/>
      <c r="D265" s="209" t="s">
        <v>202</v>
      </c>
      <c r="E265" s="220" t="s">
        <v>19</v>
      </c>
      <c r="F265" s="221" t="s">
        <v>5500</v>
      </c>
      <c r="G265" s="219"/>
      <c r="H265" s="222">
        <v>1</v>
      </c>
      <c r="I265" s="223"/>
      <c r="J265" s="219"/>
      <c r="K265" s="219"/>
      <c r="L265" s="224"/>
      <c r="M265" s="225"/>
      <c r="N265" s="226"/>
      <c r="O265" s="226"/>
      <c r="P265" s="226"/>
      <c r="Q265" s="226"/>
      <c r="R265" s="226"/>
      <c r="S265" s="226"/>
      <c r="T265" s="227"/>
      <c r="AT265" s="228" t="s">
        <v>202</v>
      </c>
      <c r="AU265" s="228" t="s">
        <v>81</v>
      </c>
      <c r="AV265" s="14" t="s">
        <v>81</v>
      </c>
      <c r="AW265" s="14" t="s">
        <v>33</v>
      </c>
      <c r="AX265" s="14" t="s">
        <v>72</v>
      </c>
      <c r="AY265" s="228" t="s">
        <v>193</v>
      </c>
    </row>
    <row r="266" spans="1:65" s="14" customFormat="1">
      <c r="B266" s="218"/>
      <c r="C266" s="219"/>
      <c r="D266" s="209" t="s">
        <v>202</v>
      </c>
      <c r="E266" s="220" t="s">
        <v>19</v>
      </c>
      <c r="F266" s="221" t="s">
        <v>5459</v>
      </c>
      <c r="G266" s="219"/>
      <c r="H266" s="222">
        <v>1</v>
      </c>
      <c r="I266" s="223"/>
      <c r="J266" s="219"/>
      <c r="K266" s="219"/>
      <c r="L266" s="224"/>
      <c r="M266" s="225"/>
      <c r="N266" s="226"/>
      <c r="O266" s="226"/>
      <c r="P266" s="226"/>
      <c r="Q266" s="226"/>
      <c r="R266" s="226"/>
      <c r="S266" s="226"/>
      <c r="T266" s="227"/>
      <c r="AT266" s="228" t="s">
        <v>202</v>
      </c>
      <c r="AU266" s="228" t="s">
        <v>81</v>
      </c>
      <c r="AV266" s="14" t="s">
        <v>81</v>
      </c>
      <c r="AW266" s="14" t="s">
        <v>33</v>
      </c>
      <c r="AX266" s="14" t="s">
        <v>72</v>
      </c>
      <c r="AY266" s="228" t="s">
        <v>193</v>
      </c>
    </row>
    <row r="267" spans="1:65" s="2" customFormat="1" ht="21.75" customHeight="1">
      <c r="A267" s="36"/>
      <c r="B267" s="37"/>
      <c r="C267" s="194" t="s">
        <v>544</v>
      </c>
      <c r="D267" s="194" t="s">
        <v>195</v>
      </c>
      <c r="E267" s="195" t="s">
        <v>5511</v>
      </c>
      <c r="F267" s="196" t="s">
        <v>5512</v>
      </c>
      <c r="G267" s="197" t="s">
        <v>494</v>
      </c>
      <c r="H267" s="198">
        <v>2</v>
      </c>
      <c r="I267" s="199"/>
      <c r="J267" s="200">
        <f>ROUND(I267*H267,2)</f>
        <v>0</v>
      </c>
      <c r="K267" s="196" t="s">
        <v>199</v>
      </c>
      <c r="L267" s="41"/>
      <c r="M267" s="201" t="s">
        <v>19</v>
      </c>
      <c r="N267" s="202" t="s">
        <v>43</v>
      </c>
      <c r="O267" s="66"/>
      <c r="P267" s="203">
        <f>O267*H267</f>
        <v>0</v>
      </c>
      <c r="Q267" s="203">
        <v>11.61904</v>
      </c>
      <c r="R267" s="203">
        <f>Q267*H267</f>
        <v>23.23808</v>
      </c>
      <c r="S267" s="203">
        <v>0</v>
      </c>
      <c r="T267" s="204">
        <f>S267*H267</f>
        <v>0</v>
      </c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R267" s="205" t="s">
        <v>200</v>
      </c>
      <c r="AT267" s="205" t="s">
        <v>195</v>
      </c>
      <c r="AU267" s="205" t="s">
        <v>81</v>
      </c>
      <c r="AY267" s="19" t="s">
        <v>193</v>
      </c>
      <c r="BE267" s="206">
        <f>IF(N267="základní",J267,0)</f>
        <v>0</v>
      </c>
      <c r="BF267" s="206">
        <f>IF(N267="snížená",J267,0)</f>
        <v>0</v>
      </c>
      <c r="BG267" s="206">
        <f>IF(N267="zákl. přenesená",J267,0)</f>
        <v>0</v>
      </c>
      <c r="BH267" s="206">
        <f>IF(N267="sníž. přenesená",J267,0)</f>
        <v>0</v>
      </c>
      <c r="BI267" s="206">
        <f>IF(N267="nulová",J267,0)</f>
        <v>0</v>
      </c>
      <c r="BJ267" s="19" t="s">
        <v>79</v>
      </c>
      <c r="BK267" s="206">
        <f>ROUND(I267*H267,2)</f>
        <v>0</v>
      </c>
      <c r="BL267" s="19" t="s">
        <v>200</v>
      </c>
      <c r="BM267" s="205" t="s">
        <v>5513</v>
      </c>
    </row>
    <row r="268" spans="1:65" s="14" customFormat="1">
      <c r="B268" s="218"/>
      <c r="C268" s="219"/>
      <c r="D268" s="209" t="s">
        <v>202</v>
      </c>
      <c r="E268" s="220" t="s">
        <v>19</v>
      </c>
      <c r="F268" s="221" t="s">
        <v>5495</v>
      </c>
      <c r="G268" s="219"/>
      <c r="H268" s="222">
        <v>1</v>
      </c>
      <c r="I268" s="223"/>
      <c r="J268" s="219"/>
      <c r="K268" s="219"/>
      <c r="L268" s="224"/>
      <c r="M268" s="225"/>
      <c r="N268" s="226"/>
      <c r="O268" s="226"/>
      <c r="P268" s="226"/>
      <c r="Q268" s="226"/>
      <c r="R268" s="226"/>
      <c r="S268" s="226"/>
      <c r="T268" s="227"/>
      <c r="AT268" s="228" t="s">
        <v>202</v>
      </c>
      <c r="AU268" s="228" t="s">
        <v>81</v>
      </c>
      <c r="AV268" s="14" t="s">
        <v>81</v>
      </c>
      <c r="AW268" s="14" t="s">
        <v>33</v>
      </c>
      <c r="AX268" s="14" t="s">
        <v>72</v>
      </c>
      <c r="AY268" s="228" t="s">
        <v>193</v>
      </c>
    </row>
    <row r="269" spans="1:65" s="14" customFormat="1">
      <c r="B269" s="218"/>
      <c r="C269" s="219"/>
      <c r="D269" s="209" t="s">
        <v>202</v>
      </c>
      <c r="E269" s="220" t="s">
        <v>19</v>
      </c>
      <c r="F269" s="221" t="s">
        <v>5514</v>
      </c>
      <c r="G269" s="219"/>
      <c r="H269" s="222">
        <v>1</v>
      </c>
      <c r="I269" s="223"/>
      <c r="J269" s="219"/>
      <c r="K269" s="219"/>
      <c r="L269" s="224"/>
      <c r="M269" s="225"/>
      <c r="N269" s="226"/>
      <c r="O269" s="226"/>
      <c r="P269" s="226"/>
      <c r="Q269" s="226"/>
      <c r="R269" s="226"/>
      <c r="S269" s="226"/>
      <c r="T269" s="227"/>
      <c r="AT269" s="228" t="s">
        <v>202</v>
      </c>
      <c r="AU269" s="228" t="s">
        <v>81</v>
      </c>
      <c r="AV269" s="14" t="s">
        <v>81</v>
      </c>
      <c r="AW269" s="14" t="s">
        <v>33</v>
      </c>
      <c r="AX269" s="14" t="s">
        <v>72</v>
      </c>
      <c r="AY269" s="228" t="s">
        <v>193</v>
      </c>
    </row>
    <row r="270" spans="1:65" s="2" customFormat="1" ht="16.5" customHeight="1">
      <c r="A270" s="36"/>
      <c r="B270" s="37"/>
      <c r="C270" s="194" t="s">
        <v>548</v>
      </c>
      <c r="D270" s="194" t="s">
        <v>195</v>
      </c>
      <c r="E270" s="195" t="s">
        <v>5334</v>
      </c>
      <c r="F270" s="196" t="s">
        <v>5335</v>
      </c>
      <c r="G270" s="197" t="s">
        <v>391</v>
      </c>
      <c r="H270" s="198">
        <v>15</v>
      </c>
      <c r="I270" s="199"/>
      <c r="J270" s="200">
        <f>ROUND(I270*H270,2)</f>
        <v>0</v>
      </c>
      <c r="K270" s="196" t="s">
        <v>199</v>
      </c>
      <c r="L270" s="41"/>
      <c r="M270" s="201" t="s">
        <v>19</v>
      </c>
      <c r="N270" s="202" t="s">
        <v>43</v>
      </c>
      <c r="O270" s="66"/>
      <c r="P270" s="203">
        <f>O270*H270</f>
        <v>0</v>
      </c>
      <c r="Q270" s="203">
        <v>1.9000000000000001E-4</v>
      </c>
      <c r="R270" s="203">
        <f>Q270*H270</f>
        <v>2.8500000000000001E-3</v>
      </c>
      <c r="S270" s="203">
        <v>0</v>
      </c>
      <c r="T270" s="204">
        <f>S270*H270</f>
        <v>0</v>
      </c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R270" s="205" t="s">
        <v>200</v>
      </c>
      <c r="AT270" s="205" t="s">
        <v>195</v>
      </c>
      <c r="AU270" s="205" t="s">
        <v>81</v>
      </c>
      <c r="AY270" s="19" t="s">
        <v>193</v>
      </c>
      <c r="BE270" s="206">
        <f>IF(N270="základní",J270,0)</f>
        <v>0</v>
      </c>
      <c r="BF270" s="206">
        <f>IF(N270="snížená",J270,0)</f>
        <v>0</v>
      </c>
      <c r="BG270" s="206">
        <f>IF(N270="zákl. přenesená",J270,0)</f>
        <v>0</v>
      </c>
      <c r="BH270" s="206">
        <f>IF(N270="sníž. přenesená",J270,0)</f>
        <v>0</v>
      </c>
      <c r="BI270" s="206">
        <f>IF(N270="nulová",J270,0)</f>
        <v>0</v>
      </c>
      <c r="BJ270" s="19" t="s">
        <v>79</v>
      </c>
      <c r="BK270" s="206">
        <f>ROUND(I270*H270,2)</f>
        <v>0</v>
      </c>
      <c r="BL270" s="19" t="s">
        <v>200</v>
      </c>
      <c r="BM270" s="205" t="s">
        <v>5515</v>
      </c>
    </row>
    <row r="271" spans="1:65" s="14" customFormat="1">
      <c r="B271" s="218"/>
      <c r="C271" s="219"/>
      <c r="D271" s="209" t="s">
        <v>202</v>
      </c>
      <c r="E271" s="220" t="s">
        <v>19</v>
      </c>
      <c r="F271" s="221" t="s">
        <v>5516</v>
      </c>
      <c r="G271" s="219"/>
      <c r="H271" s="222">
        <v>15</v>
      </c>
      <c r="I271" s="223"/>
      <c r="J271" s="219"/>
      <c r="K271" s="219"/>
      <c r="L271" s="224"/>
      <c r="M271" s="225"/>
      <c r="N271" s="226"/>
      <c r="O271" s="226"/>
      <c r="P271" s="226"/>
      <c r="Q271" s="226"/>
      <c r="R271" s="226"/>
      <c r="S271" s="226"/>
      <c r="T271" s="227"/>
      <c r="AT271" s="228" t="s">
        <v>202</v>
      </c>
      <c r="AU271" s="228" t="s">
        <v>81</v>
      </c>
      <c r="AV271" s="14" t="s">
        <v>81</v>
      </c>
      <c r="AW271" s="14" t="s">
        <v>33</v>
      </c>
      <c r="AX271" s="14" t="s">
        <v>72</v>
      </c>
      <c r="AY271" s="228" t="s">
        <v>193</v>
      </c>
    </row>
    <row r="272" spans="1:65" s="2" customFormat="1" ht="16.5" customHeight="1">
      <c r="A272" s="36"/>
      <c r="B272" s="37"/>
      <c r="C272" s="194" t="s">
        <v>556</v>
      </c>
      <c r="D272" s="194" t="s">
        <v>195</v>
      </c>
      <c r="E272" s="195" t="s">
        <v>5338</v>
      </c>
      <c r="F272" s="196" t="s">
        <v>5339</v>
      </c>
      <c r="G272" s="197" t="s">
        <v>391</v>
      </c>
      <c r="H272" s="198">
        <v>12</v>
      </c>
      <c r="I272" s="199"/>
      <c r="J272" s="200">
        <f>ROUND(I272*H272,2)</f>
        <v>0</v>
      </c>
      <c r="K272" s="196" t="s">
        <v>199</v>
      </c>
      <c r="L272" s="41"/>
      <c r="M272" s="201" t="s">
        <v>19</v>
      </c>
      <c r="N272" s="202" t="s">
        <v>43</v>
      </c>
      <c r="O272" s="66"/>
      <c r="P272" s="203">
        <f>O272*H272</f>
        <v>0</v>
      </c>
      <c r="Q272" s="203">
        <v>6.9999999999999994E-5</v>
      </c>
      <c r="R272" s="203">
        <f>Q272*H272</f>
        <v>8.3999999999999993E-4</v>
      </c>
      <c r="S272" s="203">
        <v>0</v>
      </c>
      <c r="T272" s="204">
        <f>S272*H272</f>
        <v>0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205" t="s">
        <v>200</v>
      </c>
      <c r="AT272" s="205" t="s">
        <v>195</v>
      </c>
      <c r="AU272" s="205" t="s">
        <v>81</v>
      </c>
      <c r="AY272" s="19" t="s">
        <v>193</v>
      </c>
      <c r="BE272" s="206">
        <f>IF(N272="základní",J272,0)</f>
        <v>0</v>
      </c>
      <c r="BF272" s="206">
        <f>IF(N272="snížená",J272,0)</f>
        <v>0</v>
      </c>
      <c r="BG272" s="206">
        <f>IF(N272="zákl. přenesená",J272,0)</f>
        <v>0</v>
      </c>
      <c r="BH272" s="206">
        <f>IF(N272="sníž. přenesená",J272,0)</f>
        <v>0</v>
      </c>
      <c r="BI272" s="206">
        <f>IF(N272="nulová",J272,0)</f>
        <v>0</v>
      </c>
      <c r="BJ272" s="19" t="s">
        <v>79</v>
      </c>
      <c r="BK272" s="206">
        <f>ROUND(I272*H272,2)</f>
        <v>0</v>
      </c>
      <c r="BL272" s="19" t="s">
        <v>200</v>
      </c>
      <c r="BM272" s="205" t="s">
        <v>5517</v>
      </c>
    </row>
    <row r="273" spans="1:65" s="14" customFormat="1">
      <c r="B273" s="218"/>
      <c r="C273" s="219"/>
      <c r="D273" s="209" t="s">
        <v>202</v>
      </c>
      <c r="E273" s="220" t="s">
        <v>19</v>
      </c>
      <c r="F273" s="221" t="s">
        <v>5425</v>
      </c>
      <c r="G273" s="219"/>
      <c r="H273" s="222">
        <v>12</v>
      </c>
      <c r="I273" s="223"/>
      <c r="J273" s="219"/>
      <c r="K273" s="219"/>
      <c r="L273" s="224"/>
      <c r="M273" s="225"/>
      <c r="N273" s="226"/>
      <c r="O273" s="226"/>
      <c r="P273" s="226"/>
      <c r="Q273" s="226"/>
      <c r="R273" s="226"/>
      <c r="S273" s="226"/>
      <c r="T273" s="227"/>
      <c r="AT273" s="228" t="s">
        <v>202</v>
      </c>
      <c r="AU273" s="228" t="s">
        <v>81</v>
      </c>
      <c r="AV273" s="14" t="s">
        <v>81</v>
      </c>
      <c r="AW273" s="14" t="s">
        <v>33</v>
      </c>
      <c r="AX273" s="14" t="s">
        <v>72</v>
      </c>
      <c r="AY273" s="228" t="s">
        <v>193</v>
      </c>
    </row>
    <row r="274" spans="1:65" s="12" customFormat="1" ht="22.9" customHeight="1">
      <c r="B274" s="178"/>
      <c r="C274" s="179"/>
      <c r="D274" s="180" t="s">
        <v>71</v>
      </c>
      <c r="E274" s="192" t="s">
        <v>263</v>
      </c>
      <c r="F274" s="192" t="s">
        <v>873</v>
      </c>
      <c r="G274" s="179"/>
      <c r="H274" s="179"/>
      <c r="I274" s="182"/>
      <c r="J274" s="193">
        <f>BK274</f>
        <v>0</v>
      </c>
      <c r="K274" s="179"/>
      <c r="L274" s="184"/>
      <c r="M274" s="185"/>
      <c r="N274" s="186"/>
      <c r="O274" s="186"/>
      <c r="P274" s="187">
        <f>SUM(P275:P280)</f>
        <v>0</v>
      </c>
      <c r="Q274" s="186"/>
      <c r="R274" s="187">
        <f>SUM(R275:R280)</f>
        <v>7.0891500000000001</v>
      </c>
      <c r="S274" s="186"/>
      <c r="T274" s="188">
        <f>SUM(T275:T280)</f>
        <v>0</v>
      </c>
      <c r="AR274" s="189" t="s">
        <v>79</v>
      </c>
      <c r="AT274" s="190" t="s">
        <v>71</v>
      </c>
      <c r="AU274" s="190" t="s">
        <v>79</v>
      </c>
      <c r="AY274" s="189" t="s">
        <v>193</v>
      </c>
      <c r="BK274" s="191">
        <f>SUM(BK275:BK280)</f>
        <v>0</v>
      </c>
    </row>
    <row r="275" spans="1:65" s="2" customFormat="1" ht="16.5" customHeight="1">
      <c r="A275" s="36"/>
      <c r="B275" s="37"/>
      <c r="C275" s="194" t="s">
        <v>561</v>
      </c>
      <c r="D275" s="194" t="s">
        <v>195</v>
      </c>
      <c r="E275" s="195" t="s">
        <v>5518</v>
      </c>
      <c r="F275" s="196" t="s">
        <v>5519</v>
      </c>
      <c r="G275" s="197" t="s">
        <v>402</v>
      </c>
      <c r="H275" s="198">
        <v>1</v>
      </c>
      <c r="I275" s="199"/>
      <c r="J275" s="200">
        <f>ROUND(I275*H275,2)</f>
        <v>0</v>
      </c>
      <c r="K275" s="196" t="s">
        <v>19</v>
      </c>
      <c r="L275" s="41"/>
      <c r="M275" s="201" t="s">
        <v>19</v>
      </c>
      <c r="N275" s="202" t="s">
        <v>43</v>
      </c>
      <c r="O275" s="66"/>
      <c r="P275" s="203">
        <f>O275*H275</f>
        <v>0</v>
      </c>
      <c r="Q275" s="203">
        <v>7.0056599999999998</v>
      </c>
      <c r="R275" s="203">
        <f>Q275*H275</f>
        <v>7.0056599999999998</v>
      </c>
      <c r="S275" s="203">
        <v>0</v>
      </c>
      <c r="T275" s="204">
        <f>S275*H275</f>
        <v>0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R275" s="205" t="s">
        <v>200</v>
      </c>
      <c r="AT275" s="205" t="s">
        <v>195</v>
      </c>
      <c r="AU275" s="205" t="s">
        <v>81</v>
      </c>
      <c r="AY275" s="19" t="s">
        <v>193</v>
      </c>
      <c r="BE275" s="206">
        <f>IF(N275="základní",J275,0)</f>
        <v>0</v>
      </c>
      <c r="BF275" s="206">
        <f>IF(N275="snížená",J275,0)</f>
        <v>0</v>
      </c>
      <c r="BG275" s="206">
        <f>IF(N275="zákl. přenesená",J275,0)</f>
        <v>0</v>
      </c>
      <c r="BH275" s="206">
        <f>IF(N275="sníž. přenesená",J275,0)</f>
        <v>0</v>
      </c>
      <c r="BI275" s="206">
        <f>IF(N275="nulová",J275,0)</f>
        <v>0</v>
      </c>
      <c r="BJ275" s="19" t="s">
        <v>79</v>
      </c>
      <c r="BK275" s="206">
        <f>ROUND(I275*H275,2)</f>
        <v>0</v>
      </c>
      <c r="BL275" s="19" t="s">
        <v>200</v>
      </c>
      <c r="BM275" s="205" t="s">
        <v>5520</v>
      </c>
    </row>
    <row r="276" spans="1:65" s="14" customFormat="1">
      <c r="B276" s="218"/>
      <c r="C276" s="219"/>
      <c r="D276" s="209" t="s">
        <v>202</v>
      </c>
      <c r="E276" s="220" t="s">
        <v>19</v>
      </c>
      <c r="F276" s="221" t="s">
        <v>5500</v>
      </c>
      <c r="G276" s="219"/>
      <c r="H276" s="222">
        <v>1</v>
      </c>
      <c r="I276" s="223"/>
      <c r="J276" s="219"/>
      <c r="K276" s="219"/>
      <c r="L276" s="224"/>
      <c r="M276" s="225"/>
      <c r="N276" s="226"/>
      <c r="O276" s="226"/>
      <c r="P276" s="226"/>
      <c r="Q276" s="226"/>
      <c r="R276" s="226"/>
      <c r="S276" s="226"/>
      <c r="T276" s="227"/>
      <c r="AT276" s="228" t="s">
        <v>202</v>
      </c>
      <c r="AU276" s="228" t="s">
        <v>81</v>
      </c>
      <c r="AV276" s="14" t="s">
        <v>81</v>
      </c>
      <c r="AW276" s="14" t="s">
        <v>33</v>
      </c>
      <c r="AX276" s="14" t="s">
        <v>72</v>
      </c>
      <c r="AY276" s="228" t="s">
        <v>193</v>
      </c>
    </row>
    <row r="277" spans="1:65" s="13" customFormat="1">
      <c r="B277" s="207"/>
      <c r="C277" s="208"/>
      <c r="D277" s="209" t="s">
        <v>202</v>
      </c>
      <c r="E277" s="210" t="s">
        <v>19</v>
      </c>
      <c r="F277" s="211" t="s">
        <v>5521</v>
      </c>
      <c r="G277" s="208"/>
      <c r="H277" s="210" t="s">
        <v>19</v>
      </c>
      <c r="I277" s="212"/>
      <c r="J277" s="208"/>
      <c r="K277" s="208"/>
      <c r="L277" s="213"/>
      <c r="M277" s="214"/>
      <c r="N277" s="215"/>
      <c r="O277" s="215"/>
      <c r="P277" s="215"/>
      <c r="Q277" s="215"/>
      <c r="R277" s="215"/>
      <c r="S277" s="215"/>
      <c r="T277" s="216"/>
      <c r="AT277" s="217" t="s">
        <v>202</v>
      </c>
      <c r="AU277" s="217" t="s">
        <v>81</v>
      </c>
      <c r="AV277" s="13" t="s">
        <v>79</v>
      </c>
      <c r="AW277" s="13" t="s">
        <v>33</v>
      </c>
      <c r="AX277" s="13" t="s">
        <v>72</v>
      </c>
      <c r="AY277" s="217" t="s">
        <v>193</v>
      </c>
    </row>
    <row r="278" spans="1:65" s="2" customFormat="1" ht="16.5" customHeight="1">
      <c r="A278" s="36"/>
      <c r="B278" s="37"/>
      <c r="C278" s="194" t="s">
        <v>565</v>
      </c>
      <c r="D278" s="194" t="s">
        <v>195</v>
      </c>
      <c r="E278" s="195" t="s">
        <v>5522</v>
      </c>
      <c r="F278" s="196" t="s">
        <v>5523</v>
      </c>
      <c r="G278" s="197" t="s">
        <v>305</v>
      </c>
      <c r="H278" s="198">
        <v>121</v>
      </c>
      <c r="I278" s="199"/>
      <c r="J278" s="200">
        <f>ROUND(I278*H278,2)</f>
        <v>0</v>
      </c>
      <c r="K278" s="196" t="s">
        <v>199</v>
      </c>
      <c r="L278" s="41"/>
      <c r="M278" s="201" t="s">
        <v>19</v>
      </c>
      <c r="N278" s="202" t="s">
        <v>43</v>
      </c>
      <c r="O278" s="66"/>
      <c r="P278" s="203">
        <f>O278*H278</f>
        <v>0</v>
      </c>
      <c r="Q278" s="203">
        <v>6.8999999999999997E-4</v>
      </c>
      <c r="R278" s="203">
        <f>Q278*H278</f>
        <v>8.3489999999999995E-2</v>
      </c>
      <c r="S278" s="203">
        <v>0</v>
      </c>
      <c r="T278" s="204">
        <f>S278*H278</f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205" t="s">
        <v>200</v>
      </c>
      <c r="AT278" s="205" t="s">
        <v>195</v>
      </c>
      <c r="AU278" s="205" t="s">
        <v>81</v>
      </c>
      <c r="AY278" s="19" t="s">
        <v>193</v>
      </c>
      <c r="BE278" s="206">
        <f>IF(N278="základní",J278,0)</f>
        <v>0</v>
      </c>
      <c r="BF278" s="206">
        <f>IF(N278="snížená",J278,0)</f>
        <v>0</v>
      </c>
      <c r="BG278" s="206">
        <f>IF(N278="zákl. přenesená",J278,0)</f>
        <v>0</v>
      </c>
      <c r="BH278" s="206">
        <f>IF(N278="sníž. přenesená",J278,0)</f>
        <v>0</v>
      </c>
      <c r="BI278" s="206">
        <f>IF(N278="nulová",J278,0)</f>
        <v>0</v>
      </c>
      <c r="BJ278" s="19" t="s">
        <v>79</v>
      </c>
      <c r="BK278" s="206">
        <f>ROUND(I278*H278,2)</f>
        <v>0</v>
      </c>
      <c r="BL278" s="19" t="s">
        <v>200</v>
      </c>
      <c r="BM278" s="205" t="s">
        <v>5524</v>
      </c>
    </row>
    <row r="279" spans="1:65" s="14" customFormat="1">
      <c r="B279" s="218"/>
      <c r="C279" s="219"/>
      <c r="D279" s="209" t="s">
        <v>202</v>
      </c>
      <c r="E279" s="220" t="s">
        <v>19</v>
      </c>
      <c r="F279" s="221" t="s">
        <v>5525</v>
      </c>
      <c r="G279" s="219"/>
      <c r="H279" s="222">
        <v>85</v>
      </c>
      <c r="I279" s="223"/>
      <c r="J279" s="219"/>
      <c r="K279" s="219"/>
      <c r="L279" s="224"/>
      <c r="M279" s="225"/>
      <c r="N279" s="226"/>
      <c r="O279" s="226"/>
      <c r="P279" s="226"/>
      <c r="Q279" s="226"/>
      <c r="R279" s="226"/>
      <c r="S279" s="226"/>
      <c r="T279" s="227"/>
      <c r="AT279" s="228" t="s">
        <v>202</v>
      </c>
      <c r="AU279" s="228" t="s">
        <v>81</v>
      </c>
      <c r="AV279" s="14" t="s">
        <v>81</v>
      </c>
      <c r="AW279" s="14" t="s">
        <v>33</v>
      </c>
      <c r="AX279" s="14" t="s">
        <v>72</v>
      </c>
      <c r="AY279" s="228" t="s">
        <v>193</v>
      </c>
    </row>
    <row r="280" spans="1:65" s="14" customFormat="1">
      <c r="B280" s="218"/>
      <c r="C280" s="219"/>
      <c r="D280" s="209" t="s">
        <v>202</v>
      </c>
      <c r="E280" s="220" t="s">
        <v>19</v>
      </c>
      <c r="F280" s="221" t="s">
        <v>5526</v>
      </c>
      <c r="G280" s="219"/>
      <c r="H280" s="222">
        <v>36</v>
      </c>
      <c r="I280" s="223"/>
      <c r="J280" s="219"/>
      <c r="K280" s="219"/>
      <c r="L280" s="224"/>
      <c r="M280" s="225"/>
      <c r="N280" s="226"/>
      <c r="O280" s="226"/>
      <c r="P280" s="226"/>
      <c r="Q280" s="226"/>
      <c r="R280" s="226"/>
      <c r="S280" s="226"/>
      <c r="T280" s="227"/>
      <c r="AT280" s="228" t="s">
        <v>202</v>
      </c>
      <c r="AU280" s="228" t="s">
        <v>81</v>
      </c>
      <c r="AV280" s="14" t="s">
        <v>81</v>
      </c>
      <c r="AW280" s="14" t="s">
        <v>33</v>
      </c>
      <c r="AX280" s="14" t="s">
        <v>72</v>
      </c>
      <c r="AY280" s="228" t="s">
        <v>193</v>
      </c>
    </row>
    <row r="281" spans="1:65" s="12" customFormat="1" ht="22.9" customHeight="1">
      <c r="B281" s="178"/>
      <c r="C281" s="179"/>
      <c r="D281" s="180" t="s">
        <v>71</v>
      </c>
      <c r="E281" s="192" t="s">
        <v>948</v>
      </c>
      <c r="F281" s="192" t="s">
        <v>949</v>
      </c>
      <c r="G281" s="179"/>
      <c r="H281" s="179"/>
      <c r="I281" s="182"/>
      <c r="J281" s="193">
        <f>BK281</f>
        <v>0</v>
      </c>
      <c r="K281" s="179"/>
      <c r="L281" s="184"/>
      <c r="M281" s="185"/>
      <c r="N281" s="186"/>
      <c r="O281" s="186"/>
      <c r="P281" s="187">
        <f>P282</f>
        <v>0</v>
      </c>
      <c r="Q281" s="186"/>
      <c r="R281" s="187">
        <f>R282</f>
        <v>0</v>
      </c>
      <c r="S281" s="186"/>
      <c r="T281" s="188">
        <f>T282</f>
        <v>0</v>
      </c>
      <c r="AR281" s="189" t="s">
        <v>79</v>
      </c>
      <c r="AT281" s="190" t="s">
        <v>71</v>
      </c>
      <c r="AU281" s="190" t="s">
        <v>79</v>
      </c>
      <c r="AY281" s="189" t="s">
        <v>193</v>
      </c>
      <c r="BK281" s="191">
        <f>BK282</f>
        <v>0</v>
      </c>
    </row>
    <row r="282" spans="1:65" s="2" customFormat="1" ht="21.75" customHeight="1">
      <c r="A282" s="36"/>
      <c r="B282" s="37"/>
      <c r="C282" s="194" t="s">
        <v>570</v>
      </c>
      <c r="D282" s="194" t="s">
        <v>195</v>
      </c>
      <c r="E282" s="195" t="s">
        <v>5527</v>
      </c>
      <c r="F282" s="196" t="s">
        <v>5528</v>
      </c>
      <c r="G282" s="197" t="s">
        <v>266</v>
      </c>
      <c r="H282" s="198">
        <v>274.09300000000002</v>
      </c>
      <c r="I282" s="199"/>
      <c r="J282" s="200">
        <f>ROUND(I282*H282,2)</f>
        <v>0</v>
      </c>
      <c r="K282" s="196" t="s">
        <v>199</v>
      </c>
      <c r="L282" s="41"/>
      <c r="M282" s="201" t="s">
        <v>19</v>
      </c>
      <c r="N282" s="202" t="s">
        <v>43</v>
      </c>
      <c r="O282" s="66"/>
      <c r="P282" s="203">
        <f>O282*H282</f>
        <v>0</v>
      </c>
      <c r="Q282" s="203">
        <v>0</v>
      </c>
      <c r="R282" s="203">
        <f>Q282*H282</f>
        <v>0</v>
      </c>
      <c r="S282" s="203">
        <v>0</v>
      </c>
      <c r="T282" s="204">
        <f>S282*H282</f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205" t="s">
        <v>200</v>
      </c>
      <c r="AT282" s="205" t="s">
        <v>195</v>
      </c>
      <c r="AU282" s="205" t="s">
        <v>81</v>
      </c>
      <c r="AY282" s="19" t="s">
        <v>193</v>
      </c>
      <c r="BE282" s="206">
        <f>IF(N282="základní",J282,0)</f>
        <v>0</v>
      </c>
      <c r="BF282" s="206">
        <f>IF(N282="snížená",J282,0)</f>
        <v>0</v>
      </c>
      <c r="BG282" s="206">
        <f>IF(N282="zákl. přenesená",J282,0)</f>
        <v>0</v>
      </c>
      <c r="BH282" s="206">
        <f>IF(N282="sníž. přenesená",J282,0)</f>
        <v>0</v>
      </c>
      <c r="BI282" s="206">
        <f>IF(N282="nulová",J282,0)</f>
        <v>0</v>
      </c>
      <c r="BJ282" s="19" t="s">
        <v>79</v>
      </c>
      <c r="BK282" s="206">
        <f>ROUND(I282*H282,2)</f>
        <v>0</v>
      </c>
      <c r="BL282" s="19" t="s">
        <v>200</v>
      </c>
      <c r="BM282" s="205" t="s">
        <v>5529</v>
      </c>
    </row>
    <row r="283" spans="1:65" s="12" customFormat="1" ht="25.9" customHeight="1">
      <c r="B283" s="178"/>
      <c r="C283" s="179"/>
      <c r="D283" s="180" t="s">
        <v>71</v>
      </c>
      <c r="E283" s="181" t="s">
        <v>954</v>
      </c>
      <c r="F283" s="181" t="s">
        <v>955</v>
      </c>
      <c r="G283" s="179"/>
      <c r="H283" s="179"/>
      <c r="I283" s="182"/>
      <c r="J283" s="183">
        <f>BK283</f>
        <v>0</v>
      </c>
      <c r="K283" s="179"/>
      <c r="L283" s="184"/>
      <c r="M283" s="185"/>
      <c r="N283" s="186"/>
      <c r="O283" s="186"/>
      <c r="P283" s="187">
        <f>P284</f>
        <v>0</v>
      </c>
      <c r="Q283" s="186"/>
      <c r="R283" s="187">
        <f>R284</f>
        <v>1.35E-2</v>
      </c>
      <c r="S283" s="186"/>
      <c r="T283" s="188">
        <f>T284</f>
        <v>0</v>
      </c>
      <c r="AR283" s="189" t="s">
        <v>81</v>
      </c>
      <c r="AT283" s="190" t="s">
        <v>71</v>
      </c>
      <c r="AU283" s="190" t="s">
        <v>72</v>
      </c>
      <c r="AY283" s="189" t="s">
        <v>193</v>
      </c>
      <c r="BK283" s="191">
        <f>BK284</f>
        <v>0</v>
      </c>
    </row>
    <row r="284" spans="1:65" s="12" customFormat="1" ht="22.9" customHeight="1">
      <c r="B284" s="178"/>
      <c r="C284" s="179"/>
      <c r="D284" s="180" t="s">
        <v>71</v>
      </c>
      <c r="E284" s="192" t="s">
        <v>2436</v>
      </c>
      <c r="F284" s="192" t="s">
        <v>2437</v>
      </c>
      <c r="G284" s="179"/>
      <c r="H284" s="179"/>
      <c r="I284" s="182"/>
      <c r="J284" s="193">
        <f>BK284</f>
        <v>0</v>
      </c>
      <c r="K284" s="179"/>
      <c r="L284" s="184"/>
      <c r="M284" s="185"/>
      <c r="N284" s="186"/>
      <c r="O284" s="186"/>
      <c r="P284" s="187">
        <f>P285</f>
        <v>0</v>
      </c>
      <c r="Q284" s="186"/>
      <c r="R284" s="187">
        <f>R285</f>
        <v>1.35E-2</v>
      </c>
      <c r="S284" s="186"/>
      <c r="T284" s="188">
        <f>T285</f>
        <v>0</v>
      </c>
      <c r="AR284" s="189" t="s">
        <v>81</v>
      </c>
      <c r="AT284" s="190" t="s">
        <v>71</v>
      </c>
      <c r="AU284" s="190" t="s">
        <v>79</v>
      </c>
      <c r="AY284" s="189" t="s">
        <v>193</v>
      </c>
      <c r="BK284" s="191">
        <f>BK285</f>
        <v>0</v>
      </c>
    </row>
    <row r="285" spans="1:65" s="2" customFormat="1" ht="16.5" customHeight="1">
      <c r="A285" s="36"/>
      <c r="B285" s="37"/>
      <c r="C285" s="194" t="s">
        <v>575</v>
      </c>
      <c r="D285" s="194" t="s">
        <v>195</v>
      </c>
      <c r="E285" s="195" t="s">
        <v>5530</v>
      </c>
      <c r="F285" s="196" t="s">
        <v>5531</v>
      </c>
      <c r="G285" s="197" t="s">
        <v>402</v>
      </c>
      <c r="H285" s="198">
        <v>9</v>
      </c>
      <c r="I285" s="199"/>
      <c r="J285" s="200">
        <f>ROUND(I285*H285,2)</f>
        <v>0</v>
      </c>
      <c r="K285" s="196" t="s">
        <v>199</v>
      </c>
      <c r="L285" s="41"/>
      <c r="M285" s="270" t="s">
        <v>19</v>
      </c>
      <c r="N285" s="271" t="s">
        <v>43</v>
      </c>
      <c r="O285" s="272"/>
      <c r="P285" s="273">
        <f>O285*H285</f>
        <v>0</v>
      </c>
      <c r="Q285" s="273">
        <v>1.5E-3</v>
      </c>
      <c r="R285" s="273">
        <f>Q285*H285</f>
        <v>1.35E-2</v>
      </c>
      <c r="S285" s="273">
        <v>0</v>
      </c>
      <c r="T285" s="274">
        <f>S285*H285</f>
        <v>0</v>
      </c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R285" s="205" t="s">
        <v>302</v>
      </c>
      <c r="AT285" s="205" t="s">
        <v>195</v>
      </c>
      <c r="AU285" s="205" t="s">
        <v>81</v>
      </c>
      <c r="AY285" s="19" t="s">
        <v>193</v>
      </c>
      <c r="BE285" s="206">
        <f>IF(N285="základní",J285,0)</f>
        <v>0</v>
      </c>
      <c r="BF285" s="206">
        <f>IF(N285="snížená",J285,0)</f>
        <v>0</v>
      </c>
      <c r="BG285" s="206">
        <f>IF(N285="zákl. přenesená",J285,0)</f>
        <v>0</v>
      </c>
      <c r="BH285" s="206">
        <f>IF(N285="sníž. přenesená",J285,0)</f>
        <v>0</v>
      </c>
      <c r="BI285" s="206">
        <f>IF(N285="nulová",J285,0)</f>
        <v>0</v>
      </c>
      <c r="BJ285" s="19" t="s">
        <v>79</v>
      </c>
      <c r="BK285" s="206">
        <f>ROUND(I285*H285,2)</f>
        <v>0</v>
      </c>
      <c r="BL285" s="19" t="s">
        <v>302</v>
      </c>
      <c r="BM285" s="205" t="s">
        <v>5532</v>
      </c>
    </row>
    <row r="286" spans="1:65" s="2" customFormat="1" ht="6.95" customHeight="1">
      <c r="A286" s="36"/>
      <c r="B286" s="49"/>
      <c r="C286" s="50"/>
      <c r="D286" s="50"/>
      <c r="E286" s="50"/>
      <c r="F286" s="50"/>
      <c r="G286" s="50"/>
      <c r="H286" s="50"/>
      <c r="I286" s="144"/>
      <c r="J286" s="50"/>
      <c r="K286" s="50"/>
      <c r="L286" s="41"/>
      <c r="M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</sheetData>
  <sheetProtection algorithmName="SHA-512" hashValue="7IkarxpJuH5j7D7bl8GNO9BfuDpT2OHV72DAtT/cpnwWBdGY89cBIKRjA/+x0YxAgiK6ozxoEGWcBeXy+1QEKg==" saltValue="Gb2bdfIGLNZ7Quc4aWWSIzrIoOay+bwFBvoXVFBqlMpTpdXKkGdh6fzwYG5K0oiPCHe/yQlnVvFYLaumcUP6Ng==" spinCount="100000" sheet="1" objects="1" scenarios="1" formatColumns="0" formatRows="0" autoFilter="0"/>
  <autoFilter ref="C87:K285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pageSetUpPr fitToPage="1"/>
  </sheetPr>
  <dimension ref="A2:BM171"/>
  <sheetViews>
    <sheetView showGridLines="0" topLeftCell="A95" workbookViewId="0">
      <selection activeCell="F94" sqref="F94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123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2" customFormat="1" ht="12" customHeight="1">
      <c r="A8" s="36"/>
      <c r="B8" s="41"/>
      <c r="C8" s="36"/>
      <c r="D8" s="116" t="s">
        <v>128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12" t="s">
        <v>5533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11. 11. 2020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13" t="str">
        <f>'Rekapitulace stavby'!E14</f>
        <v>Vyplň údaj</v>
      </c>
      <c r="F18" s="414"/>
      <c r="G18" s="414"/>
      <c r="H18" s="414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2430</v>
      </c>
      <c r="F24" s="36"/>
      <c r="G24" s="36"/>
      <c r="H24" s="36"/>
      <c r="I24" s="119" t="s">
        <v>28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21"/>
      <c r="B27" s="122"/>
      <c r="C27" s="121"/>
      <c r="D27" s="121"/>
      <c r="E27" s="415" t="s">
        <v>37</v>
      </c>
      <c r="F27" s="415"/>
      <c r="G27" s="415"/>
      <c r="H27" s="415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ROUND(J88,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ROUND((SUM(BE88:BE170)),  2)</f>
        <v>0</v>
      </c>
      <c r="G33" s="36"/>
      <c r="H33" s="36"/>
      <c r="I33" s="133">
        <v>0.21</v>
      </c>
      <c r="J33" s="132">
        <f>ROUND(((SUM(BE88:BE170))*I33),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ROUND((SUM(BF88:BF170)),  2)</f>
        <v>0</v>
      </c>
      <c r="G34" s="36"/>
      <c r="H34" s="36"/>
      <c r="I34" s="133">
        <v>0.15</v>
      </c>
      <c r="J34" s="132">
        <f>ROUND(((SUM(BF88:BF170))*I34),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ROUND((SUM(BG88:BG170)),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ROUND((SUM(BH88:BH170)),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ROUND((SUM(BI88:BI170)),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132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7" t="str">
        <f>E7</f>
        <v>Novostavba víceúčelových objektů na p.č.1542/1 a 1521/2 v k.ú.Cetoraz</v>
      </c>
      <c r="F48" s="408"/>
      <c r="G48" s="408"/>
      <c r="H48" s="40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66" t="str">
        <f>E9</f>
        <v>IO 03 - Přípojka plynu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Cetoraz</v>
      </c>
      <c r="G52" s="38"/>
      <c r="H52" s="38"/>
      <c r="I52" s="119" t="s">
        <v>23</v>
      </c>
      <c r="J52" s="61" t="str">
        <f>IF(J12="","",J12)</f>
        <v>11. 11. 2020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40.15" customHeight="1">
      <c r="A54" s="36"/>
      <c r="B54" s="37"/>
      <c r="C54" s="31" t="s">
        <v>25</v>
      </c>
      <c r="D54" s="38"/>
      <c r="E54" s="38"/>
      <c r="F54" s="29" t="str">
        <f>E15</f>
        <v>Obec Cetoraz, Cetoraz 206, 39411 Cetoraz</v>
      </c>
      <c r="G54" s="38"/>
      <c r="H54" s="38"/>
      <c r="I54" s="119" t="s">
        <v>31</v>
      </c>
      <c r="J54" s="34" t="str">
        <f>E21</f>
        <v>Ing.Josef Slabý, Arnolec 30, 58827 Jamné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>Veronika Šturcová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133</v>
      </c>
      <c r="D57" s="149"/>
      <c r="E57" s="149"/>
      <c r="F57" s="149"/>
      <c r="G57" s="149"/>
      <c r="H57" s="149"/>
      <c r="I57" s="150"/>
      <c r="J57" s="151" t="s">
        <v>134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J88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135</v>
      </c>
    </row>
    <row r="60" spans="1:47" s="9" customFormat="1" ht="24.95" customHeight="1">
      <c r="B60" s="153"/>
      <c r="C60" s="154"/>
      <c r="D60" s="155" t="s">
        <v>136</v>
      </c>
      <c r="E60" s="156"/>
      <c r="F60" s="156"/>
      <c r="G60" s="156"/>
      <c r="H60" s="156"/>
      <c r="I60" s="157"/>
      <c r="J60" s="158">
        <f>J89</f>
        <v>0</v>
      </c>
      <c r="K60" s="154"/>
      <c r="L60" s="159"/>
    </row>
    <row r="61" spans="1:47" s="10" customFormat="1" ht="19.899999999999999" customHeight="1">
      <c r="B61" s="160"/>
      <c r="C61" s="99"/>
      <c r="D61" s="161" t="s">
        <v>137</v>
      </c>
      <c r="E61" s="162"/>
      <c r="F61" s="162"/>
      <c r="G61" s="162"/>
      <c r="H61" s="162"/>
      <c r="I61" s="163"/>
      <c r="J61" s="164">
        <f>J90</f>
        <v>0</v>
      </c>
      <c r="K61" s="99"/>
      <c r="L61" s="165"/>
    </row>
    <row r="62" spans="1:47" s="10" customFormat="1" ht="19.899999999999999" customHeight="1">
      <c r="B62" s="160"/>
      <c r="C62" s="99"/>
      <c r="D62" s="161" t="s">
        <v>141</v>
      </c>
      <c r="E62" s="162"/>
      <c r="F62" s="162"/>
      <c r="G62" s="162"/>
      <c r="H62" s="162"/>
      <c r="I62" s="163"/>
      <c r="J62" s="164">
        <f>J132</f>
        <v>0</v>
      </c>
      <c r="K62" s="99"/>
      <c r="L62" s="165"/>
    </row>
    <row r="63" spans="1:47" s="10" customFormat="1" ht="19.899999999999999" customHeight="1">
      <c r="B63" s="160"/>
      <c r="C63" s="99"/>
      <c r="D63" s="161" t="s">
        <v>5118</v>
      </c>
      <c r="E63" s="162"/>
      <c r="F63" s="162"/>
      <c r="G63" s="162"/>
      <c r="H63" s="162"/>
      <c r="I63" s="163"/>
      <c r="J63" s="164">
        <f>J135</f>
        <v>0</v>
      </c>
      <c r="K63" s="99"/>
      <c r="L63" s="165"/>
    </row>
    <row r="64" spans="1:47" s="10" customFormat="1" ht="19.899999999999999" customHeight="1">
      <c r="B64" s="160"/>
      <c r="C64" s="99"/>
      <c r="D64" s="161" t="s">
        <v>153</v>
      </c>
      <c r="E64" s="162"/>
      <c r="F64" s="162"/>
      <c r="G64" s="162"/>
      <c r="H64" s="162"/>
      <c r="I64" s="163"/>
      <c r="J64" s="164">
        <f>J147</f>
        <v>0</v>
      </c>
      <c r="K64" s="99"/>
      <c r="L64" s="165"/>
    </row>
    <row r="65" spans="1:31" s="9" customFormat="1" ht="24.95" customHeight="1">
      <c r="B65" s="153"/>
      <c r="C65" s="154"/>
      <c r="D65" s="155" t="s">
        <v>154</v>
      </c>
      <c r="E65" s="156"/>
      <c r="F65" s="156"/>
      <c r="G65" s="156"/>
      <c r="H65" s="156"/>
      <c r="I65" s="157"/>
      <c r="J65" s="158">
        <f>J149</f>
        <v>0</v>
      </c>
      <c r="K65" s="154"/>
      <c r="L65" s="159"/>
    </row>
    <row r="66" spans="1:31" s="10" customFormat="1" ht="19.899999999999999" customHeight="1">
      <c r="B66" s="160"/>
      <c r="C66" s="99"/>
      <c r="D66" s="161" t="s">
        <v>2433</v>
      </c>
      <c r="E66" s="162"/>
      <c r="F66" s="162"/>
      <c r="G66" s="162"/>
      <c r="H66" s="162"/>
      <c r="I66" s="163"/>
      <c r="J66" s="164">
        <f>J150</f>
        <v>0</v>
      </c>
      <c r="K66" s="99"/>
      <c r="L66" s="165"/>
    </row>
    <row r="67" spans="1:31" s="9" customFormat="1" ht="24.95" customHeight="1">
      <c r="B67" s="153"/>
      <c r="C67" s="154"/>
      <c r="D67" s="155" t="s">
        <v>3358</v>
      </c>
      <c r="E67" s="156"/>
      <c r="F67" s="156"/>
      <c r="G67" s="156"/>
      <c r="H67" s="156"/>
      <c r="I67" s="157"/>
      <c r="J67" s="158">
        <f>J154</f>
        <v>0</v>
      </c>
      <c r="K67" s="154"/>
      <c r="L67" s="159"/>
    </row>
    <row r="68" spans="1:31" s="10" customFormat="1" ht="19.899999999999999" customHeight="1">
      <c r="B68" s="160"/>
      <c r="C68" s="99"/>
      <c r="D68" s="161" t="s">
        <v>5534</v>
      </c>
      <c r="E68" s="162"/>
      <c r="F68" s="162"/>
      <c r="G68" s="162"/>
      <c r="H68" s="162"/>
      <c r="I68" s="163"/>
      <c r="J68" s="164">
        <f>J155</f>
        <v>0</v>
      </c>
      <c r="K68" s="99"/>
      <c r="L68" s="165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117"/>
      <c r="J69" s="38"/>
      <c r="K69" s="38"/>
      <c r="L69" s="11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144"/>
      <c r="J70" s="50"/>
      <c r="K70" s="50"/>
      <c r="L70" s="118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147"/>
      <c r="J74" s="52"/>
      <c r="K74" s="52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178</v>
      </c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407" t="str">
        <f>E7</f>
        <v>Novostavba víceúčelových objektů na p.č.1542/1 a 1521/2 v k.ú.Cetoraz</v>
      </c>
      <c r="F78" s="408"/>
      <c r="G78" s="408"/>
      <c r="H78" s="40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128</v>
      </c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366" t="str">
        <f>E9</f>
        <v>IO 03 - Přípojka plynu</v>
      </c>
      <c r="F80" s="406"/>
      <c r="G80" s="406"/>
      <c r="H80" s="406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F12</f>
        <v>Cetoraz</v>
      </c>
      <c r="G82" s="38"/>
      <c r="H82" s="38"/>
      <c r="I82" s="119" t="s">
        <v>23</v>
      </c>
      <c r="J82" s="61" t="str">
        <f>IF(J12="","",J12)</f>
        <v>11. 11. 2020</v>
      </c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40.15" customHeight="1">
      <c r="A84" s="36"/>
      <c r="B84" s="37"/>
      <c r="C84" s="31" t="s">
        <v>25</v>
      </c>
      <c r="D84" s="38"/>
      <c r="E84" s="38"/>
      <c r="F84" s="29" t="str">
        <f>E15</f>
        <v>Obec Cetoraz, Cetoraz 206, 39411 Cetoraz</v>
      </c>
      <c r="G84" s="38"/>
      <c r="H84" s="38"/>
      <c r="I84" s="119" t="s">
        <v>31</v>
      </c>
      <c r="J84" s="34" t="str">
        <f>E21</f>
        <v>Ing.Josef Slabý, Arnolec 30, 58827 Jamné</v>
      </c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5.2" customHeight="1">
      <c r="A85" s="36"/>
      <c r="B85" s="37"/>
      <c r="C85" s="31" t="s">
        <v>29</v>
      </c>
      <c r="D85" s="38"/>
      <c r="E85" s="38"/>
      <c r="F85" s="29" t="str">
        <f>IF(E18="","",E18)</f>
        <v>Vyplň údaj</v>
      </c>
      <c r="G85" s="38"/>
      <c r="H85" s="38"/>
      <c r="I85" s="119" t="s">
        <v>34</v>
      </c>
      <c r="J85" s="34" t="str">
        <f>E24</f>
        <v>Veronika Šturcová</v>
      </c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66"/>
      <c r="B87" s="167"/>
      <c r="C87" s="168" t="s">
        <v>179</v>
      </c>
      <c r="D87" s="169" t="s">
        <v>57</v>
      </c>
      <c r="E87" s="169" t="s">
        <v>53</v>
      </c>
      <c r="F87" s="169" t="s">
        <v>54</v>
      </c>
      <c r="G87" s="169" t="s">
        <v>180</v>
      </c>
      <c r="H87" s="169" t="s">
        <v>181</v>
      </c>
      <c r="I87" s="170" t="s">
        <v>182</v>
      </c>
      <c r="J87" s="169" t="s">
        <v>134</v>
      </c>
      <c r="K87" s="171" t="s">
        <v>183</v>
      </c>
      <c r="L87" s="172"/>
      <c r="M87" s="70" t="s">
        <v>19</v>
      </c>
      <c r="N87" s="71" t="s">
        <v>42</v>
      </c>
      <c r="O87" s="71" t="s">
        <v>184</v>
      </c>
      <c r="P87" s="71" t="s">
        <v>185</v>
      </c>
      <c r="Q87" s="71" t="s">
        <v>186</v>
      </c>
      <c r="R87" s="71" t="s">
        <v>187</v>
      </c>
      <c r="S87" s="71" t="s">
        <v>188</v>
      </c>
      <c r="T87" s="72" t="s">
        <v>189</v>
      </c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</row>
    <row r="88" spans="1:65" s="2" customFormat="1" ht="22.9" customHeight="1">
      <c r="A88" s="36"/>
      <c r="B88" s="37"/>
      <c r="C88" s="77" t="s">
        <v>190</v>
      </c>
      <c r="D88" s="38"/>
      <c r="E88" s="38"/>
      <c r="F88" s="38"/>
      <c r="G88" s="38"/>
      <c r="H88" s="38"/>
      <c r="I88" s="117"/>
      <c r="J88" s="173">
        <f>BK88</f>
        <v>0</v>
      </c>
      <c r="K88" s="38"/>
      <c r="L88" s="41"/>
      <c r="M88" s="73"/>
      <c r="N88" s="174"/>
      <c r="O88" s="74"/>
      <c r="P88" s="175">
        <f>P89+P149+P154</f>
        <v>0</v>
      </c>
      <c r="Q88" s="74"/>
      <c r="R88" s="175">
        <f>R89+R149+R154</f>
        <v>52.627740000000003</v>
      </c>
      <c r="S88" s="74"/>
      <c r="T88" s="176">
        <f>T89+T149+T154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71</v>
      </c>
      <c r="AU88" s="19" t="s">
        <v>135</v>
      </c>
      <c r="BK88" s="177">
        <f>BK89+BK149+BK154</f>
        <v>0</v>
      </c>
    </row>
    <row r="89" spans="1:65" s="12" customFormat="1" ht="25.9" customHeight="1">
      <c r="B89" s="178"/>
      <c r="C89" s="179"/>
      <c r="D89" s="180" t="s">
        <v>71</v>
      </c>
      <c r="E89" s="181" t="s">
        <v>191</v>
      </c>
      <c r="F89" s="181" t="s">
        <v>192</v>
      </c>
      <c r="G89" s="179"/>
      <c r="H89" s="179"/>
      <c r="I89" s="182"/>
      <c r="J89" s="183">
        <f>BK89</f>
        <v>0</v>
      </c>
      <c r="K89" s="179"/>
      <c r="L89" s="184"/>
      <c r="M89" s="185"/>
      <c r="N89" s="186"/>
      <c r="O89" s="186"/>
      <c r="P89" s="187">
        <f>P90+P132+P135+P147</f>
        <v>0</v>
      </c>
      <c r="Q89" s="186"/>
      <c r="R89" s="187">
        <f>R90+R132+R135+R147</f>
        <v>52.515570000000004</v>
      </c>
      <c r="S89" s="186"/>
      <c r="T89" s="188">
        <f>T90+T132+T135+T147</f>
        <v>0</v>
      </c>
      <c r="AR89" s="189" t="s">
        <v>79</v>
      </c>
      <c r="AT89" s="190" t="s">
        <v>71</v>
      </c>
      <c r="AU89" s="190" t="s">
        <v>72</v>
      </c>
      <c r="AY89" s="189" t="s">
        <v>193</v>
      </c>
      <c r="BK89" s="191">
        <f>BK90+BK132+BK135+BK147</f>
        <v>0</v>
      </c>
    </row>
    <row r="90" spans="1:65" s="12" customFormat="1" ht="22.9" customHeight="1">
      <c r="B90" s="178"/>
      <c r="C90" s="179"/>
      <c r="D90" s="180" t="s">
        <v>71</v>
      </c>
      <c r="E90" s="192" t="s">
        <v>79</v>
      </c>
      <c r="F90" s="192" t="s">
        <v>194</v>
      </c>
      <c r="G90" s="179"/>
      <c r="H90" s="179"/>
      <c r="I90" s="182"/>
      <c r="J90" s="193">
        <f>BK90</f>
        <v>0</v>
      </c>
      <c r="K90" s="179"/>
      <c r="L90" s="184"/>
      <c r="M90" s="185"/>
      <c r="N90" s="186"/>
      <c r="O90" s="186"/>
      <c r="P90" s="187">
        <f>SUM(P91:P131)</f>
        <v>0</v>
      </c>
      <c r="Q90" s="186"/>
      <c r="R90" s="187">
        <f>SUM(R91:R131)</f>
        <v>52.491060000000004</v>
      </c>
      <c r="S90" s="186"/>
      <c r="T90" s="188">
        <f>SUM(T91:T131)</f>
        <v>0</v>
      </c>
      <c r="AR90" s="189" t="s">
        <v>79</v>
      </c>
      <c r="AT90" s="190" t="s">
        <v>71</v>
      </c>
      <c r="AU90" s="190" t="s">
        <v>79</v>
      </c>
      <c r="AY90" s="189" t="s">
        <v>193</v>
      </c>
      <c r="BK90" s="191">
        <f>SUM(BK91:BK131)</f>
        <v>0</v>
      </c>
    </row>
    <row r="91" spans="1:65" s="2" customFormat="1" ht="44.25" customHeight="1">
      <c r="A91" s="36"/>
      <c r="B91" s="37"/>
      <c r="C91" s="194" t="s">
        <v>79</v>
      </c>
      <c r="D91" s="194" t="s">
        <v>195</v>
      </c>
      <c r="E91" s="195" t="s">
        <v>5119</v>
      </c>
      <c r="F91" s="196" t="s">
        <v>5120</v>
      </c>
      <c r="G91" s="197" t="s">
        <v>391</v>
      </c>
      <c r="H91" s="198">
        <v>1</v>
      </c>
      <c r="I91" s="199"/>
      <c r="J91" s="200">
        <f>ROUND(I91*H91,2)</f>
        <v>0</v>
      </c>
      <c r="K91" s="196" t="s">
        <v>199</v>
      </c>
      <c r="L91" s="41"/>
      <c r="M91" s="201" t="s">
        <v>19</v>
      </c>
      <c r="N91" s="202" t="s">
        <v>43</v>
      </c>
      <c r="O91" s="66"/>
      <c r="P91" s="203">
        <f>O91*H91</f>
        <v>0</v>
      </c>
      <c r="Q91" s="203">
        <v>8.6800000000000002E-3</v>
      </c>
      <c r="R91" s="203">
        <f>Q91*H91</f>
        <v>8.6800000000000002E-3</v>
      </c>
      <c r="S91" s="203">
        <v>0</v>
      </c>
      <c r="T91" s="204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205" t="s">
        <v>200</v>
      </c>
      <c r="AT91" s="205" t="s">
        <v>195</v>
      </c>
      <c r="AU91" s="205" t="s">
        <v>81</v>
      </c>
      <c r="AY91" s="19" t="s">
        <v>193</v>
      </c>
      <c r="BE91" s="206">
        <f>IF(N91="základní",J91,0)</f>
        <v>0</v>
      </c>
      <c r="BF91" s="206">
        <f>IF(N91="snížená",J91,0)</f>
        <v>0</v>
      </c>
      <c r="BG91" s="206">
        <f>IF(N91="zákl. přenesená",J91,0)</f>
        <v>0</v>
      </c>
      <c r="BH91" s="206">
        <f>IF(N91="sníž. přenesená",J91,0)</f>
        <v>0</v>
      </c>
      <c r="BI91" s="206">
        <f>IF(N91="nulová",J91,0)</f>
        <v>0</v>
      </c>
      <c r="BJ91" s="19" t="s">
        <v>79</v>
      </c>
      <c r="BK91" s="206">
        <f>ROUND(I91*H91,2)</f>
        <v>0</v>
      </c>
      <c r="BL91" s="19" t="s">
        <v>200</v>
      </c>
      <c r="BM91" s="205" t="s">
        <v>5535</v>
      </c>
    </row>
    <row r="92" spans="1:65" s="2" customFormat="1" ht="44.25" customHeight="1">
      <c r="A92" s="36"/>
      <c r="B92" s="37"/>
      <c r="C92" s="194" t="s">
        <v>81</v>
      </c>
      <c r="D92" s="194" t="s">
        <v>195</v>
      </c>
      <c r="E92" s="195" t="s">
        <v>5122</v>
      </c>
      <c r="F92" s="196" t="s">
        <v>5123</v>
      </c>
      <c r="G92" s="197" t="s">
        <v>391</v>
      </c>
      <c r="H92" s="198">
        <v>1</v>
      </c>
      <c r="I92" s="199"/>
      <c r="J92" s="200">
        <f>ROUND(I92*H92,2)</f>
        <v>0</v>
      </c>
      <c r="K92" s="196" t="s">
        <v>199</v>
      </c>
      <c r="L92" s="41"/>
      <c r="M92" s="201" t="s">
        <v>19</v>
      </c>
      <c r="N92" s="202" t="s">
        <v>43</v>
      </c>
      <c r="O92" s="66"/>
      <c r="P92" s="203">
        <f>O92*H92</f>
        <v>0</v>
      </c>
      <c r="Q92" s="203">
        <v>3.6900000000000002E-2</v>
      </c>
      <c r="R92" s="203">
        <f>Q92*H92</f>
        <v>3.6900000000000002E-2</v>
      </c>
      <c r="S92" s="203">
        <v>0</v>
      </c>
      <c r="T92" s="204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205" t="s">
        <v>200</v>
      </c>
      <c r="AT92" s="205" t="s">
        <v>195</v>
      </c>
      <c r="AU92" s="205" t="s">
        <v>81</v>
      </c>
      <c r="AY92" s="19" t="s">
        <v>193</v>
      </c>
      <c r="BE92" s="206">
        <f>IF(N92="základní",J92,0)</f>
        <v>0</v>
      </c>
      <c r="BF92" s="206">
        <f>IF(N92="snížená",J92,0)</f>
        <v>0</v>
      </c>
      <c r="BG92" s="206">
        <f>IF(N92="zákl. přenesená",J92,0)</f>
        <v>0</v>
      </c>
      <c r="BH92" s="206">
        <f>IF(N92="sníž. přenesená",J92,0)</f>
        <v>0</v>
      </c>
      <c r="BI92" s="206">
        <f>IF(N92="nulová",J92,0)</f>
        <v>0</v>
      </c>
      <c r="BJ92" s="19" t="s">
        <v>79</v>
      </c>
      <c r="BK92" s="206">
        <f>ROUND(I92*H92,2)</f>
        <v>0</v>
      </c>
      <c r="BL92" s="19" t="s">
        <v>200</v>
      </c>
      <c r="BM92" s="205" t="s">
        <v>5536</v>
      </c>
    </row>
    <row r="93" spans="1:65" s="2" customFormat="1" ht="44.25" customHeight="1">
      <c r="A93" s="36"/>
      <c r="B93" s="37"/>
      <c r="C93" s="194" t="s">
        <v>209</v>
      </c>
      <c r="D93" s="194" t="s">
        <v>195</v>
      </c>
      <c r="E93" s="195" t="s">
        <v>5537</v>
      </c>
      <c r="F93" s="196" t="s">
        <v>5538</v>
      </c>
      <c r="G93" s="197" t="s">
        <v>391</v>
      </c>
      <c r="H93" s="198">
        <v>2</v>
      </c>
      <c r="I93" s="199"/>
      <c r="J93" s="200">
        <f>ROUND(I93*H93,2)</f>
        <v>0</v>
      </c>
      <c r="K93" s="196" t="s">
        <v>199</v>
      </c>
      <c r="L93" s="41"/>
      <c r="M93" s="201" t="s">
        <v>19</v>
      </c>
      <c r="N93" s="202" t="s">
        <v>43</v>
      </c>
      <c r="O93" s="66"/>
      <c r="P93" s="203">
        <f>O93*H93</f>
        <v>0</v>
      </c>
      <c r="Q93" s="203">
        <v>1.269E-2</v>
      </c>
      <c r="R93" s="203">
        <f>Q93*H93</f>
        <v>2.538E-2</v>
      </c>
      <c r="S93" s="203">
        <v>0</v>
      </c>
      <c r="T93" s="204">
        <f>S93*H93</f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205" t="s">
        <v>200</v>
      </c>
      <c r="AT93" s="205" t="s">
        <v>195</v>
      </c>
      <c r="AU93" s="205" t="s">
        <v>81</v>
      </c>
      <c r="AY93" s="19" t="s">
        <v>193</v>
      </c>
      <c r="BE93" s="206">
        <f>IF(N93="základní",J93,0)</f>
        <v>0</v>
      </c>
      <c r="BF93" s="206">
        <f>IF(N93="snížená",J93,0)</f>
        <v>0</v>
      </c>
      <c r="BG93" s="206">
        <f>IF(N93="zákl. přenesená",J93,0)</f>
        <v>0</v>
      </c>
      <c r="BH93" s="206">
        <f>IF(N93="sníž. přenesená",J93,0)</f>
        <v>0</v>
      </c>
      <c r="BI93" s="206">
        <f>IF(N93="nulová",J93,0)</f>
        <v>0</v>
      </c>
      <c r="BJ93" s="19" t="s">
        <v>79</v>
      </c>
      <c r="BK93" s="206">
        <f>ROUND(I93*H93,2)</f>
        <v>0</v>
      </c>
      <c r="BL93" s="19" t="s">
        <v>200</v>
      </c>
      <c r="BM93" s="205" t="s">
        <v>5539</v>
      </c>
    </row>
    <row r="94" spans="1:65" s="2" customFormat="1" ht="44.25" customHeight="1">
      <c r="A94" s="36"/>
      <c r="B94" s="37"/>
      <c r="C94" s="194" t="s">
        <v>200</v>
      </c>
      <c r="D94" s="194" t="s">
        <v>195</v>
      </c>
      <c r="E94" s="195" t="s">
        <v>5128</v>
      </c>
      <c r="F94" s="196" t="s">
        <v>5129</v>
      </c>
      <c r="G94" s="197" t="s">
        <v>391</v>
      </c>
      <c r="H94" s="198">
        <v>3</v>
      </c>
      <c r="I94" s="199"/>
      <c r="J94" s="200">
        <f>ROUND(I94*H94,2)</f>
        <v>0</v>
      </c>
      <c r="K94" s="196" t="s">
        <v>199</v>
      </c>
      <c r="L94" s="41"/>
      <c r="M94" s="201" t="s">
        <v>19</v>
      </c>
      <c r="N94" s="202" t="s">
        <v>43</v>
      </c>
      <c r="O94" s="66"/>
      <c r="P94" s="203">
        <f>O94*H94</f>
        <v>0</v>
      </c>
      <c r="Q94" s="203">
        <v>3.6900000000000002E-2</v>
      </c>
      <c r="R94" s="203">
        <f>Q94*H94</f>
        <v>0.11070000000000001</v>
      </c>
      <c r="S94" s="203">
        <v>0</v>
      </c>
      <c r="T94" s="204">
        <f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205" t="s">
        <v>200</v>
      </c>
      <c r="AT94" s="205" t="s">
        <v>195</v>
      </c>
      <c r="AU94" s="205" t="s">
        <v>81</v>
      </c>
      <c r="AY94" s="19" t="s">
        <v>193</v>
      </c>
      <c r="BE94" s="206">
        <f>IF(N94="základní",J94,0)</f>
        <v>0</v>
      </c>
      <c r="BF94" s="206">
        <f>IF(N94="snížená",J94,0)</f>
        <v>0</v>
      </c>
      <c r="BG94" s="206">
        <f>IF(N94="zákl. přenesená",J94,0)</f>
        <v>0</v>
      </c>
      <c r="BH94" s="206">
        <f>IF(N94="sníž. přenesená",J94,0)</f>
        <v>0</v>
      </c>
      <c r="BI94" s="206">
        <f>IF(N94="nulová",J94,0)</f>
        <v>0</v>
      </c>
      <c r="BJ94" s="19" t="s">
        <v>79</v>
      </c>
      <c r="BK94" s="206">
        <f>ROUND(I94*H94,2)</f>
        <v>0</v>
      </c>
      <c r="BL94" s="19" t="s">
        <v>200</v>
      </c>
      <c r="BM94" s="205" t="s">
        <v>5540</v>
      </c>
    </row>
    <row r="95" spans="1:65" s="2" customFormat="1" ht="16.5" customHeight="1">
      <c r="A95" s="36"/>
      <c r="B95" s="37"/>
      <c r="C95" s="194" t="s">
        <v>233</v>
      </c>
      <c r="D95" s="194" t="s">
        <v>195</v>
      </c>
      <c r="E95" s="195" t="s">
        <v>5131</v>
      </c>
      <c r="F95" s="196" t="s">
        <v>5132</v>
      </c>
      <c r="G95" s="197" t="s">
        <v>305</v>
      </c>
      <c r="H95" s="198">
        <v>34.5</v>
      </c>
      <c r="I95" s="199"/>
      <c r="J95" s="200">
        <f>ROUND(I95*H95,2)</f>
        <v>0</v>
      </c>
      <c r="K95" s="196" t="s">
        <v>199</v>
      </c>
      <c r="L95" s="41"/>
      <c r="M95" s="201" t="s">
        <v>19</v>
      </c>
      <c r="N95" s="202" t="s">
        <v>43</v>
      </c>
      <c r="O95" s="66"/>
      <c r="P95" s="203">
        <f>O95*H95</f>
        <v>0</v>
      </c>
      <c r="Q95" s="203">
        <v>0</v>
      </c>
      <c r="R95" s="203">
        <f>Q95*H95</f>
        <v>0</v>
      </c>
      <c r="S95" s="203">
        <v>0</v>
      </c>
      <c r="T95" s="204">
        <f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205" t="s">
        <v>200</v>
      </c>
      <c r="AT95" s="205" t="s">
        <v>195</v>
      </c>
      <c r="AU95" s="205" t="s">
        <v>81</v>
      </c>
      <c r="AY95" s="19" t="s">
        <v>193</v>
      </c>
      <c r="BE95" s="206">
        <f>IF(N95="základní",J95,0)</f>
        <v>0</v>
      </c>
      <c r="BF95" s="206">
        <f>IF(N95="snížená",J95,0)</f>
        <v>0</v>
      </c>
      <c r="BG95" s="206">
        <f>IF(N95="zákl. přenesená",J95,0)</f>
        <v>0</v>
      </c>
      <c r="BH95" s="206">
        <f>IF(N95="sníž. přenesená",J95,0)</f>
        <v>0</v>
      </c>
      <c r="BI95" s="206">
        <f>IF(N95="nulová",J95,0)</f>
        <v>0</v>
      </c>
      <c r="BJ95" s="19" t="s">
        <v>79</v>
      </c>
      <c r="BK95" s="206">
        <f>ROUND(I95*H95,2)</f>
        <v>0</v>
      </c>
      <c r="BL95" s="19" t="s">
        <v>200</v>
      </c>
      <c r="BM95" s="205" t="s">
        <v>5541</v>
      </c>
    </row>
    <row r="96" spans="1:65" s="14" customFormat="1">
      <c r="B96" s="218"/>
      <c r="C96" s="219"/>
      <c r="D96" s="209" t="s">
        <v>202</v>
      </c>
      <c r="E96" s="220" t="s">
        <v>19</v>
      </c>
      <c r="F96" s="221" t="s">
        <v>5542</v>
      </c>
      <c r="G96" s="219"/>
      <c r="H96" s="222">
        <v>34.5</v>
      </c>
      <c r="I96" s="223"/>
      <c r="J96" s="219"/>
      <c r="K96" s="219"/>
      <c r="L96" s="224"/>
      <c r="M96" s="225"/>
      <c r="N96" s="226"/>
      <c r="O96" s="226"/>
      <c r="P96" s="226"/>
      <c r="Q96" s="226"/>
      <c r="R96" s="226"/>
      <c r="S96" s="226"/>
      <c r="T96" s="227"/>
      <c r="AT96" s="228" t="s">
        <v>202</v>
      </c>
      <c r="AU96" s="228" t="s">
        <v>81</v>
      </c>
      <c r="AV96" s="14" t="s">
        <v>81</v>
      </c>
      <c r="AW96" s="14" t="s">
        <v>33</v>
      </c>
      <c r="AX96" s="14" t="s">
        <v>72</v>
      </c>
      <c r="AY96" s="228" t="s">
        <v>193</v>
      </c>
    </row>
    <row r="97" spans="1:65" s="2" customFormat="1" ht="21.75" customHeight="1">
      <c r="A97" s="36"/>
      <c r="B97" s="37"/>
      <c r="C97" s="194" t="s">
        <v>248</v>
      </c>
      <c r="D97" s="194" t="s">
        <v>195</v>
      </c>
      <c r="E97" s="195" t="s">
        <v>5364</v>
      </c>
      <c r="F97" s="196" t="s">
        <v>5365</v>
      </c>
      <c r="G97" s="197" t="s">
        <v>198</v>
      </c>
      <c r="H97" s="198">
        <v>46.575000000000003</v>
      </c>
      <c r="I97" s="199"/>
      <c r="J97" s="200">
        <f>ROUND(I97*H97,2)</f>
        <v>0</v>
      </c>
      <c r="K97" s="196" t="s">
        <v>199</v>
      </c>
      <c r="L97" s="41"/>
      <c r="M97" s="201" t="s">
        <v>19</v>
      </c>
      <c r="N97" s="202" t="s">
        <v>43</v>
      </c>
      <c r="O97" s="66"/>
      <c r="P97" s="203">
        <f>O97*H97</f>
        <v>0</v>
      </c>
      <c r="Q97" s="203">
        <v>0</v>
      </c>
      <c r="R97" s="203">
        <f>Q97*H97</f>
        <v>0</v>
      </c>
      <c r="S97" s="203">
        <v>0</v>
      </c>
      <c r="T97" s="204">
        <f>S97*H97</f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205" t="s">
        <v>200</v>
      </c>
      <c r="AT97" s="205" t="s">
        <v>195</v>
      </c>
      <c r="AU97" s="205" t="s">
        <v>81</v>
      </c>
      <c r="AY97" s="19" t="s">
        <v>193</v>
      </c>
      <c r="BE97" s="206">
        <f>IF(N97="základní",J97,0)</f>
        <v>0</v>
      </c>
      <c r="BF97" s="206">
        <f>IF(N97="snížená",J97,0)</f>
        <v>0</v>
      </c>
      <c r="BG97" s="206">
        <f>IF(N97="zákl. přenesená",J97,0)</f>
        <v>0</v>
      </c>
      <c r="BH97" s="206">
        <f>IF(N97="sníž. přenesená",J97,0)</f>
        <v>0</v>
      </c>
      <c r="BI97" s="206">
        <f>IF(N97="nulová",J97,0)</f>
        <v>0</v>
      </c>
      <c r="BJ97" s="19" t="s">
        <v>79</v>
      </c>
      <c r="BK97" s="206">
        <f>ROUND(I97*H97,2)</f>
        <v>0</v>
      </c>
      <c r="BL97" s="19" t="s">
        <v>200</v>
      </c>
      <c r="BM97" s="205" t="s">
        <v>5543</v>
      </c>
    </row>
    <row r="98" spans="1:65" s="14" customFormat="1">
      <c r="B98" s="218"/>
      <c r="C98" s="219"/>
      <c r="D98" s="209" t="s">
        <v>202</v>
      </c>
      <c r="E98" s="220" t="s">
        <v>19</v>
      </c>
      <c r="F98" s="221" t="s">
        <v>5544</v>
      </c>
      <c r="G98" s="219"/>
      <c r="H98" s="222">
        <v>46.575000000000003</v>
      </c>
      <c r="I98" s="223"/>
      <c r="J98" s="219"/>
      <c r="K98" s="219"/>
      <c r="L98" s="224"/>
      <c r="M98" s="225"/>
      <c r="N98" s="226"/>
      <c r="O98" s="226"/>
      <c r="P98" s="226"/>
      <c r="Q98" s="226"/>
      <c r="R98" s="226"/>
      <c r="S98" s="226"/>
      <c r="T98" s="227"/>
      <c r="AT98" s="228" t="s">
        <v>202</v>
      </c>
      <c r="AU98" s="228" t="s">
        <v>81</v>
      </c>
      <c r="AV98" s="14" t="s">
        <v>81</v>
      </c>
      <c r="AW98" s="14" t="s">
        <v>33</v>
      </c>
      <c r="AX98" s="14" t="s">
        <v>72</v>
      </c>
      <c r="AY98" s="228" t="s">
        <v>193</v>
      </c>
    </row>
    <row r="99" spans="1:65" s="2" customFormat="1" ht="16.5" customHeight="1">
      <c r="A99" s="36"/>
      <c r="B99" s="37"/>
      <c r="C99" s="194" t="s">
        <v>252</v>
      </c>
      <c r="D99" s="194" t="s">
        <v>195</v>
      </c>
      <c r="E99" s="195" t="s">
        <v>5145</v>
      </c>
      <c r="F99" s="196" t="s">
        <v>5146</v>
      </c>
      <c r="G99" s="197" t="s">
        <v>305</v>
      </c>
      <c r="H99" s="198">
        <v>138</v>
      </c>
      <c r="I99" s="199"/>
      <c r="J99" s="200">
        <f>ROUND(I99*H99,2)</f>
        <v>0</v>
      </c>
      <c r="K99" s="196" t="s">
        <v>199</v>
      </c>
      <c r="L99" s="41"/>
      <c r="M99" s="201" t="s">
        <v>19</v>
      </c>
      <c r="N99" s="202" t="s">
        <v>43</v>
      </c>
      <c r="O99" s="66"/>
      <c r="P99" s="203">
        <f>O99*H99</f>
        <v>0</v>
      </c>
      <c r="Q99" s="203">
        <v>4.0499999999999998E-3</v>
      </c>
      <c r="R99" s="203">
        <f>Q99*H99</f>
        <v>0.55889999999999995</v>
      </c>
      <c r="S99" s="203">
        <v>0</v>
      </c>
      <c r="T99" s="204">
        <f>S99*H99</f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205" t="s">
        <v>200</v>
      </c>
      <c r="AT99" s="205" t="s">
        <v>195</v>
      </c>
      <c r="AU99" s="205" t="s">
        <v>81</v>
      </c>
      <c r="AY99" s="19" t="s">
        <v>193</v>
      </c>
      <c r="BE99" s="206">
        <f>IF(N99="základní",J99,0)</f>
        <v>0</v>
      </c>
      <c r="BF99" s="206">
        <f>IF(N99="snížená",J99,0)</f>
        <v>0</v>
      </c>
      <c r="BG99" s="206">
        <f>IF(N99="zákl. přenesená",J99,0)</f>
        <v>0</v>
      </c>
      <c r="BH99" s="206">
        <f>IF(N99="sníž. přenesená",J99,0)</f>
        <v>0</v>
      </c>
      <c r="BI99" s="206">
        <f>IF(N99="nulová",J99,0)</f>
        <v>0</v>
      </c>
      <c r="BJ99" s="19" t="s">
        <v>79</v>
      </c>
      <c r="BK99" s="206">
        <f>ROUND(I99*H99,2)</f>
        <v>0</v>
      </c>
      <c r="BL99" s="19" t="s">
        <v>200</v>
      </c>
      <c r="BM99" s="205" t="s">
        <v>5545</v>
      </c>
    </row>
    <row r="100" spans="1:65" s="14" customFormat="1">
      <c r="B100" s="218"/>
      <c r="C100" s="219"/>
      <c r="D100" s="209" t="s">
        <v>202</v>
      </c>
      <c r="E100" s="220" t="s">
        <v>19</v>
      </c>
      <c r="F100" s="221" t="s">
        <v>5546</v>
      </c>
      <c r="G100" s="219"/>
      <c r="H100" s="222">
        <v>138</v>
      </c>
      <c r="I100" s="223"/>
      <c r="J100" s="219"/>
      <c r="K100" s="219"/>
      <c r="L100" s="224"/>
      <c r="M100" s="225"/>
      <c r="N100" s="226"/>
      <c r="O100" s="226"/>
      <c r="P100" s="226"/>
      <c r="Q100" s="226"/>
      <c r="R100" s="226"/>
      <c r="S100" s="226"/>
      <c r="T100" s="227"/>
      <c r="AT100" s="228" t="s">
        <v>202</v>
      </c>
      <c r="AU100" s="228" t="s">
        <v>81</v>
      </c>
      <c r="AV100" s="14" t="s">
        <v>81</v>
      </c>
      <c r="AW100" s="14" t="s">
        <v>33</v>
      </c>
      <c r="AX100" s="14" t="s">
        <v>72</v>
      </c>
      <c r="AY100" s="228" t="s">
        <v>193</v>
      </c>
    </row>
    <row r="101" spans="1:65" s="2" customFormat="1" ht="21.75" customHeight="1">
      <c r="A101" s="36"/>
      <c r="B101" s="37"/>
      <c r="C101" s="194" t="s">
        <v>258</v>
      </c>
      <c r="D101" s="194" t="s">
        <v>195</v>
      </c>
      <c r="E101" s="195" t="s">
        <v>5149</v>
      </c>
      <c r="F101" s="196" t="s">
        <v>5150</v>
      </c>
      <c r="G101" s="197" t="s">
        <v>305</v>
      </c>
      <c r="H101" s="198">
        <v>138</v>
      </c>
      <c r="I101" s="199"/>
      <c r="J101" s="200">
        <f>ROUND(I101*H101,2)</f>
        <v>0</v>
      </c>
      <c r="K101" s="196" t="s">
        <v>199</v>
      </c>
      <c r="L101" s="41"/>
      <c r="M101" s="201" t="s">
        <v>19</v>
      </c>
      <c r="N101" s="202" t="s">
        <v>43</v>
      </c>
      <c r="O101" s="66"/>
      <c r="P101" s="203">
        <f>O101*H101</f>
        <v>0</v>
      </c>
      <c r="Q101" s="203">
        <v>0</v>
      </c>
      <c r="R101" s="203">
        <f>Q101*H101</f>
        <v>0</v>
      </c>
      <c r="S101" s="203">
        <v>0</v>
      </c>
      <c r="T101" s="204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200</v>
      </c>
      <c r="AT101" s="205" t="s">
        <v>195</v>
      </c>
      <c r="AU101" s="205" t="s">
        <v>81</v>
      </c>
      <c r="AY101" s="19" t="s">
        <v>193</v>
      </c>
      <c r="BE101" s="206">
        <f>IF(N101="základní",J101,0)</f>
        <v>0</v>
      </c>
      <c r="BF101" s="206">
        <f>IF(N101="snížená",J101,0)</f>
        <v>0</v>
      </c>
      <c r="BG101" s="206">
        <f>IF(N101="zákl. přenesená",J101,0)</f>
        <v>0</v>
      </c>
      <c r="BH101" s="206">
        <f>IF(N101="sníž. přenesená",J101,0)</f>
        <v>0</v>
      </c>
      <c r="BI101" s="206">
        <f>IF(N101="nulová",J101,0)</f>
        <v>0</v>
      </c>
      <c r="BJ101" s="19" t="s">
        <v>79</v>
      </c>
      <c r="BK101" s="206">
        <f>ROUND(I101*H101,2)</f>
        <v>0</v>
      </c>
      <c r="BL101" s="19" t="s">
        <v>200</v>
      </c>
      <c r="BM101" s="205" t="s">
        <v>5547</v>
      </c>
    </row>
    <row r="102" spans="1:65" s="14" customFormat="1">
      <c r="B102" s="218"/>
      <c r="C102" s="219"/>
      <c r="D102" s="209" t="s">
        <v>202</v>
      </c>
      <c r="E102" s="220" t="s">
        <v>19</v>
      </c>
      <c r="F102" s="221" t="s">
        <v>5546</v>
      </c>
      <c r="G102" s="219"/>
      <c r="H102" s="222">
        <v>138</v>
      </c>
      <c r="I102" s="223"/>
      <c r="J102" s="219"/>
      <c r="K102" s="219"/>
      <c r="L102" s="224"/>
      <c r="M102" s="225"/>
      <c r="N102" s="226"/>
      <c r="O102" s="226"/>
      <c r="P102" s="226"/>
      <c r="Q102" s="226"/>
      <c r="R102" s="226"/>
      <c r="S102" s="226"/>
      <c r="T102" s="227"/>
      <c r="AT102" s="228" t="s">
        <v>202</v>
      </c>
      <c r="AU102" s="228" t="s">
        <v>81</v>
      </c>
      <c r="AV102" s="14" t="s">
        <v>81</v>
      </c>
      <c r="AW102" s="14" t="s">
        <v>33</v>
      </c>
      <c r="AX102" s="14" t="s">
        <v>72</v>
      </c>
      <c r="AY102" s="228" t="s">
        <v>193</v>
      </c>
    </row>
    <row r="103" spans="1:65" s="2" customFormat="1" ht="33" customHeight="1">
      <c r="A103" s="36"/>
      <c r="B103" s="37"/>
      <c r="C103" s="194" t="s">
        <v>263</v>
      </c>
      <c r="D103" s="194" t="s">
        <v>195</v>
      </c>
      <c r="E103" s="195" t="s">
        <v>5152</v>
      </c>
      <c r="F103" s="196" t="s">
        <v>5153</v>
      </c>
      <c r="G103" s="197" t="s">
        <v>198</v>
      </c>
      <c r="H103" s="198">
        <v>29.324999999999999</v>
      </c>
      <c r="I103" s="199"/>
      <c r="J103" s="200">
        <f>ROUND(I103*H103,2)</f>
        <v>0</v>
      </c>
      <c r="K103" s="196" t="s">
        <v>199</v>
      </c>
      <c r="L103" s="41"/>
      <c r="M103" s="201" t="s">
        <v>19</v>
      </c>
      <c r="N103" s="202" t="s">
        <v>43</v>
      </c>
      <c r="O103" s="66"/>
      <c r="P103" s="203">
        <f>O103*H103</f>
        <v>0</v>
      </c>
      <c r="Q103" s="203">
        <v>0</v>
      </c>
      <c r="R103" s="203">
        <f>Q103*H103</f>
        <v>0</v>
      </c>
      <c r="S103" s="203">
        <v>0</v>
      </c>
      <c r="T103" s="204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205" t="s">
        <v>200</v>
      </c>
      <c r="AT103" s="205" t="s">
        <v>195</v>
      </c>
      <c r="AU103" s="205" t="s">
        <v>81</v>
      </c>
      <c r="AY103" s="19" t="s">
        <v>193</v>
      </c>
      <c r="BE103" s="206">
        <f>IF(N103="základní",J103,0)</f>
        <v>0</v>
      </c>
      <c r="BF103" s="206">
        <f>IF(N103="snížená",J103,0)</f>
        <v>0</v>
      </c>
      <c r="BG103" s="206">
        <f>IF(N103="zákl. přenesená",J103,0)</f>
        <v>0</v>
      </c>
      <c r="BH103" s="206">
        <f>IF(N103="sníž. přenesená",J103,0)</f>
        <v>0</v>
      </c>
      <c r="BI103" s="206">
        <f>IF(N103="nulová",J103,0)</f>
        <v>0</v>
      </c>
      <c r="BJ103" s="19" t="s">
        <v>79</v>
      </c>
      <c r="BK103" s="206">
        <f>ROUND(I103*H103,2)</f>
        <v>0</v>
      </c>
      <c r="BL103" s="19" t="s">
        <v>200</v>
      </c>
      <c r="BM103" s="205" t="s">
        <v>5548</v>
      </c>
    </row>
    <row r="104" spans="1:65" s="14" customFormat="1">
      <c r="B104" s="218"/>
      <c r="C104" s="219"/>
      <c r="D104" s="209" t="s">
        <v>202</v>
      </c>
      <c r="E104" s="220" t="s">
        <v>19</v>
      </c>
      <c r="F104" s="221" t="s">
        <v>5549</v>
      </c>
      <c r="G104" s="219"/>
      <c r="H104" s="222">
        <v>29.324999999999999</v>
      </c>
      <c r="I104" s="223"/>
      <c r="J104" s="219"/>
      <c r="K104" s="219"/>
      <c r="L104" s="224"/>
      <c r="M104" s="225"/>
      <c r="N104" s="226"/>
      <c r="O104" s="226"/>
      <c r="P104" s="226"/>
      <c r="Q104" s="226"/>
      <c r="R104" s="226"/>
      <c r="S104" s="226"/>
      <c r="T104" s="227"/>
      <c r="AT104" s="228" t="s">
        <v>202</v>
      </c>
      <c r="AU104" s="228" t="s">
        <v>81</v>
      </c>
      <c r="AV104" s="14" t="s">
        <v>81</v>
      </c>
      <c r="AW104" s="14" t="s">
        <v>33</v>
      </c>
      <c r="AX104" s="14" t="s">
        <v>72</v>
      </c>
      <c r="AY104" s="228" t="s">
        <v>193</v>
      </c>
    </row>
    <row r="105" spans="1:65" s="2" customFormat="1" ht="33" customHeight="1">
      <c r="A105" s="36"/>
      <c r="B105" s="37"/>
      <c r="C105" s="194" t="s">
        <v>271</v>
      </c>
      <c r="D105" s="194" t="s">
        <v>195</v>
      </c>
      <c r="E105" s="195" t="s">
        <v>5155</v>
      </c>
      <c r="F105" s="196" t="s">
        <v>5156</v>
      </c>
      <c r="G105" s="197" t="s">
        <v>198</v>
      </c>
      <c r="H105" s="198">
        <v>29.324999999999999</v>
      </c>
      <c r="I105" s="199"/>
      <c r="J105" s="200">
        <f>ROUND(I105*H105,2)</f>
        <v>0</v>
      </c>
      <c r="K105" s="196" t="s">
        <v>199</v>
      </c>
      <c r="L105" s="41"/>
      <c r="M105" s="201" t="s">
        <v>19</v>
      </c>
      <c r="N105" s="202" t="s">
        <v>43</v>
      </c>
      <c r="O105" s="66"/>
      <c r="P105" s="203">
        <f>O105*H105</f>
        <v>0</v>
      </c>
      <c r="Q105" s="203">
        <v>0</v>
      </c>
      <c r="R105" s="203">
        <f>Q105*H105</f>
        <v>0</v>
      </c>
      <c r="S105" s="203">
        <v>0</v>
      </c>
      <c r="T105" s="204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200</v>
      </c>
      <c r="AT105" s="205" t="s">
        <v>195</v>
      </c>
      <c r="AU105" s="205" t="s">
        <v>81</v>
      </c>
      <c r="AY105" s="19" t="s">
        <v>193</v>
      </c>
      <c r="BE105" s="206">
        <f>IF(N105="základní",J105,0)</f>
        <v>0</v>
      </c>
      <c r="BF105" s="206">
        <f>IF(N105="snížená",J105,0)</f>
        <v>0</v>
      </c>
      <c r="BG105" s="206">
        <f>IF(N105="zákl. přenesená",J105,0)</f>
        <v>0</v>
      </c>
      <c r="BH105" s="206">
        <f>IF(N105="sníž. přenesená",J105,0)</f>
        <v>0</v>
      </c>
      <c r="BI105" s="206">
        <f>IF(N105="nulová",J105,0)</f>
        <v>0</v>
      </c>
      <c r="BJ105" s="19" t="s">
        <v>79</v>
      </c>
      <c r="BK105" s="206">
        <f>ROUND(I105*H105,2)</f>
        <v>0</v>
      </c>
      <c r="BL105" s="19" t="s">
        <v>200</v>
      </c>
      <c r="BM105" s="205" t="s">
        <v>5550</v>
      </c>
    </row>
    <row r="106" spans="1:65" s="14" customFormat="1">
      <c r="B106" s="218"/>
      <c r="C106" s="219"/>
      <c r="D106" s="209" t="s">
        <v>202</v>
      </c>
      <c r="E106" s="220" t="s">
        <v>19</v>
      </c>
      <c r="F106" s="221" t="s">
        <v>5549</v>
      </c>
      <c r="G106" s="219"/>
      <c r="H106" s="222">
        <v>29.324999999999999</v>
      </c>
      <c r="I106" s="223"/>
      <c r="J106" s="219"/>
      <c r="K106" s="219"/>
      <c r="L106" s="224"/>
      <c r="M106" s="225"/>
      <c r="N106" s="226"/>
      <c r="O106" s="226"/>
      <c r="P106" s="226"/>
      <c r="Q106" s="226"/>
      <c r="R106" s="226"/>
      <c r="S106" s="226"/>
      <c r="T106" s="227"/>
      <c r="AT106" s="228" t="s">
        <v>202</v>
      </c>
      <c r="AU106" s="228" t="s">
        <v>81</v>
      </c>
      <c r="AV106" s="14" t="s">
        <v>81</v>
      </c>
      <c r="AW106" s="14" t="s">
        <v>33</v>
      </c>
      <c r="AX106" s="14" t="s">
        <v>72</v>
      </c>
      <c r="AY106" s="228" t="s">
        <v>193</v>
      </c>
    </row>
    <row r="107" spans="1:65" s="2" customFormat="1" ht="21.75" customHeight="1">
      <c r="A107" s="36"/>
      <c r="B107" s="37"/>
      <c r="C107" s="194" t="s">
        <v>269</v>
      </c>
      <c r="D107" s="194" t="s">
        <v>195</v>
      </c>
      <c r="E107" s="195" t="s">
        <v>5158</v>
      </c>
      <c r="F107" s="196" t="s">
        <v>5159</v>
      </c>
      <c r="G107" s="197" t="s">
        <v>198</v>
      </c>
      <c r="H107" s="198">
        <v>29.324999999999999</v>
      </c>
      <c r="I107" s="199"/>
      <c r="J107" s="200">
        <f>ROUND(I107*H107,2)</f>
        <v>0</v>
      </c>
      <c r="K107" s="196" t="s">
        <v>199</v>
      </c>
      <c r="L107" s="41"/>
      <c r="M107" s="201" t="s">
        <v>19</v>
      </c>
      <c r="N107" s="202" t="s">
        <v>43</v>
      </c>
      <c r="O107" s="66"/>
      <c r="P107" s="203">
        <f>O107*H107</f>
        <v>0</v>
      </c>
      <c r="Q107" s="203">
        <v>0</v>
      </c>
      <c r="R107" s="203">
        <f>Q107*H107</f>
        <v>0</v>
      </c>
      <c r="S107" s="203">
        <v>0</v>
      </c>
      <c r="T107" s="204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205" t="s">
        <v>200</v>
      </c>
      <c r="AT107" s="205" t="s">
        <v>195</v>
      </c>
      <c r="AU107" s="205" t="s">
        <v>81</v>
      </c>
      <c r="AY107" s="19" t="s">
        <v>193</v>
      </c>
      <c r="BE107" s="206">
        <f>IF(N107="základní",J107,0)</f>
        <v>0</v>
      </c>
      <c r="BF107" s="206">
        <f>IF(N107="snížená",J107,0)</f>
        <v>0</v>
      </c>
      <c r="BG107" s="206">
        <f>IF(N107="zákl. přenesená",J107,0)</f>
        <v>0</v>
      </c>
      <c r="BH107" s="206">
        <f>IF(N107="sníž. přenesená",J107,0)</f>
        <v>0</v>
      </c>
      <c r="BI107" s="206">
        <f>IF(N107="nulová",J107,0)</f>
        <v>0</v>
      </c>
      <c r="BJ107" s="19" t="s">
        <v>79</v>
      </c>
      <c r="BK107" s="206">
        <f>ROUND(I107*H107,2)</f>
        <v>0</v>
      </c>
      <c r="BL107" s="19" t="s">
        <v>200</v>
      </c>
      <c r="BM107" s="205" t="s">
        <v>5551</v>
      </c>
    </row>
    <row r="108" spans="1:65" s="14" customFormat="1">
      <c r="B108" s="218"/>
      <c r="C108" s="219"/>
      <c r="D108" s="209" t="s">
        <v>202</v>
      </c>
      <c r="E108" s="220" t="s">
        <v>19</v>
      </c>
      <c r="F108" s="221" t="s">
        <v>5549</v>
      </c>
      <c r="G108" s="219"/>
      <c r="H108" s="222">
        <v>29.324999999999999</v>
      </c>
      <c r="I108" s="223"/>
      <c r="J108" s="219"/>
      <c r="K108" s="219"/>
      <c r="L108" s="224"/>
      <c r="M108" s="225"/>
      <c r="N108" s="226"/>
      <c r="O108" s="226"/>
      <c r="P108" s="226"/>
      <c r="Q108" s="226"/>
      <c r="R108" s="226"/>
      <c r="S108" s="226"/>
      <c r="T108" s="227"/>
      <c r="AT108" s="228" t="s">
        <v>202</v>
      </c>
      <c r="AU108" s="228" t="s">
        <v>81</v>
      </c>
      <c r="AV108" s="14" t="s">
        <v>81</v>
      </c>
      <c r="AW108" s="14" t="s">
        <v>33</v>
      </c>
      <c r="AX108" s="14" t="s">
        <v>72</v>
      </c>
      <c r="AY108" s="228" t="s">
        <v>193</v>
      </c>
    </row>
    <row r="109" spans="1:65" s="2" customFormat="1" ht="21.75" customHeight="1">
      <c r="A109" s="36"/>
      <c r="B109" s="37"/>
      <c r="C109" s="194" t="s">
        <v>279</v>
      </c>
      <c r="D109" s="194" t="s">
        <v>195</v>
      </c>
      <c r="E109" s="195" t="s">
        <v>5161</v>
      </c>
      <c r="F109" s="196" t="s">
        <v>5162</v>
      </c>
      <c r="G109" s="197" t="s">
        <v>198</v>
      </c>
      <c r="H109" s="198">
        <v>29.324999999999999</v>
      </c>
      <c r="I109" s="199"/>
      <c r="J109" s="200">
        <f>ROUND(I109*H109,2)</f>
        <v>0</v>
      </c>
      <c r="K109" s="196" t="s">
        <v>199</v>
      </c>
      <c r="L109" s="41"/>
      <c r="M109" s="201" t="s">
        <v>19</v>
      </c>
      <c r="N109" s="202" t="s">
        <v>43</v>
      </c>
      <c r="O109" s="66"/>
      <c r="P109" s="203">
        <f>O109*H109</f>
        <v>0</v>
      </c>
      <c r="Q109" s="203">
        <v>0</v>
      </c>
      <c r="R109" s="203">
        <f>Q109*H109</f>
        <v>0</v>
      </c>
      <c r="S109" s="203">
        <v>0</v>
      </c>
      <c r="T109" s="204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205" t="s">
        <v>200</v>
      </c>
      <c r="AT109" s="205" t="s">
        <v>195</v>
      </c>
      <c r="AU109" s="205" t="s">
        <v>81</v>
      </c>
      <c r="AY109" s="19" t="s">
        <v>193</v>
      </c>
      <c r="BE109" s="206">
        <f>IF(N109="základní",J109,0)</f>
        <v>0</v>
      </c>
      <c r="BF109" s="206">
        <f>IF(N109="snížená",J109,0)</f>
        <v>0</v>
      </c>
      <c r="BG109" s="206">
        <f>IF(N109="zákl. přenesená",J109,0)</f>
        <v>0</v>
      </c>
      <c r="BH109" s="206">
        <f>IF(N109="sníž. přenesená",J109,0)</f>
        <v>0</v>
      </c>
      <c r="BI109" s="206">
        <f>IF(N109="nulová",J109,0)</f>
        <v>0</v>
      </c>
      <c r="BJ109" s="19" t="s">
        <v>79</v>
      </c>
      <c r="BK109" s="206">
        <f>ROUND(I109*H109,2)</f>
        <v>0</v>
      </c>
      <c r="BL109" s="19" t="s">
        <v>200</v>
      </c>
      <c r="BM109" s="205" t="s">
        <v>5552</v>
      </c>
    </row>
    <row r="110" spans="1:65" s="14" customFormat="1">
      <c r="B110" s="218"/>
      <c r="C110" s="219"/>
      <c r="D110" s="209" t="s">
        <v>202</v>
      </c>
      <c r="E110" s="220" t="s">
        <v>19</v>
      </c>
      <c r="F110" s="221" t="s">
        <v>5549</v>
      </c>
      <c r="G110" s="219"/>
      <c r="H110" s="222">
        <v>29.324999999999999</v>
      </c>
      <c r="I110" s="223"/>
      <c r="J110" s="219"/>
      <c r="K110" s="219"/>
      <c r="L110" s="224"/>
      <c r="M110" s="225"/>
      <c r="N110" s="226"/>
      <c r="O110" s="226"/>
      <c r="P110" s="226"/>
      <c r="Q110" s="226"/>
      <c r="R110" s="226"/>
      <c r="S110" s="226"/>
      <c r="T110" s="227"/>
      <c r="AT110" s="228" t="s">
        <v>202</v>
      </c>
      <c r="AU110" s="228" t="s">
        <v>81</v>
      </c>
      <c r="AV110" s="14" t="s">
        <v>81</v>
      </c>
      <c r="AW110" s="14" t="s">
        <v>33</v>
      </c>
      <c r="AX110" s="14" t="s">
        <v>72</v>
      </c>
      <c r="AY110" s="228" t="s">
        <v>193</v>
      </c>
    </row>
    <row r="111" spans="1:65" s="2" customFormat="1" ht="21.75" customHeight="1">
      <c r="A111" s="36"/>
      <c r="B111" s="37"/>
      <c r="C111" s="194" t="s">
        <v>285</v>
      </c>
      <c r="D111" s="194" t="s">
        <v>195</v>
      </c>
      <c r="E111" s="195" t="s">
        <v>264</v>
      </c>
      <c r="F111" s="196" t="s">
        <v>5165</v>
      </c>
      <c r="G111" s="197" t="s">
        <v>266</v>
      </c>
      <c r="H111" s="198">
        <v>43.988</v>
      </c>
      <c r="I111" s="199"/>
      <c r="J111" s="200">
        <f>ROUND(I111*H111,2)</f>
        <v>0</v>
      </c>
      <c r="K111" s="196" t="s">
        <v>199</v>
      </c>
      <c r="L111" s="41"/>
      <c r="M111" s="201" t="s">
        <v>19</v>
      </c>
      <c r="N111" s="202" t="s">
        <v>43</v>
      </c>
      <c r="O111" s="66"/>
      <c r="P111" s="203">
        <f>O111*H111</f>
        <v>0</v>
      </c>
      <c r="Q111" s="203">
        <v>0</v>
      </c>
      <c r="R111" s="203">
        <f>Q111*H111</f>
        <v>0</v>
      </c>
      <c r="S111" s="203">
        <v>0</v>
      </c>
      <c r="T111" s="204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205" t="s">
        <v>200</v>
      </c>
      <c r="AT111" s="205" t="s">
        <v>195</v>
      </c>
      <c r="AU111" s="205" t="s">
        <v>81</v>
      </c>
      <c r="AY111" s="19" t="s">
        <v>193</v>
      </c>
      <c r="BE111" s="206">
        <f>IF(N111="základní",J111,0)</f>
        <v>0</v>
      </c>
      <c r="BF111" s="206">
        <f>IF(N111="snížená",J111,0)</f>
        <v>0</v>
      </c>
      <c r="BG111" s="206">
        <f>IF(N111="zákl. přenesená",J111,0)</f>
        <v>0</v>
      </c>
      <c r="BH111" s="206">
        <f>IF(N111="sníž. přenesená",J111,0)</f>
        <v>0</v>
      </c>
      <c r="BI111" s="206">
        <f>IF(N111="nulová",J111,0)</f>
        <v>0</v>
      </c>
      <c r="BJ111" s="19" t="s">
        <v>79</v>
      </c>
      <c r="BK111" s="206">
        <f>ROUND(I111*H111,2)</f>
        <v>0</v>
      </c>
      <c r="BL111" s="19" t="s">
        <v>200</v>
      </c>
      <c r="BM111" s="205" t="s">
        <v>5553</v>
      </c>
    </row>
    <row r="112" spans="1:65" s="14" customFormat="1">
      <c r="B112" s="218"/>
      <c r="C112" s="219"/>
      <c r="D112" s="209" t="s">
        <v>202</v>
      </c>
      <c r="E112" s="220" t="s">
        <v>19</v>
      </c>
      <c r="F112" s="221" t="s">
        <v>5554</v>
      </c>
      <c r="G112" s="219"/>
      <c r="H112" s="222">
        <v>43.988</v>
      </c>
      <c r="I112" s="223"/>
      <c r="J112" s="219"/>
      <c r="K112" s="219"/>
      <c r="L112" s="224"/>
      <c r="M112" s="225"/>
      <c r="N112" s="226"/>
      <c r="O112" s="226"/>
      <c r="P112" s="226"/>
      <c r="Q112" s="226"/>
      <c r="R112" s="226"/>
      <c r="S112" s="226"/>
      <c r="T112" s="227"/>
      <c r="AT112" s="228" t="s">
        <v>202</v>
      </c>
      <c r="AU112" s="228" t="s">
        <v>81</v>
      </c>
      <c r="AV112" s="14" t="s">
        <v>81</v>
      </c>
      <c r="AW112" s="14" t="s">
        <v>33</v>
      </c>
      <c r="AX112" s="14" t="s">
        <v>72</v>
      </c>
      <c r="AY112" s="228" t="s">
        <v>193</v>
      </c>
    </row>
    <row r="113" spans="1:65" s="2" customFormat="1" ht="21.75" customHeight="1">
      <c r="A113" s="36"/>
      <c r="B113" s="37"/>
      <c r="C113" s="194" t="s">
        <v>291</v>
      </c>
      <c r="D113" s="194" t="s">
        <v>195</v>
      </c>
      <c r="E113" s="195" t="s">
        <v>259</v>
      </c>
      <c r="F113" s="196" t="s">
        <v>260</v>
      </c>
      <c r="G113" s="197" t="s">
        <v>198</v>
      </c>
      <c r="H113" s="198">
        <v>29.324999999999999</v>
      </c>
      <c r="I113" s="199"/>
      <c r="J113" s="200">
        <f>ROUND(I113*H113,2)</f>
        <v>0</v>
      </c>
      <c r="K113" s="196" t="s">
        <v>199</v>
      </c>
      <c r="L113" s="41"/>
      <c r="M113" s="201" t="s">
        <v>19</v>
      </c>
      <c r="N113" s="202" t="s">
        <v>43</v>
      </c>
      <c r="O113" s="66"/>
      <c r="P113" s="203">
        <f>O113*H113</f>
        <v>0</v>
      </c>
      <c r="Q113" s="203">
        <v>0</v>
      </c>
      <c r="R113" s="203">
        <f>Q113*H113</f>
        <v>0</v>
      </c>
      <c r="S113" s="203">
        <v>0</v>
      </c>
      <c r="T113" s="204">
        <f>S113*H113</f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205" t="s">
        <v>200</v>
      </c>
      <c r="AT113" s="205" t="s">
        <v>195</v>
      </c>
      <c r="AU113" s="205" t="s">
        <v>81</v>
      </c>
      <c r="AY113" s="19" t="s">
        <v>193</v>
      </c>
      <c r="BE113" s="206">
        <f>IF(N113="základní",J113,0)</f>
        <v>0</v>
      </c>
      <c r="BF113" s="206">
        <f>IF(N113="snížená",J113,0)</f>
        <v>0</v>
      </c>
      <c r="BG113" s="206">
        <f>IF(N113="zákl. přenesená",J113,0)</f>
        <v>0</v>
      </c>
      <c r="BH113" s="206">
        <f>IF(N113="sníž. přenesená",J113,0)</f>
        <v>0</v>
      </c>
      <c r="BI113" s="206">
        <f>IF(N113="nulová",J113,0)</f>
        <v>0</v>
      </c>
      <c r="BJ113" s="19" t="s">
        <v>79</v>
      </c>
      <c r="BK113" s="206">
        <f>ROUND(I113*H113,2)</f>
        <v>0</v>
      </c>
      <c r="BL113" s="19" t="s">
        <v>200</v>
      </c>
      <c r="BM113" s="205" t="s">
        <v>5555</v>
      </c>
    </row>
    <row r="114" spans="1:65" s="14" customFormat="1">
      <c r="B114" s="218"/>
      <c r="C114" s="219"/>
      <c r="D114" s="209" t="s">
        <v>202</v>
      </c>
      <c r="E114" s="220" t="s">
        <v>19</v>
      </c>
      <c r="F114" s="221" t="s">
        <v>5549</v>
      </c>
      <c r="G114" s="219"/>
      <c r="H114" s="222">
        <v>29.324999999999999</v>
      </c>
      <c r="I114" s="223"/>
      <c r="J114" s="219"/>
      <c r="K114" s="219"/>
      <c r="L114" s="224"/>
      <c r="M114" s="225"/>
      <c r="N114" s="226"/>
      <c r="O114" s="226"/>
      <c r="P114" s="226"/>
      <c r="Q114" s="226"/>
      <c r="R114" s="226"/>
      <c r="S114" s="226"/>
      <c r="T114" s="227"/>
      <c r="AT114" s="228" t="s">
        <v>202</v>
      </c>
      <c r="AU114" s="228" t="s">
        <v>81</v>
      </c>
      <c r="AV114" s="14" t="s">
        <v>81</v>
      </c>
      <c r="AW114" s="14" t="s">
        <v>33</v>
      </c>
      <c r="AX114" s="14" t="s">
        <v>72</v>
      </c>
      <c r="AY114" s="228" t="s">
        <v>193</v>
      </c>
    </row>
    <row r="115" spans="1:65" s="2" customFormat="1" ht="21.75" customHeight="1">
      <c r="A115" s="36"/>
      <c r="B115" s="37"/>
      <c r="C115" s="194" t="s">
        <v>8</v>
      </c>
      <c r="D115" s="194" t="s">
        <v>195</v>
      </c>
      <c r="E115" s="195" t="s">
        <v>5170</v>
      </c>
      <c r="F115" s="196" t="s">
        <v>5171</v>
      </c>
      <c r="G115" s="197" t="s">
        <v>198</v>
      </c>
      <c r="H115" s="198">
        <v>17.25</v>
      </c>
      <c r="I115" s="199"/>
      <c r="J115" s="200">
        <f>ROUND(I115*H115,2)</f>
        <v>0</v>
      </c>
      <c r="K115" s="196" t="s">
        <v>199</v>
      </c>
      <c r="L115" s="41"/>
      <c r="M115" s="201" t="s">
        <v>19</v>
      </c>
      <c r="N115" s="202" t="s">
        <v>43</v>
      </c>
      <c r="O115" s="66"/>
      <c r="P115" s="203">
        <f>O115*H115</f>
        <v>0</v>
      </c>
      <c r="Q115" s="203">
        <v>0</v>
      </c>
      <c r="R115" s="203">
        <f>Q115*H115</f>
        <v>0</v>
      </c>
      <c r="S115" s="203">
        <v>0</v>
      </c>
      <c r="T115" s="204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205" t="s">
        <v>200</v>
      </c>
      <c r="AT115" s="205" t="s">
        <v>195</v>
      </c>
      <c r="AU115" s="205" t="s">
        <v>81</v>
      </c>
      <c r="AY115" s="19" t="s">
        <v>193</v>
      </c>
      <c r="BE115" s="206">
        <f>IF(N115="základní",J115,0)</f>
        <v>0</v>
      </c>
      <c r="BF115" s="206">
        <f>IF(N115="snížená",J115,0)</f>
        <v>0</v>
      </c>
      <c r="BG115" s="206">
        <f>IF(N115="zákl. přenesená",J115,0)</f>
        <v>0</v>
      </c>
      <c r="BH115" s="206">
        <f>IF(N115="sníž. přenesená",J115,0)</f>
        <v>0</v>
      </c>
      <c r="BI115" s="206">
        <f>IF(N115="nulová",J115,0)</f>
        <v>0</v>
      </c>
      <c r="BJ115" s="19" t="s">
        <v>79</v>
      </c>
      <c r="BK115" s="206">
        <f>ROUND(I115*H115,2)</f>
        <v>0</v>
      </c>
      <c r="BL115" s="19" t="s">
        <v>200</v>
      </c>
      <c r="BM115" s="205" t="s">
        <v>5556</v>
      </c>
    </row>
    <row r="116" spans="1:65" s="14" customFormat="1">
      <c r="B116" s="218"/>
      <c r="C116" s="219"/>
      <c r="D116" s="209" t="s">
        <v>202</v>
      </c>
      <c r="E116" s="220" t="s">
        <v>19</v>
      </c>
      <c r="F116" s="221" t="s">
        <v>5557</v>
      </c>
      <c r="G116" s="219"/>
      <c r="H116" s="222">
        <v>17.25</v>
      </c>
      <c r="I116" s="223"/>
      <c r="J116" s="219"/>
      <c r="K116" s="219"/>
      <c r="L116" s="224"/>
      <c r="M116" s="225"/>
      <c r="N116" s="226"/>
      <c r="O116" s="226"/>
      <c r="P116" s="226"/>
      <c r="Q116" s="226"/>
      <c r="R116" s="226"/>
      <c r="S116" s="226"/>
      <c r="T116" s="227"/>
      <c r="AT116" s="228" t="s">
        <v>202</v>
      </c>
      <c r="AU116" s="228" t="s">
        <v>81</v>
      </c>
      <c r="AV116" s="14" t="s">
        <v>81</v>
      </c>
      <c r="AW116" s="14" t="s">
        <v>33</v>
      </c>
      <c r="AX116" s="14" t="s">
        <v>72</v>
      </c>
      <c r="AY116" s="228" t="s">
        <v>193</v>
      </c>
    </row>
    <row r="117" spans="1:65" s="2" customFormat="1" ht="16.5" customHeight="1">
      <c r="A117" s="36"/>
      <c r="B117" s="37"/>
      <c r="C117" s="251" t="s">
        <v>302</v>
      </c>
      <c r="D117" s="251" t="s">
        <v>451</v>
      </c>
      <c r="E117" s="252" t="s">
        <v>5175</v>
      </c>
      <c r="F117" s="253" t="s">
        <v>5176</v>
      </c>
      <c r="G117" s="254" t="s">
        <v>266</v>
      </c>
      <c r="H117" s="255">
        <v>34.5</v>
      </c>
      <c r="I117" s="256"/>
      <c r="J117" s="257">
        <f>ROUND(I117*H117,2)</f>
        <v>0</v>
      </c>
      <c r="K117" s="253" t="s">
        <v>199</v>
      </c>
      <c r="L117" s="258"/>
      <c r="M117" s="259" t="s">
        <v>19</v>
      </c>
      <c r="N117" s="260" t="s">
        <v>43</v>
      </c>
      <c r="O117" s="66"/>
      <c r="P117" s="203">
        <f>O117*H117</f>
        <v>0</v>
      </c>
      <c r="Q117" s="203">
        <v>1</v>
      </c>
      <c r="R117" s="203">
        <f>Q117*H117</f>
        <v>34.5</v>
      </c>
      <c r="S117" s="203">
        <v>0</v>
      </c>
      <c r="T117" s="204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205" t="s">
        <v>258</v>
      </c>
      <c r="AT117" s="205" t="s">
        <v>451</v>
      </c>
      <c r="AU117" s="205" t="s">
        <v>81</v>
      </c>
      <c r="AY117" s="19" t="s">
        <v>193</v>
      </c>
      <c r="BE117" s="206">
        <f>IF(N117="základní",J117,0)</f>
        <v>0</v>
      </c>
      <c r="BF117" s="206">
        <f>IF(N117="snížená",J117,0)</f>
        <v>0</v>
      </c>
      <c r="BG117" s="206">
        <f>IF(N117="zákl. přenesená",J117,0)</f>
        <v>0</v>
      </c>
      <c r="BH117" s="206">
        <f>IF(N117="sníž. přenesená",J117,0)</f>
        <v>0</v>
      </c>
      <c r="BI117" s="206">
        <f>IF(N117="nulová",J117,0)</f>
        <v>0</v>
      </c>
      <c r="BJ117" s="19" t="s">
        <v>79</v>
      </c>
      <c r="BK117" s="206">
        <f>ROUND(I117*H117,2)</f>
        <v>0</v>
      </c>
      <c r="BL117" s="19" t="s">
        <v>200</v>
      </c>
      <c r="BM117" s="205" t="s">
        <v>5558</v>
      </c>
    </row>
    <row r="118" spans="1:65" s="14" customFormat="1">
      <c r="B118" s="218"/>
      <c r="C118" s="219"/>
      <c r="D118" s="209" t="s">
        <v>202</v>
      </c>
      <c r="E118" s="220" t="s">
        <v>19</v>
      </c>
      <c r="F118" s="221" t="s">
        <v>5559</v>
      </c>
      <c r="G118" s="219"/>
      <c r="H118" s="222">
        <v>34.5</v>
      </c>
      <c r="I118" s="223"/>
      <c r="J118" s="219"/>
      <c r="K118" s="219"/>
      <c r="L118" s="224"/>
      <c r="M118" s="225"/>
      <c r="N118" s="226"/>
      <c r="O118" s="226"/>
      <c r="P118" s="226"/>
      <c r="Q118" s="226"/>
      <c r="R118" s="226"/>
      <c r="S118" s="226"/>
      <c r="T118" s="227"/>
      <c r="AT118" s="228" t="s">
        <v>202</v>
      </c>
      <c r="AU118" s="228" t="s">
        <v>81</v>
      </c>
      <c r="AV118" s="14" t="s">
        <v>81</v>
      </c>
      <c r="AW118" s="14" t="s">
        <v>33</v>
      </c>
      <c r="AX118" s="14" t="s">
        <v>72</v>
      </c>
      <c r="AY118" s="228" t="s">
        <v>193</v>
      </c>
    </row>
    <row r="119" spans="1:65" s="2" customFormat="1" ht="33" customHeight="1">
      <c r="A119" s="36"/>
      <c r="B119" s="37"/>
      <c r="C119" s="194" t="s">
        <v>311</v>
      </c>
      <c r="D119" s="194" t="s">
        <v>195</v>
      </c>
      <c r="E119" s="195" t="s">
        <v>5180</v>
      </c>
      <c r="F119" s="196" t="s">
        <v>5181</v>
      </c>
      <c r="G119" s="197" t="s">
        <v>198</v>
      </c>
      <c r="H119" s="198">
        <v>8.625</v>
      </c>
      <c r="I119" s="199"/>
      <c r="J119" s="200">
        <f>ROUND(I119*H119,2)</f>
        <v>0</v>
      </c>
      <c r="K119" s="196" t="s">
        <v>199</v>
      </c>
      <c r="L119" s="41"/>
      <c r="M119" s="201" t="s">
        <v>19</v>
      </c>
      <c r="N119" s="202" t="s">
        <v>43</v>
      </c>
      <c r="O119" s="66"/>
      <c r="P119" s="203">
        <f>O119*H119</f>
        <v>0</v>
      </c>
      <c r="Q119" s="203">
        <v>0</v>
      </c>
      <c r="R119" s="203">
        <f>Q119*H119</f>
        <v>0</v>
      </c>
      <c r="S119" s="203">
        <v>0</v>
      </c>
      <c r="T119" s="204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205" t="s">
        <v>200</v>
      </c>
      <c r="AT119" s="205" t="s">
        <v>195</v>
      </c>
      <c r="AU119" s="205" t="s">
        <v>81</v>
      </c>
      <c r="AY119" s="19" t="s">
        <v>193</v>
      </c>
      <c r="BE119" s="206">
        <f>IF(N119="základní",J119,0)</f>
        <v>0</v>
      </c>
      <c r="BF119" s="206">
        <f>IF(N119="snížená",J119,0)</f>
        <v>0</v>
      </c>
      <c r="BG119" s="206">
        <f>IF(N119="zákl. přenesená",J119,0)</f>
        <v>0</v>
      </c>
      <c r="BH119" s="206">
        <f>IF(N119="sníž. přenesená",J119,0)</f>
        <v>0</v>
      </c>
      <c r="BI119" s="206">
        <f>IF(N119="nulová",J119,0)</f>
        <v>0</v>
      </c>
      <c r="BJ119" s="19" t="s">
        <v>79</v>
      </c>
      <c r="BK119" s="206">
        <f>ROUND(I119*H119,2)</f>
        <v>0</v>
      </c>
      <c r="BL119" s="19" t="s">
        <v>200</v>
      </c>
      <c r="BM119" s="205" t="s">
        <v>5560</v>
      </c>
    </row>
    <row r="120" spans="1:65" s="14" customFormat="1">
      <c r="B120" s="218"/>
      <c r="C120" s="219"/>
      <c r="D120" s="209" t="s">
        <v>202</v>
      </c>
      <c r="E120" s="220" t="s">
        <v>19</v>
      </c>
      <c r="F120" s="221" t="s">
        <v>5561</v>
      </c>
      <c r="G120" s="219"/>
      <c r="H120" s="222">
        <v>8.625</v>
      </c>
      <c r="I120" s="223"/>
      <c r="J120" s="219"/>
      <c r="K120" s="219"/>
      <c r="L120" s="224"/>
      <c r="M120" s="225"/>
      <c r="N120" s="226"/>
      <c r="O120" s="226"/>
      <c r="P120" s="226"/>
      <c r="Q120" s="226"/>
      <c r="R120" s="226"/>
      <c r="S120" s="226"/>
      <c r="T120" s="227"/>
      <c r="AT120" s="228" t="s">
        <v>202</v>
      </c>
      <c r="AU120" s="228" t="s">
        <v>81</v>
      </c>
      <c r="AV120" s="14" t="s">
        <v>81</v>
      </c>
      <c r="AW120" s="14" t="s">
        <v>33</v>
      </c>
      <c r="AX120" s="14" t="s">
        <v>72</v>
      </c>
      <c r="AY120" s="228" t="s">
        <v>193</v>
      </c>
    </row>
    <row r="121" spans="1:65" s="2" customFormat="1" ht="16.5" customHeight="1">
      <c r="A121" s="36"/>
      <c r="B121" s="37"/>
      <c r="C121" s="251" t="s">
        <v>315</v>
      </c>
      <c r="D121" s="251" t="s">
        <v>451</v>
      </c>
      <c r="E121" s="252" t="s">
        <v>5185</v>
      </c>
      <c r="F121" s="253" t="s">
        <v>5186</v>
      </c>
      <c r="G121" s="254" t="s">
        <v>266</v>
      </c>
      <c r="H121" s="255">
        <v>17.25</v>
      </c>
      <c r="I121" s="256"/>
      <c r="J121" s="257">
        <f>ROUND(I121*H121,2)</f>
        <v>0</v>
      </c>
      <c r="K121" s="253" t="s">
        <v>199</v>
      </c>
      <c r="L121" s="258"/>
      <c r="M121" s="259" t="s">
        <v>19</v>
      </c>
      <c r="N121" s="260" t="s">
        <v>43</v>
      </c>
      <c r="O121" s="66"/>
      <c r="P121" s="203">
        <f>O121*H121</f>
        <v>0</v>
      </c>
      <c r="Q121" s="203">
        <v>1</v>
      </c>
      <c r="R121" s="203">
        <f>Q121*H121</f>
        <v>17.25</v>
      </c>
      <c r="S121" s="203">
        <v>0</v>
      </c>
      <c r="T121" s="204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258</v>
      </c>
      <c r="AT121" s="205" t="s">
        <v>451</v>
      </c>
      <c r="AU121" s="205" t="s">
        <v>81</v>
      </c>
      <c r="AY121" s="19" t="s">
        <v>193</v>
      </c>
      <c r="BE121" s="206">
        <f>IF(N121="základní",J121,0)</f>
        <v>0</v>
      </c>
      <c r="BF121" s="206">
        <f>IF(N121="snížená",J121,0)</f>
        <v>0</v>
      </c>
      <c r="BG121" s="206">
        <f>IF(N121="zákl. přenesená",J121,0)</f>
        <v>0</v>
      </c>
      <c r="BH121" s="206">
        <f>IF(N121="sníž. přenesená",J121,0)</f>
        <v>0</v>
      </c>
      <c r="BI121" s="206">
        <f>IF(N121="nulová",J121,0)</f>
        <v>0</v>
      </c>
      <c r="BJ121" s="19" t="s">
        <v>79</v>
      </c>
      <c r="BK121" s="206">
        <f>ROUND(I121*H121,2)</f>
        <v>0</v>
      </c>
      <c r="BL121" s="19" t="s">
        <v>200</v>
      </c>
      <c r="BM121" s="205" t="s">
        <v>5562</v>
      </c>
    </row>
    <row r="122" spans="1:65" s="14" customFormat="1">
      <c r="B122" s="218"/>
      <c r="C122" s="219"/>
      <c r="D122" s="209" t="s">
        <v>202</v>
      </c>
      <c r="E122" s="220" t="s">
        <v>19</v>
      </c>
      <c r="F122" s="221" t="s">
        <v>5563</v>
      </c>
      <c r="G122" s="219"/>
      <c r="H122" s="222">
        <v>17.25</v>
      </c>
      <c r="I122" s="223"/>
      <c r="J122" s="219"/>
      <c r="K122" s="219"/>
      <c r="L122" s="224"/>
      <c r="M122" s="225"/>
      <c r="N122" s="226"/>
      <c r="O122" s="226"/>
      <c r="P122" s="226"/>
      <c r="Q122" s="226"/>
      <c r="R122" s="226"/>
      <c r="S122" s="226"/>
      <c r="T122" s="227"/>
      <c r="AT122" s="228" t="s">
        <v>202</v>
      </c>
      <c r="AU122" s="228" t="s">
        <v>81</v>
      </c>
      <c r="AV122" s="14" t="s">
        <v>81</v>
      </c>
      <c r="AW122" s="14" t="s">
        <v>33</v>
      </c>
      <c r="AX122" s="14" t="s">
        <v>72</v>
      </c>
      <c r="AY122" s="228" t="s">
        <v>193</v>
      </c>
    </row>
    <row r="123" spans="1:65" s="2" customFormat="1" ht="21.75" customHeight="1">
      <c r="A123" s="36"/>
      <c r="B123" s="37"/>
      <c r="C123" s="194" t="s">
        <v>320</v>
      </c>
      <c r="D123" s="194" t="s">
        <v>195</v>
      </c>
      <c r="E123" s="195" t="s">
        <v>5190</v>
      </c>
      <c r="F123" s="196" t="s">
        <v>5191</v>
      </c>
      <c r="G123" s="197" t="s">
        <v>305</v>
      </c>
      <c r="H123" s="198">
        <v>34.5</v>
      </c>
      <c r="I123" s="199"/>
      <c r="J123" s="200">
        <f>ROUND(I123*H123,2)</f>
        <v>0</v>
      </c>
      <c r="K123" s="196" t="s">
        <v>199</v>
      </c>
      <c r="L123" s="41"/>
      <c r="M123" s="201" t="s">
        <v>19</v>
      </c>
      <c r="N123" s="202" t="s">
        <v>43</v>
      </c>
      <c r="O123" s="66"/>
      <c r="P123" s="203">
        <f>O123*H123</f>
        <v>0</v>
      </c>
      <c r="Q123" s="203">
        <v>0</v>
      </c>
      <c r="R123" s="203">
        <f>Q123*H123</f>
        <v>0</v>
      </c>
      <c r="S123" s="203">
        <v>0</v>
      </c>
      <c r="T123" s="204">
        <f>S123*H123</f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205" t="s">
        <v>200</v>
      </c>
      <c r="AT123" s="205" t="s">
        <v>195</v>
      </c>
      <c r="AU123" s="205" t="s">
        <v>81</v>
      </c>
      <c r="AY123" s="19" t="s">
        <v>193</v>
      </c>
      <c r="BE123" s="206">
        <f>IF(N123="základní",J123,0)</f>
        <v>0</v>
      </c>
      <c r="BF123" s="206">
        <f>IF(N123="snížená",J123,0)</f>
        <v>0</v>
      </c>
      <c r="BG123" s="206">
        <f>IF(N123="zákl. přenesená",J123,0)</f>
        <v>0</v>
      </c>
      <c r="BH123" s="206">
        <f>IF(N123="sníž. přenesená",J123,0)</f>
        <v>0</v>
      </c>
      <c r="BI123" s="206">
        <f>IF(N123="nulová",J123,0)</f>
        <v>0</v>
      </c>
      <c r="BJ123" s="19" t="s">
        <v>79</v>
      </c>
      <c r="BK123" s="206">
        <f>ROUND(I123*H123,2)</f>
        <v>0</v>
      </c>
      <c r="BL123" s="19" t="s">
        <v>200</v>
      </c>
      <c r="BM123" s="205" t="s">
        <v>5564</v>
      </c>
    </row>
    <row r="124" spans="1:65" s="14" customFormat="1">
      <c r="B124" s="218"/>
      <c r="C124" s="219"/>
      <c r="D124" s="209" t="s">
        <v>202</v>
      </c>
      <c r="E124" s="220" t="s">
        <v>19</v>
      </c>
      <c r="F124" s="221" t="s">
        <v>5542</v>
      </c>
      <c r="G124" s="219"/>
      <c r="H124" s="222">
        <v>34.5</v>
      </c>
      <c r="I124" s="223"/>
      <c r="J124" s="219"/>
      <c r="K124" s="219"/>
      <c r="L124" s="224"/>
      <c r="M124" s="225"/>
      <c r="N124" s="226"/>
      <c r="O124" s="226"/>
      <c r="P124" s="226"/>
      <c r="Q124" s="226"/>
      <c r="R124" s="226"/>
      <c r="S124" s="226"/>
      <c r="T124" s="227"/>
      <c r="AT124" s="228" t="s">
        <v>202</v>
      </c>
      <c r="AU124" s="228" t="s">
        <v>81</v>
      </c>
      <c r="AV124" s="14" t="s">
        <v>81</v>
      </c>
      <c r="AW124" s="14" t="s">
        <v>33</v>
      </c>
      <c r="AX124" s="14" t="s">
        <v>72</v>
      </c>
      <c r="AY124" s="228" t="s">
        <v>193</v>
      </c>
    </row>
    <row r="125" spans="1:65" s="2" customFormat="1" ht="21.75" customHeight="1">
      <c r="A125" s="36"/>
      <c r="B125" s="37"/>
      <c r="C125" s="194" t="s">
        <v>325</v>
      </c>
      <c r="D125" s="194" t="s">
        <v>195</v>
      </c>
      <c r="E125" s="195" t="s">
        <v>5193</v>
      </c>
      <c r="F125" s="196" t="s">
        <v>5194</v>
      </c>
      <c r="G125" s="197" t="s">
        <v>305</v>
      </c>
      <c r="H125" s="198">
        <v>34.5</v>
      </c>
      <c r="I125" s="199"/>
      <c r="J125" s="200">
        <f>ROUND(I125*H125,2)</f>
        <v>0</v>
      </c>
      <c r="K125" s="196" t="s">
        <v>199</v>
      </c>
      <c r="L125" s="41"/>
      <c r="M125" s="201" t="s">
        <v>19</v>
      </c>
      <c r="N125" s="202" t="s">
        <v>43</v>
      </c>
      <c r="O125" s="66"/>
      <c r="P125" s="203">
        <f>O125*H125</f>
        <v>0</v>
      </c>
      <c r="Q125" s="203">
        <v>0</v>
      </c>
      <c r="R125" s="203">
        <f>Q125*H125</f>
        <v>0</v>
      </c>
      <c r="S125" s="203">
        <v>0</v>
      </c>
      <c r="T125" s="204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200</v>
      </c>
      <c r="AT125" s="205" t="s">
        <v>195</v>
      </c>
      <c r="AU125" s="205" t="s">
        <v>81</v>
      </c>
      <c r="AY125" s="19" t="s">
        <v>193</v>
      </c>
      <c r="BE125" s="206">
        <f>IF(N125="základní",J125,0)</f>
        <v>0</v>
      </c>
      <c r="BF125" s="206">
        <f>IF(N125="snížená",J125,0)</f>
        <v>0</v>
      </c>
      <c r="BG125" s="206">
        <f>IF(N125="zákl. přenesená",J125,0)</f>
        <v>0</v>
      </c>
      <c r="BH125" s="206">
        <f>IF(N125="sníž. přenesená",J125,0)</f>
        <v>0</v>
      </c>
      <c r="BI125" s="206">
        <f>IF(N125="nulová",J125,0)</f>
        <v>0</v>
      </c>
      <c r="BJ125" s="19" t="s">
        <v>79</v>
      </c>
      <c r="BK125" s="206">
        <f>ROUND(I125*H125,2)</f>
        <v>0</v>
      </c>
      <c r="BL125" s="19" t="s">
        <v>200</v>
      </c>
      <c r="BM125" s="205" t="s">
        <v>5565</v>
      </c>
    </row>
    <row r="126" spans="1:65" s="14" customFormat="1">
      <c r="B126" s="218"/>
      <c r="C126" s="219"/>
      <c r="D126" s="209" t="s">
        <v>202</v>
      </c>
      <c r="E126" s="220" t="s">
        <v>19</v>
      </c>
      <c r="F126" s="221" t="s">
        <v>5542</v>
      </c>
      <c r="G126" s="219"/>
      <c r="H126" s="222">
        <v>34.5</v>
      </c>
      <c r="I126" s="223"/>
      <c r="J126" s="219"/>
      <c r="K126" s="219"/>
      <c r="L126" s="224"/>
      <c r="M126" s="225"/>
      <c r="N126" s="226"/>
      <c r="O126" s="226"/>
      <c r="P126" s="226"/>
      <c r="Q126" s="226"/>
      <c r="R126" s="226"/>
      <c r="S126" s="226"/>
      <c r="T126" s="227"/>
      <c r="AT126" s="228" t="s">
        <v>202</v>
      </c>
      <c r="AU126" s="228" t="s">
        <v>81</v>
      </c>
      <c r="AV126" s="14" t="s">
        <v>81</v>
      </c>
      <c r="AW126" s="14" t="s">
        <v>33</v>
      </c>
      <c r="AX126" s="14" t="s">
        <v>72</v>
      </c>
      <c r="AY126" s="228" t="s">
        <v>193</v>
      </c>
    </row>
    <row r="127" spans="1:65" s="2" customFormat="1" ht="21.75" customHeight="1">
      <c r="A127" s="36"/>
      <c r="B127" s="37"/>
      <c r="C127" s="194" t="s">
        <v>7</v>
      </c>
      <c r="D127" s="194" t="s">
        <v>195</v>
      </c>
      <c r="E127" s="195" t="s">
        <v>5196</v>
      </c>
      <c r="F127" s="196" t="s">
        <v>5197</v>
      </c>
      <c r="G127" s="197" t="s">
        <v>305</v>
      </c>
      <c r="H127" s="198">
        <v>34.5</v>
      </c>
      <c r="I127" s="199"/>
      <c r="J127" s="200">
        <f>ROUND(I127*H127,2)</f>
        <v>0</v>
      </c>
      <c r="K127" s="196" t="s">
        <v>199</v>
      </c>
      <c r="L127" s="41"/>
      <c r="M127" s="201" t="s">
        <v>19</v>
      </c>
      <c r="N127" s="202" t="s">
        <v>43</v>
      </c>
      <c r="O127" s="66"/>
      <c r="P127" s="203">
        <f>O127*H127</f>
        <v>0</v>
      </c>
      <c r="Q127" s="203">
        <v>0</v>
      </c>
      <c r="R127" s="203">
        <f>Q127*H127</f>
        <v>0</v>
      </c>
      <c r="S127" s="203">
        <v>0</v>
      </c>
      <c r="T127" s="204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200</v>
      </c>
      <c r="AT127" s="205" t="s">
        <v>195</v>
      </c>
      <c r="AU127" s="205" t="s">
        <v>81</v>
      </c>
      <c r="AY127" s="19" t="s">
        <v>193</v>
      </c>
      <c r="BE127" s="206">
        <f>IF(N127="základní",J127,0)</f>
        <v>0</v>
      </c>
      <c r="BF127" s="206">
        <f>IF(N127="snížená",J127,0)</f>
        <v>0</v>
      </c>
      <c r="BG127" s="206">
        <f>IF(N127="zákl. přenesená",J127,0)</f>
        <v>0</v>
      </c>
      <c r="BH127" s="206">
        <f>IF(N127="sníž. přenesená",J127,0)</f>
        <v>0</v>
      </c>
      <c r="BI127" s="206">
        <f>IF(N127="nulová",J127,0)</f>
        <v>0</v>
      </c>
      <c r="BJ127" s="19" t="s">
        <v>79</v>
      </c>
      <c r="BK127" s="206">
        <f>ROUND(I127*H127,2)</f>
        <v>0</v>
      </c>
      <c r="BL127" s="19" t="s">
        <v>200</v>
      </c>
      <c r="BM127" s="205" t="s">
        <v>5566</v>
      </c>
    </row>
    <row r="128" spans="1:65" s="14" customFormat="1">
      <c r="B128" s="218"/>
      <c r="C128" s="219"/>
      <c r="D128" s="209" t="s">
        <v>202</v>
      </c>
      <c r="E128" s="220" t="s">
        <v>19</v>
      </c>
      <c r="F128" s="221" t="s">
        <v>5542</v>
      </c>
      <c r="G128" s="219"/>
      <c r="H128" s="222">
        <v>34.5</v>
      </c>
      <c r="I128" s="223"/>
      <c r="J128" s="219"/>
      <c r="K128" s="219"/>
      <c r="L128" s="224"/>
      <c r="M128" s="225"/>
      <c r="N128" s="226"/>
      <c r="O128" s="226"/>
      <c r="P128" s="226"/>
      <c r="Q128" s="226"/>
      <c r="R128" s="226"/>
      <c r="S128" s="226"/>
      <c r="T128" s="227"/>
      <c r="AT128" s="228" t="s">
        <v>202</v>
      </c>
      <c r="AU128" s="228" t="s">
        <v>81</v>
      </c>
      <c r="AV128" s="14" t="s">
        <v>81</v>
      </c>
      <c r="AW128" s="14" t="s">
        <v>33</v>
      </c>
      <c r="AX128" s="14" t="s">
        <v>72</v>
      </c>
      <c r="AY128" s="228" t="s">
        <v>193</v>
      </c>
    </row>
    <row r="129" spans="1:65" s="2" customFormat="1" ht="16.5" customHeight="1">
      <c r="A129" s="36"/>
      <c r="B129" s="37"/>
      <c r="C129" s="251" t="s">
        <v>335</v>
      </c>
      <c r="D129" s="251" t="s">
        <v>451</v>
      </c>
      <c r="E129" s="252" t="s">
        <v>5199</v>
      </c>
      <c r="F129" s="253" t="s">
        <v>5200</v>
      </c>
      <c r="G129" s="254" t="s">
        <v>2109</v>
      </c>
      <c r="H129" s="255">
        <v>0.5</v>
      </c>
      <c r="I129" s="256"/>
      <c r="J129" s="257">
        <f>ROUND(I129*H129,2)</f>
        <v>0</v>
      </c>
      <c r="K129" s="253" t="s">
        <v>199</v>
      </c>
      <c r="L129" s="258"/>
      <c r="M129" s="259" t="s">
        <v>19</v>
      </c>
      <c r="N129" s="260" t="s">
        <v>43</v>
      </c>
      <c r="O129" s="66"/>
      <c r="P129" s="203">
        <f>O129*H129</f>
        <v>0</v>
      </c>
      <c r="Q129" s="203">
        <v>1E-3</v>
      </c>
      <c r="R129" s="203">
        <f>Q129*H129</f>
        <v>5.0000000000000001E-4</v>
      </c>
      <c r="S129" s="203">
        <v>0</v>
      </c>
      <c r="T129" s="204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258</v>
      </c>
      <c r="AT129" s="205" t="s">
        <v>451</v>
      </c>
      <c r="AU129" s="205" t="s">
        <v>81</v>
      </c>
      <c r="AY129" s="19" t="s">
        <v>193</v>
      </c>
      <c r="BE129" s="206">
        <f>IF(N129="základní",J129,0)</f>
        <v>0</v>
      </c>
      <c r="BF129" s="206">
        <f>IF(N129="snížená",J129,0)</f>
        <v>0</v>
      </c>
      <c r="BG129" s="206">
        <f>IF(N129="zákl. přenesená",J129,0)</f>
        <v>0</v>
      </c>
      <c r="BH129" s="206">
        <f>IF(N129="sníž. přenesená",J129,0)</f>
        <v>0</v>
      </c>
      <c r="BI129" s="206">
        <f>IF(N129="nulová",J129,0)</f>
        <v>0</v>
      </c>
      <c r="BJ129" s="19" t="s">
        <v>79</v>
      </c>
      <c r="BK129" s="206">
        <f>ROUND(I129*H129,2)</f>
        <v>0</v>
      </c>
      <c r="BL129" s="19" t="s">
        <v>200</v>
      </c>
      <c r="BM129" s="205" t="s">
        <v>5567</v>
      </c>
    </row>
    <row r="130" spans="1:65" s="2" customFormat="1" ht="16.5" customHeight="1">
      <c r="A130" s="36"/>
      <c r="B130" s="37"/>
      <c r="C130" s="194" t="s">
        <v>347</v>
      </c>
      <c r="D130" s="194" t="s">
        <v>195</v>
      </c>
      <c r="E130" s="195" t="s">
        <v>5203</v>
      </c>
      <c r="F130" s="196" t="s">
        <v>5204</v>
      </c>
      <c r="G130" s="197" t="s">
        <v>305</v>
      </c>
      <c r="H130" s="198">
        <v>34.5</v>
      </c>
      <c r="I130" s="199"/>
      <c r="J130" s="200">
        <f>ROUND(I130*H130,2)</f>
        <v>0</v>
      </c>
      <c r="K130" s="196" t="s">
        <v>199</v>
      </c>
      <c r="L130" s="41"/>
      <c r="M130" s="201" t="s">
        <v>19</v>
      </c>
      <c r="N130" s="202" t="s">
        <v>43</v>
      </c>
      <c r="O130" s="66"/>
      <c r="P130" s="203">
        <f>O130*H130</f>
        <v>0</v>
      </c>
      <c r="Q130" s="203">
        <v>0</v>
      </c>
      <c r="R130" s="203">
        <f>Q130*H130</f>
        <v>0</v>
      </c>
      <c r="S130" s="203">
        <v>0</v>
      </c>
      <c r="T130" s="204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205" t="s">
        <v>200</v>
      </c>
      <c r="AT130" s="205" t="s">
        <v>195</v>
      </c>
      <c r="AU130" s="205" t="s">
        <v>81</v>
      </c>
      <c r="AY130" s="19" t="s">
        <v>193</v>
      </c>
      <c r="BE130" s="206">
        <f>IF(N130="základní",J130,0)</f>
        <v>0</v>
      </c>
      <c r="BF130" s="206">
        <f>IF(N130="snížená",J130,0)</f>
        <v>0</v>
      </c>
      <c r="BG130" s="206">
        <f>IF(N130="zákl. přenesená",J130,0)</f>
        <v>0</v>
      </c>
      <c r="BH130" s="206">
        <f>IF(N130="sníž. přenesená",J130,0)</f>
        <v>0</v>
      </c>
      <c r="BI130" s="206">
        <f>IF(N130="nulová",J130,0)</f>
        <v>0</v>
      </c>
      <c r="BJ130" s="19" t="s">
        <v>79</v>
      </c>
      <c r="BK130" s="206">
        <f>ROUND(I130*H130,2)</f>
        <v>0</v>
      </c>
      <c r="BL130" s="19" t="s">
        <v>200</v>
      </c>
      <c r="BM130" s="205" t="s">
        <v>5568</v>
      </c>
    </row>
    <row r="131" spans="1:65" s="14" customFormat="1">
      <c r="B131" s="218"/>
      <c r="C131" s="219"/>
      <c r="D131" s="209" t="s">
        <v>202</v>
      </c>
      <c r="E131" s="220" t="s">
        <v>19</v>
      </c>
      <c r="F131" s="221" t="s">
        <v>5542</v>
      </c>
      <c r="G131" s="219"/>
      <c r="H131" s="222">
        <v>34.5</v>
      </c>
      <c r="I131" s="223"/>
      <c r="J131" s="219"/>
      <c r="K131" s="219"/>
      <c r="L131" s="224"/>
      <c r="M131" s="225"/>
      <c r="N131" s="226"/>
      <c r="O131" s="226"/>
      <c r="P131" s="226"/>
      <c r="Q131" s="226"/>
      <c r="R131" s="226"/>
      <c r="S131" s="226"/>
      <c r="T131" s="227"/>
      <c r="AT131" s="228" t="s">
        <v>202</v>
      </c>
      <c r="AU131" s="228" t="s">
        <v>81</v>
      </c>
      <c r="AV131" s="14" t="s">
        <v>81</v>
      </c>
      <c r="AW131" s="14" t="s">
        <v>33</v>
      </c>
      <c r="AX131" s="14" t="s">
        <v>72</v>
      </c>
      <c r="AY131" s="228" t="s">
        <v>193</v>
      </c>
    </row>
    <row r="132" spans="1:65" s="12" customFormat="1" ht="22.9" customHeight="1">
      <c r="B132" s="178"/>
      <c r="C132" s="179"/>
      <c r="D132" s="180" t="s">
        <v>71</v>
      </c>
      <c r="E132" s="192" t="s">
        <v>200</v>
      </c>
      <c r="F132" s="192" t="s">
        <v>509</v>
      </c>
      <c r="G132" s="179"/>
      <c r="H132" s="179"/>
      <c r="I132" s="182"/>
      <c r="J132" s="193">
        <f>BK132</f>
        <v>0</v>
      </c>
      <c r="K132" s="179"/>
      <c r="L132" s="184"/>
      <c r="M132" s="185"/>
      <c r="N132" s="186"/>
      <c r="O132" s="186"/>
      <c r="P132" s="187">
        <f>SUM(P133:P134)</f>
        <v>0</v>
      </c>
      <c r="Q132" s="186"/>
      <c r="R132" s="187">
        <f>SUM(R133:R134)</f>
        <v>0</v>
      </c>
      <c r="S132" s="186"/>
      <c r="T132" s="188">
        <f>SUM(T133:T134)</f>
        <v>0</v>
      </c>
      <c r="AR132" s="189" t="s">
        <v>79</v>
      </c>
      <c r="AT132" s="190" t="s">
        <v>71</v>
      </c>
      <c r="AU132" s="190" t="s">
        <v>79</v>
      </c>
      <c r="AY132" s="189" t="s">
        <v>193</v>
      </c>
      <c r="BK132" s="191">
        <f>SUM(BK133:BK134)</f>
        <v>0</v>
      </c>
    </row>
    <row r="133" spans="1:65" s="2" customFormat="1" ht="16.5" customHeight="1">
      <c r="A133" s="36"/>
      <c r="B133" s="37"/>
      <c r="C133" s="194" t="s">
        <v>353</v>
      </c>
      <c r="D133" s="194" t="s">
        <v>195</v>
      </c>
      <c r="E133" s="195" t="s">
        <v>5217</v>
      </c>
      <c r="F133" s="196" t="s">
        <v>5218</v>
      </c>
      <c r="G133" s="197" t="s">
        <v>198</v>
      </c>
      <c r="H133" s="198">
        <v>3.45</v>
      </c>
      <c r="I133" s="199"/>
      <c r="J133" s="200">
        <f>ROUND(I133*H133,2)</f>
        <v>0</v>
      </c>
      <c r="K133" s="196" t="s">
        <v>199</v>
      </c>
      <c r="L133" s="41"/>
      <c r="M133" s="201" t="s">
        <v>19</v>
      </c>
      <c r="N133" s="202" t="s">
        <v>43</v>
      </c>
      <c r="O133" s="66"/>
      <c r="P133" s="203">
        <f>O133*H133</f>
        <v>0</v>
      </c>
      <c r="Q133" s="203">
        <v>0</v>
      </c>
      <c r="R133" s="203">
        <f>Q133*H133</f>
        <v>0</v>
      </c>
      <c r="S133" s="203">
        <v>0</v>
      </c>
      <c r="T133" s="204">
        <f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205" t="s">
        <v>200</v>
      </c>
      <c r="AT133" s="205" t="s">
        <v>195</v>
      </c>
      <c r="AU133" s="205" t="s">
        <v>81</v>
      </c>
      <c r="AY133" s="19" t="s">
        <v>193</v>
      </c>
      <c r="BE133" s="206">
        <f>IF(N133="základní",J133,0)</f>
        <v>0</v>
      </c>
      <c r="BF133" s="206">
        <f>IF(N133="snížená",J133,0)</f>
        <v>0</v>
      </c>
      <c r="BG133" s="206">
        <f>IF(N133="zákl. přenesená",J133,0)</f>
        <v>0</v>
      </c>
      <c r="BH133" s="206">
        <f>IF(N133="sníž. přenesená",J133,0)</f>
        <v>0</v>
      </c>
      <c r="BI133" s="206">
        <f>IF(N133="nulová",J133,0)</f>
        <v>0</v>
      </c>
      <c r="BJ133" s="19" t="s">
        <v>79</v>
      </c>
      <c r="BK133" s="206">
        <f>ROUND(I133*H133,2)</f>
        <v>0</v>
      </c>
      <c r="BL133" s="19" t="s">
        <v>200</v>
      </c>
      <c r="BM133" s="205" t="s">
        <v>5569</v>
      </c>
    </row>
    <row r="134" spans="1:65" s="14" customFormat="1">
      <c r="B134" s="218"/>
      <c r="C134" s="219"/>
      <c r="D134" s="209" t="s">
        <v>202</v>
      </c>
      <c r="E134" s="220" t="s">
        <v>19</v>
      </c>
      <c r="F134" s="221" t="s">
        <v>5570</v>
      </c>
      <c r="G134" s="219"/>
      <c r="H134" s="222">
        <v>3.45</v>
      </c>
      <c r="I134" s="223"/>
      <c r="J134" s="219"/>
      <c r="K134" s="219"/>
      <c r="L134" s="224"/>
      <c r="M134" s="225"/>
      <c r="N134" s="226"/>
      <c r="O134" s="226"/>
      <c r="P134" s="226"/>
      <c r="Q134" s="226"/>
      <c r="R134" s="226"/>
      <c r="S134" s="226"/>
      <c r="T134" s="227"/>
      <c r="AT134" s="228" t="s">
        <v>202</v>
      </c>
      <c r="AU134" s="228" t="s">
        <v>81</v>
      </c>
      <c r="AV134" s="14" t="s">
        <v>81</v>
      </c>
      <c r="AW134" s="14" t="s">
        <v>33</v>
      </c>
      <c r="AX134" s="14" t="s">
        <v>72</v>
      </c>
      <c r="AY134" s="228" t="s">
        <v>193</v>
      </c>
    </row>
    <row r="135" spans="1:65" s="12" customFormat="1" ht="22.9" customHeight="1">
      <c r="B135" s="178"/>
      <c r="C135" s="179"/>
      <c r="D135" s="180" t="s">
        <v>71</v>
      </c>
      <c r="E135" s="192" t="s">
        <v>258</v>
      </c>
      <c r="F135" s="192" t="s">
        <v>5232</v>
      </c>
      <c r="G135" s="179"/>
      <c r="H135" s="179"/>
      <c r="I135" s="182"/>
      <c r="J135" s="193">
        <f>BK135</f>
        <v>0</v>
      </c>
      <c r="K135" s="179"/>
      <c r="L135" s="184"/>
      <c r="M135" s="185"/>
      <c r="N135" s="186"/>
      <c r="O135" s="186"/>
      <c r="P135" s="187">
        <f>SUM(P136:P146)</f>
        <v>0</v>
      </c>
      <c r="Q135" s="186"/>
      <c r="R135" s="187">
        <f>SUM(R136:R146)</f>
        <v>2.4509999999999997E-2</v>
      </c>
      <c r="S135" s="186"/>
      <c r="T135" s="188">
        <f>SUM(T136:T146)</f>
        <v>0</v>
      </c>
      <c r="AR135" s="189" t="s">
        <v>79</v>
      </c>
      <c r="AT135" s="190" t="s">
        <v>71</v>
      </c>
      <c r="AU135" s="190" t="s">
        <v>79</v>
      </c>
      <c r="AY135" s="189" t="s">
        <v>193</v>
      </c>
      <c r="BK135" s="191">
        <f>SUM(BK136:BK146)</f>
        <v>0</v>
      </c>
    </row>
    <row r="136" spans="1:65" s="2" customFormat="1" ht="21.75" customHeight="1">
      <c r="A136" s="36"/>
      <c r="B136" s="37"/>
      <c r="C136" s="194" t="s">
        <v>361</v>
      </c>
      <c r="D136" s="194" t="s">
        <v>195</v>
      </c>
      <c r="E136" s="195" t="s">
        <v>5571</v>
      </c>
      <c r="F136" s="196" t="s">
        <v>5572</v>
      </c>
      <c r="G136" s="197" t="s">
        <v>402</v>
      </c>
      <c r="H136" s="198">
        <v>2</v>
      </c>
      <c r="I136" s="199"/>
      <c r="J136" s="200">
        <f t="shared" ref="J136:J143" si="0">ROUND(I136*H136,2)</f>
        <v>0</v>
      </c>
      <c r="K136" s="196" t="s">
        <v>199</v>
      </c>
      <c r="L136" s="41"/>
      <c r="M136" s="201" t="s">
        <v>19</v>
      </c>
      <c r="N136" s="202" t="s">
        <v>43</v>
      </c>
      <c r="O136" s="66"/>
      <c r="P136" s="203">
        <f t="shared" ref="P136:P143" si="1">O136*H136</f>
        <v>0</v>
      </c>
      <c r="Q136" s="203">
        <v>0</v>
      </c>
      <c r="R136" s="203">
        <f t="shared" ref="R136:R143" si="2">Q136*H136</f>
        <v>0</v>
      </c>
      <c r="S136" s="203">
        <v>0</v>
      </c>
      <c r="T136" s="204">
        <f t="shared" ref="T136:T143" si="3"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205" t="s">
        <v>200</v>
      </c>
      <c r="AT136" s="205" t="s">
        <v>195</v>
      </c>
      <c r="AU136" s="205" t="s">
        <v>81</v>
      </c>
      <c r="AY136" s="19" t="s">
        <v>193</v>
      </c>
      <c r="BE136" s="206">
        <f t="shared" ref="BE136:BE143" si="4">IF(N136="základní",J136,0)</f>
        <v>0</v>
      </c>
      <c r="BF136" s="206">
        <f t="shared" ref="BF136:BF143" si="5">IF(N136="snížená",J136,0)</f>
        <v>0</v>
      </c>
      <c r="BG136" s="206">
        <f t="shared" ref="BG136:BG143" si="6">IF(N136="zákl. přenesená",J136,0)</f>
        <v>0</v>
      </c>
      <c r="BH136" s="206">
        <f t="shared" ref="BH136:BH143" si="7">IF(N136="sníž. přenesená",J136,0)</f>
        <v>0</v>
      </c>
      <c r="BI136" s="206">
        <f t="shared" ref="BI136:BI143" si="8">IF(N136="nulová",J136,0)</f>
        <v>0</v>
      </c>
      <c r="BJ136" s="19" t="s">
        <v>79</v>
      </c>
      <c r="BK136" s="206">
        <f t="shared" ref="BK136:BK143" si="9">ROUND(I136*H136,2)</f>
        <v>0</v>
      </c>
      <c r="BL136" s="19" t="s">
        <v>200</v>
      </c>
      <c r="BM136" s="205" t="s">
        <v>5573</v>
      </c>
    </row>
    <row r="137" spans="1:65" s="2" customFormat="1" ht="16.5" customHeight="1">
      <c r="A137" s="36"/>
      <c r="B137" s="37"/>
      <c r="C137" s="251" t="s">
        <v>369</v>
      </c>
      <c r="D137" s="251" t="s">
        <v>451</v>
      </c>
      <c r="E137" s="252" t="s">
        <v>5574</v>
      </c>
      <c r="F137" s="253" t="s">
        <v>5575</v>
      </c>
      <c r="G137" s="254" t="s">
        <v>402</v>
      </c>
      <c r="H137" s="255">
        <v>1</v>
      </c>
      <c r="I137" s="256"/>
      <c r="J137" s="257">
        <f t="shared" si="0"/>
        <v>0</v>
      </c>
      <c r="K137" s="253" t="s">
        <v>199</v>
      </c>
      <c r="L137" s="258"/>
      <c r="M137" s="259" t="s">
        <v>19</v>
      </c>
      <c r="N137" s="260" t="s">
        <v>43</v>
      </c>
      <c r="O137" s="66"/>
      <c r="P137" s="203">
        <f t="shared" si="1"/>
        <v>0</v>
      </c>
      <c r="Q137" s="203">
        <v>5.0000000000000002E-5</v>
      </c>
      <c r="R137" s="203">
        <f t="shared" si="2"/>
        <v>5.0000000000000002E-5</v>
      </c>
      <c r="S137" s="203">
        <v>0</v>
      </c>
      <c r="T137" s="204">
        <f t="shared" si="3"/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258</v>
      </c>
      <c r="AT137" s="205" t="s">
        <v>451</v>
      </c>
      <c r="AU137" s="205" t="s">
        <v>81</v>
      </c>
      <c r="AY137" s="19" t="s">
        <v>193</v>
      </c>
      <c r="BE137" s="206">
        <f t="shared" si="4"/>
        <v>0</v>
      </c>
      <c r="BF137" s="206">
        <f t="shared" si="5"/>
        <v>0</v>
      </c>
      <c r="BG137" s="206">
        <f t="shared" si="6"/>
        <v>0</v>
      </c>
      <c r="BH137" s="206">
        <f t="shared" si="7"/>
        <v>0</v>
      </c>
      <c r="BI137" s="206">
        <f t="shared" si="8"/>
        <v>0</v>
      </c>
      <c r="BJ137" s="19" t="s">
        <v>79</v>
      </c>
      <c r="BK137" s="206">
        <f t="shared" si="9"/>
        <v>0</v>
      </c>
      <c r="BL137" s="19" t="s">
        <v>200</v>
      </c>
      <c r="BM137" s="205" t="s">
        <v>5576</v>
      </c>
    </row>
    <row r="138" spans="1:65" s="2" customFormat="1" ht="16.5" customHeight="1">
      <c r="A138" s="36"/>
      <c r="B138" s="37"/>
      <c r="C138" s="251" t="s">
        <v>374</v>
      </c>
      <c r="D138" s="251" t="s">
        <v>451</v>
      </c>
      <c r="E138" s="252" t="s">
        <v>5577</v>
      </c>
      <c r="F138" s="253" t="s">
        <v>5578</v>
      </c>
      <c r="G138" s="254" t="s">
        <v>402</v>
      </c>
      <c r="H138" s="255">
        <v>1</v>
      </c>
      <c r="I138" s="256"/>
      <c r="J138" s="257">
        <f t="shared" si="0"/>
        <v>0</v>
      </c>
      <c r="K138" s="253" t="s">
        <v>19</v>
      </c>
      <c r="L138" s="258"/>
      <c r="M138" s="259" t="s">
        <v>19</v>
      </c>
      <c r="N138" s="260" t="s">
        <v>43</v>
      </c>
      <c r="O138" s="66"/>
      <c r="P138" s="203">
        <f t="shared" si="1"/>
        <v>0</v>
      </c>
      <c r="Q138" s="203">
        <v>2.0000000000000001E-4</v>
      </c>
      <c r="R138" s="203">
        <f t="shared" si="2"/>
        <v>2.0000000000000001E-4</v>
      </c>
      <c r="S138" s="203">
        <v>0</v>
      </c>
      <c r="T138" s="204">
        <f t="shared" si="3"/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205" t="s">
        <v>964</v>
      </c>
      <c r="AT138" s="205" t="s">
        <v>451</v>
      </c>
      <c r="AU138" s="205" t="s">
        <v>81</v>
      </c>
      <c r="AY138" s="19" t="s">
        <v>193</v>
      </c>
      <c r="BE138" s="206">
        <f t="shared" si="4"/>
        <v>0</v>
      </c>
      <c r="BF138" s="206">
        <f t="shared" si="5"/>
        <v>0</v>
      </c>
      <c r="BG138" s="206">
        <f t="shared" si="6"/>
        <v>0</v>
      </c>
      <c r="BH138" s="206">
        <f t="shared" si="7"/>
        <v>0</v>
      </c>
      <c r="BI138" s="206">
        <f t="shared" si="8"/>
        <v>0</v>
      </c>
      <c r="BJ138" s="19" t="s">
        <v>79</v>
      </c>
      <c r="BK138" s="206">
        <f t="shared" si="9"/>
        <v>0</v>
      </c>
      <c r="BL138" s="19" t="s">
        <v>964</v>
      </c>
      <c r="BM138" s="205" t="s">
        <v>5579</v>
      </c>
    </row>
    <row r="139" spans="1:65" s="2" customFormat="1" ht="21.75" customHeight="1">
      <c r="A139" s="36"/>
      <c r="B139" s="37"/>
      <c r="C139" s="194" t="s">
        <v>382</v>
      </c>
      <c r="D139" s="194" t="s">
        <v>195</v>
      </c>
      <c r="E139" s="195" t="s">
        <v>5580</v>
      </c>
      <c r="F139" s="196" t="s">
        <v>5581</v>
      </c>
      <c r="G139" s="197" t="s">
        <v>402</v>
      </c>
      <c r="H139" s="198">
        <v>3</v>
      </c>
      <c r="I139" s="199"/>
      <c r="J139" s="200">
        <f t="shared" si="0"/>
        <v>0</v>
      </c>
      <c r="K139" s="196" t="s">
        <v>199</v>
      </c>
      <c r="L139" s="41"/>
      <c r="M139" s="201" t="s">
        <v>19</v>
      </c>
      <c r="N139" s="202" t="s">
        <v>43</v>
      </c>
      <c r="O139" s="66"/>
      <c r="P139" s="203">
        <f t="shared" si="1"/>
        <v>0</v>
      </c>
      <c r="Q139" s="203">
        <v>0</v>
      </c>
      <c r="R139" s="203">
        <f t="shared" si="2"/>
        <v>0</v>
      </c>
      <c r="S139" s="203">
        <v>0</v>
      </c>
      <c r="T139" s="204">
        <f t="shared" si="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200</v>
      </c>
      <c r="AT139" s="205" t="s">
        <v>195</v>
      </c>
      <c r="AU139" s="205" t="s">
        <v>81</v>
      </c>
      <c r="AY139" s="19" t="s">
        <v>193</v>
      </c>
      <c r="BE139" s="206">
        <f t="shared" si="4"/>
        <v>0</v>
      </c>
      <c r="BF139" s="206">
        <f t="shared" si="5"/>
        <v>0</v>
      </c>
      <c r="BG139" s="206">
        <f t="shared" si="6"/>
        <v>0</v>
      </c>
      <c r="BH139" s="206">
        <f t="shared" si="7"/>
        <v>0</v>
      </c>
      <c r="BI139" s="206">
        <f t="shared" si="8"/>
        <v>0</v>
      </c>
      <c r="BJ139" s="19" t="s">
        <v>79</v>
      </c>
      <c r="BK139" s="206">
        <f t="shared" si="9"/>
        <v>0</v>
      </c>
      <c r="BL139" s="19" t="s">
        <v>200</v>
      </c>
      <c r="BM139" s="205" t="s">
        <v>5582</v>
      </c>
    </row>
    <row r="140" spans="1:65" s="2" customFormat="1" ht="16.5" customHeight="1">
      <c r="A140" s="36"/>
      <c r="B140" s="37"/>
      <c r="C140" s="251" t="s">
        <v>388</v>
      </c>
      <c r="D140" s="251" t="s">
        <v>451</v>
      </c>
      <c r="E140" s="252" t="s">
        <v>5583</v>
      </c>
      <c r="F140" s="253" t="s">
        <v>5584</v>
      </c>
      <c r="G140" s="254" t="s">
        <v>402</v>
      </c>
      <c r="H140" s="255">
        <v>3</v>
      </c>
      <c r="I140" s="256"/>
      <c r="J140" s="257">
        <f t="shared" si="0"/>
        <v>0</v>
      </c>
      <c r="K140" s="253" t="s">
        <v>199</v>
      </c>
      <c r="L140" s="258"/>
      <c r="M140" s="259" t="s">
        <v>19</v>
      </c>
      <c r="N140" s="260" t="s">
        <v>43</v>
      </c>
      <c r="O140" s="66"/>
      <c r="P140" s="203">
        <f t="shared" si="1"/>
        <v>0</v>
      </c>
      <c r="Q140" s="203">
        <v>8.0000000000000007E-5</v>
      </c>
      <c r="R140" s="203">
        <f t="shared" si="2"/>
        <v>2.4000000000000003E-4</v>
      </c>
      <c r="S140" s="203">
        <v>0</v>
      </c>
      <c r="T140" s="204">
        <f t="shared" si="3"/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205" t="s">
        <v>258</v>
      </c>
      <c r="AT140" s="205" t="s">
        <v>451</v>
      </c>
      <c r="AU140" s="205" t="s">
        <v>81</v>
      </c>
      <c r="AY140" s="19" t="s">
        <v>193</v>
      </c>
      <c r="BE140" s="206">
        <f t="shared" si="4"/>
        <v>0</v>
      </c>
      <c r="BF140" s="206">
        <f t="shared" si="5"/>
        <v>0</v>
      </c>
      <c r="BG140" s="206">
        <f t="shared" si="6"/>
        <v>0</v>
      </c>
      <c r="BH140" s="206">
        <f t="shared" si="7"/>
        <v>0</v>
      </c>
      <c r="BI140" s="206">
        <f t="shared" si="8"/>
        <v>0</v>
      </c>
      <c r="BJ140" s="19" t="s">
        <v>79</v>
      </c>
      <c r="BK140" s="206">
        <f t="shared" si="9"/>
        <v>0</v>
      </c>
      <c r="BL140" s="19" t="s">
        <v>200</v>
      </c>
      <c r="BM140" s="205" t="s">
        <v>5585</v>
      </c>
    </row>
    <row r="141" spans="1:65" s="2" customFormat="1" ht="21.75" customHeight="1">
      <c r="A141" s="36"/>
      <c r="B141" s="37"/>
      <c r="C141" s="194" t="s">
        <v>394</v>
      </c>
      <c r="D141" s="194" t="s">
        <v>195</v>
      </c>
      <c r="E141" s="195" t="s">
        <v>5586</v>
      </c>
      <c r="F141" s="196" t="s">
        <v>5587</v>
      </c>
      <c r="G141" s="197" t="s">
        <v>402</v>
      </c>
      <c r="H141" s="198">
        <v>1</v>
      </c>
      <c r="I141" s="199"/>
      <c r="J141" s="200">
        <f t="shared" si="0"/>
        <v>0</v>
      </c>
      <c r="K141" s="196" t="s">
        <v>199</v>
      </c>
      <c r="L141" s="41"/>
      <c r="M141" s="201" t="s">
        <v>19</v>
      </c>
      <c r="N141" s="202" t="s">
        <v>43</v>
      </c>
      <c r="O141" s="66"/>
      <c r="P141" s="203">
        <f t="shared" si="1"/>
        <v>0</v>
      </c>
      <c r="Q141" s="203">
        <v>0</v>
      </c>
      <c r="R141" s="203">
        <f t="shared" si="2"/>
        <v>0</v>
      </c>
      <c r="S141" s="203">
        <v>0</v>
      </c>
      <c r="T141" s="204">
        <f t="shared" si="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205" t="s">
        <v>200</v>
      </c>
      <c r="AT141" s="205" t="s">
        <v>195</v>
      </c>
      <c r="AU141" s="205" t="s">
        <v>81</v>
      </c>
      <c r="AY141" s="19" t="s">
        <v>193</v>
      </c>
      <c r="BE141" s="206">
        <f t="shared" si="4"/>
        <v>0</v>
      </c>
      <c r="BF141" s="206">
        <f t="shared" si="5"/>
        <v>0</v>
      </c>
      <c r="BG141" s="206">
        <f t="shared" si="6"/>
        <v>0</v>
      </c>
      <c r="BH141" s="206">
        <f t="shared" si="7"/>
        <v>0</v>
      </c>
      <c r="BI141" s="206">
        <f t="shared" si="8"/>
        <v>0</v>
      </c>
      <c r="BJ141" s="19" t="s">
        <v>79</v>
      </c>
      <c r="BK141" s="206">
        <f t="shared" si="9"/>
        <v>0</v>
      </c>
      <c r="BL141" s="19" t="s">
        <v>200</v>
      </c>
      <c r="BM141" s="205" t="s">
        <v>5588</v>
      </c>
    </row>
    <row r="142" spans="1:65" s="2" customFormat="1" ht="16.5" customHeight="1">
      <c r="A142" s="36"/>
      <c r="B142" s="37"/>
      <c r="C142" s="251" t="s">
        <v>399</v>
      </c>
      <c r="D142" s="251" t="s">
        <v>451</v>
      </c>
      <c r="E142" s="252" t="s">
        <v>5589</v>
      </c>
      <c r="F142" s="253" t="s">
        <v>5590</v>
      </c>
      <c r="G142" s="254" t="s">
        <v>402</v>
      </c>
      <c r="H142" s="255">
        <v>1</v>
      </c>
      <c r="I142" s="256"/>
      <c r="J142" s="257">
        <f t="shared" si="0"/>
        <v>0</v>
      </c>
      <c r="K142" s="253" t="s">
        <v>199</v>
      </c>
      <c r="L142" s="258"/>
      <c r="M142" s="259" t="s">
        <v>19</v>
      </c>
      <c r="N142" s="260" t="s">
        <v>43</v>
      </c>
      <c r="O142" s="66"/>
      <c r="P142" s="203">
        <f t="shared" si="1"/>
        <v>0</v>
      </c>
      <c r="Q142" s="203">
        <v>1.1E-4</v>
      </c>
      <c r="R142" s="203">
        <f t="shared" si="2"/>
        <v>1.1E-4</v>
      </c>
      <c r="S142" s="203">
        <v>0</v>
      </c>
      <c r="T142" s="204">
        <f t="shared" si="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205" t="s">
        <v>258</v>
      </c>
      <c r="AT142" s="205" t="s">
        <v>451</v>
      </c>
      <c r="AU142" s="205" t="s">
        <v>81</v>
      </c>
      <c r="AY142" s="19" t="s">
        <v>193</v>
      </c>
      <c r="BE142" s="206">
        <f t="shared" si="4"/>
        <v>0</v>
      </c>
      <c r="BF142" s="206">
        <f t="shared" si="5"/>
        <v>0</v>
      </c>
      <c r="BG142" s="206">
        <f t="shared" si="6"/>
        <v>0</v>
      </c>
      <c r="BH142" s="206">
        <f t="shared" si="7"/>
        <v>0</v>
      </c>
      <c r="BI142" s="206">
        <f t="shared" si="8"/>
        <v>0</v>
      </c>
      <c r="BJ142" s="19" t="s">
        <v>79</v>
      </c>
      <c r="BK142" s="206">
        <f t="shared" si="9"/>
        <v>0</v>
      </c>
      <c r="BL142" s="19" t="s">
        <v>200</v>
      </c>
      <c r="BM142" s="205" t="s">
        <v>5591</v>
      </c>
    </row>
    <row r="143" spans="1:65" s="2" customFormat="1" ht="16.5" customHeight="1">
      <c r="A143" s="36"/>
      <c r="B143" s="37"/>
      <c r="C143" s="194" t="s">
        <v>404</v>
      </c>
      <c r="D143" s="194" t="s">
        <v>195</v>
      </c>
      <c r="E143" s="195" t="s">
        <v>5334</v>
      </c>
      <c r="F143" s="196" t="s">
        <v>5335</v>
      </c>
      <c r="G143" s="197" t="s">
        <v>391</v>
      </c>
      <c r="H143" s="198">
        <v>75</v>
      </c>
      <c r="I143" s="199"/>
      <c r="J143" s="200">
        <f t="shared" si="0"/>
        <v>0</v>
      </c>
      <c r="K143" s="196" t="s">
        <v>199</v>
      </c>
      <c r="L143" s="41"/>
      <c r="M143" s="201" t="s">
        <v>19</v>
      </c>
      <c r="N143" s="202" t="s">
        <v>43</v>
      </c>
      <c r="O143" s="66"/>
      <c r="P143" s="203">
        <f t="shared" si="1"/>
        <v>0</v>
      </c>
      <c r="Q143" s="203">
        <v>1.9000000000000001E-4</v>
      </c>
      <c r="R143" s="203">
        <f t="shared" si="2"/>
        <v>1.4250000000000001E-2</v>
      </c>
      <c r="S143" s="203">
        <v>0</v>
      </c>
      <c r="T143" s="204">
        <f t="shared" si="3"/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205" t="s">
        <v>200</v>
      </c>
      <c r="AT143" s="205" t="s">
        <v>195</v>
      </c>
      <c r="AU143" s="205" t="s">
        <v>81</v>
      </c>
      <c r="AY143" s="19" t="s">
        <v>193</v>
      </c>
      <c r="BE143" s="206">
        <f t="shared" si="4"/>
        <v>0</v>
      </c>
      <c r="BF143" s="206">
        <f t="shared" si="5"/>
        <v>0</v>
      </c>
      <c r="BG143" s="206">
        <f t="shared" si="6"/>
        <v>0</v>
      </c>
      <c r="BH143" s="206">
        <f t="shared" si="7"/>
        <v>0</v>
      </c>
      <c r="BI143" s="206">
        <f t="shared" si="8"/>
        <v>0</v>
      </c>
      <c r="BJ143" s="19" t="s">
        <v>79</v>
      </c>
      <c r="BK143" s="206">
        <f t="shared" si="9"/>
        <v>0</v>
      </c>
      <c r="BL143" s="19" t="s">
        <v>200</v>
      </c>
      <c r="BM143" s="205" t="s">
        <v>5592</v>
      </c>
    </row>
    <row r="144" spans="1:65" s="14" customFormat="1">
      <c r="B144" s="218"/>
      <c r="C144" s="219"/>
      <c r="D144" s="209" t="s">
        <v>202</v>
      </c>
      <c r="E144" s="220" t="s">
        <v>19</v>
      </c>
      <c r="F144" s="221" t="s">
        <v>5593</v>
      </c>
      <c r="G144" s="219"/>
      <c r="H144" s="222">
        <v>75</v>
      </c>
      <c r="I144" s="223"/>
      <c r="J144" s="219"/>
      <c r="K144" s="219"/>
      <c r="L144" s="224"/>
      <c r="M144" s="225"/>
      <c r="N144" s="226"/>
      <c r="O144" s="226"/>
      <c r="P144" s="226"/>
      <c r="Q144" s="226"/>
      <c r="R144" s="226"/>
      <c r="S144" s="226"/>
      <c r="T144" s="227"/>
      <c r="AT144" s="228" t="s">
        <v>202</v>
      </c>
      <c r="AU144" s="228" t="s">
        <v>81</v>
      </c>
      <c r="AV144" s="14" t="s">
        <v>81</v>
      </c>
      <c r="AW144" s="14" t="s">
        <v>33</v>
      </c>
      <c r="AX144" s="14" t="s">
        <v>72</v>
      </c>
      <c r="AY144" s="228" t="s">
        <v>193</v>
      </c>
    </row>
    <row r="145" spans="1:65" s="2" customFormat="1" ht="16.5" customHeight="1">
      <c r="A145" s="36"/>
      <c r="B145" s="37"/>
      <c r="C145" s="194" t="s">
        <v>408</v>
      </c>
      <c r="D145" s="194" t="s">
        <v>195</v>
      </c>
      <c r="E145" s="195" t="s">
        <v>5338</v>
      </c>
      <c r="F145" s="196" t="s">
        <v>5339</v>
      </c>
      <c r="G145" s="197" t="s">
        <v>391</v>
      </c>
      <c r="H145" s="198">
        <v>138</v>
      </c>
      <c r="I145" s="199"/>
      <c r="J145" s="200">
        <f>ROUND(I145*H145,2)</f>
        <v>0</v>
      </c>
      <c r="K145" s="196" t="s">
        <v>199</v>
      </c>
      <c r="L145" s="41"/>
      <c r="M145" s="201" t="s">
        <v>19</v>
      </c>
      <c r="N145" s="202" t="s">
        <v>43</v>
      </c>
      <c r="O145" s="66"/>
      <c r="P145" s="203">
        <f>O145*H145</f>
        <v>0</v>
      </c>
      <c r="Q145" s="203">
        <v>6.9999999999999994E-5</v>
      </c>
      <c r="R145" s="203">
        <f>Q145*H145</f>
        <v>9.6599999999999984E-3</v>
      </c>
      <c r="S145" s="203">
        <v>0</v>
      </c>
      <c r="T145" s="204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205" t="s">
        <v>200</v>
      </c>
      <c r="AT145" s="205" t="s">
        <v>195</v>
      </c>
      <c r="AU145" s="205" t="s">
        <v>81</v>
      </c>
      <c r="AY145" s="19" t="s">
        <v>193</v>
      </c>
      <c r="BE145" s="206">
        <f>IF(N145="základní",J145,0)</f>
        <v>0</v>
      </c>
      <c r="BF145" s="206">
        <f>IF(N145="snížená",J145,0)</f>
        <v>0</v>
      </c>
      <c r="BG145" s="206">
        <f>IF(N145="zákl. přenesená",J145,0)</f>
        <v>0</v>
      </c>
      <c r="BH145" s="206">
        <f>IF(N145="sníž. přenesená",J145,0)</f>
        <v>0</v>
      </c>
      <c r="BI145" s="206">
        <f>IF(N145="nulová",J145,0)</f>
        <v>0</v>
      </c>
      <c r="BJ145" s="19" t="s">
        <v>79</v>
      </c>
      <c r="BK145" s="206">
        <f>ROUND(I145*H145,2)</f>
        <v>0</v>
      </c>
      <c r="BL145" s="19" t="s">
        <v>200</v>
      </c>
      <c r="BM145" s="205" t="s">
        <v>5594</v>
      </c>
    </row>
    <row r="146" spans="1:65" s="14" customFormat="1">
      <c r="B146" s="218"/>
      <c r="C146" s="219"/>
      <c r="D146" s="209" t="s">
        <v>202</v>
      </c>
      <c r="E146" s="220" t="s">
        <v>19</v>
      </c>
      <c r="F146" s="221" t="s">
        <v>5595</v>
      </c>
      <c r="G146" s="219"/>
      <c r="H146" s="222">
        <v>138</v>
      </c>
      <c r="I146" s="223"/>
      <c r="J146" s="219"/>
      <c r="K146" s="219"/>
      <c r="L146" s="224"/>
      <c r="M146" s="225"/>
      <c r="N146" s="226"/>
      <c r="O146" s="226"/>
      <c r="P146" s="226"/>
      <c r="Q146" s="226"/>
      <c r="R146" s="226"/>
      <c r="S146" s="226"/>
      <c r="T146" s="227"/>
      <c r="AT146" s="228" t="s">
        <v>202</v>
      </c>
      <c r="AU146" s="228" t="s">
        <v>81</v>
      </c>
      <c r="AV146" s="14" t="s">
        <v>81</v>
      </c>
      <c r="AW146" s="14" t="s">
        <v>33</v>
      </c>
      <c r="AX146" s="14" t="s">
        <v>72</v>
      </c>
      <c r="AY146" s="228" t="s">
        <v>193</v>
      </c>
    </row>
    <row r="147" spans="1:65" s="12" customFormat="1" ht="22.9" customHeight="1">
      <c r="B147" s="178"/>
      <c r="C147" s="179"/>
      <c r="D147" s="180" t="s">
        <v>71</v>
      </c>
      <c r="E147" s="192" t="s">
        <v>948</v>
      </c>
      <c r="F147" s="192" t="s">
        <v>949</v>
      </c>
      <c r="G147" s="179"/>
      <c r="H147" s="179"/>
      <c r="I147" s="182"/>
      <c r="J147" s="193">
        <f>BK147</f>
        <v>0</v>
      </c>
      <c r="K147" s="179"/>
      <c r="L147" s="184"/>
      <c r="M147" s="185"/>
      <c r="N147" s="186"/>
      <c r="O147" s="186"/>
      <c r="P147" s="187">
        <f>P148</f>
        <v>0</v>
      </c>
      <c r="Q147" s="186"/>
      <c r="R147" s="187">
        <f>R148</f>
        <v>0</v>
      </c>
      <c r="S147" s="186"/>
      <c r="T147" s="188">
        <f>T148</f>
        <v>0</v>
      </c>
      <c r="AR147" s="189" t="s">
        <v>79</v>
      </c>
      <c r="AT147" s="190" t="s">
        <v>71</v>
      </c>
      <c r="AU147" s="190" t="s">
        <v>79</v>
      </c>
      <c r="AY147" s="189" t="s">
        <v>193</v>
      </c>
      <c r="BK147" s="191">
        <f>BK148</f>
        <v>0</v>
      </c>
    </row>
    <row r="148" spans="1:65" s="2" customFormat="1" ht="21.75" customHeight="1">
      <c r="A148" s="36"/>
      <c r="B148" s="37"/>
      <c r="C148" s="194" t="s">
        <v>413</v>
      </c>
      <c r="D148" s="194" t="s">
        <v>195</v>
      </c>
      <c r="E148" s="195" t="s">
        <v>5596</v>
      </c>
      <c r="F148" s="196" t="s">
        <v>5597</v>
      </c>
      <c r="G148" s="197" t="s">
        <v>266</v>
      </c>
      <c r="H148" s="198">
        <v>52.515000000000001</v>
      </c>
      <c r="I148" s="199"/>
      <c r="J148" s="200">
        <f>ROUND(I148*H148,2)</f>
        <v>0</v>
      </c>
      <c r="K148" s="196" t="s">
        <v>199</v>
      </c>
      <c r="L148" s="41"/>
      <c r="M148" s="201" t="s">
        <v>19</v>
      </c>
      <c r="N148" s="202" t="s">
        <v>43</v>
      </c>
      <c r="O148" s="66"/>
      <c r="P148" s="203">
        <f>O148*H148</f>
        <v>0</v>
      </c>
      <c r="Q148" s="203">
        <v>0</v>
      </c>
      <c r="R148" s="203">
        <f>Q148*H148</f>
        <v>0</v>
      </c>
      <c r="S148" s="203">
        <v>0</v>
      </c>
      <c r="T148" s="204">
        <f>S148*H148</f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205" t="s">
        <v>200</v>
      </c>
      <c r="AT148" s="205" t="s">
        <v>195</v>
      </c>
      <c r="AU148" s="205" t="s">
        <v>81</v>
      </c>
      <c r="AY148" s="19" t="s">
        <v>193</v>
      </c>
      <c r="BE148" s="206">
        <f>IF(N148="základní",J148,0)</f>
        <v>0</v>
      </c>
      <c r="BF148" s="206">
        <f>IF(N148="snížená",J148,0)</f>
        <v>0</v>
      </c>
      <c r="BG148" s="206">
        <f>IF(N148="zákl. přenesená",J148,0)</f>
        <v>0</v>
      </c>
      <c r="BH148" s="206">
        <f>IF(N148="sníž. přenesená",J148,0)</f>
        <v>0</v>
      </c>
      <c r="BI148" s="206">
        <f>IF(N148="nulová",J148,0)</f>
        <v>0</v>
      </c>
      <c r="BJ148" s="19" t="s">
        <v>79</v>
      </c>
      <c r="BK148" s="206">
        <f>ROUND(I148*H148,2)</f>
        <v>0</v>
      </c>
      <c r="BL148" s="19" t="s">
        <v>200</v>
      </c>
      <c r="BM148" s="205" t="s">
        <v>5598</v>
      </c>
    </row>
    <row r="149" spans="1:65" s="12" customFormat="1" ht="25.9" customHeight="1">
      <c r="B149" s="178"/>
      <c r="C149" s="179"/>
      <c r="D149" s="180" t="s">
        <v>71</v>
      </c>
      <c r="E149" s="181" t="s">
        <v>954</v>
      </c>
      <c r="F149" s="181" t="s">
        <v>955</v>
      </c>
      <c r="G149" s="179"/>
      <c r="H149" s="179"/>
      <c r="I149" s="182"/>
      <c r="J149" s="183">
        <f>BK149</f>
        <v>0</v>
      </c>
      <c r="K149" s="179"/>
      <c r="L149" s="184"/>
      <c r="M149" s="185"/>
      <c r="N149" s="186"/>
      <c r="O149" s="186"/>
      <c r="P149" s="187">
        <f>P150</f>
        <v>0</v>
      </c>
      <c r="Q149" s="186"/>
      <c r="R149" s="187">
        <f>R150</f>
        <v>1.958E-2</v>
      </c>
      <c r="S149" s="186"/>
      <c r="T149" s="188">
        <f>T150</f>
        <v>0</v>
      </c>
      <c r="AR149" s="189" t="s">
        <v>81</v>
      </c>
      <c r="AT149" s="190" t="s">
        <v>71</v>
      </c>
      <c r="AU149" s="190" t="s">
        <v>72</v>
      </c>
      <c r="AY149" s="189" t="s">
        <v>193</v>
      </c>
      <c r="BK149" s="191">
        <f>BK150</f>
        <v>0</v>
      </c>
    </row>
    <row r="150" spans="1:65" s="12" customFormat="1" ht="22.9" customHeight="1">
      <c r="B150" s="178"/>
      <c r="C150" s="179"/>
      <c r="D150" s="180" t="s">
        <v>71</v>
      </c>
      <c r="E150" s="192" t="s">
        <v>2581</v>
      </c>
      <c r="F150" s="192" t="s">
        <v>2582</v>
      </c>
      <c r="G150" s="179"/>
      <c r="H150" s="179"/>
      <c r="I150" s="182"/>
      <c r="J150" s="193">
        <f>BK150</f>
        <v>0</v>
      </c>
      <c r="K150" s="179"/>
      <c r="L150" s="184"/>
      <c r="M150" s="185"/>
      <c r="N150" s="186"/>
      <c r="O150" s="186"/>
      <c r="P150" s="187">
        <f>SUM(P151:P153)</f>
        <v>0</v>
      </c>
      <c r="Q150" s="186"/>
      <c r="R150" s="187">
        <f>SUM(R151:R153)</f>
        <v>1.958E-2</v>
      </c>
      <c r="S150" s="186"/>
      <c r="T150" s="188">
        <f>SUM(T151:T153)</f>
        <v>0</v>
      </c>
      <c r="AR150" s="189" t="s">
        <v>81</v>
      </c>
      <c r="AT150" s="190" t="s">
        <v>71</v>
      </c>
      <c r="AU150" s="190" t="s">
        <v>79</v>
      </c>
      <c r="AY150" s="189" t="s">
        <v>193</v>
      </c>
      <c r="BK150" s="191">
        <f>SUM(BK151:BK153)</f>
        <v>0</v>
      </c>
    </row>
    <row r="151" spans="1:65" s="2" customFormat="1" ht="16.5" customHeight="1">
      <c r="A151" s="36"/>
      <c r="B151" s="37"/>
      <c r="C151" s="194" t="s">
        <v>418</v>
      </c>
      <c r="D151" s="194" t="s">
        <v>195</v>
      </c>
      <c r="E151" s="195" t="s">
        <v>2583</v>
      </c>
      <c r="F151" s="196" t="s">
        <v>2584</v>
      </c>
      <c r="G151" s="197" t="s">
        <v>391</v>
      </c>
      <c r="H151" s="198">
        <v>6</v>
      </c>
      <c r="I151" s="199"/>
      <c r="J151" s="200">
        <f>ROUND(I151*H151,2)</f>
        <v>0</v>
      </c>
      <c r="K151" s="196" t="s">
        <v>199</v>
      </c>
      <c r="L151" s="41"/>
      <c r="M151" s="201" t="s">
        <v>19</v>
      </c>
      <c r="N151" s="202" t="s">
        <v>43</v>
      </c>
      <c r="O151" s="66"/>
      <c r="P151" s="203">
        <f>O151*H151</f>
        <v>0</v>
      </c>
      <c r="Q151" s="203">
        <v>2.7000000000000001E-3</v>
      </c>
      <c r="R151" s="203">
        <f>Q151*H151</f>
        <v>1.6199999999999999E-2</v>
      </c>
      <c r="S151" s="203">
        <v>0</v>
      </c>
      <c r="T151" s="204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302</v>
      </c>
      <c r="AT151" s="205" t="s">
        <v>195</v>
      </c>
      <c r="AU151" s="205" t="s">
        <v>81</v>
      </c>
      <c r="AY151" s="19" t="s">
        <v>193</v>
      </c>
      <c r="BE151" s="206">
        <f>IF(N151="základní",J151,0)</f>
        <v>0</v>
      </c>
      <c r="BF151" s="206">
        <f>IF(N151="snížená",J151,0)</f>
        <v>0</v>
      </c>
      <c r="BG151" s="206">
        <f>IF(N151="zákl. přenesená",J151,0)</f>
        <v>0</v>
      </c>
      <c r="BH151" s="206">
        <f>IF(N151="sníž. přenesená",J151,0)</f>
        <v>0</v>
      </c>
      <c r="BI151" s="206">
        <f>IF(N151="nulová",J151,0)</f>
        <v>0</v>
      </c>
      <c r="BJ151" s="19" t="s">
        <v>79</v>
      </c>
      <c r="BK151" s="206">
        <f>ROUND(I151*H151,2)</f>
        <v>0</v>
      </c>
      <c r="BL151" s="19" t="s">
        <v>302</v>
      </c>
      <c r="BM151" s="205" t="s">
        <v>5599</v>
      </c>
    </row>
    <row r="152" spans="1:65" s="14" customFormat="1">
      <c r="B152" s="218"/>
      <c r="C152" s="219"/>
      <c r="D152" s="209" t="s">
        <v>202</v>
      </c>
      <c r="E152" s="220" t="s">
        <v>19</v>
      </c>
      <c r="F152" s="221" t="s">
        <v>5600</v>
      </c>
      <c r="G152" s="219"/>
      <c r="H152" s="222">
        <v>6</v>
      </c>
      <c r="I152" s="223"/>
      <c r="J152" s="219"/>
      <c r="K152" s="219"/>
      <c r="L152" s="224"/>
      <c r="M152" s="225"/>
      <c r="N152" s="226"/>
      <c r="O152" s="226"/>
      <c r="P152" s="226"/>
      <c r="Q152" s="226"/>
      <c r="R152" s="226"/>
      <c r="S152" s="226"/>
      <c r="T152" s="227"/>
      <c r="AT152" s="228" t="s">
        <v>202</v>
      </c>
      <c r="AU152" s="228" t="s">
        <v>81</v>
      </c>
      <c r="AV152" s="14" t="s">
        <v>81</v>
      </c>
      <c r="AW152" s="14" t="s">
        <v>33</v>
      </c>
      <c r="AX152" s="14" t="s">
        <v>72</v>
      </c>
      <c r="AY152" s="228" t="s">
        <v>193</v>
      </c>
    </row>
    <row r="153" spans="1:65" s="2" customFormat="1" ht="16.5" customHeight="1">
      <c r="A153" s="36"/>
      <c r="B153" s="37"/>
      <c r="C153" s="194" t="s">
        <v>422</v>
      </c>
      <c r="D153" s="194" t="s">
        <v>195</v>
      </c>
      <c r="E153" s="195" t="s">
        <v>2589</v>
      </c>
      <c r="F153" s="196" t="s">
        <v>5601</v>
      </c>
      <c r="G153" s="197" t="s">
        <v>494</v>
      </c>
      <c r="H153" s="198">
        <v>1</v>
      </c>
      <c r="I153" s="199"/>
      <c r="J153" s="200">
        <f>ROUND(I153*H153,2)</f>
        <v>0</v>
      </c>
      <c r="K153" s="196" t="s">
        <v>19</v>
      </c>
      <c r="L153" s="41"/>
      <c r="M153" s="201" t="s">
        <v>19</v>
      </c>
      <c r="N153" s="202" t="s">
        <v>43</v>
      </c>
      <c r="O153" s="66"/>
      <c r="P153" s="203">
        <f>O153*H153</f>
        <v>0</v>
      </c>
      <c r="Q153" s="203">
        <v>3.3800000000000002E-3</v>
      </c>
      <c r="R153" s="203">
        <f>Q153*H153</f>
        <v>3.3800000000000002E-3</v>
      </c>
      <c r="S153" s="203">
        <v>0</v>
      </c>
      <c r="T153" s="204">
        <f>S153*H153</f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205" t="s">
        <v>302</v>
      </c>
      <c r="AT153" s="205" t="s">
        <v>195</v>
      </c>
      <c r="AU153" s="205" t="s">
        <v>81</v>
      </c>
      <c r="AY153" s="19" t="s">
        <v>193</v>
      </c>
      <c r="BE153" s="206">
        <f>IF(N153="základní",J153,0)</f>
        <v>0</v>
      </c>
      <c r="BF153" s="206">
        <f>IF(N153="snížená",J153,0)</f>
        <v>0</v>
      </c>
      <c r="BG153" s="206">
        <f>IF(N153="zákl. přenesená",J153,0)</f>
        <v>0</v>
      </c>
      <c r="BH153" s="206">
        <f>IF(N153="sníž. přenesená",J153,0)</f>
        <v>0</v>
      </c>
      <c r="BI153" s="206">
        <f>IF(N153="nulová",J153,0)</f>
        <v>0</v>
      </c>
      <c r="BJ153" s="19" t="s">
        <v>79</v>
      </c>
      <c r="BK153" s="206">
        <f>ROUND(I153*H153,2)</f>
        <v>0</v>
      </c>
      <c r="BL153" s="19" t="s">
        <v>302</v>
      </c>
      <c r="BM153" s="205" t="s">
        <v>5602</v>
      </c>
    </row>
    <row r="154" spans="1:65" s="12" customFormat="1" ht="25.9" customHeight="1">
      <c r="B154" s="178"/>
      <c r="C154" s="179"/>
      <c r="D154" s="180" t="s">
        <v>71</v>
      </c>
      <c r="E154" s="181" t="s">
        <v>451</v>
      </c>
      <c r="F154" s="181" t="s">
        <v>3377</v>
      </c>
      <c r="G154" s="179"/>
      <c r="H154" s="179"/>
      <c r="I154" s="182"/>
      <c r="J154" s="183">
        <f>BK154</f>
        <v>0</v>
      </c>
      <c r="K154" s="179"/>
      <c r="L154" s="184"/>
      <c r="M154" s="185"/>
      <c r="N154" s="186"/>
      <c r="O154" s="186"/>
      <c r="P154" s="187">
        <f>P155</f>
        <v>0</v>
      </c>
      <c r="Q154" s="186"/>
      <c r="R154" s="187">
        <f>R155</f>
        <v>9.2590000000000006E-2</v>
      </c>
      <c r="S154" s="186"/>
      <c r="T154" s="188">
        <f>T155</f>
        <v>0</v>
      </c>
      <c r="AR154" s="189" t="s">
        <v>209</v>
      </c>
      <c r="AT154" s="190" t="s">
        <v>71</v>
      </c>
      <c r="AU154" s="190" t="s">
        <v>72</v>
      </c>
      <c r="AY154" s="189" t="s">
        <v>193</v>
      </c>
      <c r="BK154" s="191">
        <f>BK155</f>
        <v>0</v>
      </c>
    </row>
    <row r="155" spans="1:65" s="12" customFormat="1" ht="22.9" customHeight="1">
      <c r="B155" s="178"/>
      <c r="C155" s="179"/>
      <c r="D155" s="180" t="s">
        <v>71</v>
      </c>
      <c r="E155" s="192" t="s">
        <v>5603</v>
      </c>
      <c r="F155" s="192" t="s">
        <v>5604</v>
      </c>
      <c r="G155" s="179"/>
      <c r="H155" s="179"/>
      <c r="I155" s="182"/>
      <c r="J155" s="193">
        <f>BK155</f>
        <v>0</v>
      </c>
      <c r="K155" s="179"/>
      <c r="L155" s="184"/>
      <c r="M155" s="185"/>
      <c r="N155" s="186"/>
      <c r="O155" s="186"/>
      <c r="P155" s="187">
        <f>SUM(P156:P170)</f>
        <v>0</v>
      </c>
      <c r="Q155" s="186"/>
      <c r="R155" s="187">
        <f>SUM(R156:R170)</f>
        <v>9.2590000000000006E-2</v>
      </c>
      <c r="S155" s="186"/>
      <c r="T155" s="188">
        <f>SUM(T156:T170)</f>
        <v>0</v>
      </c>
      <c r="AR155" s="189" t="s">
        <v>209</v>
      </c>
      <c r="AT155" s="190" t="s">
        <v>71</v>
      </c>
      <c r="AU155" s="190" t="s">
        <v>79</v>
      </c>
      <c r="AY155" s="189" t="s">
        <v>193</v>
      </c>
      <c r="BK155" s="191">
        <f>SUM(BK156:BK170)</f>
        <v>0</v>
      </c>
    </row>
    <row r="156" spans="1:65" s="2" customFormat="1" ht="16.5" customHeight="1">
      <c r="A156" s="36"/>
      <c r="B156" s="37"/>
      <c r="C156" s="194" t="s">
        <v>427</v>
      </c>
      <c r="D156" s="194" t="s">
        <v>195</v>
      </c>
      <c r="E156" s="195" t="s">
        <v>5605</v>
      </c>
      <c r="F156" s="196" t="s">
        <v>5606</v>
      </c>
      <c r="G156" s="197" t="s">
        <v>2177</v>
      </c>
      <c r="H156" s="198">
        <v>1</v>
      </c>
      <c r="I156" s="199"/>
      <c r="J156" s="200">
        <f>ROUND(I156*H156,2)</f>
        <v>0</v>
      </c>
      <c r="K156" s="196" t="s">
        <v>19</v>
      </c>
      <c r="L156" s="41"/>
      <c r="M156" s="201" t="s">
        <v>19</v>
      </c>
      <c r="N156" s="202" t="s">
        <v>43</v>
      </c>
      <c r="O156" s="66"/>
      <c r="P156" s="203">
        <f>O156*H156</f>
        <v>0</v>
      </c>
      <c r="Q156" s="203">
        <v>3.0000000000000001E-5</v>
      </c>
      <c r="R156" s="203">
        <f>Q156*H156</f>
        <v>3.0000000000000001E-5</v>
      </c>
      <c r="S156" s="203">
        <v>0</v>
      </c>
      <c r="T156" s="204">
        <f>S156*H156</f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205" t="s">
        <v>575</v>
      </c>
      <c r="AT156" s="205" t="s">
        <v>195</v>
      </c>
      <c r="AU156" s="205" t="s">
        <v>81</v>
      </c>
      <c r="AY156" s="19" t="s">
        <v>193</v>
      </c>
      <c r="BE156" s="206">
        <f>IF(N156="základní",J156,0)</f>
        <v>0</v>
      </c>
      <c r="BF156" s="206">
        <f>IF(N156="snížená",J156,0)</f>
        <v>0</v>
      </c>
      <c r="BG156" s="206">
        <f>IF(N156="zákl. přenesená",J156,0)</f>
        <v>0</v>
      </c>
      <c r="BH156" s="206">
        <f>IF(N156="sníž. přenesená",J156,0)</f>
        <v>0</v>
      </c>
      <c r="BI156" s="206">
        <f>IF(N156="nulová",J156,0)</f>
        <v>0</v>
      </c>
      <c r="BJ156" s="19" t="s">
        <v>79</v>
      </c>
      <c r="BK156" s="206">
        <f>ROUND(I156*H156,2)</f>
        <v>0</v>
      </c>
      <c r="BL156" s="19" t="s">
        <v>575</v>
      </c>
      <c r="BM156" s="205" t="s">
        <v>5607</v>
      </c>
    </row>
    <row r="157" spans="1:65" s="14" customFormat="1">
      <c r="B157" s="218"/>
      <c r="C157" s="219"/>
      <c r="D157" s="209" t="s">
        <v>202</v>
      </c>
      <c r="E157" s="220" t="s">
        <v>19</v>
      </c>
      <c r="F157" s="221" t="s">
        <v>5608</v>
      </c>
      <c r="G157" s="219"/>
      <c r="H157" s="222">
        <v>1</v>
      </c>
      <c r="I157" s="223"/>
      <c r="J157" s="219"/>
      <c r="K157" s="219"/>
      <c r="L157" s="224"/>
      <c r="M157" s="225"/>
      <c r="N157" s="226"/>
      <c r="O157" s="226"/>
      <c r="P157" s="226"/>
      <c r="Q157" s="226"/>
      <c r="R157" s="226"/>
      <c r="S157" s="226"/>
      <c r="T157" s="227"/>
      <c r="AT157" s="228" t="s">
        <v>202</v>
      </c>
      <c r="AU157" s="228" t="s">
        <v>81</v>
      </c>
      <c r="AV157" s="14" t="s">
        <v>81</v>
      </c>
      <c r="AW157" s="14" t="s">
        <v>33</v>
      </c>
      <c r="AX157" s="14" t="s">
        <v>72</v>
      </c>
      <c r="AY157" s="228" t="s">
        <v>193</v>
      </c>
    </row>
    <row r="158" spans="1:65" s="2" customFormat="1" ht="16.5" customHeight="1">
      <c r="A158" s="36"/>
      <c r="B158" s="37"/>
      <c r="C158" s="194" t="s">
        <v>432</v>
      </c>
      <c r="D158" s="194" t="s">
        <v>195</v>
      </c>
      <c r="E158" s="195" t="s">
        <v>5609</v>
      </c>
      <c r="F158" s="196" t="s">
        <v>5610</v>
      </c>
      <c r="G158" s="197" t="s">
        <v>391</v>
      </c>
      <c r="H158" s="198">
        <v>6</v>
      </c>
      <c r="I158" s="199"/>
      <c r="J158" s="200">
        <f>ROUND(I158*H158,2)</f>
        <v>0</v>
      </c>
      <c r="K158" s="196" t="s">
        <v>19</v>
      </c>
      <c r="L158" s="41"/>
      <c r="M158" s="201" t="s">
        <v>19</v>
      </c>
      <c r="N158" s="202" t="s">
        <v>43</v>
      </c>
      <c r="O158" s="66"/>
      <c r="P158" s="203">
        <f>O158*H158</f>
        <v>0</v>
      </c>
      <c r="Q158" s="203">
        <v>4.8599999999999997E-3</v>
      </c>
      <c r="R158" s="203">
        <f>Q158*H158</f>
        <v>2.9159999999999998E-2</v>
      </c>
      <c r="S158" s="203">
        <v>0</v>
      </c>
      <c r="T158" s="204">
        <f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205" t="s">
        <v>575</v>
      </c>
      <c r="AT158" s="205" t="s">
        <v>195</v>
      </c>
      <c r="AU158" s="205" t="s">
        <v>81</v>
      </c>
      <c r="AY158" s="19" t="s">
        <v>193</v>
      </c>
      <c r="BE158" s="206">
        <f>IF(N158="základní",J158,0)</f>
        <v>0</v>
      </c>
      <c r="BF158" s="206">
        <f>IF(N158="snížená",J158,0)</f>
        <v>0</v>
      </c>
      <c r="BG158" s="206">
        <f>IF(N158="zákl. přenesená",J158,0)</f>
        <v>0</v>
      </c>
      <c r="BH158" s="206">
        <f>IF(N158="sníž. přenesená",J158,0)</f>
        <v>0</v>
      </c>
      <c r="BI158" s="206">
        <f>IF(N158="nulová",J158,0)</f>
        <v>0</v>
      </c>
      <c r="BJ158" s="19" t="s">
        <v>79</v>
      </c>
      <c r="BK158" s="206">
        <f>ROUND(I158*H158,2)</f>
        <v>0</v>
      </c>
      <c r="BL158" s="19" t="s">
        <v>575</v>
      </c>
      <c r="BM158" s="205" t="s">
        <v>5611</v>
      </c>
    </row>
    <row r="159" spans="1:65" s="14" customFormat="1">
      <c r="B159" s="218"/>
      <c r="C159" s="219"/>
      <c r="D159" s="209" t="s">
        <v>202</v>
      </c>
      <c r="E159" s="220" t="s">
        <v>19</v>
      </c>
      <c r="F159" s="221" t="s">
        <v>5612</v>
      </c>
      <c r="G159" s="219"/>
      <c r="H159" s="222">
        <v>6</v>
      </c>
      <c r="I159" s="223"/>
      <c r="J159" s="219"/>
      <c r="K159" s="219"/>
      <c r="L159" s="224"/>
      <c r="M159" s="225"/>
      <c r="N159" s="226"/>
      <c r="O159" s="226"/>
      <c r="P159" s="226"/>
      <c r="Q159" s="226"/>
      <c r="R159" s="226"/>
      <c r="S159" s="226"/>
      <c r="T159" s="227"/>
      <c r="AT159" s="228" t="s">
        <v>202</v>
      </c>
      <c r="AU159" s="228" t="s">
        <v>81</v>
      </c>
      <c r="AV159" s="14" t="s">
        <v>81</v>
      </c>
      <c r="AW159" s="14" t="s">
        <v>33</v>
      </c>
      <c r="AX159" s="14" t="s">
        <v>72</v>
      </c>
      <c r="AY159" s="228" t="s">
        <v>193</v>
      </c>
    </row>
    <row r="160" spans="1:65" s="2" customFormat="1" ht="16.5" customHeight="1">
      <c r="A160" s="36"/>
      <c r="B160" s="37"/>
      <c r="C160" s="194" t="s">
        <v>437</v>
      </c>
      <c r="D160" s="194" t="s">
        <v>195</v>
      </c>
      <c r="E160" s="195" t="s">
        <v>2586</v>
      </c>
      <c r="F160" s="196" t="s">
        <v>2587</v>
      </c>
      <c r="G160" s="197" t="s">
        <v>391</v>
      </c>
      <c r="H160" s="198">
        <v>6</v>
      </c>
      <c r="I160" s="199"/>
      <c r="J160" s="200">
        <f>ROUND(I160*H160,2)</f>
        <v>0</v>
      </c>
      <c r="K160" s="196" t="s">
        <v>199</v>
      </c>
      <c r="L160" s="41"/>
      <c r="M160" s="201" t="s">
        <v>19</v>
      </c>
      <c r="N160" s="202" t="s">
        <v>43</v>
      </c>
      <c r="O160" s="66"/>
      <c r="P160" s="203">
        <f>O160*H160</f>
        <v>0</v>
      </c>
      <c r="Q160" s="203">
        <v>6.5300000000000002E-3</v>
      </c>
      <c r="R160" s="203">
        <f>Q160*H160</f>
        <v>3.918E-2</v>
      </c>
      <c r="S160" s="203">
        <v>0</v>
      </c>
      <c r="T160" s="204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205" t="s">
        <v>302</v>
      </c>
      <c r="AT160" s="205" t="s">
        <v>195</v>
      </c>
      <c r="AU160" s="205" t="s">
        <v>81</v>
      </c>
      <c r="AY160" s="19" t="s">
        <v>193</v>
      </c>
      <c r="BE160" s="206">
        <f>IF(N160="základní",J160,0)</f>
        <v>0</v>
      </c>
      <c r="BF160" s="206">
        <f>IF(N160="snížená",J160,0)</f>
        <v>0</v>
      </c>
      <c r="BG160" s="206">
        <f>IF(N160="zákl. přenesená",J160,0)</f>
        <v>0</v>
      </c>
      <c r="BH160" s="206">
        <f>IF(N160="sníž. přenesená",J160,0)</f>
        <v>0</v>
      </c>
      <c r="BI160" s="206">
        <f>IF(N160="nulová",J160,0)</f>
        <v>0</v>
      </c>
      <c r="BJ160" s="19" t="s">
        <v>79</v>
      </c>
      <c r="BK160" s="206">
        <f>ROUND(I160*H160,2)</f>
        <v>0</v>
      </c>
      <c r="BL160" s="19" t="s">
        <v>302</v>
      </c>
      <c r="BM160" s="205" t="s">
        <v>5613</v>
      </c>
    </row>
    <row r="161" spans="1:65" s="2" customFormat="1" ht="21.75" customHeight="1">
      <c r="A161" s="36"/>
      <c r="B161" s="37"/>
      <c r="C161" s="194" t="s">
        <v>442</v>
      </c>
      <c r="D161" s="194" t="s">
        <v>195</v>
      </c>
      <c r="E161" s="195" t="s">
        <v>5614</v>
      </c>
      <c r="F161" s="196" t="s">
        <v>5615</v>
      </c>
      <c r="G161" s="197" t="s">
        <v>402</v>
      </c>
      <c r="H161" s="198">
        <v>1</v>
      </c>
      <c r="I161" s="199"/>
      <c r="J161" s="200">
        <f>ROUND(I161*H161,2)</f>
        <v>0</v>
      </c>
      <c r="K161" s="196" t="s">
        <v>199</v>
      </c>
      <c r="L161" s="41"/>
      <c r="M161" s="201" t="s">
        <v>19</v>
      </c>
      <c r="N161" s="202" t="s">
        <v>43</v>
      </c>
      <c r="O161" s="66"/>
      <c r="P161" s="203">
        <f>O161*H161</f>
        <v>0</v>
      </c>
      <c r="Q161" s="203">
        <v>2.4000000000000001E-4</v>
      </c>
      <c r="R161" s="203">
        <f>Q161*H161</f>
        <v>2.4000000000000001E-4</v>
      </c>
      <c r="S161" s="203">
        <v>0</v>
      </c>
      <c r="T161" s="204">
        <f>S161*H161</f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205" t="s">
        <v>575</v>
      </c>
      <c r="AT161" s="205" t="s">
        <v>195</v>
      </c>
      <c r="AU161" s="205" t="s">
        <v>81</v>
      </c>
      <c r="AY161" s="19" t="s">
        <v>193</v>
      </c>
      <c r="BE161" s="206">
        <f>IF(N161="základní",J161,0)</f>
        <v>0</v>
      </c>
      <c r="BF161" s="206">
        <f>IF(N161="snížená",J161,0)</f>
        <v>0</v>
      </c>
      <c r="BG161" s="206">
        <f>IF(N161="zákl. přenesená",J161,0)</f>
        <v>0</v>
      </c>
      <c r="BH161" s="206">
        <f>IF(N161="sníž. přenesená",J161,0)</f>
        <v>0</v>
      </c>
      <c r="BI161" s="206">
        <f>IF(N161="nulová",J161,0)</f>
        <v>0</v>
      </c>
      <c r="BJ161" s="19" t="s">
        <v>79</v>
      </c>
      <c r="BK161" s="206">
        <f>ROUND(I161*H161,2)</f>
        <v>0</v>
      </c>
      <c r="BL161" s="19" t="s">
        <v>575</v>
      </c>
      <c r="BM161" s="205" t="s">
        <v>5616</v>
      </c>
    </row>
    <row r="162" spans="1:65" s="2" customFormat="1" ht="21.75" customHeight="1">
      <c r="A162" s="36"/>
      <c r="B162" s="37"/>
      <c r="C162" s="194" t="s">
        <v>450</v>
      </c>
      <c r="D162" s="194" t="s">
        <v>195</v>
      </c>
      <c r="E162" s="195" t="s">
        <v>5617</v>
      </c>
      <c r="F162" s="196" t="s">
        <v>5618</v>
      </c>
      <c r="G162" s="197" t="s">
        <v>402</v>
      </c>
      <c r="H162" s="198">
        <v>1</v>
      </c>
      <c r="I162" s="199"/>
      <c r="J162" s="200">
        <f>ROUND(I162*H162,2)</f>
        <v>0</v>
      </c>
      <c r="K162" s="196" t="s">
        <v>199</v>
      </c>
      <c r="L162" s="41"/>
      <c r="M162" s="201" t="s">
        <v>19</v>
      </c>
      <c r="N162" s="202" t="s">
        <v>43</v>
      </c>
      <c r="O162" s="66"/>
      <c r="P162" s="203">
        <f>O162*H162</f>
        <v>0</v>
      </c>
      <c r="Q162" s="203">
        <v>4.0000000000000003E-5</v>
      </c>
      <c r="R162" s="203">
        <f>Q162*H162</f>
        <v>4.0000000000000003E-5</v>
      </c>
      <c r="S162" s="203">
        <v>0</v>
      </c>
      <c r="T162" s="204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205" t="s">
        <v>575</v>
      </c>
      <c r="AT162" s="205" t="s">
        <v>195</v>
      </c>
      <c r="AU162" s="205" t="s">
        <v>81</v>
      </c>
      <c r="AY162" s="19" t="s">
        <v>193</v>
      </c>
      <c r="BE162" s="206">
        <f>IF(N162="základní",J162,0)</f>
        <v>0</v>
      </c>
      <c r="BF162" s="206">
        <f>IF(N162="snížená",J162,0)</f>
        <v>0</v>
      </c>
      <c r="BG162" s="206">
        <f>IF(N162="zákl. přenesená",J162,0)</f>
        <v>0</v>
      </c>
      <c r="BH162" s="206">
        <f>IF(N162="sníž. přenesená",J162,0)</f>
        <v>0</v>
      </c>
      <c r="BI162" s="206">
        <f>IF(N162="nulová",J162,0)</f>
        <v>0</v>
      </c>
      <c r="BJ162" s="19" t="s">
        <v>79</v>
      </c>
      <c r="BK162" s="206">
        <f>ROUND(I162*H162,2)</f>
        <v>0</v>
      </c>
      <c r="BL162" s="19" t="s">
        <v>575</v>
      </c>
      <c r="BM162" s="205" t="s">
        <v>5619</v>
      </c>
    </row>
    <row r="163" spans="1:65" s="2" customFormat="1" ht="16.5" customHeight="1">
      <c r="A163" s="36"/>
      <c r="B163" s="37"/>
      <c r="C163" s="251" t="s">
        <v>456</v>
      </c>
      <c r="D163" s="251" t="s">
        <v>451</v>
      </c>
      <c r="E163" s="252" t="s">
        <v>5620</v>
      </c>
      <c r="F163" s="253" t="s">
        <v>5621</v>
      </c>
      <c r="G163" s="254" t="s">
        <v>402</v>
      </c>
      <c r="H163" s="255">
        <v>1</v>
      </c>
      <c r="I163" s="256"/>
      <c r="J163" s="257">
        <f>ROUND(I163*H163,2)</f>
        <v>0</v>
      </c>
      <c r="K163" s="253" t="s">
        <v>199</v>
      </c>
      <c r="L163" s="258"/>
      <c r="M163" s="259" t="s">
        <v>19</v>
      </c>
      <c r="N163" s="260" t="s">
        <v>43</v>
      </c>
      <c r="O163" s="66"/>
      <c r="P163" s="203">
        <f>O163*H163</f>
        <v>0</v>
      </c>
      <c r="Q163" s="203">
        <v>2.9399999999999999E-3</v>
      </c>
      <c r="R163" s="203">
        <f>Q163*H163</f>
        <v>2.9399999999999999E-3</v>
      </c>
      <c r="S163" s="203">
        <v>0</v>
      </c>
      <c r="T163" s="204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205" t="s">
        <v>964</v>
      </c>
      <c r="AT163" s="205" t="s">
        <v>451</v>
      </c>
      <c r="AU163" s="205" t="s">
        <v>81</v>
      </c>
      <c r="AY163" s="19" t="s">
        <v>193</v>
      </c>
      <c r="BE163" s="206">
        <f>IF(N163="základní",J163,0)</f>
        <v>0</v>
      </c>
      <c r="BF163" s="206">
        <f>IF(N163="snížená",J163,0)</f>
        <v>0</v>
      </c>
      <c r="BG163" s="206">
        <f>IF(N163="zákl. přenesená",J163,0)</f>
        <v>0</v>
      </c>
      <c r="BH163" s="206">
        <f>IF(N163="sníž. přenesená",J163,0)</f>
        <v>0</v>
      </c>
      <c r="BI163" s="206">
        <f>IF(N163="nulová",J163,0)</f>
        <v>0</v>
      </c>
      <c r="BJ163" s="19" t="s">
        <v>79</v>
      </c>
      <c r="BK163" s="206">
        <f>ROUND(I163*H163,2)</f>
        <v>0</v>
      </c>
      <c r="BL163" s="19" t="s">
        <v>964</v>
      </c>
      <c r="BM163" s="205" t="s">
        <v>5622</v>
      </c>
    </row>
    <row r="164" spans="1:65" s="2" customFormat="1" ht="21.75" customHeight="1">
      <c r="A164" s="36"/>
      <c r="B164" s="37"/>
      <c r="C164" s="194" t="s">
        <v>461</v>
      </c>
      <c r="D164" s="194" t="s">
        <v>195</v>
      </c>
      <c r="E164" s="195" t="s">
        <v>5623</v>
      </c>
      <c r="F164" s="196" t="s">
        <v>5624</v>
      </c>
      <c r="G164" s="197" t="s">
        <v>391</v>
      </c>
      <c r="H164" s="198">
        <v>75</v>
      </c>
      <c r="I164" s="199"/>
      <c r="J164" s="200">
        <f>ROUND(I164*H164,2)</f>
        <v>0</v>
      </c>
      <c r="K164" s="196" t="s">
        <v>199</v>
      </c>
      <c r="L164" s="41"/>
      <c r="M164" s="201" t="s">
        <v>19</v>
      </c>
      <c r="N164" s="202" t="s">
        <v>43</v>
      </c>
      <c r="O164" s="66"/>
      <c r="P164" s="203">
        <f>O164*H164</f>
        <v>0</v>
      </c>
      <c r="Q164" s="203">
        <v>0</v>
      </c>
      <c r="R164" s="203">
        <f>Q164*H164</f>
        <v>0</v>
      </c>
      <c r="S164" s="203">
        <v>0</v>
      </c>
      <c r="T164" s="204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205" t="s">
        <v>575</v>
      </c>
      <c r="AT164" s="205" t="s">
        <v>195</v>
      </c>
      <c r="AU164" s="205" t="s">
        <v>81</v>
      </c>
      <c r="AY164" s="19" t="s">
        <v>193</v>
      </c>
      <c r="BE164" s="206">
        <f>IF(N164="základní",J164,0)</f>
        <v>0</v>
      </c>
      <c r="BF164" s="206">
        <f>IF(N164="snížená",J164,0)</f>
        <v>0</v>
      </c>
      <c r="BG164" s="206">
        <f>IF(N164="zákl. přenesená",J164,0)</f>
        <v>0</v>
      </c>
      <c r="BH164" s="206">
        <f>IF(N164="sníž. přenesená",J164,0)</f>
        <v>0</v>
      </c>
      <c r="BI164" s="206">
        <f>IF(N164="nulová",J164,0)</f>
        <v>0</v>
      </c>
      <c r="BJ164" s="19" t="s">
        <v>79</v>
      </c>
      <c r="BK164" s="206">
        <f>ROUND(I164*H164,2)</f>
        <v>0</v>
      </c>
      <c r="BL164" s="19" t="s">
        <v>575</v>
      </c>
      <c r="BM164" s="205" t="s">
        <v>5625</v>
      </c>
    </row>
    <row r="165" spans="1:65" s="14" customFormat="1">
      <c r="B165" s="218"/>
      <c r="C165" s="219"/>
      <c r="D165" s="209" t="s">
        <v>202</v>
      </c>
      <c r="E165" s="220" t="s">
        <v>19</v>
      </c>
      <c r="F165" s="221" t="s">
        <v>5593</v>
      </c>
      <c r="G165" s="219"/>
      <c r="H165" s="222">
        <v>75</v>
      </c>
      <c r="I165" s="223"/>
      <c r="J165" s="219"/>
      <c r="K165" s="219"/>
      <c r="L165" s="224"/>
      <c r="M165" s="225"/>
      <c r="N165" s="226"/>
      <c r="O165" s="226"/>
      <c r="P165" s="226"/>
      <c r="Q165" s="226"/>
      <c r="R165" s="226"/>
      <c r="S165" s="226"/>
      <c r="T165" s="227"/>
      <c r="AT165" s="228" t="s">
        <v>202</v>
      </c>
      <c r="AU165" s="228" t="s">
        <v>81</v>
      </c>
      <c r="AV165" s="14" t="s">
        <v>81</v>
      </c>
      <c r="AW165" s="14" t="s">
        <v>33</v>
      </c>
      <c r="AX165" s="14" t="s">
        <v>72</v>
      </c>
      <c r="AY165" s="228" t="s">
        <v>193</v>
      </c>
    </row>
    <row r="166" spans="1:65" s="2" customFormat="1" ht="16.5" customHeight="1">
      <c r="A166" s="36"/>
      <c r="B166" s="37"/>
      <c r="C166" s="251" t="s">
        <v>466</v>
      </c>
      <c r="D166" s="251" t="s">
        <v>451</v>
      </c>
      <c r="E166" s="252" t="s">
        <v>5626</v>
      </c>
      <c r="F166" s="253" t="s">
        <v>5627</v>
      </c>
      <c r="G166" s="254" t="s">
        <v>391</v>
      </c>
      <c r="H166" s="255">
        <v>75</v>
      </c>
      <c r="I166" s="256"/>
      <c r="J166" s="257">
        <f>ROUND(I166*H166,2)</f>
        <v>0</v>
      </c>
      <c r="K166" s="253" t="s">
        <v>199</v>
      </c>
      <c r="L166" s="258"/>
      <c r="M166" s="259" t="s">
        <v>19</v>
      </c>
      <c r="N166" s="260" t="s">
        <v>43</v>
      </c>
      <c r="O166" s="66"/>
      <c r="P166" s="203">
        <f>O166*H166</f>
        <v>0</v>
      </c>
      <c r="Q166" s="203">
        <v>2.7999999999999998E-4</v>
      </c>
      <c r="R166" s="203">
        <f>Q166*H166</f>
        <v>2.0999999999999998E-2</v>
      </c>
      <c r="S166" s="203">
        <v>0</v>
      </c>
      <c r="T166" s="204">
        <f>S166*H166</f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205" t="s">
        <v>964</v>
      </c>
      <c r="AT166" s="205" t="s">
        <v>451</v>
      </c>
      <c r="AU166" s="205" t="s">
        <v>81</v>
      </c>
      <c r="AY166" s="19" t="s">
        <v>193</v>
      </c>
      <c r="BE166" s="206">
        <f>IF(N166="základní",J166,0)</f>
        <v>0</v>
      </c>
      <c r="BF166" s="206">
        <f>IF(N166="snížená",J166,0)</f>
        <v>0</v>
      </c>
      <c r="BG166" s="206">
        <f>IF(N166="zákl. přenesená",J166,0)</f>
        <v>0</v>
      </c>
      <c r="BH166" s="206">
        <f>IF(N166="sníž. přenesená",J166,0)</f>
        <v>0</v>
      </c>
      <c r="BI166" s="206">
        <f>IF(N166="nulová",J166,0)</f>
        <v>0</v>
      </c>
      <c r="BJ166" s="19" t="s">
        <v>79</v>
      </c>
      <c r="BK166" s="206">
        <f>ROUND(I166*H166,2)</f>
        <v>0</v>
      </c>
      <c r="BL166" s="19" t="s">
        <v>964</v>
      </c>
      <c r="BM166" s="205" t="s">
        <v>5628</v>
      </c>
    </row>
    <row r="167" spans="1:65" s="2" customFormat="1" ht="16.5" customHeight="1">
      <c r="A167" s="36"/>
      <c r="B167" s="37"/>
      <c r="C167" s="194" t="s">
        <v>471</v>
      </c>
      <c r="D167" s="194" t="s">
        <v>195</v>
      </c>
      <c r="E167" s="195" t="s">
        <v>5629</v>
      </c>
      <c r="F167" s="196" t="s">
        <v>5630</v>
      </c>
      <c r="G167" s="197" t="s">
        <v>391</v>
      </c>
      <c r="H167" s="198">
        <v>69</v>
      </c>
      <c r="I167" s="199"/>
      <c r="J167" s="200">
        <f>ROUND(I167*H167,2)</f>
        <v>0</v>
      </c>
      <c r="K167" s="196" t="s">
        <v>199</v>
      </c>
      <c r="L167" s="41"/>
      <c r="M167" s="201" t="s">
        <v>19</v>
      </c>
      <c r="N167" s="202" t="s">
        <v>43</v>
      </c>
      <c r="O167" s="66"/>
      <c r="P167" s="203">
        <f>O167*H167</f>
        <v>0</v>
      </c>
      <c r="Q167" s="203">
        <v>0</v>
      </c>
      <c r="R167" s="203">
        <f>Q167*H167</f>
        <v>0</v>
      </c>
      <c r="S167" s="203">
        <v>0</v>
      </c>
      <c r="T167" s="204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205" t="s">
        <v>575</v>
      </c>
      <c r="AT167" s="205" t="s">
        <v>195</v>
      </c>
      <c r="AU167" s="205" t="s">
        <v>81</v>
      </c>
      <c r="AY167" s="19" t="s">
        <v>193</v>
      </c>
      <c r="BE167" s="206">
        <f>IF(N167="základní",J167,0)</f>
        <v>0</v>
      </c>
      <c r="BF167" s="206">
        <f>IF(N167="snížená",J167,0)</f>
        <v>0</v>
      </c>
      <c r="BG167" s="206">
        <f>IF(N167="zákl. přenesená",J167,0)</f>
        <v>0</v>
      </c>
      <c r="BH167" s="206">
        <f>IF(N167="sníž. přenesená",J167,0)</f>
        <v>0</v>
      </c>
      <c r="BI167" s="206">
        <f>IF(N167="nulová",J167,0)</f>
        <v>0</v>
      </c>
      <c r="BJ167" s="19" t="s">
        <v>79</v>
      </c>
      <c r="BK167" s="206">
        <f>ROUND(I167*H167,2)</f>
        <v>0</v>
      </c>
      <c r="BL167" s="19" t="s">
        <v>575</v>
      </c>
      <c r="BM167" s="205" t="s">
        <v>5631</v>
      </c>
    </row>
    <row r="168" spans="1:65" s="14" customFormat="1">
      <c r="B168" s="218"/>
      <c r="C168" s="219"/>
      <c r="D168" s="209" t="s">
        <v>202</v>
      </c>
      <c r="E168" s="220" t="s">
        <v>19</v>
      </c>
      <c r="F168" s="221" t="s">
        <v>5632</v>
      </c>
      <c r="G168" s="219"/>
      <c r="H168" s="222">
        <v>69</v>
      </c>
      <c r="I168" s="223"/>
      <c r="J168" s="219"/>
      <c r="K168" s="219"/>
      <c r="L168" s="224"/>
      <c r="M168" s="225"/>
      <c r="N168" s="226"/>
      <c r="O168" s="226"/>
      <c r="P168" s="226"/>
      <c r="Q168" s="226"/>
      <c r="R168" s="226"/>
      <c r="S168" s="226"/>
      <c r="T168" s="227"/>
      <c r="AT168" s="228" t="s">
        <v>202</v>
      </c>
      <c r="AU168" s="228" t="s">
        <v>81</v>
      </c>
      <c r="AV168" s="14" t="s">
        <v>81</v>
      </c>
      <c r="AW168" s="14" t="s">
        <v>33</v>
      </c>
      <c r="AX168" s="14" t="s">
        <v>72</v>
      </c>
      <c r="AY168" s="228" t="s">
        <v>193</v>
      </c>
    </row>
    <row r="169" spans="1:65" s="2" customFormat="1" ht="16.5" customHeight="1">
      <c r="A169" s="36"/>
      <c r="B169" s="37"/>
      <c r="C169" s="194" t="s">
        <v>476</v>
      </c>
      <c r="D169" s="194" t="s">
        <v>195</v>
      </c>
      <c r="E169" s="195" t="s">
        <v>5633</v>
      </c>
      <c r="F169" s="196" t="s">
        <v>5634</v>
      </c>
      <c r="G169" s="197" t="s">
        <v>391</v>
      </c>
      <c r="H169" s="198">
        <v>69</v>
      </c>
      <c r="I169" s="199"/>
      <c r="J169" s="200">
        <f>ROUND(I169*H169,2)</f>
        <v>0</v>
      </c>
      <c r="K169" s="196" t="s">
        <v>199</v>
      </c>
      <c r="L169" s="41"/>
      <c r="M169" s="201" t="s">
        <v>19</v>
      </c>
      <c r="N169" s="202" t="s">
        <v>43</v>
      </c>
      <c r="O169" s="66"/>
      <c r="P169" s="203">
        <f>O169*H169</f>
        <v>0</v>
      </c>
      <c r="Q169" s="203">
        <v>0</v>
      </c>
      <c r="R169" s="203">
        <f>Q169*H169</f>
        <v>0</v>
      </c>
      <c r="S169" s="203">
        <v>0</v>
      </c>
      <c r="T169" s="204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205" t="s">
        <v>575</v>
      </c>
      <c r="AT169" s="205" t="s">
        <v>195</v>
      </c>
      <c r="AU169" s="205" t="s">
        <v>81</v>
      </c>
      <c r="AY169" s="19" t="s">
        <v>193</v>
      </c>
      <c r="BE169" s="206">
        <f>IF(N169="základní",J169,0)</f>
        <v>0</v>
      </c>
      <c r="BF169" s="206">
        <f>IF(N169="snížená",J169,0)</f>
        <v>0</v>
      </c>
      <c r="BG169" s="206">
        <f>IF(N169="zákl. přenesená",J169,0)</f>
        <v>0</v>
      </c>
      <c r="BH169" s="206">
        <f>IF(N169="sníž. přenesená",J169,0)</f>
        <v>0</v>
      </c>
      <c r="BI169" s="206">
        <f>IF(N169="nulová",J169,0)</f>
        <v>0</v>
      </c>
      <c r="BJ169" s="19" t="s">
        <v>79</v>
      </c>
      <c r="BK169" s="206">
        <f>ROUND(I169*H169,2)</f>
        <v>0</v>
      </c>
      <c r="BL169" s="19" t="s">
        <v>575</v>
      </c>
      <c r="BM169" s="205" t="s">
        <v>5635</v>
      </c>
    </row>
    <row r="170" spans="1:65" s="14" customFormat="1">
      <c r="B170" s="218"/>
      <c r="C170" s="219"/>
      <c r="D170" s="209" t="s">
        <v>202</v>
      </c>
      <c r="E170" s="220" t="s">
        <v>19</v>
      </c>
      <c r="F170" s="221" t="s">
        <v>5632</v>
      </c>
      <c r="G170" s="219"/>
      <c r="H170" s="222">
        <v>69</v>
      </c>
      <c r="I170" s="223"/>
      <c r="J170" s="219"/>
      <c r="K170" s="219"/>
      <c r="L170" s="224"/>
      <c r="M170" s="278"/>
      <c r="N170" s="279"/>
      <c r="O170" s="279"/>
      <c r="P170" s="279"/>
      <c r="Q170" s="279"/>
      <c r="R170" s="279"/>
      <c r="S170" s="279"/>
      <c r="T170" s="280"/>
      <c r="AT170" s="228" t="s">
        <v>202</v>
      </c>
      <c r="AU170" s="228" t="s">
        <v>81</v>
      </c>
      <c r="AV170" s="14" t="s">
        <v>81</v>
      </c>
      <c r="AW170" s="14" t="s">
        <v>33</v>
      </c>
      <c r="AX170" s="14" t="s">
        <v>72</v>
      </c>
      <c r="AY170" s="228" t="s">
        <v>193</v>
      </c>
    </row>
    <row r="171" spans="1:65" s="2" customFormat="1" ht="6.95" customHeight="1">
      <c r="A171" s="36"/>
      <c r="B171" s="49"/>
      <c r="C171" s="50"/>
      <c r="D171" s="50"/>
      <c r="E171" s="50"/>
      <c r="F171" s="50"/>
      <c r="G171" s="50"/>
      <c r="H171" s="50"/>
      <c r="I171" s="144"/>
      <c r="J171" s="50"/>
      <c r="K171" s="50"/>
      <c r="L171" s="41"/>
      <c r="M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</sheetData>
  <sheetProtection algorithmName="SHA-512" hashValue="0sIUpYNVhfik5AjTFf1pjzzxOZ0sI+5AJ3Li4Fzb9DdHml3w5fQdot6aZJEwTEZC3r3cQKXj2asaq09TZXYBuA==" saltValue="7uk0bmmTBwQG+Lb3z+nBfegi+06yFeHZgujIo3wXYAybpnAR3Fno49njmRzdccsypbpRikNkfcmnKpveKm2gYQ==" spinCount="100000" sheet="1" objects="1" scenarios="1" formatColumns="0" formatRows="0" autoFilter="0"/>
  <autoFilter ref="C87:K170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pageSetUpPr fitToPage="1"/>
  </sheetPr>
  <dimension ref="A2:BM94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126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2" customFormat="1" ht="12" customHeight="1">
      <c r="A8" s="36"/>
      <c r="B8" s="41"/>
      <c r="C8" s="36"/>
      <c r="D8" s="116" t="s">
        <v>128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12" t="s">
        <v>5636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11. 11. 2020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13" t="str">
        <f>'Rekapitulace stavby'!E14</f>
        <v>Vyplň údaj</v>
      </c>
      <c r="F18" s="414"/>
      <c r="G18" s="414"/>
      <c r="H18" s="414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35</v>
      </c>
      <c r="F24" s="36"/>
      <c r="G24" s="36"/>
      <c r="H24" s="36"/>
      <c r="I24" s="119" t="s">
        <v>28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21"/>
      <c r="B27" s="122"/>
      <c r="C27" s="121"/>
      <c r="D27" s="121"/>
      <c r="E27" s="415" t="s">
        <v>19</v>
      </c>
      <c r="F27" s="415"/>
      <c r="G27" s="415"/>
      <c r="H27" s="415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ROUND(J80,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ROUND((SUM(BE80:BE93)),  2)</f>
        <v>0</v>
      </c>
      <c r="G33" s="36"/>
      <c r="H33" s="36"/>
      <c r="I33" s="133">
        <v>0.21</v>
      </c>
      <c r="J33" s="132">
        <f>ROUND(((SUM(BE80:BE93))*I33),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ROUND((SUM(BF80:BF93)),  2)</f>
        <v>0</v>
      </c>
      <c r="G34" s="36"/>
      <c r="H34" s="36"/>
      <c r="I34" s="133">
        <v>0.15</v>
      </c>
      <c r="J34" s="132">
        <f>ROUND(((SUM(BF80:BF93))*I34),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ROUND((SUM(BG80:BG93)),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ROUND((SUM(BH80:BH93)),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ROUND((SUM(BI80:BI93)),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132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7" t="str">
        <f>E7</f>
        <v>Novostavba víceúčelových objektů na p.č.1542/1 a 1521/2 v k.ú.Cetoraz</v>
      </c>
      <c r="F48" s="408"/>
      <c r="G48" s="408"/>
      <c r="H48" s="40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66" t="str">
        <f>E9</f>
        <v>VON - Vedlejší a ostatní náklady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Cetoraz</v>
      </c>
      <c r="G52" s="38"/>
      <c r="H52" s="38"/>
      <c r="I52" s="119" t="s">
        <v>23</v>
      </c>
      <c r="J52" s="61" t="str">
        <f>IF(J12="","",J12)</f>
        <v>11. 11. 2020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40.15" customHeight="1">
      <c r="A54" s="36"/>
      <c r="B54" s="37"/>
      <c r="C54" s="31" t="s">
        <v>25</v>
      </c>
      <c r="D54" s="38"/>
      <c r="E54" s="38"/>
      <c r="F54" s="29" t="str">
        <f>E15</f>
        <v>Obec Cetoraz, Cetoraz 206, 39411 Cetoraz</v>
      </c>
      <c r="G54" s="38"/>
      <c r="H54" s="38"/>
      <c r="I54" s="119" t="s">
        <v>31</v>
      </c>
      <c r="J54" s="34" t="str">
        <f>E21</f>
        <v>Ing.Josef Slabý, Arnolec 30, 58827 Jamné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>Fr.Neuwirth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133</v>
      </c>
      <c r="D57" s="149"/>
      <c r="E57" s="149"/>
      <c r="F57" s="149"/>
      <c r="G57" s="149"/>
      <c r="H57" s="149"/>
      <c r="I57" s="150"/>
      <c r="J57" s="151" t="s">
        <v>134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J80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135</v>
      </c>
    </row>
    <row r="60" spans="1:47" s="9" customFormat="1" ht="24.95" customHeight="1">
      <c r="B60" s="153"/>
      <c r="C60" s="154"/>
      <c r="D60" s="155" t="s">
        <v>5637</v>
      </c>
      <c r="E60" s="156"/>
      <c r="F60" s="156"/>
      <c r="G60" s="156"/>
      <c r="H60" s="156"/>
      <c r="I60" s="157"/>
      <c r="J60" s="158">
        <f>J81</f>
        <v>0</v>
      </c>
      <c r="K60" s="154"/>
      <c r="L60" s="159"/>
    </row>
    <row r="61" spans="1:47" s="2" customFormat="1" ht="21.75" customHeight="1">
      <c r="A61" s="36"/>
      <c r="B61" s="37"/>
      <c r="C61" s="38"/>
      <c r="D61" s="38"/>
      <c r="E61" s="38"/>
      <c r="F61" s="38"/>
      <c r="G61" s="38"/>
      <c r="H61" s="38"/>
      <c r="I61" s="117"/>
      <c r="J61" s="38"/>
      <c r="K61" s="38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6.95" customHeight="1">
      <c r="A62" s="36"/>
      <c r="B62" s="49"/>
      <c r="C62" s="50"/>
      <c r="D62" s="50"/>
      <c r="E62" s="50"/>
      <c r="F62" s="50"/>
      <c r="G62" s="50"/>
      <c r="H62" s="50"/>
      <c r="I62" s="144"/>
      <c r="J62" s="50"/>
      <c r="K62" s="50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6" spans="1:63" s="2" customFormat="1" ht="6.95" customHeight="1">
      <c r="A66" s="36"/>
      <c r="B66" s="51"/>
      <c r="C66" s="52"/>
      <c r="D66" s="52"/>
      <c r="E66" s="52"/>
      <c r="F66" s="52"/>
      <c r="G66" s="52"/>
      <c r="H66" s="52"/>
      <c r="I66" s="147"/>
      <c r="J66" s="52"/>
      <c r="K66" s="52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63" s="2" customFormat="1" ht="24.95" customHeight="1">
      <c r="A67" s="36"/>
      <c r="B67" s="37"/>
      <c r="C67" s="25" t="s">
        <v>178</v>
      </c>
      <c r="D67" s="38"/>
      <c r="E67" s="38"/>
      <c r="F67" s="38"/>
      <c r="G67" s="38"/>
      <c r="H67" s="38"/>
      <c r="I67" s="117"/>
      <c r="J67" s="38"/>
      <c r="K67" s="38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spans="1:63" s="2" customFormat="1" ht="6.95" customHeight="1">
      <c r="A68" s="36"/>
      <c r="B68" s="37"/>
      <c r="C68" s="38"/>
      <c r="D68" s="38"/>
      <c r="E68" s="38"/>
      <c r="F68" s="38"/>
      <c r="G68" s="38"/>
      <c r="H68" s="38"/>
      <c r="I68" s="117"/>
      <c r="J68" s="38"/>
      <c r="K68" s="38"/>
      <c r="L68" s="11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63" s="2" customFormat="1" ht="12" customHeight="1">
      <c r="A69" s="36"/>
      <c r="B69" s="37"/>
      <c r="C69" s="31" t="s">
        <v>16</v>
      </c>
      <c r="D69" s="38"/>
      <c r="E69" s="38"/>
      <c r="F69" s="38"/>
      <c r="G69" s="38"/>
      <c r="H69" s="38"/>
      <c r="I69" s="117"/>
      <c r="J69" s="38"/>
      <c r="K69" s="38"/>
      <c r="L69" s="11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63" s="2" customFormat="1" ht="16.5" customHeight="1">
      <c r="A70" s="36"/>
      <c r="B70" s="37"/>
      <c r="C70" s="38"/>
      <c r="D70" s="38"/>
      <c r="E70" s="407" t="str">
        <f>E7</f>
        <v>Novostavba víceúčelových objektů na p.č.1542/1 a 1521/2 v k.ú.Cetoraz</v>
      </c>
      <c r="F70" s="408"/>
      <c r="G70" s="408"/>
      <c r="H70" s="408"/>
      <c r="I70" s="117"/>
      <c r="J70" s="38"/>
      <c r="K70" s="38"/>
      <c r="L70" s="118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63" s="2" customFormat="1" ht="12" customHeight="1">
      <c r="A71" s="36"/>
      <c r="B71" s="37"/>
      <c r="C71" s="31" t="s">
        <v>128</v>
      </c>
      <c r="D71" s="38"/>
      <c r="E71" s="38"/>
      <c r="F71" s="38"/>
      <c r="G71" s="38"/>
      <c r="H71" s="38"/>
      <c r="I71" s="117"/>
      <c r="J71" s="38"/>
      <c r="K71" s="38"/>
      <c r="L71" s="118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63" s="2" customFormat="1" ht="16.5" customHeight="1">
      <c r="A72" s="36"/>
      <c r="B72" s="37"/>
      <c r="C72" s="38"/>
      <c r="D72" s="38"/>
      <c r="E72" s="366" t="str">
        <f>E9</f>
        <v>VON - Vedlejší a ostatní náklady</v>
      </c>
      <c r="F72" s="406"/>
      <c r="G72" s="406"/>
      <c r="H72" s="406"/>
      <c r="I72" s="117"/>
      <c r="J72" s="38"/>
      <c r="K72" s="38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63" s="2" customFormat="1" ht="6.95" customHeight="1">
      <c r="A73" s="36"/>
      <c r="B73" s="37"/>
      <c r="C73" s="38"/>
      <c r="D73" s="38"/>
      <c r="E73" s="38"/>
      <c r="F73" s="38"/>
      <c r="G73" s="38"/>
      <c r="H73" s="38"/>
      <c r="I73" s="117"/>
      <c r="J73" s="38"/>
      <c r="K73" s="38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63" s="2" customFormat="1" ht="12" customHeight="1">
      <c r="A74" s="36"/>
      <c r="B74" s="37"/>
      <c r="C74" s="31" t="s">
        <v>21</v>
      </c>
      <c r="D74" s="38"/>
      <c r="E74" s="38"/>
      <c r="F74" s="29" t="str">
        <f>F12</f>
        <v>Cetoraz</v>
      </c>
      <c r="G74" s="38"/>
      <c r="H74" s="38"/>
      <c r="I74" s="119" t="s">
        <v>23</v>
      </c>
      <c r="J74" s="61" t="str">
        <f>IF(J12="","",J12)</f>
        <v>11. 11. 2020</v>
      </c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63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63" s="2" customFormat="1" ht="40.15" customHeight="1">
      <c r="A76" s="36"/>
      <c r="B76" s="37"/>
      <c r="C76" s="31" t="s">
        <v>25</v>
      </c>
      <c r="D76" s="38"/>
      <c r="E76" s="38"/>
      <c r="F76" s="29" t="str">
        <f>E15</f>
        <v>Obec Cetoraz, Cetoraz 206, 39411 Cetoraz</v>
      </c>
      <c r="G76" s="38"/>
      <c r="H76" s="38"/>
      <c r="I76" s="119" t="s">
        <v>31</v>
      </c>
      <c r="J76" s="34" t="str">
        <f>E21</f>
        <v>Ing.Josef Slabý, Arnolec 30, 58827 Jamné</v>
      </c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63" s="2" customFormat="1" ht="15.2" customHeight="1">
      <c r="A77" s="36"/>
      <c r="B77" s="37"/>
      <c r="C77" s="31" t="s">
        <v>29</v>
      </c>
      <c r="D77" s="38"/>
      <c r="E77" s="38"/>
      <c r="F77" s="29" t="str">
        <f>IF(E18="","",E18)</f>
        <v>Vyplň údaj</v>
      </c>
      <c r="G77" s="38"/>
      <c r="H77" s="38"/>
      <c r="I77" s="119" t="s">
        <v>34</v>
      </c>
      <c r="J77" s="34" t="str">
        <f>E24</f>
        <v>Fr.Neuwirth</v>
      </c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63" s="2" customFormat="1" ht="10.35" customHeight="1">
      <c r="A78" s="36"/>
      <c r="B78" s="37"/>
      <c r="C78" s="38"/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63" s="11" customFormat="1" ht="29.25" customHeight="1">
      <c r="A79" s="166"/>
      <c r="B79" s="167"/>
      <c r="C79" s="168" t="s">
        <v>179</v>
      </c>
      <c r="D79" s="169" t="s">
        <v>57</v>
      </c>
      <c r="E79" s="169" t="s">
        <v>53</v>
      </c>
      <c r="F79" s="169" t="s">
        <v>54</v>
      </c>
      <c r="G79" s="169" t="s">
        <v>180</v>
      </c>
      <c r="H79" s="169" t="s">
        <v>181</v>
      </c>
      <c r="I79" s="170" t="s">
        <v>182</v>
      </c>
      <c r="J79" s="169" t="s">
        <v>134</v>
      </c>
      <c r="K79" s="171" t="s">
        <v>183</v>
      </c>
      <c r="L79" s="172"/>
      <c r="M79" s="70" t="s">
        <v>19</v>
      </c>
      <c r="N79" s="71" t="s">
        <v>42</v>
      </c>
      <c r="O79" s="71" t="s">
        <v>184</v>
      </c>
      <c r="P79" s="71" t="s">
        <v>185</v>
      </c>
      <c r="Q79" s="71" t="s">
        <v>186</v>
      </c>
      <c r="R79" s="71" t="s">
        <v>187</v>
      </c>
      <c r="S79" s="71" t="s">
        <v>188</v>
      </c>
      <c r="T79" s="72" t="s">
        <v>189</v>
      </c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</row>
    <row r="80" spans="1:63" s="2" customFormat="1" ht="22.9" customHeight="1">
      <c r="A80" s="36"/>
      <c r="B80" s="37"/>
      <c r="C80" s="77" t="s">
        <v>190</v>
      </c>
      <c r="D80" s="38"/>
      <c r="E80" s="38"/>
      <c r="F80" s="38"/>
      <c r="G80" s="38"/>
      <c r="H80" s="38"/>
      <c r="I80" s="117"/>
      <c r="J80" s="173">
        <f>BK80</f>
        <v>0</v>
      </c>
      <c r="K80" s="38"/>
      <c r="L80" s="41"/>
      <c r="M80" s="73"/>
      <c r="N80" s="174"/>
      <c r="O80" s="74"/>
      <c r="P80" s="175">
        <f>P81</f>
        <v>0</v>
      </c>
      <c r="Q80" s="74"/>
      <c r="R80" s="175">
        <f>R81</f>
        <v>0</v>
      </c>
      <c r="S80" s="74"/>
      <c r="T80" s="176">
        <f>T81</f>
        <v>0</v>
      </c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T80" s="19" t="s">
        <v>71</v>
      </c>
      <c r="AU80" s="19" t="s">
        <v>135</v>
      </c>
      <c r="BK80" s="177">
        <f>BK81</f>
        <v>0</v>
      </c>
    </row>
    <row r="81" spans="1:65" s="12" customFormat="1" ht="25.9" customHeight="1">
      <c r="B81" s="178"/>
      <c r="C81" s="179"/>
      <c r="D81" s="180" t="s">
        <v>71</v>
      </c>
      <c r="E81" s="181" t="s">
        <v>2728</v>
      </c>
      <c r="F81" s="181" t="s">
        <v>125</v>
      </c>
      <c r="G81" s="179"/>
      <c r="H81" s="179"/>
      <c r="I81" s="182"/>
      <c r="J81" s="183">
        <f>BK81</f>
        <v>0</v>
      </c>
      <c r="K81" s="179"/>
      <c r="L81" s="184"/>
      <c r="M81" s="185"/>
      <c r="N81" s="186"/>
      <c r="O81" s="186"/>
      <c r="P81" s="187">
        <f>SUM(P82:P93)</f>
        <v>0</v>
      </c>
      <c r="Q81" s="186"/>
      <c r="R81" s="187">
        <f>SUM(R82:R93)</f>
        <v>0</v>
      </c>
      <c r="S81" s="186"/>
      <c r="T81" s="188">
        <f>SUM(T82:T93)</f>
        <v>0</v>
      </c>
      <c r="AR81" s="189" t="s">
        <v>200</v>
      </c>
      <c r="AT81" s="190" t="s">
        <v>71</v>
      </c>
      <c r="AU81" s="190" t="s">
        <v>72</v>
      </c>
      <c r="AY81" s="189" t="s">
        <v>193</v>
      </c>
      <c r="BK81" s="191">
        <f>SUM(BK82:BK93)</f>
        <v>0</v>
      </c>
    </row>
    <row r="82" spans="1:65" s="2" customFormat="1" ht="44.25" customHeight="1">
      <c r="A82" s="36"/>
      <c r="B82" s="37"/>
      <c r="C82" s="194" t="s">
        <v>79</v>
      </c>
      <c r="D82" s="194" t="s">
        <v>195</v>
      </c>
      <c r="E82" s="195" t="s">
        <v>5638</v>
      </c>
      <c r="F82" s="196" t="s">
        <v>5639</v>
      </c>
      <c r="G82" s="197" t="s">
        <v>2177</v>
      </c>
      <c r="H82" s="198">
        <v>1</v>
      </c>
      <c r="I82" s="199"/>
      <c r="J82" s="200">
        <f t="shared" ref="J82:J92" si="0">ROUND(I82*H82,2)</f>
        <v>0</v>
      </c>
      <c r="K82" s="196" t="s">
        <v>19</v>
      </c>
      <c r="L82" s="41"/>
      <c r="M82" s="201" t="s">
        <v>19</v>
      </c>
      <c r="N82" s="202" t="s">
        <v>43</v>
      </c>
      <c r="O82" s="66"/>
      <c r="P82" s="203">
        <f t="shared" ref="P82:P92" si="1">O82*H82</f>
        <v>0</v>
      </c>
      <c r="Q82" s="203">
        <v>0</v>
      </c>
      <c r="R82" s="203">
        <f t="shared" ref="R82:R92" si="2">Q82*H82</f>
        <v>0</v>
      </c>
      <c r="S82" s="203">
        <v>0</v>
      </c>
      <c r="T82" s="204">
        <f t="shared" ref="T82:T92" si="3">S82*H82</f>
        <v>0</v>
      </c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R82" s="205" t="s">
        <v>5640</v>
      </c>
      <c r="AT82" s="205" t="s">
        <v>195</v>
      </c>
      <c r="AU82" s="205" t="s">
        <v>79</v>
      </c>
      <c r="AY82" s="19" t="s">
        <v>193</v>
      </c>
      <c r="BE82" s="206">
        <f t="shared" ref="BE82:BE92" si="4">IF(N82="základní",J82,0)</f>
        <v>0</v>
      </c>
      <c r="BF82" s="206">
        <f t="shared" ref="BF82:BF92" si="5">IF(N82="snížená",J82,0)</f>
        <v>0</v>
      </c>
      <c r="BG82" s="206">
        <f t="shared" ref="BG82:BG92" si="6">IF(N82="zákl. přenesená",J82,0)</f>
        <v>0</v>
      </c>
      <c r="BH82" s="206">
        <f t="shared" ref="BH82:BH92" si="7">IF(N82="sníž. přenesená",J82,0)</f>
        <v>0</v>
      </c>
      <c r="BI82" s="206">
        <f t="shared" ref="BI82:BI92" si="8">IF(N82="nulová",J82,0)</f>
        <v>0</v>
      </c>
      <c r="BJ82" s="19" t="s">
        <v>79</v>
      </c>
      <c r="BK82" s="206">
        <f t="shared" ref="BK82:BK92" si="9">ROUND(I82*H82,2)</f>
        <v>0</v>
      </c>
      <c r="BL82" s="19" t="s">
        <v>5640</v>
      </c>
      <c r="BM82" s="205" t="s">
        <v>248</v>
      </c>
    </row>
    <row r="83" spans="1:65" s="2" customFormat="1" ht="33" customHeight="1">
      <c r="A83" s="36"/>
      <c r="B83" s="37"/>
      <c r="C83" s="194" t="s">
        <v>81</v>
      </c>
      <c r="D83" s="194" t="s">
        <v>195</v>
      </c>
      <c r="E83" s="195" t="s">
        <v>5641</v>
      </c>
      <c r="F83" s="196" t="s">
        <v>5642</v>
      </c>
      <c r="G83" s="197" t="s">
        <v>2177</v>
      </c>
      <c r="H83" s="198">
        <v>1</v>
      </c>
      <c r="I83" s="199"/>
      <c r="J83" s="200">
        <f t="shared" si="0"/>
        <v>0</v>
      </c>
      <c r="K83" s="196" t="s">
        <v>19</v>
      </c>
      <c r="L83" s="41"/>
      <c r="M83" s="201" t="s">
        <v>19</v>
      </c>
      <c r="N83" s="202" t="s">
        <v>43</v>
      </c>
      <c r="O83" s="66"/>
      <c r="P83" s="203">
        <f t="shared" si="1"/>
        <v>0</v>
      </c>
      <c r="Q83" s="203">
        <v>0</v>
      </c>
      <c r="R83" s="203">
        <f t="shared" si="2"/>
        <v>0</v>
      </c>
      <c r="S83" s="203">
        <v>0</v>
      </c>
      <c r="T83" s="204">
        <f t="shared" si="3"/>
        <v>0</v>
      </c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R83" s="205" t="s">
        <v>5640</v>
      </c>
      <c r="AT83" s="205" t="s">
        <v>195</v>
      </c>
      <c r="AU83" s="205" t="s">
        <v>79</v>
      </c>
      <c r="AY83" s="19" t="s">
        <v>193</v>
      </c>
      <c r="BE83" s="206">
        <f t="shared" si="4"/>
        <v>0</v>
      </c>
      <c r="BF83" s="206">
        <f t="shared" si="5"/>
        <v>0</v>
      </c>
      <c r="BG83" s="206">
        <f t="shared" si="6"/>
        <v>0</v>
      </c>
      <c r="BH83" s="206">
        <f t="shared" si="7"/>
        <v>0</v>
      </c>
      <c r="BI83" s="206">
        <f t="shared" si="8"/>
        <v>0</v>
      </c>
      <c r="BJ83" s="19" t="s">
        <v>79</v>
      </c>
      <c r="BK83" s="206">
        <f t="shared" si="9"/>
        <v>0</v>
      </c>
      <c r="BL83" s="19" t="s">
        <v>5640</v>
      </c>
      <c r="BM83" s="205" t="s">
        <v>291</v>
      </c>
    </row>
    <row r="84" spans="1:65" s="2" customFormat="1" ht="21.75" customHeight="1">
      <c r="A84" s="36"/>
      <c r="B84" s="37"/>
      <c r="C84" s="194" t="s">
        <v>209</v>
      </c>
      <c r="D84" s="194" t="s">
        <v>195</v>
      </c>
      <c r="E84" s="195" t="s">
        <v>5643</v>
      </c>
      <c r="F84" s="196" t="s">
        <v>5644</v>
      </c>
      <c r="G84" s="197" t="s">
        <v>1360</v>
      </c>
      <c r="H84" s="198">
        <v>1</v>
      </c>
      <c r="I84" s="199"/>
      <c r="J84" s="200">
        <f t="shared" si="0"/>
        <v>0</v>
      </c>
      <c r="K84" s="196" t="s">
        <v>19</v>
      </c>
      <c r="L84" s="41"/>
      <c r="M84" s="201" t="s">
        <v>19</v>
      </c>
      <c r="N84" s="202" t="s">
        <v>43</v>
      </c>
      <c r="O84" s="66"/>
      <c r="P84" s="203">
        <f t="shared" si="1"/>
        <v>0</v>
      </c>
      <c r="Q84" s="203">
        <v>0</v>
      </c>
      <c r="R84" s="203">
        <f t="shared" si="2"/>
        <v>0</v>
      </c>
      <c r="S84" s="203">
        <v>0</v>
      </c>
      <c r="T84" s="204">
        <f t="shared" si="3"/>
        <v>0</v>
      </c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R84" s="205" t="s">
        <v>5640</v>
      </c>
      <c r="AT84" s="205" t="s">
        <v>195</v>
      </c>
      <c r="AU84" s="205" t="s">
        <v>79</v>
      </c>
      <c r="AY84" s="19" t="s">
        <v>193</v>
      </c>
      <c r="BE84" s="206">
        <f t="shared" si="4"/>
        <v>0</v>
      </c>
      <c r="BF84" s="206">
        <f t="shared" si="5"/>
        <v>0</v>
      </c>
      <c r="BG84" s="206">
        <f t="shared" si="6"/>
        <v>0</v>
      </c>
      <c r="BH84" s="206">
        <f t="shared" si="7"/>
        <v>0</v>
      </c>
      <c r="BI84" s="206">
        <f t="shared" si="8"/>
        <v>0</v>
      </c>
      <c r="BJ84" s="19" t="s">
        <v>79</v>
      </c>
      <c r="BK84" s="206">
        <f t="shared" si="9"/>
        <v>0</v>
      </c>
      <c r="BL84" s="19" t="s">
        <v>5640</v>
      </c>
      <c r="BM84" s="205" t="s">
        <v>5645</v>
      </c>
    </row>
    <row r="85" spans="1:65" s="2" customFormat="1" ht="33" customHeight="1">
      <c r="A85" s="36"/>
      <c r="B85" s="37"/>
      <c r="C85" s="194" t="s">
        <v>200</v>
      </c>
      <c r="D85" s="194" t="s">
        <v>195</v>
      </c>
      <c r="E85" s="195" t="s">
        <v>5646</v>
      </c>
      <c r="F85" s="196" t="s">
        <v>5647</v>
      </c>
      <c r="G85" s="197" t="s">
        <v>2177</v>
      </c>
      <c r="H85" s="198">
        <v>1</v>
      </c>
      <c r="I85" s="199"/>
      <c r="J85" s="200">
        <f t="shared" si="0"/>
        <v>0</v>
      </c>
      <c r="K85" s="196" t="s">
        <v>19</v>
      </c>
      <c r="L85" s="41"/>
      <c r="M85" s="201" t="s">
        <v>19</v>
      </c>
      <c r="N85" s="202" t="s">
        <v>43</v>
      </c>
      <c r="O85" s="66"/>
      <c r="P85" s="203">
        <f t="shared" si="1"/>
        <v>0</v>
      </c>
      <c r="Q85" s="203">
        <v>0</v>
      </c>
      <c r="R85" s="203">
        <f t="shared" si="2"/>
        <v>0</v>
      </c>
      <c r="S85" s="203">
        <v>0</v>
      </c>
      <c r="T85" s="204">
        <f t="shared" si="3"/>
        <v>0</v>
      </c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R85" s="205" t="s">
        <v>5640</v>
      </c>
      <c r="AT85" s="205" t="s">
        <v>195</v>
      </c>
      <c r="AU85" s="205" t="s">
        <v>79</v>
      </c>
      <c r="AY85" s="19" t="s">
        <v>193</v>
      </c>
      <c r="BE85" s="206">
        <f t="shared" si="4"/>
        <v>0</v>
      </c>
      <c r="BF85" s="206">
        <f t="shared" si="5"/>
        <v>0</v>
      </c>
      <c r="BG85" s="206">
        <f t="shared" si="6"/>
        <v>0</v>
      </c>
      <c r="BH85" s="206">
        <f t="shared" si="7"/>
        <v>0</v>
      </c>
      <c r="BI85" s="206">
        <f t="shared" si="8"/>
        <v>0</v>
      </c>
      <c r="BJ85" s="19" t="s">
        <v>79</v>
      </c>
      <c r="BK85" s="206">
        <f t="shared" si="9"/>
        <v>0</v>
      </c>
      <c r="BL85" s="19" t="s">
        <v>5640</v>
      </c>
      <c r="BM85" s="205" t="s">
        <v>302</v>
      </c>
    </row>
    <row r="86" spans="1:65" s="2" customFormat="1" ht="33" customHeight="1">
      <c r="A86" s="36"/>
      <c r="B86" s="37"/>
      <c r="C86" s="194" t="s">
        <v>233</v>
      </c>
      <c r="D86" s="194" t="s">
        <v>195</v>
      </c>
      <c r="E86" s="195" t="s">
        <v>5648</v>
      </c>
      <c r="F86" s="196" t="s">
        <v>5649</v>
      </c>
      <c r="G86" s="197" t="s">
        <v>2177</v>
      </c>
      <c r="H86" s="198">
        <v>1</v>
      </c>
      <c r="I86" s="199"/>
      <c r="J86" s="200">
        <f t="shared" si="0"/>
        <v>0</v>
      </c>
      <c r="K86" s="196" t="s">
        <v>19</v>
      </c>
      <c r="L86" s="41"/>
      <c r="M86" s="201" t="s">
        <v>19</v>
      </c>
      <c r="N86" s="202" t="s">
        <v>43</v>
      </c>
      <c r="O86" s="66"/>
      <c r="P86" s="203">
        <f t="shared" si="1"/>
        <v>0</v>
      </c>
      <c r="Q86" s="203">
        <v>0</v>
      </c>
      <c r="R86" s="203">
        <f t="shared" si="2"/>
        <v>0</v>
      </c>
      <c r="S86" s="203">
        <v>0</v>
      </c>
      <c r="T86" s="204">
        <f t="shared" si="3"/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R86" s="205" t="s">
        <v>5640</v>
      </c>
      <c r="AT86" s="205" t="s">
        <v>195</v>
      </c>
      <c r="AU86" s="205" t="s">
        <v>79</v>
      </c>
      <c r="AY86" s="19" t="s">
        <v>193</v>
      </c>
      <c r="BE86" s="206">
        <f t="shared" si="4"/>
        <v>0</v>
      </c>
      <c r="BF86" s="206">
        <f t="shared" si="5"/>
        <v>0</v>
      </c>
      <c r="BG86" s="206">
        <f t="shared" si="6"/>
        <v>0</v>
      </c>
      <c r="BH86" s="206">
        <f t="shared" si="7"/>
        <v>0</v>
      </c>
      <c r="BI86" s="206">
        <f t="shared" si="8"/>
        <v>0</v>
      </c>
      <c r="BJ86" s="19" t="s">
        <v>79</v>
      </c>
      <c r="BK86" s="206">
        <f t="shared" si="9"/>
        <v>0</v>
      </c>
      <c r="BL86" s="19" t="s">
        <v>5640</v>
      </c>
      <c r="BM86" s="205" t="s">
        <v>315</v>
      </c>
    </row>
    <row r="87" spans="1:65" s="2" customFormat="1" ht="33" customHeight="1">
      <c r="A87" s="36"/>
      <c r="B87" s="37"/>
      <c r="C87" s="194" t="s">
        <v>248</v>
      </c>
      <c r="D87" s="194" t="s">
        <v>195</v>
      </c>
      <c r="E87" s="195" t="s">
        <v>5650</v>
      </c>
      <c r="F87" s="196" t="s">
        <v>5651</v>
      </c>
      <c r="G87" s="197" t="s">
        <v>2177</v>
      </c>
      <c r="H87" s="198">
        <v>1</v>
      </c>
      <c r="I87" s="199"/>
      <c r="J87" s="200">
        <f t="shared" si="0"/>
        <v>0</v>
      </c>
      <c r="K87" s="196" t="s">
        <v>19</v>
      </c>
      <c r="L87" s="41"/>
      <c r="M87" s="201" t="s">
        <v>19</v>
      </c>
      <c r="N87" s="202" t="s">
        <v>43</v>
      </c>
      <c r="O87" s="66"/>
      <c r="P87" s="203">
        <f t="shared" si="1"/>
        <v>0</v>
      </c>
      <c r="Q87" s="203">
        <v>0</v>
      </c>
      <c r="R87" s="203">
        <f t="shared" si="2"/>
        <v>0</v>
      </c>
      <c r="S87" s="203">
        <v>0</v>
      </c>
      <c r="T87" s="204">
        <f t="shared" si="3"/>
        <v>0</v>
      </c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R87" s="205" t="s">
        <v>5640</v>
      </c>
      <c r="AT87" s="205" t="s">
        <v>195</v>
      </c>
      <c r="AU87" s="205" t="s">
        <v>79</v>
      </c>
      <c r="AY87" s="19" t="s">
        <v>193</v>
      </c>
      <c r="BE87" s="206">
        <f t="shared" si="4"/>
        <v>0</v>
      </c>
      <c r="BF87" s="206">
        <f t="shared" si="5"/>
        <v>0</v>
      </c>
      <c r="BG87" s="206">
        <f t="shared" si="6"/>
        <v>0</v>
      </c>
      <c r="BH87" s="206">
        <f t="shared" si="7"/>
        <v>0</v>
      </c>
      <c r="BI87" s="206">
        <f t="shared" si="8"/>
        <v>0</v>
      </c>
      <c r="BJ87" s="19" t="s">
        <v>79</v>
      </c>
      <c r="BK87" s="206">
        <f t="shared" si="9"/>
        <v>0</v>
      </c>
      <c r="BL87" s="19" t="s">
        <v>5640</v>
      </c>
      <c r="BM87" s="205" t="s">
        <v>325</v>
      </c>
    </row>
    <row r="88" spans="1:65" s="2" customFormat="1" ht="21.75" customHeight="1">
      <c r="A88" s="36"/>
      <c r="B88" s="37"/>
      <c r="C88" s="194" t="s">
        <v>252</v>
      </c>
      <c r="D88" s="194" t="s">
        <v>195</v>
      </c>
      <c r="E88" s="195" t="s">
        <v>5652</v>
      </c>
      <c r="F88" s="196" t="s">
        <v>5653</v>
      </c>
      <c r="G88" s="197" t="s">
        <v>2177</v>
      </c>
      <c r="H88" s="198">
        <v>1</v>
      </c>
      <c r="I88" s="199"/>
      <c r="J88" s="200">
        <f t="shared" si="0"/>
        <v>0</v>
      </c>
      <c r="K88" s="196" t="s">
        <v>19</v>
      </c>
      <c r="L88" s="41"/>
      <c r="M88" s="201" t="s">
        <v>19</v>
      </c>
      <c r="N88" s="202" t="s">
        <v>43</v>
      </c>
      <c r="O88" s="66"/>
      <c r="P88" s="203">
        <f t="shared" si="1"/>
        <v>0</v>
      </c>
      <c r="Q88" s="203">
        <v>0</v>
      </c>
      <c r="R88" s="203">
        <f t="shared" si="2"/>
        <v>0</v>
      </c>
      <c r="S88" s="203">
        <v>0</v>
      </c>
      <c r="T88" s="204">
        <f t="shared" si="3"/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205" t="s">
        <v>5640</v>
      </c>
      <c r="AT88" s="205" t="s">
        <v>195</v>
      </c>
      <c r="AU88" s="205" t="s">
        <v>79</v>
      </c>
      <c r="AY88" s="19" t="s">
        <v>193</v>
      </c>
      <c r="BE88" s="206">
        <f t="shared" si="4"/>
        <v>0</v>
      </c>
      <c r="BF88" s="206">
        <f t="shared" si="5"/>
        <v>0</v>
      </c>
      <c r="BG88" s="206">
        <f t="shared" si="6"/>
        <v>0</v>
      </c>
      <c r="BH88" s="206">
        <f t="shared" si="7"/>
        <v>0</v>
      </c>
      <c r="BI88" s="206">
        <f t="shared" si="8"/>
        <v>0</v>
      </c>
      <c r="BJ88" s="19" t="s">
        <v>79</v>
      </c>
      <c r="BK88" s="206">
        <f t="shared" si="9"/>
        <v>0</v>
      </c>
      <c r="BL88" s="19" t="s">
        <v>5640</v>
      </c>
      <c r="BM88" s="205" t="s">
        <v>335</v>
      </c>
    </row>
    <row r="89" spans="1:65" s="2" customFormat="1" ht="33" customHeight="1">
      <c r="A89" s="36"/>
      <c r="B89" s="37"/>
      <c r="C89" s="194" t="s">
        <v>258</v>
      </c>
      <c r="D89" s="194" t="s">
        <v>195</v>
      </c>
      <c r="E89" s="195" t="s">
        <v>5654</v>
      </c>
      <c r="F89" s="196" t="s">
        <v>5655</v>
      </c>
      <c r="G89" s="197" t="s">
        <v>2177</v>
      </c>
      <c r="H89" s="198">
        <v>1</v>
      </c>
      <c r="I89" s="199"/>
      <c r="J89" s="200">
        <f t="shared" si="0"/>
        <v>0</v>
      </c>
      <c r="K89" s="196" t="s">
        <v>19</v>
      </c>
      <c r="L89" s="41"/>
      <c r="M89" s="201" t="s">
        <v>19</v>
      </c>
      <c r="N89" s="202" t="s">
        <v>43</v>
      </c>
      <c r="O89" s="66"/>
      <c r="P89" s="203">
        <f t="shared" si="1"/>
        <v>0</v>
      </c>
      <c r="Q89" s="203">
        <v>0</v>
      </c>
      <c r="R89" s="203">
        <f t="shared" si="2"/>
        <v>0</v>
      </c>
      <c r="S89" s="203">
        <v>0</v>
      </c>
      <c r="T89" s="204">
        <f t="shared" si="3"/>
        <v>0</v>
      </c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R89" s="205" t="s">
        <v>5640</v>
      </c>
      <c r="AT89" s="205" t="s">
        <v>195</v>
      </c>
      <c r="AU89" s="205" t="s">
        <v>79</v>
      </c>
      <c r="AY89" s="19" t="s">
        <v>193</v>
      </c>
      <c r="BE89" s="206">
        <f t="shared" si="4"/>
        <v>0</v>
      </c>
      <c r="BF89" s="206">
        <f t="shared" si="5"/>
        <v>0</v>
      </c>
      <c r="BG89" s="206">
        <f t="shared" si="6"/>
        <v>0</v>
      </c>
      <c r="BH89" s="206">
        <f t="shared" si="7"/>
        <v>0</v>
      </c>
      <c r="BI89" s="206">
        <f t="shared" si="8"/>
        <v>0</v>
      </c>
      <c r="BJ89" s="19" t="s">
        <v>79</v>
      </c>
      <c r="BK89" s="206">
        <f t="shared" si="9"/>
        <v>0</v>
      </c>
      <c r="BL89" s="19" t="s">
        <v>5640</v>
      </c>
      <c r="BM89" s="205" t="s">
        <v>394</v>
      </c>
    </row>
    <row r="90" spans="1:65" s="2" customFormat="1" ht="16.5" customHeight="1">
      <c r="A90" s="36"/>
      <c r="B90" s="37"/>
      <c r="C90" s="194" t="s">
        <v>263</v>
      </c>
      <c r="D90" s="194" t="s">
        <v>195</v>
      </c>
      <c r="E90" s="195" t="s">
        <v>5656</v>
      </c>
      <c r="F90" s="196" t="s">
        <v>5657</v>
      </c>
      <c r="G90" s="197" t="s">
        <v>2177</v>
      </c>
      <c r="H90" s="198">
        <v>1</v>
      </c>
      <c r="I90" s="199"/>
      <c r="J90" s="200">
        <f t="shared" si="0"/>
        <v>0</v>
      </c>
      <c r="K90" s="196" t="s">
        <v>19</v>
      </c>
      <c r="L90" s="41"/>
      <c r="M90" s="201" t="s">
        <v>19</v>
      </c>
      <c r="N90" s="202" t="s">
        <v>43</v>
      </c>
      <c r="O90" s="66"/>
      <c r="P90" s="203">
        <f t="shared" si="1"/>
        <v>0</v>
      </c>
      <c r="Q90" s="203">
        <v>0</v>
      </c>
      <c r="R90" s="203">
        <f t="shared" si="2"/>
        <v>0</v>
      </c>
      <c r="S90" s="203">
        <v>0</v>
      </c>
      <c r="T90" s="204">
        <f t="shared" si="3"/>
        <v>0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R90" s="205" t="s">
        <v>5640</v>
      </c>
      <c r="AT90" s="205" t="s">
        <v>195</v>
      </c>
      <c r="AU90" s="205" t="s">
        <v>79</v>
      </c>
      <c r="AY90" s="19" t="s">
        <v>193</v>
      </c>
      <c r="BE90" s="206">
        <f t="shared" si="4"/>
        <v>0</v>
      </c>
      <c r="BF90" s="206">
        <f t="shared" si="5"/>
        <v>0</v>
      </c>
      <c r="BG90" s="206">
        <f t="shared" si="6"/>
        <v>0</v>
      </c>
      <c r="BH90" s="206">
        <f t="shared" si="7"/>
        <v>0</v>
      </c>
      <c r="BI90" s="206">
        <f t="shared" si="8"/>
        <v>0</v>
      </c>
      <c r="BJ90" s="19" t="s">
        <v>79</v>
      </c>
      <c r="BK90" s="206">
        <f t="shared" si="9"/>
        <v>0</v>
      </c>
      <c r="BL90" s="19" t="s">
        <v>5640</v>
      </c>
      <c r="BM90" s="205" t="s">
        <v>5658</v>
      </c>
    </row>
    <row r="91" spans="1:65" s="2" customFormat="1" ht="16.5" customHeight="1">
      <c r="A91" s="36"/>
      <c r="B91" s="37"/>
      <c r="C91" s="194" t="s">
        <v>271</v>
      </c>
      <c r="D91" s="194" t="s">
        <v>195</v>
      </c>
      <c r="E91" s="195" t="s">
        <v>5659</v>
      </c>
      <c r="F91" s="196" t="s">
        <v>5660</v>
      </c>
      <c r="G91" s="197" t="s">
        <v>2177</v>
      </c>
      <c r="H91" s="198">
        <v>1</v>
      </c>
      <c r="I91" s="199"/>
      <c r="J91" s="200">
        <f t="shared" si="0"/>
        <v>0</v>
      </c>
      <c r="K91" s="196" t="s">
        <v>5661</v>
      </c>
      <c r="L91" s="41"/>
      <c r="M91" s="201" t="s">
        <v>19</v>
      </c>
      <c r="N91" s="202" t="s">
        <v>43</v>
      </c>
      <c r="O91" s="66"/>
      <c r="P91" s="203">
        <f t="shared" si="1"/>
        <v>0</v>
      </c>
      <c r="Q91" s="203">
        <v>0</v>
      </c>
      <c r="R91" s="203">
        <f t="shared" si="2"/>
        <v>0</v>
      </c>
      <c r="S91" s="203">
        <v>0</v>
      </c>
      <c r="T91" s="204">
        <f t="shared" si="3"/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205" t="s">
        <v>5640</v>
      </c>
      <c r="AT91" s="205" t="s">
        <v>195</v>
      </c>
      <c r="AU91" s="205" t="s">
        <v>79</v>
      </c>
      <c r="AY91" s="19" t="s">
        <v>193</v>
      </c>
      <c r="BE91" s="206">
        <f t="shared" si="4"/>
        <v>0</v>
      </c>
      <c r="BF91" s="206">
        <f t="shared" si="5"/>
        <v>0</v>
      </c>
      <c r="BG91" s="206">
        <f t="shared" si="6"/>
        <v>0</v>
      </c>
      <c r="BH91" s="206">
        <f t="shared" si="7"/>
        <v>0</v>
      </c>
      <c r="BI91" s="206">
        <f t="shared" si="8"/>
        <v>0</v>
      </c>
      <c r="BJ91" s="19" t="s">
        <v>79</v>
      </c>
      <c r="BK91" s="206">
        <f t="shared" si="9"/>
        <v>0</v>
      </c>
      <c r="BL91" s="19" t="s">
        <v>5640</v>
      </c>
      <c r="BM91" s="205" t="s">
        <v>5662</v>
      </c>
    </row>
    <row r="92" spans="1:65" s="2" customFormat="1" ht="16.5" customHeight="1">
      <c r="A92" s="36"/>
      <c r="B92" s="37"/>
      <c r="C92" s="194" t="s">
        <v>269</v>
      </c>
      <c r="D92" s="194" t="s">
        <v>195</v>
      </c>
      <c r="E92" s="195" t="s">
        <v>5663</v>
      </c>
      <c r="F92" s="196" t="s">
        <v>5664</v>
      </c>
      <c r="G92" s="197" t="s">
        <v>2177</v>
      </c>
      <c r="H92" s="198">
        <v>1</v>
      </c>
      <c r="I92" s="199"/>
      <c r="J92" s="200">
        <f t="shared" si="0"/>
        <v>0</v>
      </c>
      <c r="K92" s="196" t="s">
        <v>19</v>
      </c>
      <c r="L92" s="41"/>
      <c r="M92" s="201" t="s">
        <v>19</v>
      </c>
      <c r="N92" s="202" t="s">
        <v>43</v>
      </c>
      <c r="O92" s="66"/>
      <c r="P92" s="203">
        <f t="shared" si="1"/>
        <v>0</v>
      </c>
      <c r="Q92" s="203">
        <v>0</v>
      </c>
      <c r="R92" s="203">
        <f t="shared" si="2"/>
        <v>0</v>
      </c>
      <c r="S92" s="203">
        <v>0</v>
      </c>
      <c r="T92" s="204">
        <f t="shared" si="3"/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205" t="s">
        <v>5640</v>
      </c>
      <c r="AT92" s="205" t="s">
        <v>195</v>
      </c>
      <c r="AU92" s="205" t="s">
        <v>79</v>
      </c>
      <c r="AY92" s="19" t="s">
        <v>193</v>
      </c>
      <c r="BE92" s="206">
        <f t="shared" si="4"/>
        <v>0</v>
      </c>
      <c r="BF92" s="206">
        <f t="shared" si="5"/>
        <v>0</v>
      </c>
      <c r="BG92" s="206">
        <f t="shared" si="6"/>
        <v>0</v>
      </c>
      <c r="BH92" s="206">
        <f t="shared" si="7"/>
        <v>0</v>
      </c>
      <c r="BI92" s="206">
        <f t="shared" si="8"/>
        <v>0</v>
      </c>
      <c r="BJ92" s="19" t="s">
        <v>79</v>
      </c>
      <c r="BK92" s="206">
        <f t="shared" si="9"/>
        <v>0</v>
      </c>
      <c r="BL92" s="19" t="s">
        <v>5640</v>
      </c>
      <c r="BM92" s="205" t="s">
        <v>5665</v>
      </c>
    </row>
    <row r="93" spans="1:65" s="2" customFormat="1" ht="68.25">
      <c r="A93" s="36"/>
      <c r="B93" s="37"/>
      <c r="C93" s="38"/>
      <c r="D93" s="209" t="s">
        <v>1818</v>
      </c>
      <c r="E93" s="38"/>
      <c r="F93" s="264" t="s">
        <v>5666</v>
      </c>
      <c r="G93" s="38"/>
      <c r="H93" s="38"/>
      <c r="I93" s="117"/>
      <c r="J93" s="38"/>
      <c r="K93" s="38"/>
      <c r="L93" s="41"/>
      <c r="M93" s="281"/>
      <c r="N93" s="282"/>
      <c r="O93" s="272"/>
      <c r="P93" s="272"/>
      <c r="Q93" s="272"/>
      <c r="R93" s="272"/>
      <c r="S93" s="272"/>
      <c r="T93" s="283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1818</v>
      </c>
      <c r="AU93" s="19" t="s">
        <v>79</v>
      </c>
    </row>
    <row r="94" spans="1:65" s="2" customFormat="1" ht="6.95" customHeight="1">
      <c r="A94" s="36"/>
      <c r="B94" s="49"/>
      <c r="C94" s="50"/>
      <c r="D94" s="50"/>
      <c r="E94" s="50"/>
      <c r="F94" s="50"/>
      <c r="G94" s="50"/>
      <c r="H94" s="50"/>
      <c r="I94" s="144"/>
      <c r="J94" s="50"/>
      <c r="K94" s="50"/>
      <c r="L94" s="41"/>
      <c r="M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</sheetData>
  <sheetProtection algorithmName="SHA-512" hashValue="JpX0S4p9lVicL0Vjk4iQ2wPB+HMcXi+MoRNDRjucSd7NVevY8WS4hRvJ/qQzn1ZUiUYtuJyporr/HHCm8dt9YQ==" saltValue="1gXhyPONWcZUjjzIcEmEs9hMp8xxujU//+bNumXhHIPC2VTejY2QZvuE9xVuJ+caFQ3yNXkYMcPU5ml/GjB+jA==" spinCount="100000" sheet="1" objects="1" scenarios="1" formatColumns="0" formatRows="0" autoFilter="0"/>
  <autoFilter ref="C79:K93"/>
  <mergeCells count="9">
    <mergeCell ref="E50:H50"/>
    <mergeCell ref="E70:H70"/>
    <mergeCell ref="E72:H72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pageSetUpPr fitToPage="1"/>
  </sheetPr>
  <dimension ref="A1:K218"/>
  <sheetViews>
    <sheetView showGridLines="0" zoomScale="110" zoomScaleNormal="110" workbookViewId="0"/>
  </sheetViews>
  <sheetFormatPr defaultRowHeight="11.25"/>
  <cols>
    <col min="1" max="1" width="8.33203125" style="284" customWidth="1"/>
    <col min="2" max="2" width="1.6640625" style="284" customWidth="1"/>
    <col min="3" max="4" width="5" style="284" customWidth="1"/>
    <col min="5" max="5" width="11.6640625" style="284" customWidth="1"/>
    <col min="6" max="6" width="9.1640625" style="284" customWidth="1"/>
    <col min="7" max="7" width="5" style="284" customWidth="1"/>
    <col min="8" max="8" width="77.83203125" style="284" customWidth="1"/>
    <col min="9" max="10" width="20" style="284" customWidth="1"/>
    <col min="11" max="11" width="1.6640625" style="284" customWidth="1"/>
  </cols>
  <sheetData>
    <row r="1" spans="2:11" s="1" customFormat="1" ht="37.5" customHeight="1"/>
    <row r="2" spans="2:11" s="1" customFormat="1" ht="7.5" customHeight="1">
      <c r="B2" s="285"/>
      <c r="C2" s="286"/>
      <c r="D2" s="286"/>
      <c r="E2" s="286"/>
      <c r="F2" s="286"/>
      <c r="G2" s="286"/>
      <c r="H2" s="286"/>
      <c r="I2" s="286"/>
      <c r="J2" s="286"/>
      <c r="K2" s="287"/>
    </row>
    <row r="3" spans="2:11" s="17" customFormat="1" ht="45" customHeight="1">
      <c r="B3" s="288"/>
      <c r="C3" s="417" t="s">
        <v>5667</v>
      </c>
      <c r="D3" s="417"/>
      <c r="E3" s="417"/>
      <c r="F3" s="417"/>
      <c r="G3" s="417"/>
      <c r="H3" s="417"/>
      <c r="I3" s="417"/>
      <c r="J3" s="417"/>
      <c r="K3" s="289"/>
    </row>
    <row r="4" spans="2:11" s="1" customFormat="1" ht="25.5" customHeight="1">
      <c r="B4" s="290"/>
      <c r="C4" s="422" t="s">
        <v>5668</v>
      </c>
      <c r="D4" s="422"/>
      <c r="E4" s="422"/>
      <c r="F4" s="422"/>
      <c r="G4" s="422"/>
      <c r="H4" s="422"/>
      <c r="I4" s="422"/>
      <c r="J4" s="422"/>
      <c r="K4" s="291"/>
    </row>
    <row r="5" spans="2:11" s="1" customFormat="1" ht="5.25" customHeight="1">
      <c r="B5" s="290"/>
      <c r="C5" s="292"/>
      <c r="D5" s="292"/>
      <c r="E5" s="292"/>
      <c r="F5" s="292"/>
      <c r="G5" s="292"/>
      <c r="H5" s="292"/>
      <c r="I5" s="292"/>
      <c r="J5" s="292"/>
      <c r="K5" s="291"/>
    </row>
    <row r="6" spans="2:11" s="1" customFormat="1" ht="15" customHeight="1">
      <c r="B6" s="290"/>
      <c r="C6" s="421" t="s">
        <v>5669</v>
      </c>
      <c r="D6" s="421"/>
      <c r="E6" s="421"/>
      <c r="F6" s="421"/>
      <c r="G6" s="421"/>
      <c r="H6" s="421"/>
      <c r="I6" s="421"/>
      <c r="J6" s="421"/>
      <c r="K6" s="291"/>
    </row>
    <row r="7" spans="2:11" s="1" customFormat="1" ht="15" customHeight="1">
      <c r="B7" s="294"/>
      <c r="C7" s="421" t="s">
        <v>5670</v>
      </c>
      <c r="D7" s="421"/>
      <c r="E7" s="421"/>
      <c r="F7" s="421"/>
      <c r="G7" s="421"/>
      <c r="H7" s="421"/>
      <c r="I7" s="421"/>
      <c r="J7" s="421"/>
      <c r="K7" s="291"/>
    </row>
    <row r="8" spans="2:11" s="1" customFormat="1" ht="12.75" customHeight="1">
      <c r="B8" s="294"/>
      <c r="C8" s="293"/>
      <c r="D8" s="293"/>
      <c r="E8" s="293"/>
      <c r="F8" s="293"/>
      <c r="G8" s="293"/>
      <c r="H8" s="293"/>
      <c r="I8" s="293"/>
      <c r="J8" s="293"/>
      <c r="K8" s="291"/>
    </row>
    <row r="9" spans="2:11" s="1" customFormat="1" ht="15" customHeight="1">
      <c r="B9" s="294"/>
      <c r="C9" s="421" t="s">
        <v>5671</v>
      </c>
      <c r="D9" s="421"/>
      <c r="E9" s="421"/>
      <c r="F9" s="421"/>
      <c r="G9" s="421"/>
      <c r="H9" s="421"/>
      <c r="I9" s="421"/>
      <c r="J9" s="421"/>
      <c r="K9" s="291"/>
    </row>
    <row r="10" spans="2:11" s="1" customFormat="1" ht="15" customHeight="1">
      <c r="B10" s="294"/>
      <c r="C10" s="293"/>
      <c r="D10" s="421" t="s">
        <v>5672</v>
      </c>
      <c r="E10" s="421"/>
      <c r="F10" s="421"/>
      <c r="G10" s="421"/>
      <c r="H10" s="421"/>
      <c r="I10" s="421"/>
      <c r="J10" s="421"/>
      <c r="K10" s="291"/>
    </row>
    <row r="11" spans="2:11" s="1" customFormat="1" ht="15" customHeight="1">
      <c r="B11" s="294"/>
      <c r="C11" s="295"/>
      <c r="D11" s="421" t="s">
        <v>5673</v>
      </c>
      <c r="E11" s="421"/>
      <c r="F11" s="421"/>
      <c r="G11" s="421"/>
      <c r="H11" s="421"/>
      <c r="I11" s="421"/>
      <c r="J11" s="421"/>
      <c r="K11" s="291"/>
    </row>
    <row r="12" spans="2:11" s="1" customFormat="1" ht="15" customHeight="1">
      <c r="B12" s="294"/>
      <c r="C12" s="295"/>
      <c r="D12" s="293"/>
      <c r="E12" s="293"/>
      <c r="F12" s="293"/>
      <c r="G12" s="293"/>
      <c r="H12" s="293"/>
      <c r="I12" s="293"/>
      <c r="J12" s="293"/>
      <c r="K12" s="291"/>
    </row>
    <row r="13" spans="2:11" s="1" customFormat="1" ht="15" customHeight="1">
      <c r="B13" s="294"/>
      <c r="C13" s="295"/>
      <c r="D13" s="296" t="s">
        <v>5674</v>
      </c>
      <c r="E13" s="293"/>
      <c r="F13" s="293"/>
      <c r="G13" s="293"/>
      <c r="H13" s="293"/>
      <c r="I13" s="293"/>
      <c r="J13" s="293"/>
      <c r="K13" s="291"/>
    </row>
    <row r="14" spans="2:11" s="1" customFormat="1" ht="12.75" customHeight="1">
      <c r="B14" s="294"/>
      <c r="C14" s="295"/>
      <c r="D14" s="295"/>
      <c r="E14" s="295"/>
      <c r="F14" s="295"/>
      <c r="G14" s="295"/>
      <c r="H14" s="295"/>
      <c r="I14" s="295"/>
      <c r="J14" s="295"/>
      <c r="K14" s="291"/>
    </row>
    <row r="15" spans="2:11" s="1" customFormat="1" ht="15" customHeight="1">
      <c r="B15" s="294"/>
      <c r="C15" s="295"/>
      <c r="D15" s="421" t="s">
        <v>5675</v>
      </c>
      <c r="E15" s="421"/>
      <c r="F15" s="421"/>
      <c r="G15" s="421"/>
      <c r="H15" s="421"/>
      <c r="I15" s="421"/>
      <c r="J15" s="421"/>
      <c r="K15" s="291"/>
    </row>
    <row r="16" spans="2:11" s="1" customFormat="1" ht="15" customHeight="1">
      <c r="B16" s="294"/>
      <c r="C16" s="295"/>
      <c r="D16" s="421" t="s">
        <v>5676</v>
      </c>
      <c r="E16" s="421"/>
      <c r="F16" s="421"/>
      <c r="G16" s="421"/>
      <c r="H16" s="421"/>
      <c r="I16" s="421"/>
      <c r="J16" s="421"/>
      <c r="K16" s="291"/>
    </row>
    <row r="17" spans="2:11" s="1" customFormat="1" ht="15" customHeight="1">
      <c r="B17" s="294"/>
      <c r="C17" s="295"/>
      <c r="D17" s="421" t="s">
        <v>5677</v>
      </c>
      <c r="E17" s="421"/>
      <c r="F17" s="421"/>
      <c r="G17" s="421"/>
      <c r="H17" s="421"/>
      <c r="I17" s="421"/>
      <c r="J17" s="421"/>
      <c r="K17" s="291"/>
    </row>
    <row r="18" spans="2:11" s="1" customFormat="1" ht="15" customHeight="1">
      <c r="B18" s="294"/>
      <c r="C18" s="295"/>
      <c r="D18" s="295"/>
      <c r="E18" s="297" t="s">
        <v>78</v>
      </c>
      <c r="F18" s="421" t="s">
        <v>5678</v>
      </c>
      <c r="G18" s="421"/>
      <c r="H18" s="421"/>
      <c r="I18" s="421"/>
      <c r="J18" s="421"/>
      <c r="K18" s="291"/>
    </row>
    <row r="19" spans="2:11" s="1" customFormat="1" ht="15" customHeight="1">
      <c r="B19" s="294"/>
      <c r="C19" s="295"/>
      <c r="D19" s="295"/>
      <c r="E19" s="297" t="s">
        <v>5679</v>
      </c>
      <c r="F19" s="421" t="s">
        <v>5680</v>
      </c>
      <c r="G19" s="421"/>
      <c r="H19" s="421"/>
      <c r="I19" s="421"/>
      <c r="J19" s="421"/>
      <c r="K19" s="291"/>
    </row>
    <row r="20" spans="2:11" s="1" customFormat="1" ht="15" customHeight="1">
      <c r="B20" s="294"/>
      <c r="C20" s="295"/>
      <c r="D20" s="295"/>
      <c r="E20" s="297" t="s">
        <v>5681</v>
      </c>
      <c r="F20" s="421" t="s">
        <v>5682</v>
      </c>
      <c r="G20" s="421"/>
      <c r="H20" s="421"/>
      <c r="I20" s="421"/>
      <c r="J20" s="421"/>
      <c r="K20" s="291"/>
    </row>
    <row r="21" spans="2:11" s="1" customFormat="1" ht="15" customHeight="1">
      <c r="B21" s="294"/>
      <c r="C21" s="295"/>
      <c r="D21" s="295"/>
      <c r="E21" s="297" t="s">
        <v>124</v>
      </c>
      <c r="F21" s="421" t="s">
        <v>125</v>
      </c>
      <c r="G21" s="421"/>
      <c r="H21" s="421"/>
      <c r="I21" s="421"/>
      <c r="J21" s="421"/>
      <c r="K21" s="291"/>
    </row>
    <row r="22" spans="2:11" s="1" customFormat="1" ht="15" customHeight="1">
      <c r="B22" s="294"/>
      <c r="C22" s="295"/>
      <c r="D22" s="295"/>
      <c r="E22" s="297" t="s">
        <v>3527</v>
      </c>
      <c r="F22" s="421" t="s">
        <v>5683</v>
      </c>
      <c r="G22" s="421"/>
      <c r="H22" s="421"/>
      <c r="I22" s="421"/>
      <c r="J22" s="421"/>
      <c r="K22" s="291"/>
    </row>
    <row r="23" spans="2:11" s="1" customFormat="1" ht="15" customHeight="1">
      <c r="B23" s="294"/>
      <c r="C23" s="295"/>
      <c r="D23" s="295"/>
      <c r="E23" s="297" t="s">
        <v>85</v>
      </c>
      <c r="F23" s="421" t="s">
        <v>5684</v>
      </c>
      <c r="G23" s="421"/>
      <c r="H23" s="421"/>
      <c r="I23" s="421"/>
      <c r="J23" s="421"/>
      <c r="K23" s="291"/>
    </row>
    <row r="24" spans="2:11" s="1" customFormat="1" ht="12.75" customHeight="1">
      <c r="B24" s="294"/>
      <c r="C24" s="295"/>
      <c r="D24" s="295"/>
      <c r="E24" s="295"/>
      <c r="F24" s="295"/>
      <c r="G24" s="295"/>
      <c r="H24" s="295"/>
      <c r="I24" s="295"/>
      <c r="J24" s="295"/>
      <c r="K24" s="291"/>
    </row>
    <row r="25" spans="2:11" s="1" customFormat="1" ht="15" customHeight="1">
      <c r="B25" s="294"/>
      <c r="C25" s="421" t="s">
        <v>5685</v>
      </c>
      <c r="D25" s="421"/>
      <c r="E25" s="421"/>
      <c r="F25" s="421"/>
      <c r="G25" s="421"/>
      <c r="H25" s="421"/>
      <c r="I25" s="421"/>
      <c r="J25" s="421"/>
      <c r="K25" s="291"/>
    </row>
    <row r="26" spans="2:11" s="1" customFormat="1" ht="15" customHeight="1">
      <c r="B26" s="294"/>
      <c r="C26" s="421" t="s">
        <v>5686</v>
      </c>
      <c r="D26" s="421"/>
      <c r="E26" s="421"/>
      <c r="F26" s="421"/>
      <c r="G26" s="421"/>
      <c r="H26" s="421"/>
      <c r="I26" s="421"/>
      <c r="J26" s="421"/>
      <c r="K26" s="291"/>
    </row>
    <row r="27" spans="2:11" s="1" customFormat="1" ht="15" customHeight="1">
      <c r="B27" s="294"/>
      <c r="C27" s="293"/>
      <c r="D27" s="421" t="s">
        <v>5687</v>
      </c>
      <c r="E27" s="421"/>
      <c r="F27" s="421"/>
      <c r="G27" s="421"/>
      <c r="H27" s="421"/>
      <c r="I27" s="421"/>
      <c r="J27" s="421"/>
      <c r="K27" s="291"/>
    </row>
    <row r="28" spans="2:11" s="1" customFormat="1" ht="15" customHeight="1">
      <c r="B28" s="294"/>
      <c r="C28" s="295"/>
      <c r="D28" s="421" t="s">
        <v>5688</v>
      </c>
      <c r="E28" s="421"/>
      <c r="F28" s="421"/>
      <c r="G28" s="421"/>
      <c r="H28" s="421"/>
      <c r="I28" s="421"/>
      <c r="J28" s="421"/>
      <c r="K28" s="291"/>
    </row>
    <row r="29" spans="2:11" s="1" customFormat="1" ht="12.75" customHeight="1">
      <c r="B29" s="294"/>
      <c r="C29" s="295"/>
      <c r="D29" s="295"/>
      <c r="E29" s="295"/>
      <c r="F29" s="295"/>
      <c r="G29" s="295"/>
      <c r="H29" s="295"/>
      <c r="I29" s="295"/>
      <c r="J29" s="295"/>
      <c r="K29" s="291"/>
    </row>
    <row r="30" spans="2:11" s="1" customFormat="1" ht="15" customHeight="1">
      <c r="B30" s="294"/>
      <c r="C30" s="295"/>
      <c r="D30" s="421" t="s">
        <v>5689</v>
      </c>
      <c r="E30" s="421"/>
      <c r="F30" s="421"/>
      <c r="G30" s="421"/>
      <c r="H30" s="421"/>
      <c r="I30" s="421"/>
      <c r="J30" s="421"/>
      <c r="K30" s="291"/>
    </row>
    <row r="31" spans="2:11" s="1" customFormat="1" ht="15" customHeight="1">
      <c r="B31" s="294"/>
      <c r="C31" s="295"/>
      <c r="D31" s="421" t="s">
        <v>5690</v>
      </c>
      <c r="E31" s="421"/>
      <c r="F31" s="421"/>
      <c r="G31" s="421"/>
      <c r="H31" s="421"/>
      <c r="I31" s="421"/>
      <c r="J31" s="421"/>
      <c r="K31" s="291"/>
    </row>
    <row r="32" spans="2:11" s="1" customFormat="1" ht="12.75" customHeight="1">
      <c r="B32" s="294"/>
      <c r="C32" s="295"/>
      <c r="D32" s="295"/>
      <c r="E32" s="295"/>
      <c r="F32" s="295"/>
      <c r="G32" s="295"/>
      <c r="H32" s="295"/>
      <c r="I32" s="295"/>
      <c r="J32" s="295"/>
      <c r="K32" s="291"/>
    </row>
    <row r="33" spans="2:11" s="1" customFormat="1" ht="15" customHeight="1">
      <c r="B33" s="294"/>
      <c r="C33" s="295"/>
      <c r="D33" s="421" t="s">
        <v>5691</v>
      </c>
      <c r="E33" s="421"/>
      <c r="F33" s="421"/>
      <c r="G33" s="421"/>
      <c r="H33" s="421"/>
      <c r="I33" s="421"/>
      <c r="J33" s="421"/>
      <c r="K33" s="291"/>
    </row>
    <row r="34" spans="2:11" s="1" customFormat="1" ht="15" customHeight="1">
      <c r="B34" s="294"/>
      <c r="C34" s="295"/>
      <c r="D34" s="421" t="s">
        <v>5692</v>
      </c>
      <c r="E34" s="421"/>
      <c r="F34" s="421"/>
      <c r="G34" s="421"/>
      <c r="H34" s="421"/>
      <c r="I34" s="421"/>
      <c r="J34" s="421"/>
      <c r="K34" s="291"/>
    </row>
    <row r="35" spans="2:11" s="1" customFormat="1" ht="15" customHeight="1">
      <c r="B35" s="294"/>
      <c r="C35" s="295"/>
      <c r="D35" s="421" t="s">
        <v>5693</v>
      </c>
      <c r="E35" s="421"/>
      <c r="F35" s="421"/>
      <c r="G35" s="421"/>
      <c r="H35" s="421"/>
      <c r="I35" s="421"/>
      <c r="J35" s="421"/>
      <c r="K35" s="291"/>
    </row>
    <row r="36" spans="2:11" s="1" customFormat="1" ht="15" customHeight="1">
      <c r="B36" s="294"/>
      <c r="C36" s="295"/>
      <c r="D36" s="293"/>
      <c r="E36" s="296" t="s">
        <v>179</v>
      </c>
      <c r="F36" s="293"/>
      <c r="G36" s="421" t="s">
        <v>5694</v>
      </c>
      <c r="H36" s="421"/>
      <c r="I36" s="421"/>
      <c r="J36" s="421"/>
      <c r="K36" s="291"/>
    </row>
    <row r="37" spans="2:11" s="1" customFormat="1" ht="30.75" customHeight="1">
      <c r="B37" s="294"/>
      <c r="C37" s="295"/>
      <c r="D37" s="293"/>
      <c r="E37" s="296" t="s">
        <v>5695</v>
      </c>
      <c r="F37" s="293"/>
      <c r="G37" s="421" t="s">
        <v>5696</v>
      </c>
      <c r="H37" s="421"/>
      <c r="I37" s="421"/>
      <c r="J37" s="421"/>
      <c r="K37" s="291"/>
    </row>
    <row r="38" spans="2:11" s="1" customFormat="1" ht="15" customHeight="1">
      <c r="B38" s="294"/>
      <c r="C38" s="295"/>
      <c r="D38" s="293"/>
      <c r="E38" s="296" t="s">
        <v>53</v>
      </c>
      <c r="F38" s="293"/>
      <c r="G38" s="421" t="s">
        <v>5697</v>
      </c>
      <c r="H38" s="421"/>
      <c r="I38" s="421"/>
      <c r="J38" s="421"/>
      <c r="K38" s="291"/>
    </row>
    <row r="39" spans="2:11" s="1" customFormat="1" ht="15" customHeight="1">
      <c r="B39" s="294"/>
      <c r="C39" s="295"/>
      <c r="D39" s="293"/>
      <c r="E39" s="296" t="s">
        <v>54</v>
      </c>
      <c r="F39" s="293"/>
      <c r="G39" s="421" t="s">
        <v>5698</v>
      </c>
      <c r="H39" s="421"/>
      <c r="I39" s="421"/>
      <c r="J39" s="421"/>
      <c r="K39" s="291"/>
    </row>
    <row r="40" spans="2:11" s="1" customFormat="1" ht="15" customHeight="1">
      <c r="B40" s="294"/>
      <c r="C40" s="295"/>
      <c r="D40" s="293"/>
      <c r="E40" s="296" t="s">
        <v>180</v>
      </c>
      <c r="F40" s="293"/>
      <c r="G40" s="421" t="s">
        <v>5699</v>
      </c>
      <c r="H40" s="421"/>
      <c r="I40" s="421"/>
      <c r="J40" s="421"/>
      <c r="K40" s="291"/>
    </row>
    <row r="41" spans="2:11" s="1" customFormat="1" ht="15" customHeight="1">
      <c r="B41" s="294"/>
      <c r="C41" s="295"/>
      <c r="D41" s="293"/>
      <c r="E41" s="296" t="s">
        <v>181</v>
      </c>
      <c r="F41" s="293"/>
      <c r="G41" s="421" t="s">
        <v>5700</v>
      </c>
      <c r="H41" s="421"/>
      <c r="I41" s="421"/>
      <c r="J41" s="421"/>
      <c r="K41" s="291"/>
    </row>
    <row r="42" spans="2:11" s="1" customFormat="1" ht="15" customHeight="1">
      <c r="B42" s="294"/>
      <c r="C42" s="295"/>
      <c r="D42" s="293"/>
      <c r="E42" s="296" t="s">
        <v>5701</v>
      </c>
      <c r="F42" s="293"/>
      <c r="G42" s="421" t="s">
        <v>5702</v>
      </c>
      <c r="H42" s="421"/>
      <c r="I42" s="421"/>
      <c r="J42" s="421"/>
      <c r="K42" s="291"/>
    </row>
    <row r="43" spans="2:11" s="1" customFormat="1" ht="15" customHeight="1">
      <c r="B43" s="294"/>
      <c r="C43" s="295"/>
      <c r="D43" s="293"/>
      <c r="E43" s="296"/>
      <c r="F43" s="293"/>
      <c r="G43" s="421" t="s">
        <v>5703</v>
      </c>
      <c r="H43" s="421"/>
      <c r="I43" s="421"/>
      <c r="J43" s="421"/>
      <c r="K43" s="291"/>
    </row>
    <row r="44" spans="2:11" s="1" customFormat="1" ht="15" customHeight="1">
      <c r="B44" s="294"/>
      <c r="C44" s="295"/>
      <c r="D44" s="293"/>
      <c r="E44" s="296" t="s">
        <v>5704</v>
      </c>
      <c r="F44" s="293"/>
      <c r="G44" s="421" t="s">
        <v>5705</v>
      </c>
      <c r="H44" s="421"/>
      <c r="I44" s="421"/>
      <c r="J44" s="421"/>
      <c r="K44" s="291"/>
    </row>
    <row r="45" spans="2:11" s="1" customFormat="1" ht="15" customHeight="1">
      <c r="B45" s="294"/>
      <c r="C45" s="295"/>
      <c r="D45" s="293"/>
      <c r="E45" s="296" t="s">
        <v>183</v>
      </c>
      <c r="F45" s="293"/>
      <c r="G45" s="421" t="s">
        <v>5706</v>
      </c>
      <c r="H45" s="421"/>
      <c r="I45" s="421"/>
      <c r="J45" s="421"/>
      <c r="K45" s="291"/>
    </row>
    <row r="46" spans="2:11" s="1" customFormat="1" ht="12.75" customHeight="1">
      <c r="B46" s="294"/>
      <c r="C46" s="295"/>
      <c r="D46" s="293"/>
      <c r="E46" s="293"/>
      <c r="F46" s="293"/>
      <c r="G46" s="293"/>
      <c r="H46" s="293"/>
      <c r="I46" s="293"/>
      <c r="J46" s="293"/>
      <c r="K46" s="291"/>
    </row>
    <row r="47" spans="2:11" s="1" customFormat="1" ht="15" customHeight="1">
      <c r="B47" s="294"/>
      <c r="C47" s="295"/>
      <c r="D47" s="421" t="s">
        <v>5707</v>
      </c>
      <c r="E47" s="421"/>
      <c r="F47" s="421"/>
      <c r="G47" s="421"/>
      <c r="H47" s="421"/>
      <c r="I47" s="421"/>
      <c r="J47" s="421"/>
      <c r="K47" s="291"/>
    </row>
    <row r="48" spans="2:11" s="1" customFormat="1" ht="15" customHeight="1">
      <c r="B48" s="294"/>
      <c r="C48" s="295"/>
      <c r="D48" s="295"/>
      <c r="E48" s="421" t="s">
        <v>5708</v>
      </c>
      <c r="F48" s="421"/>
      <c r="G48" s="421"/>
      <c r="H48" s="421"/>
      <c r="I48" s="421"/>
      <c r="J48" s="421"/>
      <c r="K48" s="291"/>
    </row>
    <row r="49" spans="2:11" s="1" customFormat="1" ht="15" customHeight="1">
      <c r="B49" s="294"/>
      <c r="C49" s="295"/>
      <c r="D49" s="295"/>
      <c r="E49" s="421" t="s">
        <v>5709</v>
      </c>
      <c r="F49" s="421"/>
      <c r="G49" s="421"/>
      <c r="H49" s="421"/>
      <c r="I49" s="421"/>
      <c r="J49" s="421"/>
      <c r="K49" s="291"/>
    </row>
    <row r="50" spans="2:11" s="1" customFormat="1" ht="15" customHeight="1">
      <c r="B50" s="294"/>
      <c r="C50" s="295"/>
      <c r="D50" s="295"/>
      <c r="E50" s="421" t="s">
        <v>5710</v>
      </c>
      <c r="F50" s="421"/>
      <c r="G50" s="421"/>
      <c r="H50" s="421"/>
      <c r="I50" s="421"/>
      <c r="J50" s="421"/>
      <c r="K50" s="291"/>
    </row>
    <row r="51" spans="2:11" s="1" customFormat="1" ht="15" customHeight="1">
      <c r="B51" s="294"/>
      <c r="C51" s="295"/>
      <c r="D51" s="421" t="s">
        <v>5711</v>
      </c>
      <c r="E51" s="421"/>
      <c r="F51" s="421"/>
      <c r="G51" s="421"/>
      <c r="H51" s="421"/>
      <c r="I51" s="421"/>
      <c r="J51" s="421"/>
      <c r="K51" s="291"/>
    </row>
    <row r="52" spans="2:11" s="1" customFormat="1" ht="25.5" customHeight="1">
      <c r="B52" s="290"/>
      <c r="C52" s="422" t="s">
        <v>5712</v>
      </c>
      <c r="D52" s="422"/>
      <c r="E52" s="422"/>
      <c r="F52" s="422"/>
      <c r="G52" s="422"/>
      <c r="H52" s="422"/>
      <c r="I52" s="422"/>
      <c r="J52" s="422"/>
      <c r="K52" s="291"/>
    </row>
    <row r="53" spans="2:11" s="1" customFormat="1" ht="5.25" customHeight="1">
      <c r="B53" s="290"/>
      <c r="C53" s="292"/>
      <c r="D53" s="292"/>
      <c r="E53" s="292"/>
      <c r="F53" s="292"/>
      <c r="G53" s="292"/>
      <c r="H53" s="292"/>
      <c r="I53" s="292"/>
      <c r="J53" s="292"/>
      <c r="K53" s="291"/>
    </row>
    <row r="54" spans="2:11" s="1" customFormat="1" ht="15" customHeight="1">
      <c r="B54" s="290"/>
      <c r="C54" s="421" t="s">
        <v>5713</v>
      </c>
      <c r="D54" s="421"/>
      <c r="E54" s="421"/>
      <c r="F54" s="421"/>
      <c r="G54" s="421"/>
      <c r="H54" s="421"/>
      <c r="I54" s="421"/>
      <c r="J54" s="421"/>
      <c r="K54" s="291"/>
    </row>
    <row r="55" spans="2:11" s="1" customFormat="1" ht="15" customHeight="1">
      <c r="B55" s="290"/>
      <c r="C55" s="421" t="s">
        <v>5714</v>
      </c>
      <c r="D55" s="421"/>
      <c r="E55" s="421"/>
      <c r="F55" s="421"/>
      <c r="G55" s="421"/>
      <c r="H55" s="421"/>
      <c r="I55" s="421"/>
      <c r="J55" s="421"/>
      <c r="K55" s="291"/>
    </row>
    <row r="56" spans="2:11" s="1" customFormat="1" ht="12.75" customHeight="1">
      <c r="B56" s="290"/>
      <c r="C56" s="293"/>
      <c r="D56" s="293"/>
      <c r="E56" s="293"/>
      <c r="F56" s="293"/>
      <c r="G56" s="293"/>
      <c r="H56" s="293"/>
      <c r="I56" s="293"/>
      <c r="J56" s="293"/>
      <c r="K56" s="291"/>
    </row>
    <row r="57" spans="2:11" s="1" customFormat="1" ht="15" customHeight="1">
      <c r="B57" s="290"/>
      <c r="C57" s="421" t="s">
        <v>5715</v>
      </c>
      <c r="D57" s="421"/>
      <c r="E57" s="421"/>
      <c r="F57" s="421"/>
      <c r="G57" s="421"/>
      <c r="H57" s="421"/>
      <c r="I57" s="421"/>
      <c r="J57" s="421"/>
      <c r="K57" s="291"/>
    </row>
    <row r="58" spans="2:11" s="1" customFormat="1" ht="15" customHeight="1">
      <c r="B58" s="290"/>
      <c r="C58" s="295"/>
      <c r="D58" s="421" t="s">
        <v>5716</v>
      </c>
      <c r="E58" s="421"/>
      <c r="F58" s="421"/>
      <c r="G58" s="421"/>
      <c r="H58" s="421"/>
      <c r="I58" s="421"/>
      <c r="J58" s="421"/>
      <c r="K58" s="291"/>
    </row>
    <row r="59" spans="2:11" s="1" customFormat="1" ht="15" customHeight="1">
      <c r="B59" s="290"/>
      <c r="C59" s="295"/>
      <c r="D59" s="421" t="s">
        <v>5717</v>
      </c>
      <c r="E59" s="421"/>
      <c r="F59" s="421"/>
      <c r="G59" s="421"/>
      <c r="H59" s="421"/>
      <c r="I59" s="421"/>
      <c r="J59" s="421"/>
      <c r="K59" s="291"/>
    </row>
    <row r="60" spans="2:11" s="1" customFormat="1" ht="15" customHeight="1">
      <c r="B60" s="290"/>
      <c r="C60" s="295"/>
      <c r="D60" s="421" t="s">
        <v>5718</v>
      </c>
      <c r="E60" s="421"/>
      <c r="F60" s="421"/>
      <c r="G60" s="421"/>
      <c r="H60" s="421"/>
      <c r="I60" s="421"/>
      <c r="J60" s="421"/>
      <c r="K60" s="291"/>
    </row>
    <row r="61" spans="2:11" s="1" customFormat="1" ht="15" customHeight="1">
      <c r="B61" s="290"/>
      <c r="C61" s="295"/>
      <c r="D61" s="421" t="s">
        <v>5719</v>
      </c>
      <c r="E61" s="421"/>
      <c r="F61" s="421"/>
      <c r="G61" s="421"/>
      <c r="H61" s="421"/>
      <c r="I61" s="421"/>
      <c r="J61" s="421"/>
      <c r="K61" s="291"/>
    </row>
    <row r="62" spans="2:11" s="1" customFormat="1" ht="15" customHeight="1">
      <c r="B62" s="290"/>
      <c r="C62" s="295"/>
      <c r="D62" s="423" t="s">
        <v>5720</v>
      </c>
      <c r="E62" s="423"/>
      <c r="F62" s="423"/>
      <c r="G62" s="423"/>
      <c r="H62" s="423"/>
      <c r="I62" s="423"/>
      <c r="J62" s="423"/>
      <c r="K62" s="291"/>
    </row>
    <row r="63" spans="2:11" s="1" customFormat="1" ht="15" customHeight="1">
      <c r="B63" s="290"/>
      <c r="C63" s="295"/>
      <c r="D63" s="421" t="s">
        <v>5721</v>
      </c>
      <c r="E63" s="421"/>
      <c r="F63" s="421"/>
      <c r="G63" s="421"/>
      <c r="H63" s="421"/>
      <c r="I63" s="421"/>
      <c r="J63" s="421"/>
      <c r="K63" s="291"/>
    </row>
    <row r="64" spans="2:11" s="1" customFormat="1" ht="12.75" customHeight="1">
      <c r="B64" s="290"/>
      <c r="C64" s="295"/>
      <c r="D64" s="295"/>
      <c r="E64" s="298"/>
      <c r="F64" s="295"/>
      <c r="G64" s="295"/>
      <c r="H64" s="295"/>
      <c r="I64" s="295"/>
      <c r="J64" s="295"/>
      <c r="K64" s="291"/>
    </row>
    <row r="65" spans="2:11" s="1" customFormat="1" ht="15" customHeight="1">
      <c r="B65" s="290"/>
      <c r="C65" s="295"/>
      <c r="D65" s="421" t="s">
        <v>5722</v>
      </c>
      <c r="E65" s="421"/>
      <c r="F65" s="421"/>
      <c r="G65" s="421"/>
      <c r="H65" s="421"/>
      <c r="I65" s="421"/>
      <c r="J65" s="421"/>
      <c r="K65" s="291"/>
    </row>
    <row r="66" spans="2:11" s="1" customFormat="1" ht="15" customHeight="1">
      <c r="B66" s="290"/>
      <c r="C66" s="295"/>
      <c r="D66" s="423" t="s">
        <v>5723</v>
      </c>
      <c r="E66" s="423"/>
      <c r="F66" s="423"/>
      <c r="G66" s="423"/>
      <c r="H66" s="423"/>
      <c r="I66" s="423"/>
      <c r="J66" s="423"/>
      <c r="K66" s="291"/>
    </row>
    <row r="67" spans="2:11" s="1" customFormat="1" ht="15" customHeight="1">
      <c r="B67" s="290"/>
      <c r="C67" s="295"/>
      <c r="D67" s="421" t="s">
        <v>5724</v>
      </c>
      <c r="E67" s="421"/>
      <c r="F67" s="421"/>
      <c r="G67" s="421"/>
      <c r="H67" s="421"/>
      <c r="I67" s="421"/>
      <c r="J67" s="421"/>
      <c r="K67" s="291"/>
    </row>
    <row r="68" spans="2:11" s="1" customFormat="1" ht="15" customHeight="1">
      <c r="B68" s="290"/>
      <c r="C68" s="295"/>
      <c r="D68" s="421" t="s">
        <v>5725</v>
      </c>
      <c r="E68" s="421"/>
      <c r="F68" s="421"/>
      <c r="G68" s="421"/>
      <c r="H68" s="421"/>
      <c r="I68" s="421"/>
      <c r="J68" s="421"/>
      <c r="K68" s="291"/>
    </row>
    <row r="69" spans="2:11" s="1" customFormat="1" ht="15" customHeight="1">
      <c r="B69" s="290"/>
      <c r="C69" s="295"/>
      <c r="D69" s="421" t="s">
        <v>5726</v>
      </c>
      <c r="E69" s="421"/>
      <c r="F69" s="421"/>
      <c r="G69" s="421"/>
      <c r="H69" s="421"/>
      <c r="I69" s="421"/>
      <c r="J69" s="421"/>
      <c r="K69" s="291"/>
    </row>
    <row r="70" spans="2:11" s="1" customFormat="1" ht="15" customHeight="1">
      <c r="B70" s="290"/>
      <c r="C70" s="295"/>
      <c r="D70" s="421" t="s">
        <v>5727</v>
      </c>
      <c r="E70" s="421"/>
      <c r="F70" s="421"/>
      <c r="G70" s="421"/>
      <c r="H70" s="421"/>
      <c r="I70" s="421"/>
      <c r="J70" s="421"/>
      <c r="K70" s="291"/>
    </row>
    <row r="71" spans="2:11" s="1" customFormat="1" ht="12.75" customHeight="1">
      <c r="B71" s="299"/>
      <c r="C71" s="300"/>
      <c r="D71" s="300"/>
      <c r="E71" s="300"/>
      <c r="F71" s="300"/>
      <c r="G71" s="300"/>
      <c r="H71" s="300"/>
      <c r="I71" s="300"/>
      <c r="J71" s="300"/>
      <c r="K71" s="301"/>
    </row>
    <row r="72" spans="2:11" s="1" customFormat="1" ht="18.75" customHeight="1">
      <c r="B72" s="302"/>
      <c r="C72" s="302"/>
      <c r="D72" s="302"/>
      <c r="E72" s="302"/>
      <c r="F72" s="302"/>
      <c r="G72" s="302"/>
      <c r="H72" s="302"/>
      <c r="I72" s="302"/>
      <c r="J72" s="302"/>
      <c r="K72" s="303"/>
    </row>
    <row r="73" spans="2:11" s="1" customFormat="1" ht="18.75" customHeight="1">
      <c r="B73" s="303"/>
      <c r="C73" s="303"/>
      <c r="D73" s="303"/>
      <c r="E73" s="303"/>
      <c r="F73" s="303"/>
      <c r="G73" s="303"/>
      <c r="H73" s="303"/>
      <c r="I73" s="303"/>
      <c r="J73" s="303"/>
      <c r="K73" s="303"/>
    </row>
    <row r="74" spans="2:11" s="1" customFormat="1" ht="7.5" customHeight="1">
      <c r="B74" s="304"/>
      <c r="C74" s="305"/>
      <c r="D74" s="305"/>
      <c r="E74" s="305"/>
      <c r="F74" s="305"/>
      <c r="G74" s="305"/>
      <c r="H74" s="305"/>
      <c r="I74" s="305"/>
      <c r="J74" s="305"/>
      <c r="K74" s="306"/>
    </row>
    <row r="75" spans="2:11" s="1" customFormat="1" ht="45" customHeight="1">
      <c r="B75" s="307"/>
      <c r="C75" s="416" t="s">
        <v>5728</v>
      </c>
      <c r="D75" s="416"/>
      <c r="E75" s="416"/>
      <c r="F75" s="416"/>
      <c r="G75" s="416"/>
      <c r="H75" s="416"/>
      <c r="I75" s="416"/>
      <c r="J75" s="416"/>
      <c r="K75" s="308"/>
    </row>
    <row r="76" spans="2:11" s="1" customFormat="1" ht="17.25" customHeight="1">
      <c r="B76" s="307"/>
      <c r="C76" s="309" t="s">
        <v>5729</v>
      </c>
      <c r="D76" s="309"/>
      <c r="E76" s="309"/>
      <c r="F76" s="309" t="s">
        <v>5730</v>
      </c>
      <c r="G76" s="310"/>
      <c r="H76" s="309" t="s">
        <v>54</v>
      </c>
      <c r="I76" s="309" t="s">
        <v>57</v>
      </c>
      <c r="J76" s="309" t="s">
        <v>5731</v>
      </c>
      <c r="K76" s="308"/>
    </row>
    <row r="77" spans="2:11" s="1" customFormat="1" ht="17.25" customHeight="1">
      <c r="B77" s="307"/>
      <c r="C77" s="311" t="s">
        <v>5732</v>
      </c>
      <c r="D77" s="311"/>
      <c r="E77" s="311"/>
      <c r="F77" s="312" t="s">
        <v>5733</v>
      </c>
      <c r="G77" s="313"/>
      <c r="H77" s="311"/>
      <c r="I77" s="311"/>
      <c r="J77" s="311" t="s">
        <v>5734</v>
      </c>
      <c r="K77" s="308"/>
    </row>
    <row r="78" spans="2:11" s="1" customFormat="1" ht="5.25" customHeight="1">
      <c r="B78" s="307"/>
      <c r="C78" s="314"/>
      <c r="D78" s="314"/>
      <c r="E78" s="314"/>
      <c r="F78" s="314"/>
      <c r="G78" s="315"/>
      <c r="H78" s="314"/>
      <c r="I78" s="314"/>
      <c r="J78" s="314"/>
      <c r="K78" s="308"/>
    </row>
    <row r="79" spans="2:11" s="1" customFormat="1" ht="15" customHeight="1">
      <c r="B79" s="307"/>
      <c r="C79" s="296" t="s">
        <v>53</v>
      </c>
      <c r="D79" s="314"/>
      <c r="E79" s="314"/>
      <c r="F79" s="316" t="s">
        <v>5735</v>
      </c>
      <c r="G79" s="315"/>
      <c r="H79" s="296" t="s">
        <v>5736</v>
      </c>
      <c r="I79" s="296" t="s">
        <v>5737</v>
      </c>
      <c r="J79" s="296">
        <v>20</v>
      </c>
      <c r="K79" s="308"/>
    </row>
    <row r="80" spans="2:11" s="1" customFormat="1" ht="15" customHeight="1">
      <c r="B80" s="307"/>
      <c r="C80" s="296" t="s">
        <v>5738</v>
      </c>
      <c r="D80" s="296"/>
      <c r="E80" s="296"/>
      <c r="F80" s="316" t="s">
        <v>5735</v>
      </c>
      <c r="G80" s="315"/>
      <c r="H80" s="296" t="s">
        <v>5739</v>
      </c>
      <c r="I80" s="296" t="s">
        <v>5737</v>
      </c>
      <c r="J80" s="296">
        <v>120</v>
      </c>
      <c r="K80" s="308"/>
    </row>
    <row r="81" spans="2:11" s="1" customFormat="1" ht="15" customHeight="1">
      <c r="B81" s="317"/>
      <c r="C81" s="296" t="s">
        <v>5740</v>
      </c>
      <c r="D81" s="296"/>
      <c r="E81" s="296"/>
      <c r="F81" s="316" t="s">
        <v>5741</v>
      </c>
      <c r="G81" s="315"/>
      <c r="H81" s="296" t="s">
        <v>5742</v>
      </c>
      <c r="I81" s="296" t="s">
        <v>5737</v>
      </c>
      <c r="J81" s="296">
        <v>50</v>
      </c>
      <c r="K81" s="308"/>
    </row>
    <row r="82" spans="2:11" s="1" customFormat="1" ht="15" customHeight="1">
      <c r="B82" s="317"/>
      <c r="C82" s="296" t="s">
        <v>5743</v>
      </c>
      <c r="D82" s="296"/>
      <c r="E82" s="296"/>
      <c r="F82" s="316" t="s">
        <v>5735</v>
      </c>
      <c r="G82" s="315"/>
      <c r="H82" s="296" t="s">
        <v>5744</v>
      </c>
      <c r="I82" s="296" t="s">
        <v>5745</v>
      </c>
      <c r="J82" s="296"/>
      <c r="K82" s="308"/>
    </row>
    <row r="83" spans="2:11" s="1" customFormat="1" ht="15" customHeight="1">
      <c r="B83" s="317"/>
      <c r="C83" s="318" t="s">
        <v>5746</v>
      </c>
      <c r="D83" s="318"/>
      <c r="E83" s="318"/>
      <c r="F83" s="319" t="s">
        <v>5741</v>
      </c>
      <c r="G83" s="318"/>
      <c r="H83" s="318" t="s">
        <v>5747</v>
      </c>
      <c r="I83" s="318" t="s">
        <v>5737</v>
      </c>
      <c r="J83" s="318">
        <v>15</v>
      </c>
      <c r="K83" s="308"/>
    </row>
    <row r="84" spans="2:11" s="1" customFormat="1" ht="15" customHeight="1">
      <c r="B84" s="317"/>
      <c r="C84" s="318" t="s">
        <v>5748</v>
      </c>
      <c r="D84" s="318"/>
      <c r="E84" s="318"/>
      <c r="F84" s="319" t="s">
        <v>5741</v>
      </c>
      <c r="G84" s="318"/>
      <c r="H84" s="318" t="s">
        <v>5749</v>
      </c>
      <c r="I84" s="318" t="s">
        <v>5737</v>
      </c>
      <c r="J84" s="318">
        <v>15</v>
      </c>
      <c r="K84" s="308"/>
    </row>
    <row r="85" spans="2:11" s="1" customFormat="1" ht="15" customHeight="1">
      <c r="B85" s="317"/>
      <c r="C85" s="318" t="s">
        <v>5750</v>
      </c>
      <c r="D85" s="318"/>
      <c r="E85" s="318"/>
      <c r="F85" s="319" t="s">
        <v>5741</v>
      </c>
      <c r="G85" s="318"/>
      <c r="H85" s="318" t="s">
        <v>5751</v>
      </c>
      <c r="I85" s="318" t="s">
        <v>5737</v>
      </c>
      <c r="J85" s="318">
        <v>20</v>
      </c>
      <c r="K85" s="308"/>
    </row>
    <row r="86" spans="2:11" s="1" customFormat="1" ht="15" customHeight="1">
      <c r="B86" s="317"/>
      <c r="C86" s="318" t="s">
        <v>5752</v>
      </c>
      <c r="D86" s="318"/>
      <c r="E86" s="318"/>
      <c r="F86" s="319" t="s">
        <v>5741</v>
      </c>
      <c r="G86" s="318"/>
      <c r="H86" s="318" t="s">
        <v>5753</v>
      </c>
      <c r="I86" s="318" t="s">
        <v>5737</v>
      </c>
      <c r="J86" s="318">
        <v>20</v>
      </c>
      <c r="K86" s="308"/>
    </row>
    <row r="87" spans="2:11" s="1" customFormat="1" ht="15" customHeight="1">
      <c r="B87" s="317"/>
      <c r="C87" s="296" t="s">
        <v>5754</v>
      </c>
      <c r="D87" s="296"/>
      <c r="E87" s="296"/>
      <c r="F87" s="316" t="s">
        <v>5741</v>
      </c>
      <c r="G87" s="315"/>
      <c r="H87" s="296" t="s">
        <v>5755</v>
      </c>
      <c r="I87" s="296" t="s">
        <v>5737</v>
      </c>
      <c r="J87" s="296">
        <v>50</v>
      </c>
      <c r="K87" s="308"/>
    </row>
    <row r="88" spans="2:11" s="1" customFormat="1" ht="15" customHeight="1">
      <c r="B88" s="317"/>
      <c r="C88" s="296" t="s">
        <v>5756</v>
      </c>
      <c r="D88" s="296"/>
      <c r="E88" s="296"/>
      <c r="F88" s="316" t="s">
        <v>5741</v>
      </c>
      <c r="G88" s="315"/>
      <c r="H88" s="296" t="s">
        <v>5757</v>
      </c>
      <c r="I88" s="296" t="s">
        <v>5737</v>
      </c>
      <c r="J88" s="296">
        <v>20</v>
      </c>
      <c r="K88" s="308"/>
    </row>
    <row r="89" spans="2:11" s="1" customFormat="1" ht="15" customHeight="1">
      <c r="B89" s="317"/>
      <c r="C89" s="296" t="s">
        <v>5758</v>
      </c>
      <c r="D89" s="296"/>
      <c r="E89" s="296"/>
      <c r="F89" s="316" t="s">
        <v>5741</v>
      </c>
      <c r="G89" s="315"/>
      <c r="H89" s="296" t="s">
        <v>5759</v>
      </c>
      <c r="I89" s="296" t="s">
        <v>5737</v>
      </c>
      <c r="J89" s="296">
        <v>20</v>
      </c>
      <c r="K89" s="308"/>
    </row>
    <row r="90" spans="2:11" s="1" customFormat="1" ht="15" customHeight="1">
      <c r="B90" s="317"/>
      <c r="C90" s="296" t="s">
        <v>5760</v>
      </c>
      <c r="D90" s="296"/>
      <c r="E90" s="296"/>
      <c r="F90" s="316" t="s">
        <v>5741</v>
      </c>
      <c r="G90" s="315"/>
      <c r="H90" s="296" t="s">
        <v>5761</v>
      </c>
      <c r="I90" s="296" t="s">
        <v>5737</v>
      </c>
      <c r="J90" s="296">
        <v>50</v>
      </c>
      <c r="K90" s="308"/>
    </row>
    <row r="91" spans="2:11" s="1" customFormat="1" ht="15" customHeight="1">
      <c r="B91" s="317"/>
      <c r="C91" s="296" t="s">
        <v>5762</v>
      </c>
      <c r="D91" s="296"/>
      <c r="E91" s="296"/>
      <c r="F91" s="316" t="s">
        <v>5741</v>
      </c>
      <c r="G91" s="315"/>
      <c r="H91" s="296" t="s">
        <v>5762</v>
      </c>
      <c r="I91" s="296" t="s">
        <v>5737</v>
      </c>
      <c r="J91" s="296">
        <v>50</v>
      </c>
      <c r="K91" s="308"/>
    </row>
    <row r="92" spans="2:11" s="1" customFormat="1" ht="15" customHeight="1">
      <c r="B92" s="317"/>
      <c r="C92" s="296" t="s">
        <v>5763</v>
      </c>
      <c r="D92" s="296"/>
      <c r="E92" s="296"/>
      <c r="F92" s="316" t="s">
        <v>5741</v>
      </c>
      <c r="G92" s="315"/>
      <c r="H92" s="296" t="s">
        <v>5764</v>
      </c>
      <c r="I92" s="296" t="s">
        <v>5737</v>
      </c>
      <c r="J92" s="296">
        <v>255</v>
      </c>
      <c r="K92" s="308"/>
    </row>
    <row r="93" spans="2:11" s="1" customFormat="1" ht="15" customHeight="1">
      <c r="B93" s="317"/>
      <c r="C93" s="296" t="s">
        <v>5765</v>
      </c>
      <c r="D93" s="296"/>
      <c r="E93" s="296"/>
      <c r="F93" s="316" t="s">
        <v>5735</v>
      </c>
      <c r="G93" s="315"/>
      <c r="H93" s="296" t="s">
        <v>5766</v>
      </c>
      <c r="I93" s="296" t="s">
        <v>5767</v>
      </c>
      <c r="J93" s="296"/>
      <c r="K93" s="308"/>
    </row>
    <row r="94" spans="2:11" s="1" customFormat="1" ht="15" customHeight="1">
      <c r="B94" s="317"/>
      <c r="C94" s="296" t="s">
        <v>5768</v>
      </c>
      <c r="D94" s="296"/>
      <c r="E94" s="296"/>
      <c r="F94" s="316" t="s">
        <v>5735</v>
      </c>
      <c r="G94" s="315"/>
      <c r="H94" s="296" t="s">
        <v>5769</v>
      </c>
      <c r="I94" s="296" t="s">
        <v>5770</v>
      </c>
      <c r="J94" s="296"/>
      <c r="K94" s="308"/>
    </row>
    <row r="95" spans="2:11" s="1" customFormat="1" ht="15" customHeight="1">
      <c r="B95" s="317"/>
      <c r="C95" s="296" t="s">
        <v>5771</v>
      </c>
      <c r="D95" s="296"/>
      <c r="E95" s="296"/>
      <c r="F95" s="316" t="s">
        <v>5735</v>
      </c>
      <c r="G95" s="315"/>
      <c r="H95" s="296" t="s">
        <v>5771</v>
      </c>
      <c r="I95" s="296" t="s">
        <v>5770</v>
      </c>
      <c r="J95" s="296"/>
      <c r="K95" s="308"/>
    </row>
    <row r="96" spans="2:11" s="1" customFormat="1" ht="15" customHeight="1">
      <c r="B96" s="317"/>
      <c r="C96" s="296" t="s">
        <v>38</v>
      </c>
      <c r="D96" s="296"/>
      <c r="E96" s="296"/>
      <c r="F96" s="316" t="s">
        <v>5735</v>
      </c>
      <c r="G96" s="315"/>
      <c r="H96" s="296" t="s">
        <v>5772</v>
      </c>
      <c r="I96" s="296" t="s">
        <v>5770</v>
      </c>
      <c r="J96" s="296"/>
      <c r="K96" s="308"/>
    </row>
    <row r="97" spans="2:11" s="1" customFormat="1" ht="15" customHeight="1">
      <c r="B97" s="317"/>
      <c r="C97" s="296" t="s">
        <v>48</v>
      </c>
      <c r="D97" s="296"/>
      <c r="E97" s="296"/>
      <c r="F97" s="316" t="s">
        <v>5735</v>
      </c>
      <c r="G97" s="315"/>
      <c r="H97" s="296" t="s">
        <v>5773</v>
      </c>
      <c r="I97" s="296" t="s">
        <v>5770</v>
      </c>
      <c r="J97" s="296"/>
      <c r="K97" s="308"/>
    </row>
    <row r="98" spans="2:11" s="1" customFormat="1" ht="15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2"/>
    </row>
    <row r="99" spans="2:11" s="1" customFormat="1" ht="18.75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3"/>
    </row>
    <row r="100" spans="2:11" s="1" customFormat="1" ht="18.75" customHeight="1">
      <c r="B100" s="303"/>
      <c r="C100" s="303"/>
      <c r="D100" s="303"/>
      <c r="E100" s="303"/>
      <c r="F100" s="303"/>
      <c r="G100" s="303"/>
      <c r="H100" s="303"/>
      <c r="I100" s="303"/>
      <c r="J100" s="303"/>
      <c r="K100" s="303"/>
    </row>
    <row r="101" spans="2:11" s="1" customFormat="1" ht="7.5" customHeight="1">
      <c r="B101" s="304"/>
      <c r="C101" s="305"/>
      <c r="D101" s="305"/>
      <c r="E101" s="305"/>
      <c r="F101" s="305"/>
      <c r="G101" s="305"/>
      <c r="H101" s="305"/>
      <c r="I101" s="305"/>
      <c r="J101" s="305"/>
      <c r="K101" s="306"/>
    </row>
    <row r="102" spans="2:11" s="1" customFormat="1" ht="45" customHeight="1">
      <c r="B102" s="307"/>
      <c r="C102" s="416" t="s">
        <v>5774</v>
      </c>
      <c r="D102" s="416"/>
      <c r="E102" s="416"/>
      <c r="F102" s="416"/>
      <c r="G102" s="416"/>
      <c r="H102" s="416"/>
      <c r="I102" s="416"/>
      <c r="J102" s="416"/>
      <c r="K102" s="308"/>
    </row>
    <row r="103" spans="2:11" s="1" customFormat="1" ht="17.25" customHeight="1">
      <c r="B103" s="307"/>
      <c r="C103" s="309" t="s">
        <v>5729</v>
      </c>
      <c r="D103" s="309"/>
      <c r="E103" s="309"/>
      <c r="F103" s="309" t="s">
        <v>5730</v>
      </c>
      <c r="G103" s="310"/>
      <c r="H103" s="309" t="s">
        <v>54</v>
      </c>
      <c r="I103" s="309" t="s">
        <v>57</v>
      </c>
      <c r="J103" s="309" t="s">
        <v>5731</v>
      </c>
      <c r="K103" s="308"/>
    </row>
    <row r="104" spans="2:11" s="1" customFormat="1" ht="17.25" customHeight="1">
      <c r="B104" s="307"/>
      <c r="C104" s="311" t="s">
        <v>5732</v>
      </c>
      <c r="D104" s="311"/>
      <c r="E104" s="311"/>
      <c r="F104" s="312" t="s">
        <v>5733</v>
      </c>
      <c r="G104" s="313"/>
      <c r="H104" s="311"/>
      <c r="I104" s="311"/>
      <c r="J104" s="311" t="s">
        <v>5734</v>
      </c>
      <c r="K104" s="308"/>
    </row>
    <row r="105" spans="2:11" s="1" customFormat="1" ht="5.25" customHeight="1">
      <c r="B105" s="307"/>
      <c r="C105" s="309"/>
      <c r="D105" s="309"/>
      <c r="E105" s="309"/>
      <c r="F105" s="309"/>
      <c r="G105" s="325"/>
      <c r="H105" s="309"/>
      <c r="I105" s="309"/>
      <c r="J105" s="309"/>
      <c r="K105" s="308"/>
    </row>
    <row r="106" spans="2:11" s="1" customFormat="1" ht="15" customHeight="1">
      <c r="B106" s="307"/>
      <c r="C106" s="296" t="s">
        <v>53</v>
      </c>
      <c r="D106" s="314"/>
      <c r="E106" s="314"/>
      <c r="F106" s="316" t="s">
        <v>5735</v>
      </c>
      <c r="G106" s="325"/>
      <c r="H106" s="296" t="s">
        <v>5775</v>
      </c>
      <c r="I106" s="296" t="s">
        <v>5737</v>
      </c>
      <c r="J106" s="296">
        <v>20</v>
      </c>
      <c r="K106" s="308"/>
    </row>
    <row r="107" spans="2:11" s="1" customFormat="1" ht="15" customHeight="1">
      <c r="B107" s="307"/>
      <c r="C107" s="296" t="s">
        <v>5738</v>
      </c>
      <c r="D107" s="296"/>
      <c r="E107" s="296"/>
      <c r="F107" s="316" t="s">
        <v>5735</v>
      </c>
      <c r="G107" s="296"/>
      <c r="H107" s="296" t="s">
        <v>5775</v>
      </c>
      <c r="I107" s="296" t="s">
        <v>5737</v>
      </c>
      <c r="J107" s="296">
        <v>120</v>
      </c>
      <c r="K107" s="308"/>
    </row>
    <row r="108" spans="2:11" s="1" customFormat="1" ht="15" customHeight="1">
      <c r="B108" s="317"/>
      <c r="C108" s="296" t="s">
        <v>5740</v>
      </c>
      <c r="D108" s="296"/>
      <c r="E108" s="296"/>
      <c r="F108" s="316" t="s">
        <v>5741</v>
      </c>
      <c r="G108" s="296"/>
      <c r="H108" s="296" t="s">
        <v>5775</v>
      </c>
      <c r="I108" s="296" t="s">
        <v>5737</v>
      </c>
      <c r="J108" s="296">
        <v>50</v>
      </c>
      <c r="K108" s="308"/>
    </row>
    <row r="109" spans="2:11" s="1" customFormat="1" ht="15" customHeight="1">
      <c r="B109" s="317"/>
      <c r="C109" s="296" t="s">
        <v>5743</v>
      </c>
      <c r="D109" s="296"/>
      <c r="E109" s="296"/>
      <c r="F109" s="316" t="s">
        <v>5735</v>
      </c>
      <c r="G109" s="296"/>
      <c r="H109" s="296" t="s">
        <v>5775</v>
      </c>
      <c r="I109" s="296" t="s">
        <v>5745</v>
      </c>
      <c r="J109" s="296"/>
      <c r="K109" s="308"/>
    </row>
    <row r="110" spans="2:11" s="1" customFormat="1" ht="15" customHeight="1">
      <c r="B110" s="317"/>
      <c r="C110" s="296" t="s">
        <v>5754</v>
      </c>
      <c r="D110" s="296"/>
      <c r="E110" s="296"/>
      <c r="F110" s="316" t="s">
        <v>5741</v>
      </c>
      <c r="G110" s="296"/>
      <c r="H110" s="296" t="s">
        <v>5775</v>
      </c>
      <c r="I110" s="296" t="s">
        <v>5737</v>
      </c>
      <c r="J110" s="296">
        <v>50</v>
      </c>
      <c r="K110" s="308"/>
    </row>
    <row r="111" spans="2:11" s="1" customFormat="1" ht="15" customHeight="1">
      <c r="B111" s="317"/>
      <c r="C111" s="296" t="s">
        <v>5762</v>
      </c>
      <c r="D111" s="296"/>
      <c r="E111" s="296"/>
      <c r="F111" s="316" t="s">
        <v>5741</v>
      </c>
      <c r="G111" s="296"/>
      <c r="H111" s="296" t="s">
        <v>5775</v>
      </c>
      <c r="I111" s="296" t="s">
        <v>5737</v>
      </c>
      <c r="J111" s="296">
        <v>50</v>
      </c>
      <c r="K111" s="308"/>
    </row>
    <row r="112" spans="2:11" s="1" customFormat="1" ht="15" customHeight="1">
      <c r="B112" s="317"/>
      <c r="C112" s="296" t="s">
        <v>5760</v>
      </c>
      <c r="D112" s="296"/>
      <c r="E112" s="296"/>
      <c r="F112" s="316" t="s">
        <v>5741</v>
      </c>
      <c r="G112" s="296"/>
      <c r="H112" s="296" t="s">
        <v>5775</v>
      </c>
      <c r="I112" s="296" t="s">
        <v>5737</v>
      </c>
      <c r="J112" s="296">
        <v>50</v>
      </c>
      <c r="K112" s="308"/>
    </row>
    <row r="113" spans="2:11" s="1" customFormat="1" ht="15" customHeight="1">
      <c r="B113" s="317"/>
      <c r="C113" s="296" t="s">
        <v>53</v>
      </c>
      <c r="D113" s="296"/>
      <c r="E113" s="296"/>
      <c r="F113" s="316" t="s">
        <v>5735</v>
      </c>
      <c r="G113" s="296"/>
      <c r="H113" s="296" t="s">
        <v>5776</v>
      </c>
      <c r="I113" s="296" t="s">
        <v>5737</v>
      </c>
      <c r="J113" s="296">
        <v>20</v>
      </c>
      <c r="K113" s="308"/>
    </row>
    <row r="114" spans="2:11" s="1" customFormat="1" ht="15" customHeight="1">
      <c r="B114" s="317"/>
      <c r="C114" s="296" t="s">
        <v>5777</v>
      </c>
      <c r="D114" s="296"/>
      <c r="E114" s="296"/>
      <c r="F114" s="316" t="s">
        <v>5735</v>
      </c>
      <c r="G114" s="296"/>
      <c r="H114" s="296" t="s">
        <v>5778</v>
      </c>
      <c r="I114" s="296" t="s">
        <v>5737</v>
      </c>
      <c r="J114" s="296">
        <v>120</v>
      </c>
      <c r="K114" s="308"/>
    </row>
    <row r="115" spans="2:11" s="1" customFormat="1" ht="15" customHeight="1">
      <c r="B115" s="317"/>
      <c r="C115" s="296" t="s">
        <v>38</v>
      </c>
      <c r="D115" s="296"/>
      <c r="E115" s="296"/>
      <c r="F115" s="316" t="s">
        <v>5735</v>
      </c>
      <c r="G115" s="296"/>
      <c r="H115" s="296" t="s">
        <v>5779</v>
      </c>
      <c r="I115" s="296" t="s">
        <v>5770</v>
      </c>
      <c r="J115" s="296"/>
      <c r="K115" s="308"/>
    </row>
    <row r="116" spans="2:11" s="1" customFormat="1" ht="15" customHeight="1">
      <c r="B116" s="317"/>
      <c r="C116" s="296" t="s">
        <v>48</v>
      </c>
      <c r="D116" s="296"/>
      <c r="E116" s="296"/>
      <c r="F116" s="316" t="s">
        <v>5735</v>
      </c>
      <c r="G116" s="296"/>
      <c r="H116" s="296" t="s">
        <v>5780</v>
      </c>
      <c r="I116" s="296" t="s">
        <v>5770</v>
      </c>
      <c r="J116" s="296"/>
      <c r="K116" s="308"/>
    </row>
    <row r="117" spans="2:11" s="1" customFormat="1" ht="15" customHeight="1">
      <c r="B117" s="317"/>
      <c r="C117" s="296" t="s">
        <v>57</v>
      </c>
      <c r="D117" s="296"/>
      <c r="E117" s="296"/>
      <c r="F117" s="316" t="s">
        <v>5735</v>
      </c>
      <c r="G117" s="296"/>
      <c r="H117" s="296" t="s">
        <v>5781</v>
      </c>
      <c r="I117" s="296" t="s">
        <v>5782</v>
      </c>
      <c r="J117" s="296"/>
      <c r="K117" s="308"/>
    </row>
    <row r="118" spans="2:11" s="1" customFormat="1" ht="15" customHeight="1">
      <c r="B118" s="320"/>
      <c r="C118" s="326"/>
      <c r="D118" s="326"/>
      <c r="E118" s="326"/>
      <c r="F118" s="326"/>
      <c r="G118" s="326"/>
      <c r="H118" s="326"/>
      <c r="I118" s="326"/>
      <c r="J118" s="326"/>
      <c r="K118" s="322"/>
    </row>
    <row r="119" spans="2:11" s="1" customFormat="1" ht="18.75" customHeight="1">
      <c r="B119" s="327"/>
      <c r="C119" s="293"/>
      <c r="D119" s="293"/>
      <c r="E119" s="293"/>
      <c r="F119" s="328"/>
      <c r="G119" s="293"/>
      <c r="H119" s="293"/>
      <c r="I119" s="293"/>
      <c r="J119" s="293"/>
      <c r="K119" s="327"/>
    </row>
    <row r="120" spans="2:11" s="1" customFormat="1" ht="18.75" customHeight="1">
      <c r="B120" s="303"/>
      <c r="C120" s="303"/>
      <c r="D120" s="303"/>
      <c r="E120" s="303"/>
      <c r="F120" s="303"/>
      <c r="G120" s="303"/>
      <c r="H120" s="303"/>
      <c r="I120" s="303"/>
      <c r="J120" s="303"/>
      <c r="K120" s="303"/>
    </row>
    <row r="121" spans="2:11" s="1" customFormat="1" ht="7.5" customHeight="1">
      <c r="B121" s="329"/>
      <c r="C121" s="330"/>
      <c r="D121" s="330"/>
      <c r="E121" s="330"/>
      <c r="F121" s="330"/>
      <c r="G121" s="330"/>
      <c r="H121" s="330"/>
      <c r="I121" s="330"/>
      <c r="J121" s="330"/>
      <c r="K121" s="331"/>
    </row>
    <row r="122" spans="2:11" s="1" customFormat="1" ht="45" customHeight="1">
      <c r="B122" s="332"/>
      <c r="C122" s="417" t="s">
        <v>5783</v>
      </c>
      <c r="D122" s="417"/>
      <c r="E122" s="417"/>
      <c r="F122" s="417"/>
      <c r="G122" s="417"/>
      <c r="H122" s="417"/>
      <c r="I122" s="417"/>
      <c r="J122" s="417"/>
      <c r="K122" s="333"/>
    </row>
    <row r="123" spans="2:11" s="1" customFormat="1" ht="17.25" customHeight="1">
      <c r="B123" s="334"/>
      <c r="C123" s="309" t="s">
        <v>5729</v>
      </c>
      <c r="D123" s="309"/>
      <c r="E123" s="309"/>
      <c r="F123" s="309" t="s">
        <v>5730</v>
      </c>
      <c r="G123" s="310"/>
      <c r="H123" s="309" t="s">
        <v>54</v>
      </c>
      <c r="I123" s="309" t="s">
        <v>57</v>
      </c>
      <c r="J123" s="309" t="s">
        <v>5731</v>
      </c>
      <c r="K123" s="335"/>
    </row>
    <row r="124" spans="2:11" s="1" customFormat="1" ht="17.25" customHeight="1">
      <c r="B124" s="334"/>
      <c r="C124" s="311" t="s">
        <v>5732</v>
      </c>
      <c r="D124" s="311"/>
      <c r="E124" s="311"/>
      <c r="F124" s="312" t="s">
        <v>5733</v>
      </c>
      <c r="G124" s="313"/>
      <c r="H124" s="311"/>
      <c r="I124" s="311"/>
      <c r="J124" s="311" t="s">
        <v>5734</v>
      </c>
      <c r="K124" s="335"/>
    </row>
    <row r="125" spans="2:11" s="1" customFormat="1" ht="5.25" customHeight="1">
      <c r="B125" s="336"/>
      <c r="C125" s="314"/>
      <c r="D125" s="314"/>
      <c r="E125" s="314"/>
      <c r="F125" s="314"/>
      <c r="G125" s="296"/>
      <c r="H125" s="314"/>
      <c r="I125" s="314"/>
      <c r="J125" s="314"/>
      <c r="K125" s="337"/>
    </row>
    <row r="126" spans="2:11" s="1" customFormat="1" ht="15" customHeight="1">
      <c r="B126" s="336"/>
      <c r="C126" s="296" t="s">
        <v>5738</v>
      </c>
      <c r="D126" s="314"/>
      <c r="E126" s="314"/>
      <c r="F126" s="316" t="s">
        <v>5735</v>
      </c>
      <c r="G126" s="296"/>
      <c r="H126" s="296" t="s">
        <v>5775</v>
      </c>
      <c r="I126" s="296" t="s">
        <v>5737</v>
      </c>
      <c r="J126" s="296">
        <v>120</v>
      </c>
      <c r="K126" s="338"/>
    </row>
    <row r="127" spans="2:11" s="1" customFormat="1" ht="15" customHeight="1">
      <c r="B127" s="336"/>
      <c r="C127" s="296" t="s">
        <v>5784</v>
      </c>
      <c r="D127" s="296"/>
      <c r="E127" s="296"/>
      <c r="F127" s="316" t="s">
        <v>5735</v>
      </c>
      <c r="G127" s="296"/>
      <c r="H127" s="296" t="s">
        <v>5785</v>
      </c>
      <c r="I127" s="296" t="s">
        <v>5737</v>
      </c>
      <c r="J127" s="296" t="s">
        <v>5786</v>
      </c>
      <c r="K127" s="338"/>
    </row>
    <row r="128" spans="2:11" s="1" customFormat="1" ht="15" customHeight="1">
      <c r="B128" s="336"/>
      <c r="C128" s="296" t="s">
        <v>85</v>
      </c>
      <c r="D128" s="296"/>
      <c r="E128" s="296"/>
      <c r="F128" s="316" t="s">
        <v>5735</v>
      </c>
      <c r="G128" s="296"/>
      <c r="H128" s="296" t="s">
        <v>5787</v>
      </c>
      <c r="I128" s="296" t="s">
        <v>5737</v>
      </c>
      <c r="J128" s="296" t="s">
        <v>5786</v>
      </c>
      <c r="K128" s="338"/>
    </row>
    <row r="129" spans="2:11" s="1" customFormat="1" ht="15" customHeight="1">
      <c r="B129" s="336"/>
      <c r="C129" s="296" t="s">
        <v>5746</v>
      </c>
      <c r="D129" s="296"/>
      <c r="E129" s="296"/>
      <c r="F129" s="316" t="s">
        <v>5741</v>
      </c>
      <c r="G129" s="296"/>
      <c r="H129" s="296" t="s">
        <v>5747</v>
      </c>
      <c r="I129" s="296" t="s">
        <v>5737</v>
      </c>
      <c r="J129" s="296">
        <v>15</v>
      </c>
      <c r="K129" s="338"/>
    </row>
    <row r="130" spans="2:11" s="1" customFormat="1" ht="15" customHeight="1">
      <c r="B130" s="336"/>
      <c r="C130" s="318" t="s">
        <v>5748</v>
      </c>
      <c r="D130" s="318"/>
      <c r="E130" s="318"/>
      <c r="F130" s="319" t="s">
        <v>5741</v>
      </c>
      <c r="G130" s="318"/>
      <c r="H130" s="318" t="s">
        <v>5749</v>
      </c>
      <c r="I130" s="318" t="s">
        <v>5737</v>
      </c>
      <c r="J130" s="318">
        <v>15</v>
      </c>
      <c r="K130" s="338"/>
    </row>
    <row r="131" spans="2:11" s="1" customFormat="1" ht="15" customHeight="1">
      <c r="B131" s="336"/>
      <c r="C131" s="318" t="s">
        <v>5750</v>
      </c>
      <c r="D131" s="318"/>
      <c r="E131" s="318"/>
      <c r="F131" s="319" t="s">
        <v>5741</v>
      </c>
      <c r="G131" s="318"/>
      <c r="H131" s="318" t="s">
        <v>5751</v>
      </c>
      <c r="I131" s="318" t="s">
        <v>5737</v>
      </c>
      <c r="J131" s="318">
        <v>20</v>
      </c>
      <c r="K131" s="338"/>
    </row>
    <row r="132" spans="2:11" s="1" customFormat="1" ht="15" customHeight="1">
      <c r="B132" s="336"/>
      <c r="C132" s="318" t="s">
        <v>5752</v>
      </c>
      <c r="D132" s="318"/>
      <c r="E132" s="318"/>
      <c r="F132" s="319" t="s">
        <v>5741</v>
      </c>
      <c r="G132" s="318"/>
      <c r="H132" s="318" t="s">
        <v>5753</v>
      </c>
      <c r="I132" s="318" t="s">
        <v>5737</v>
      </c>
      <c r="J132" s="318">
        <v>20</v>
      </c>
      <c r="K132" s="338"/>
    </row>
    <row r="133" spans="2:11" s="1" customFormat="1" ht="15" customHeight="1">
      <c r="B133" s="336"/>
      <c r="C133" s="296" t="s">
        <v>5740</v>
      </c>
      <c r="D133" s="296"/>
      <c r="E133" s="296"/>
      <c r="F133" s="316" t="s">
        <v>5741</v>
      </c>
      <c r="G133" s="296"/>
      <c r="H133" s="296" t="s">
        <v>5775</v>
      </c>
      <c r="I133" s="296" t="s">
        <v>5737</v>
      </c>
      <c r="J133" s="296">
        <v>50</v>
      </c>
      <c r="K133" s="338"/>
    </row>
    <row r="134" spans="2:11" s="1" customFormat="1" ht="15" customHeight="1">
      <c r="B134" s="336"/>
      <c r="C134" s="296" t="s">
        <v>5754</v>
      </c>
      <c r="D134" s="296"/>
      <c r="E134" s="296"/>
      <c r="F134" s="316" t="s">
        <v>5741</v>
      </c>
      <c r="G134" s="296"/>
      <c r="H134" s="296" t="s">
        <v>5775</v>
      </c>
      <c r="I134" s="296" t="s">
        <v>5737</v>
      </c>
      <c r="J134" s="296">
        <v>50</v>
      </c>
      <c r="K134" s="338"/>
    </row>
    <row r="135" spans="2:11" s="1" customFormat="1" ht="15" customHeight="1">
      <c r="B135" s="336"/>
      <c r="C135" s="296" t="s">
        <v>5760</v>
      </c>
      <c r="D135" s="296"/>
      <c r="E135" s="296"/>
      <c r="F135" s="316" t="s">
        <v>5741</v>
      </c>
      <c r="G135" s="296"/>
      <c r="H135" s="296" t="s">
        <v>5775</v>
      </c>
      <c r="I135" s="296" t="s">
        <v>5737</v>
      </c>
      <c r="J135" s="296">
        <v>50</v>
      </c>
      <c r="K135" s="338"/>
    </row>
    <row r="136" spans="2:11" s="1" customFormat="1" ht="15" customHeight="1">
      <c r="B136" s="336"/>
      <c r="C136" s="296" t="s">
        <v>5762</v>
      </c>
      <c r="D136" s="296"/>
      <c r="E136" s="296"/>
      <c r="F136" s="316" t="s">
        <v>5741</v>
      </c>
      <c r="G136" s="296"/>
      <c r="H136" s="296" t="s">
        <v>5775</v>
      </c>
      <c r="I136" s="296" t="s">
        <v>5737</v>
      </c>
      <c r="J136" s="296">
        <v>50</v>
      </c>
      <c r="K136" s="338"/>
    </row>
    <row r="137" spans="2:11" s="1" customFormat="1" ht="15" customHeight="1">
      <c r="B137" s="336"/>
      <c r="C137" s="296" t="s">
        <v>5763</v>
      </c>
      <c r="D137" s="296"/>
      <c r="E137" s="296"/>
      <c r="F137" s="316" t="s">
        <v>5741</v>
      </c>
      <c r="G137" s="296"/>
      <c r="H137" s="296" t="s">
        <v>5788</v>
      </c>
      <c r="I137" s="296" t="s">
        <v>5737</v>
      </c>
      <c r="J137" s="296">
        <v>255</v>
      </c>
      <c r="K137" s="338"/>
    </row>
    <row r="138" spans="2:11" s="1" customFormat="1" ht="15" customHeight="1">
      <c r="B138" s="336"/>
      <c r="C138" s="296" t="s">
        <v>5765</v>
      </c>
      <c r="D138" s="296"/>
      <c r="E138" s="296"/>
      <c r="F138" s="316" t="s">
        <v>5735</v>
      </c>
      <c r="G138" s="296"/>
      <c r="H138" s="296" t="s">
        <v>5789</v>
      </c>
      <c r="I138" s="296" t="s">
        <v>5767</v>
      </c>
      <c r="J138" s="296"/>
      <c r="K138" s="338"/>
    </row>
    <row r="139" spans="2:11" s="1" customFormat="1" ht="15" customHeight="1">
      <c r="B139" s="336"/>
      <c r="C139" s="296" t="s">
        <v>5768</v>
      </c>
      <c r="D139" s="296"/>
      <c r="E139" s="296"/>
      <c r="F139" s="316" t="s">
        <v>5735</v>
      </c>
      <c r="G139" s="296"/>
      <c r="H139" s="296" t="s">
        <v>5790</v>
      </c>
      <c r="I139" s="296" t="s">
        <v>5770</v>
      </c>
      <c r="J139" s="296"/>
      <c r="K139" s="338"/>
    </row>
    <row r="140" spans="2:11" s="1" customFormat="1" ht="15" customHeight="1">
      <c r="B140" s="336"/>
      <c r="C140" s="296" t="s">
        <v>5771</v>
      </c>
      <c r="D140" s="296"/>
      <c r="E140" s="296"/>
      <c r="F140" s="316" t="s">
        <v>5735</v>
      </c>
      <c r="G140" s="296"/>
      <c r="H140" s="296" t="s">
        <v>5771</v>
      </c>
      <c r="I140" s="296" t="s">
        <v>5770</v>
      </c>
      <c r="J140" s="296"/>
      <c r="K140" s="338"/>
    </row>
    <row r="141" spans="2:11" s="1" customFormat="1" ht="15" customHeight="1">
      <c r="B141" s="336"/>
      <c r="C141" s="296" t="s">
        <v>38</v>
      </c>
      <c r="D141" s="296"/>
      <c r="E141" s="296"/>
      <c r="F141" s="316" t="s">
        <v>5735</v>
      </c>
      <c r="G141" s="296"/>
      <c r="H141" s="296" t="s">
        <v>5791</v>
      </c>
      <c r="I141" s="296" t="s">
        <v>5770</v>
      </c>
      <c r="J141" s="296"/>
      <c r="K141" s="338"/>
    </row>
    <row r="142" spans="2:11" s="1" customFormat="1" ht="15" customHeight="1">
      <c r="B142" s="336"/>
      <c r="C142" s="296" t="s">
        <v>5792</v>
      </c>
      <c r="D142" s="296"/>
      <c r="E142" s="296"/>
      <c r="F142" s="316" t="s">
        <v>5735</v>
      </c>
      <c r="G142" s="296"/>
      <c r="H142" s="296" t="s">
        <v>5793</v>
      </c>
      <c r="I142" s="296" t="s">
        <v>5770</v>
      </c>
      <c r="J142" s="296"/>
      <c r="K142" s="338"/>
    </row>
    <row r="143" spans="2:11" s="1" customFormat="1" ht="15" customHeight="1">
      <c r="B143" s="339"/>
      <c r="C143" s="340"/>
      <c r="D143" s="340"/>
      <c r="E143" s="340"/>
      <c r="F143" s="340"/>
      <c r="G143" s="340"/>
      <c r="H143" s="340"/>
      <c r="I143" s="340"/>
      <c r="J143" s="340"/>
      <c r="K143" s="341"/>
    </row>
    <row r="144" spans="2:11" s="1" customFormat="1" ht="18.75" customHeight="1">
      <c r="B144" s="293"/>
      <c r="C144" s="293"/>
      <c r="D144" s="293"/>
      <c r="E144" s="293"/>
      <c r="F144" s="328"/>
      <c r="G144" s="293"/>
      <c r="H144" s="293"/>
      <c r="I144" s="293"/>
      <c r="J144" s="293"/>
      <c r="K144" s="293"/>
    </row>
    <row r="145" spans="2:11" s="1" customFormat="1" ht="18.75" customHeight="1">
      <c r="B145" s="303"/>
      <c r="C145" s="303"/>
      <c r="D145" s="303"/>
      <c r="E145" s="303"/>
      <c r="F145" s="303"/>
      <c r="G145" s="303"/>
      <c r="H145" s="303"/>
      <c r="I145" s="303"/>
      <c r="J145" s="303"/>
      <c r="K145" s="303"/>
    </row>
    <row r="146" spans="2:11" s="1" customFormat="1" ht="7.5" customHeight="1">
      <c r="B146" s="304"/>
      <c r="C146" s="305"/>
      <c r="D146" s="305"/>
      <c r="E146" s="305"/>
      <c r="F146" s="305"/>
      <c r="G146" s="305"/>
      <c r="H146" s="305"/>
      <c r="I146" s="305"/>
      <c r="J146" s="305"/>
      <c r="K146" s="306"/>
    </row>
    <row r="147" spans="2:11" s="1" customFormat="1" ht="45" customHeight="1">
      <c r="B147" s="307"/>
      <c r="C147" s="416" t="s">
        <v>5794</v>
      </c>
      <c r="D147" s="416"/>
      <c r="E147" s="416"/>
      <c r="F147" s="416"/>
      <c r="G147" s="416"/>
      <c r="H147" s="416"/>
      <c r="I147" s="416"/>
      <c r="J147" s="416"/>
      <c r="K147" s="308"/>
    </row>
    <row r="148" spans="2:11" s="1" customFormat="1" ht="17.25" customHeight="1">
      <c r="B148" s="307"/>
      <c r="C148" s="309" t="s">
        <v>5729</v>
      </c>
      <c r="D148" s="309"/>
      <c r="E148" s="309"/>
      <c r="F148" s="309" t="s">
        <v>5730</v>
      </c>
      <c r="G148" s="310"/>
      <c r="H148" s="309" t="s">
        <v>54</v>
      </c>
      <c r="I148" s="309" t="s">
        <v>57</v>
      </c>
      <c r="J148" s="309" t="s">
        <v>5731</v>
      </c>
      <c r="K148" s="308"/>
    </row>
    <row r="149" spans="2:11" s="1" customFormat="1" ht="17.25" customHeight="1">
      <c r="B149" s="307"/>
      <c r="C149" s="311" t="s">
        <v>5732</v>
      </c>
      <c r="D149" s="311"/>
      <c r="E149" s="311"/>
      <c r="F149" s="312" t="s">
        <v>5733</v>
      </c>
      <c r="G149" s="313"/>
      <c r="H149" s="311"/>
      <c r="I149" s="311"/>
      <c r="J149" s="311" t="s">
        <v>5734</v>
      </c>
      <c r="K149" s="308"/>
    </row>
    <row r="150" spans="2:11" s="1" customFormat="1" ht="5.25" customHeight="1">
      <c r="B150" s="317"/>
      <c r="C150" s="314"/>
      <c r="D150" s="314"/>
      <c r="E150" s="314"/>
      <c r="F150" s="314"/>
      <c r="G150" s="315"/>
      <c r="H150" s="314"/>
      <c r="I150" s="314"/>
      <c r="J150" s="314"/>
      <c r="K150" s="338"/>
    </row>
    <row r="151" spans="2:11" s="1" customFormat="1" ht="15" customHeight="1">
      <c r="B151" s="317"/>
      <c r="C151" s="342" t="s">
        <v>5738</v>
      </c>
      <c r="D151" s="296"/>
      <c r="E151" s="296"/>
      <c r="F151" s="343" t="s">
        <v>5735</v>
      </c>
      <c r="G151" s="296"/>
      <c r="H151" s="342" t="s">
        <v>5775</v>
      </c>
      <c r="I151" s="342" t="s">
        <v>5737</v>
      </c>
      <c r="J151" s="342">
        <v>120</v>
      </c>
      <c r="K151" s="338"/>
    </row>
    <row r="152" spans="2:11" s="1" customFormat="1" ht="15" customHeight="1">
      <c r="B152" s="317"/>
      <c r="C152" s="342" t="s">
        <v>5784</v>
      </c>
      <c r="D152" s="296"/>
      <c r="E152" s="296"/>
      <c r="F152" s="343" t="s">
        <v>5735</v>
      </c>
      <c r="G152" s="296"/>
      <c r="H152" s="342" t="s">
        <v>5795</v>
      </c>
      <c r="I152" s="342" t="s">
        <v>5737</v>
      </c>
      <c r="J152" s="342" t="s">
        <v>5786</v>
      </c>
      <c r="K152" s="338"/>
    </row>
    <row r="153" spans="2:11" s="1" customFormat="1" ht="15" customHeight="1">
      <c r="B153" s="317"/>
      <c r="C153" s="342" t="s">
        <v>85</v>
      </c>
      <c r="D153" s="296"/>
      <c r="E153" s="296"/>
      <c r="F153" s="343" t="s">
        <v>5735</v>
      </c>
      <c r="G153" s="296"/>
      <c r="H153" s="342" t="s">
        <v>5796</v>
      </c>
      <c r="I153" s="342" t="s">
        <v>5737</v>
      </c>
      <c r="J153" s="342" t="s">
        <v>5786</v>
      </c>
      <c r="K153" s="338"/>
    </row>
    <row r="154" spans="2:11" s="1" customFormat="1" ht="15" customHeight="1">
      <c r="B154" s="317"/>
      <c r="C154" s="342" t="s">
        <v>5740</v>
      </c>
      <c r="D154" s="296"/>
      <c r="E154" s="296"/>
      <c r="F154" s="343" t="s">
        <v>5741</v>
      </c>
      <c r="G154" s="296"/>
      <c r="H154" s="342" t="s">
        <v>5775</v>
      </c>
      <c r="I154" s="342" t="s">
        <v>5737</v>
      </c>
      <c r="J154" s="342">
        <v>50</v>
      </c>
      <c r="K154" s="338"/>
    </row>
    <row r="155" spans="2:11" s="1" customFormat="1" ht="15" customHeight="1">
      <c r="B155" s="317"/>
      <c r="C155" s="342" t="s">
        <v>5743</v>
      </c>
      <c r="D155" s="296"/>
      <c r="E155" s="296"/>
      <c r="F155" s="343" t="s">
        <v>5735</v>
      </c>
      <c r="G155" s="296"/>
      <c r="H155" s="342" t="s">
        <v>5775</v>
      </c>
      <c r="I155" s="342" t="s">
        <v>5745</v>
      </c>
      <c r="J155" s="342"/>
      <c r="K155" s="338"/>
    </row>
    <row r="156" spans="2:11" s="1" customFormat="1" ht="15" customHeight="1">
      <c r="B156" s="317"/>
      <c r="C156" s="342" t="s">
        <v>5754</v>
      </c>
      <c r="D156" s="296"/>
      <c r="E156" s="296"/>
      <c r="F156" s="343" t="s">
        <v>5741</v>
      </c>
      <c r="G156" s="296"/>
      <c r="H156" s="342" t="s">
        <v>5775</v>
      </c>
      <c r="I156" s="342" t="s">
        <v>5737</v>
      </c>
      <c r="J156" s="342">
        <v>50</v>
      </c>
      <c r="K156" s="338"/>
    </row>
    <row r="157" spans="2:11" s="1" customFormat="1" ht="15" customHeight="1">
      <c r="B157" s="317"/>
      <c r="C157" s="342" t="s">
        <v>5762</v>
      </c>
      <c r="D157" s="296"/>
      <c r="E157" s="296"/>
      <c r="F157" s="343" t="s">
        <v>5741</v>
      </c>
      <c r="G157" s="296"/>
      <c r="H157" s="342" t="s">
        <v>5775</v>
      </c>
      <c r="I157" s="342" t="s">
        <v>5737</v>
      </c>
      <c r="J157" s="342">
        <v>50</v>
      </c>
      <c r="K157" s="338"/>
    </row>
    <row r="158" spans="2:11" s="1" customFormat="1" ht="15" customHeight="1">
      <c r="B158" s="317"/>
      <c r="C158" s="342" t="s">
        <v>5760</v>
      </c>
      <c r="D158" s="296"/>
      <c r="E158" s="296"/>
      <c r="F158" s="343" t="s">
        <v>5741</v>
      </c>
      <c r="G158" s="296"/>
      <c r="H158" s="342" t="s">
        <v>5775</v>
      </c>
      <c r="I158" s="342" t="s">
        <v>5737</v>
      </c>
      <c r="J158" s="342">
        <v>50</v>
      </c>
      <c r="K158" s="338"/>
    </row>
    <row r="159" spans="2:11" s="1" customFormat="1" ht="15" customHeight="1">
      <c r="B159" s="317"/>
      <c r="C159" s="342" t="s">
        <v>133</v>
      </c>
      <c r="D159" s="296"/>
      <c r="E159" s="296"/>
      <c r="F159" s="343" t="s">
        <v>5735</v>
      </c>
      <c r="G159" s="296"/>
      <c r="H159" s="342" t="s">
        <v>5797</v>
      </c>
      <c r="I159" s="342" t="s">
        <v>5737</v>
      </c>
      <c r="J159" s="342" t="s">
        <v>5798</v>
      </c>
      <c r="K159" s="338"/>
    </row>
    <row r="160" spans="2:11" s="1" customFormat="1" ht="15" customHeight="1">
      <c r="B160" s="317"/>
      <c r="C160" s="342" t="s">
        <v>5799</v>
      </c>
      <c r="D160" s="296"/>
      <c r="E160" s="296"/>
      <c r="F160" s="343" t="s">
        <v>5735</v>
      </c>
      <c r="G160" s="296"/>
      <c r="H160" s="342" t="s">
        <v>5800</v>
      </c>
      <c r="I160" s="342" t="s">
        <v>5770</v>
      </c>
      <c r="J160" s="342"/>
      <c r="K160" s="338"/>
    </row>
    <row r="161" spans="2:11" s="1" customFormat="1" ht="15" customHeight="1">
      <c r="B161" s="344"/>
      <c r="C161" s="326"/>
      <c r="D161" s="326"/>
      <c r="E161" s="326"/>
      <c r="F161" s="326"/>
      <c r="G161" s="326"/>
      <c r="H161" s="326"/>
      <c r="I161" s="326"/>
      <c r="J161" s="326"/>
      <c r="K161" s="345"/>
    </row>
    <row r="162" spans="2:11" s="1" customFormat="1" ht="18.75" customHeight="1">
      <c r="B162" s="293"/>
      <c r="C162" s="296"/>
      <c r="D162" s="296"/>
      <c r="E162" s="296"/>
      <c r="F162" s="316"/>
      <c r="G162" s="296"/>
      <c r="H162" s="296"/>
      <c r="I162" s="296"/>
      <c r="J162" s="296"/>
      <c r="K162" s="293"/>
    </row>
    <row r="163" spans="2:11" s="1" customFormat="1" ht="18.75" customHeight="1">
      <c r="B163" s="303"/>
      <c r="C163" s="303"/>
      <c r="D163" s="303"/>
      <c r="E163" s="303"/>
      <c r="F163" s="303"/>
      <c r="G163" s="303"/>
      <c r="H163" s="303"/>
      <c r="I163" s="303"/>
      <c r="J163" s="303"/>
      <c r="K163" s="303"/>
    </row>
    <row r="164" spans="2:11" s="1" customFormat="1" ht="7.5" customHeight="1">
      <c r="B164" s="285"/>
      <c r="C164" s="286"/>
      <c r="D164" s="286"/>
      <c r="E164" s="286"/>
      <c r="F164" s="286"/>
      <c r="G164" s="286"/>
      <c r="H164" s="286"/>
      <c r="I164" s="286"/>
      <c r="J164" s="286"/>
      <c r="K164" s="287"/>
    </row>
    <row r="165" spans="2:11" s="1" customFormat="1" ht="45" customHeight="1">
      <c r="B165" s="288"/>
      <c r="C165" s="417" t="s">
        <v>5801</v>
      </c>
      <c r="D165" s="417"/>
      <c r="E165" s="417"/>
      <c r="F165" s="417"/>
      <c r="G165" s="417"/>
      <c r="H165" s="417"/>
      <c r="I165" s="417"/>
      <c r="J165" s="417"/>
      <c r="K165" s="289"/>
    </row>
    <row r="166" spans="2:11" s="1" customFormat="1" ht="17.25" customHeight="1">
      <c r="B166" s="288"/>
      <c r="C166" s="309" t="s">
        <v>5729</v>
      </c>
      <c r="D166" s="309"/>
      <c r="E166" s="309"/>
      <c r="F166" s="309" t="s">
        <v>5730</v>
      </c>
      <c r="G166" s="346"/>
      <c r="H166" s="347" t="s">
        <v>54</v>
      </c>
      <c r="I166" s="347" t="s">
        <v>57</v>
      </c>
      <c r="J166" s="309" t="s">
        <v>5731</v>
      </c>
      <c r="K166" s="289"/>
    </row>
    <row r="167" spans="2:11" s="1" customFormat="1" ht="17.25" customHeight="1">
      <c r="B167" s="290"/>
      <c r="C167" s="311" t="s">
        <v>5732</v>
      </c>
      <c r="D167" s="311"/>
      <c r="E167" s="311"/>
      <c r="F167" s="312" t="s">
        <v>5733</v>
      </c>
      <c r="G167" s="348"/>
      <c r="H167" s="349"/>
      <c r="I167" s="349"/>
      <c r="J167" s="311" t="s">
        <v>5734</v>
      </c>
      <c r="K167" s="291"/>
    </row>
    <row r="168" spans="2:11" s="1" customFormat="1" ht="5.25" customHeight="1">
      <c r="B168" s="317"/>
      <c r="C168" s="314"/>
      <c r="D168" s="314"/>
      <c r="E168" s="314"/>
      <c r="F168" s="314"/>
      <c r="G168" s="315"/>
      <c r="H168" s="314"/>
      <c r="I168" s="314"/>
      <c r="J168" s="314"/>
      <c r="K168" s="338"/>
    </row>
    <row r="169" spans="2:11" s="1" customFormat="1" ht="15" customHeight="1">
      <c r="B169" s="317"/>
      <c r="C169" s="296" t="s">
        <v>5738</v>
      </c>
      <c r="D169" s="296"/>
      <c r="E169" s="296"/>
      <c r="F169" s="316" t="s">
        <v>5735</v>
      </c>
      <c r="G169" s="296"/>
      <c r="H169" s="296" t="s">
        <v>5775</v>
      </c>
      <c r="I169" s="296" t="s">
        <v>5737</v>
      </c>
      <c r="J169" s="296">
        <v>120</v>
      </c>
      <c r="K169" s="338"/>
    </row>
    <row r="170" spans="2:11" s="1" customFormat="1" ht="15" customHeight="1">
      <c r="B170" s="317"/>
      <c r="C170" s="296" t="s">
        <v>5784</v>
      </c>
      <c r="D170" s="296"/>
      <c r="E170" s="296"/>
      <c r="F170" s="316" t="s">
        <v>5735</v>
      </c>
      <c r="G170" s="296"/>
      <c r="H170" s="296" t="s">
        <v>5785</v>
      </c>
      <c r="I170" s="296" t="s">
        <v>5737</v>
      </c>
      <c r="J170" s="296" t="s">
        <v>5786</v>
      </c>
      <c r="K170" s="338"/>
    </row>
    <row r="171" spans="2:11" s="1" customFormat="1" ht="15" customHeight="1">
      <c r="B171" s="317"/>
      <c r="C171" s="296" t="s">
        <v>85</v>
      </c>
      <c r="D171" s="296"/>
      <c r="E171" s="296"/>
      <c r="F171" s="316" t="s">
        <v>5735</v>
      </c>
      <c r="G171" s="296"/>
      <c r="H171" s="296" t="s">
        <v>5802</v>
      </c>
      <c r="I171" s="296" t="s">
        <v>5737</v>
      </c>
      <c r="J171" s="296" t="s">
        <v>5786</v>
      </c>
      <c r="K171" s="338"/>
    </row>
    <row r="172" spans="2:11" s="1" customFormat="1" ht="15" customHeight="1">
      <c r="B172" s="317"/>
      <c r="C172" s="296" t="s">
        <v>5740</v>
      </c>
      <c r="D172" s="296"/>
      <c r="E172" s="296"/>
      <c r="F172" s="316" t="s">
        <v>5741</v>
      </c>
      <c r="G172" s="296"/>
      <c r="H172" s="296" t="s">
        <v>5802</v>
      </c>
      <c r="I172" s="296" t="s">
        <v>5737</v>
      </c>
      <c r="J172" s="296">
        <v>50</v>
      </c>
      <c r="K172" s="338"/>
    </row>
    <row r="173" spans="2:11" s="1" customFormat="1" ht="15" customHeight="1">
      <c r="B173" s="317"/>
      <c r="C173" s="296" t="s">
        <v>5743</v>
      </c>
      <c r="D173" s="296"/>
      <c r="E173" s="296"/>
      <c r="F173" s="316" t="s">
        <v>5735</v>
      </c>
      <c r="G173" s="296"/>
      <c r="H173" s="296" t="s">
        <v>5802</v>
      </c>
      <c r="I173" s="296" t="s">
        <v>5745</v>
      </c>
      <c r="J173" s="296"/>
      <c r="K173" s="338"/>
    </row>
    <row r="174" spans="2:11" s="1" customFormat="1" ht="15" customHeight="1">
      <c r="B174" s="317"/>
      <c r="C174" s="296" t="s">
        <v>5754</v>
      </c>
      <c r="D174" s="296"/>
      <c r="E174" s="296"/>
      <c r="F174" s="316" t="s">
        <v>5741</v>
      </c>
      <c r="G174" s="296"/>
      <c r="H174" s="296" t="s">
        <v>5802</v>
      </c>
      <c r="I174" s="296" t="s">
        <v>5737</v>
      </c>
      <c r="J174" s="296">
        <v>50</v>
      </c>
      <c r="K174" s="338"/>
    </row>
    <row r="175" spans="2:11" s="1" customFormat="1" ht="15" customHeight="1">
      <c r="B175" s="317"/>
      <c r="C175" s="296" t="s">
        <v>5762</v>
      </c>
      <c r="D175" s="296"/>
      <c r="E175" s="296"/>
      <c r="F175" s="316" t="s">
        <v>5741</v>
      </c>
      <c r="G175" s="296"/>
      <c r="H175" s="296" t="s">
        <v>5802</v>
      </c>
      <c r="I175" s="296" t="s">
        <v>5737</v>
      </c>
      <c r="J175" s="296">
        <v>50</v>
      </c>
      <c r="K175" s="338"/>
    </row>
    <row r="176" spans="2:11" s="1" customFormat="1" ht="15" customHeight="1">
      <c r="B176" s="317"/>
      <c r="C176" s="296" t="s">
        <v>5760</v>
      </c>
      <c r="D176" s="296"/>
      <c r="E176" s="296"/>
      <c r="F176" s="316" t="s">
        <v>5741</v>
      </c>
      <c r="G176" s="296"/>
      <c r="H176" s="296" t="s">
        <v>5802</v>
      </c>
      <c r="I176" s="296" t="s">
        <v>5737</v>
      </c>
      <c r="J176" s="296">
        <v>50</v>
      </c>
      <c r="K176" s="338"/>
    </row>
    <row r="177" spans="2:11" s="1" customFormat="1" ht="15" customHeight="1">
      <c r="B177" s="317"/>
      <c r="C177" s="296" t="s">
        <v>179</v>
      </c>
      <c r="D177" s="296"/>
      <c r="E177" s="296"/>
      <c r="F177" s="316" t="s">
        <v>5735</v>
      </c>
      <c r="G177" s="296"/>
      <c r="H177" s="296" t="s">
        <v>5803</v>
      </c>
      <c r="I177" s="296" t="s">
        <v>5804</v>
      </c>
      <c r="J177" s="296"/>
      <c r="K177" s="338"/>
    </row>
    <row r="178" spans="2:11" s="1" customFormat="1" ht="15" customHeight="1">
      <c r="B178" s="317"/>
      <c r="C178" s="296" t="s">
        <v>57</v>
      </c>
      <c r="D178" s="296"/>
      <c r="E178" s="296"/>
      <c r="F178" s="316" t="s">
        <v>5735</v>
      </c>
      <c r="G178" s="296"/>
      <c r="H178" s="296" t="s">
        <v>5805</v>
      </c>
      <c r="I178" s="296" t="s">
        <v>5806</v>
      </c>
      <c r="J178" s="296">
        <v>1</v>
      </c>
      <c r="K178" s="338"/>
    </row>
    <row r="179" spans="2:11" s="1" customFormat="1" ht="15" customHeight="1">
      <c r="B179" s="317"/>
      <c r="C179" s="296" t="s">
        <v>53</v>
      </c>
      <c r="D179" s="296"/>
      <c r="E179" s="296"/>
      <c r="F179" s="316" t="s">
        <v>5735</v>
      </c>
      <c r="G179" s="296"/>
      <c r="H179" s="296" t="s">
        <v>5807</v>
      </c>
      <c r="I179" s="296" t="s">
        <v>5737</v>
      </c>
      <c r="J179" s="296">
        <v>20</v>
      </c>
      <c r="K179" s="338"/>
    </row>
    <row r="180" spans="2:11" s="1" customFormat="1" ht="15" customHeight="1">
      <c r="B180" s="317"/>
      <c r="C180" s="296" t="s">
        <v>54</v>
      </c>
      <c r="D180" s="296"/>
      <c r="E180" s="296"/>
      <c r="F180" s="316" t="s">
        <v>5735</v>
      </c>
      <c r="G180" s="296"/>
      <c r="H180" s="296" t="s">
        <v>5808</v>
      </c>
      <c r="I180" s="296" t="s">
        <v>5737</v>
      </c>
      <c r="J180" s="296">
        <v>255</v>
      </c>
      <c r="K180" s="338"/>
    </row>
    <row r="181" spans="2:11" s="1" customFormat="1" ht="15" customHeight="1">
      <c r="B181" s="317"/>
      <c r="C181" s="296" t="s">
        <v>180</v>
      </c>
      <c r="D181" s="296"/>
      <c r="E181" s="296"/>
      <c r="F181" s="316" t="s">
        <v>5735</v>
      </c>
      <c r="G181" s="296"/>
      <c r="H181" s="296" t="s">
        <v>5699</v>
      </c>
      <c r="I181" s="296" t="s">
        <v>5737</v>
      </c>
      <c r="J181" s="296">
        <v>10</v>
      </c>
      <c r="K181" s="338"/>
    </row>
    <row r="182" spans="2:11" s="1" customFormat="1" ht="15" customHeight="1">
      <c r="B182" s="317"/>
      <c r="C182" s="296" t="s">
        <v>181</v>
      </c>
      <c r="D182" s="296"/>
      <c r="E182" s="296"/>
      <c r="F182" s="316" t="s">
        <v>5735</v>
      </c>
      <c r="G182" s="296"/>
      <c r="H182" s="296" t="s">
        <v>5809</v>
      </c>
      <c r="I182" s="296" t="s">
        <v>5770</v>
      </c>
      <c r="J182" s="296"/>
      <c r="K182" s="338"/>
    </row>
    <row r="183" spans="2:11" s="1" customFormat="1" ht="15" customHeight="1">
      <c r="B183" s="317"/>
      <c r="C183" s="296" t="s">
        <v>5810</v>
      </c>
      <c r="D183" s="296"/>
      <c r="E183" s="296"/>
      <c r="F183" s="316" t="s">
        <v>5735</v>
      </c>
      <c r="G183" s="296"/>
      <c r="H183" s="296" t="s">
        <v>5811</v>
      </c>
      <c r="I183" s="296" t="s">
        <v>5770</v>
      </c>
      <c r="J183" s="296"/>
      <c r="K183" s="338"/>
    </row>
    <row r="184" spans="2:11" s="1" customFormat="1" ht="15" customHeight="1">
      <c r="B184" s="317"/>
      <c r="C184" s="296" t="s">
        <v>5799</v>
      </c>
      <c r="D184" s="296"/>
      <c r="E184" s="296"/>
      <c r="F184" s="316" t="s">
        <v>5735</v>
      </c>
      <c r="G184" s="296"/>
      <c r="H184" s="296" t="s">
        <v>5812</v>
      </c>
      <c r="I184" s="296" t="s">
        <v>5770</v>
      </c>
      <c r="J184" s="296"/>
      <c r="K184" s="338"/>
    </row>
    <row r="185" spans="2:11" s="1" customFormat="1" ht="15" customHeight="1">
      <c r="B185" s="317"/>
      <c r="C185" s="296" t="s">
        <v>183</v>
      </c>
      <c r="D185" s="296"/>
      <c r="E185" s="296"/>
      <c r="F185" s="316" t="s">
        <v>5741</v>
      </c>
      <c r="G185" s="296"/>
      <c r="H185" s="296" t="s">
        <v>5813</v>
      </c>
      <c r="I185" s="296" t="s">
        <v>5737</v>
      </c>
      <c r="J185" s="296">
        <v>50</v>
      </c>
      <c r="K185" s="338"/>
    </row>
    <row r="186" spans="2:11" s="1" customFormat="1" ht="15" customHeight="1">
      <c r="B186" s="317"/>
      <c r="C186" s="296" t="s">
        <v>5814</v>
      </c>
      <c r="D186" s="296"/>
      <c r="E186" s="296"/>
      <c r="F186" s="316" t="s">
        <v>5741</v>
      </c>
      <c r="G186" s="296"/>
      <c r="H186" s="296" t="s">
        <v>5815</v>
      </c>
      <c r="I186" s="296" t="s">
        <v>5816</v>
      </c>
      <c r="J186" s="296"/>
      <c r="K186" s="338"/>
    </row>
    <row r="187" spans="2:11" s="1" customFormat="1" ht="15" customHeight="1">
      <c r="B187" s="317"/>
      <c r="C187" s="296" t="s">
        <v>5817</v>
      </c>
      <c r="D187" s="296"/>
      <c r="E187" s="296"/>
      <c r="F187" s="316" t="s">
        <v>5741</v>
      </c>
      <c r="G187" s="296"/>
      <c r="H187" s="296" t="s">
        <v>5818</v>
      </c>
      <c r="I187" s="296" t="s">
        <v>5816</v>
      </c>
      <c r="J187" s="296"/>
      <c r="K187" s="338"/>
    </row>
    <row r="188" spans="2:11" s="1" customFormat="1" ht="15" customHeight="1">
      <c r="B188" s="317"/>
      <c r="C188" s="296" t="s">
        <v>5819</v>
      </c>
      <c r="D188" s="296"/>
      <c r="E188" s="296"/>
      <c r="F188" s="316" t="s">
        <v>5741</v>
      </c>
      <c r="G188" s="296"/>
      <c r="H188" s="296" t="s">
        <v>5820</v>
      </c>
      <c r="I188" s="296" t="s">
        <v>5816</v>
      </c>
      <c r="J188" s="296"/>
      <c r="K188" s="338"/>
    </row>
    <row r="189" spans="2:11" s="1" customFormat="1" ht="15" customHeight="1">
      <c r="B189" s="317"/>
      <c r="C189" s="350" t="s">
        <v>5821</v>
      </c>
      <c r="D189" s="296"/>
      <c r="E189" s="296"/>
      <c r="F189" s="316" t="s">
        <v>5741</v>
      </c>
      <c r="G189" s="296"/>
      <c r="H189" s="296" t="s">
        <v>5822</v>
      </c>
      <c r="I189" s="296" t="s">
        <v>5823</v>
      </c>
      <c r="J189" s="351" t="s">
        <v>5824</v>
      </c>
      <c r="K189" s="338"/>
    </row>
    <row r="190" spans="2:11" s="1" customFormat="1" ht="15" customHeight="1">
      <c r="B190" s="317"/>
      <c r="C190" s="302" t="s">
        <v>42</v>
      </c>
      <c r="D190" s="296"/>
      <c r="E190" s="296"/>
      <c r="F190" s="316" t="s">
        <v>5735</v>
      </c>
      <c r="G190" s="296"/>
      <c r="H190" s="293" t="s">
        <v>5825</v>
      </c>
      <c r="I190" s="296" t="s">
        <v>5826</v>
      </c>
      <c r="J190" s="296"/>
      <c r="K190" s="338"/>
    </row>
    <row r="191" spans="2:11" s="1" customFormat="1" ht="15" customHeight="1">
      <c r="B191" s="317"/>
      <c r="C191" s="302" t="s">
        <v>5827</v>
      </c>
      <c r="D191" s="296"/>
      <c r="E191" s="296"/>
      <c r="F191" s="316" t="s">
        <v>5735</v>
      </c>
      <c r="G191" s="296"/>
      <c r="H191" s="296" t="s">
        <v>5828</v>
      </c>
      <c r="I191" s="296" t="s">
        <v>5770</v>
      </c>
      <c r="J191" s="296"/>
      <c r="K191" s="338"/>
    </row>
    <row r="192" spans="2:11" s="1" customFormat="1" ht="15" customHeight="1">
      <c r="B192" s="317"/>
      <c r="C192" s="302" t="s">
        <v>5829</v>
      </c>
      <c r="D192" s="296"/>
      <c r="E192" s="296"/>
      <c r="F192" s="316" t="s">
        <v>5735</v>
      </c>
      <c r="G192" s="296"/>
      <c r="H192" s="296" t="s">
        <v>5830</v>
      </c>
      <c r="I192" s="296" t="s">
        <v>5770</v>
      </c>
      <c r="J192" s="296"/>
      <c r="K192" s="338"/>
    </row>
    <row r="193" spans="2:11" s="1" customFormat="1" ht="15" customHeight="1">
      <c r="B193" s="317"/>
      <c r="C193" s="302" t="s">
        <v>5831</v>
      </c>
      <c r="D193" s="296"/>
      <c r="E193" s="296"/>
      <c r="F193" s="316" t="s">
        <v>5741</v>
      </c>
      <c r="G193" s="296"/>
      <c r="H193" s="296" t="s">
        <v>5832</v>
      </c>
      <c r="I193" s="296" t="s">
        <v>5770</v>
      </c>
      <c r="J193" s="296"/>
      <c r="K193" s="338"/>
    </row>
    <row r="194" spans="2:11" s="1" customFormat="1" ht="15" customHeight="1">
      <c r="B194" s="344"/>
      <c r="C194" s="352"/>
      <c r="D194" s="326"/>
      <c r="E194" s="326"/>
      <c r="F194" s="326"/>
      <c r="G194" s="326"/>
      <c r="H194" s="326"/>
      <c r="I194" s="326"/>
      <c r="J194" s="326"/>
      <c r="K194" s="345"/>
    </row>
    <row r="195" spans="2:11" s="1" customFormat="1" ht="18.75" customHeight="1">
      <c r="B195" s="293"/>
      <c r="C195" s="296"/>
      <c r="D195" s="296"/>
      <c r="E195" s="296"/>
      <c r="F195" s="316"/>
      <c r="G195" s="296"/>
      <c r="H195" s="296"/>
      <c r="I195" s="296"/>
      <c r="J195" s="296"/>
      <c r="K195" s="293"/>
    </row>
    <row r="196" spans="2:11" s="1" customFormat="1" ht="18.75" customHeight="1">
      <c r="B196" s="293"/>
      <c r="C196" s="296"/>
      <c r="D196" s="296"/>
      <c r="E196" s="296"/>
      <c r="F196" s="316"/>
      <c r="G196" s="296"/>
      <c r="H196" s="296"/>
      <c r="I196" s="296"/>
      <c r="J196" s="296"/>
      <c r="K196" s="293"/>
    </row>
    <row r="197" spans="2:11" s="1" customFormat="1" ht="18.75" customHeight="1">
      <c r="B197" s="303"/>
      <c r="C197" s="303"/>
      <c r="D197" s="303"/>
      <c r="E197" s="303"/>
      <c r="F197" s="303"/>
      <c r="G197" s="303"/>
      <c r="H197" s="303"/>
      <c r="I197" s="303"/>
      <c r="J197" s="303"/>
      <c r="K197" s="303"/>
    </row>
    <row r="198" spans="2:11" s="1" customFormat="1" ht="13.5">
      <c r="B198" s="285"/>
      <c r="C198" s="286"/>
      <c r="D198" s="286"/>
      <c r="E198" s="286"/>
      <c r="F198" s="286"/>
      <c r="G198" s="286"/>
      <c r="H198" s="286"/>
      <c r="I198" s="286"/>
      <c r="J198" s="286"/>
      <c r="K198" s="287"/>
    </row>
    <row r="199" spans="2:11" s="1" customFormat="1" ht="21">
      <c r="B199" s="288"/>
      <c r="C199" s="417" t="s">
        <v>5833</v>
      </c>
      <c r="D199" s="417"/>
      <c r="E199" s="417"/>
      <c r="F199" s="417"/>
      <c r="G199" s="417"/>
      <c r="H199" s="417"/>
      <c r="I199" s="417"/>
      <c r="J199" s="417"/>
      <c r="K199" s="289"/>
    </row>
    <row r="200" spans="2:11" s="1" customFormat="1" ht="25.5" customHeight="1">
      <c r="B200" s="288"/>
      <c r="C200" s="353" t="s">
        <v>5834</v>
      </c>
      <c r="D200" s="353"/>
      <c r="E200" s="353"/>
      <c r="F200" s="353" t="s">
        <v>5835</v>
      </c>
      <c r="G200" s="354"/>
      <c r="H200" s="418" t="s">
        <v>5836</v>
      </c>
      <c r="I200" s="418"/>
      <c r="J200" s="418"/>
      <c r="K200" s="289"/>
    </row>
    <row r="201" spans="2:11" s="1" customFormat="1" ht="5.25" customHeight="1">
      <c r="B201" s="317"/>
      <c r="C201" s="314"/>
      <c r="D201" s="314"/>
      <c r="E201" s="314"/>
      <c r="F201" s="314"/>
      <c r="G201" s="296"/>
      <c r="H201" s="314"/>
      <c r="I201" s="314"/>
      <c r="J201" s="314"/>
      <c r="K201" s="338"/>
    </row>
    <row r="202" spans="2:11" s="1" customFormat="1" ht="15" customHeight="1">
      <c r="B202" s="317"/>
      <c r="C202" s="296" t="s">
        <v>5826</v>
      </c>
      <c r="D202" s="296"/>
      <c r="E202" s="296"/>
      <c r="F202" s="316" t="s">
        <v>43</v>
      </c>
      <c r="G202" s="296"/>
      <c r="H202" s="419" t="s">
        <v>5837</v>
      </c>
      <c r="I202" s="419"/>
      <c r="J202" s="419"/>
      <c r="K202" s="338"/>
    </row>
    <row r="203" spans="2:11" s="1" customFormat="1" ht="15" customHeight="1">
      <c r="B203" s="317"/>
      <c r="C203" s="323"/>
      <c r="D203" s="296"/>
      <c r="E203" s="296"/>
      <c r="F203" s="316" t="s">
        <v>44</v>
      </c>
      <c r="G203" s="296"/>
      <c r="H203" s="419" t="s">
        <v>5838</v>
      </c>
      <c r="I203" s="419"/>
      <c r="J203" s="419"/>
      <c r="K203" s="338"/>
    </row>
    <row r="204" spans="2:11" s="1" customFormat="1" ht="15" customHeight="1">
      <c r="B204" s="317"/>
      <c r="C204" s="323"/>
      <c r="D204" s="296"/>
      <c r="E204" s="296"/>
      <c r="F204" s="316" t="s">
        <v>47</v>
      </c>
      <c r="G204" s="296"/>
      <c r="H204" s="419" t="s">
        <v>5839</v>
      </c>
      <c r="I204" s="419"/>
      <c r="J204" s="419"/>
      <c r="K204" s="338"/>
    </row>
    <row r="205" spans="2:11" s="1" customFormat="1" ht="15" customHeight="1">
      <c r="B205" s="317"/>
      <c r="C205" s="296"/>
      <c r="D205" s="296"/>
      <c r="E205" s="296"/>
      <c r="F205" s="316" t="s">
        <v>45</v>
      </c>
      <c r="G205" s="296"/>
      <c r="H205" s="419" t="s">
        <v>5840</v>
      </c>
      <c r="I205" s="419"/>
      <c r="J205" s="419"/>
      <c r="K205" s="338"/>
    </row>
    <row r="206" spans="2:11" s="1" customFormat="1" ht="15" customHeight="1">
      <c r="B206" s="317"/>
      <c r="C206" s="296"/>
      <c r="D206" s="296"/>
      <c r="E206" s="296"/>
      <c r="F206" s="316" t="s">
        <v>46</v>
      </c>
      <c r="G206" s="296"/>
      <c r="H206" s="419" t="s">
        <v>5841</v>
      </c>
      <c r="I206" s="419"/>
      <c r="J206" s="419"/>
      <c r="K206" s="338"/>
    </row>
    <row r="207" spans="2:11" s="1" customFormat="1" ht="15" customHeight="1">
      <c r="B207" s="317"/>
      <c r="C207" s="296"/>
      <c r="D207" s="296"/>
      <c r="E207" s="296"/>
      <c r="F207" s="316"/>
      <c r="G207" s="296"/>
      <c r="H207" s="296"/>
      <c r="I207" s="296"/>
      <c r="J207" s="296"/>
      <c r="K207" s="338"/>
    </row>
    <row r="208" spans="2:11" s="1" customFormat="1" ht="15" customHeight="1">
      <c r="B208" s="317"/>
      <c r="C208" s="296" t="s">
        <v>5782</v>
      </c>
      <c r="D208" s="296"/>
      <c r="E208" s="296"/>
      <c r="F208" s="316" t="s">
        <v>78</v>
      </c>
      <c r="G208" s="296"/>
      <c r="H208" s="419" t="s">
        <v>5842</v>
      </c>
      <c r="I208" s="419"/>
      <c r="J208" s="419"/>
      <c r="K208" s="338"/>
    </row>
    <row r="209" spans="2:11" s="1" customFormat="1" ht="15" customHeight="1">
      <c r="B209" s="317"/>
      <c r="C209" s="323"/>
      <c r="D209" s="296"/>
      <c r="E209" s="296"/>
      <c r="F209" s="316" t="s">
        <v>5681</v>
      </c>
      <c r="G209" s="296"/>
      <c r="H209" s="419" t="s">
        <v>5682</v>
      </c>
      <c r="I209" s="419"/>
      <c r="J209" s="419"/>
      <c r="K209" s="338"/>
    </row>
    <row r="210" spans="2:11" s="1" customFormat="1" ht="15" customHeight="1">
      <c r="B210" s="317"/>
      <c r="C210" s="296"/>
      <c r="D210" s="296"/>
      <c r="E210" s="296"/>
      <c r="F210" s="316" t="s">
        <v>5679</v>
      </c>
      <c r="G210" s="296"/>
      <c r="H210" s="419" t="s">
        <v>5843</v>
      </c>
      <c r="I210" s="419"/>
      <c r="J210" s="419"/>
      <c r="K210" s="338"/>
    </row>
    <row r="211" spans="2:11" s="1" customFormat="1" ht="15" customHeight="1">
      <c r="B211" s="355"/>
      <c r="C211" s="323"/>
      <c r="D211" s="323"/>
      <c r="E211" s="323"/>
      <c r="F211" s="316" t="s">
        <v>124</v>
      </c>
      <c r="G211" s="302"/>
      <c r="H211" s="420" t="s">
        <v>125</v>
      </c>
      <c r="I211" s="420"/>
      <c r="J211" s="420"/>
      <c r="K211" s="356"/>
    </row>
    <row r="212" spans="2:11" s="1" customFormat="1" ht="15" customHeight="1">
      <c r="B212" s="355"/>
      <c r="C212" s="323"/>
      <c r="D212" s="323"/>
      <c r="E212" s="323"/>
      <c r="F212" s="316" t="s">
        <v>3527</v>
      </c>
      <c r="G212" s="302"/>
      <c r="H212" s="420" t="s">
        <v>5844</v>
      </c>
      <c r="I212" s="420"/>
      <c r="J212" s="420"/>
      <c r="K212" s="356"/>
    </row>
    <row r="213" spans="2:11" s="1" customFormat="1" ht="15" customHeight="1">
      <c r="B213" s="355"/>
      <c r="C213" s="323"/>
      <c r="D213" s="323"/>
      <c r="E213" s="323"/>
      <c r="F213" s="357"/>
      <c r="G213" s="302"/>
      <c r="H213" s="358"/>
      <c r="I213" s="358"/>
      <c r="J213" s="358"/>
      <c r="K213" s="356"/>
    </row>
    <row r="214" spans="2:11" s="1" customFormat="1" ht="15" customHeight="1">
      <c r="B214" s="355"/>
      <c r="C214" s="296" t="s">
        <v>5806</v>
      </c>
      <c r="D214" s="323"/>
      <c r="E214" s="323"/>
      <c r="F214" s="316">
        <v>1</v>
      </c>
      <c r="G214" s="302"/>
      <c r="H214" s="420" t="s">
        <v>5845</v>
      </c>
      <c r="I214" s="420"/>
      <c r="J214" s="420"/>
      <c r="K214" s="356"/>
    </row>
    <row r="215" spans="2:11" s="1" customFormat="1" ht="15" customHeight="1">
      <c r="B215" s="355"/>
      <c r="C215" s="323"/>
      <c r="D215" s="323"/>
      <c r="E215" s="323"/>
      <c r="F215" s="316">
        <v>2</v>
      </c>
      <c r="G215" s="302"/>
      <c r="H215" s="420" t="s">
        <v>5846</v>
      </c>
      <c r="I215" s="420"/>
      <c r="J215" s="420"/>
      <c r="K215" s="356"/>
    </row>
    <row r="216" spans="2:11" s="1" customFormat="1" ht="15" customHeight="1">
      <c r="B216" s="355"/>
      <c r="C216" s="323"/>
      <c r="D216" s="323"/>
      <c r="E216" s="323"/>
      <c r="F216" s="316">
        <v>3</v>
      </c>
      <c r="G216" s="302"/>
      <c r="H216" s="420" t="s">
        <v>5847</v>
      </c>
      <c r="I216" s="420"/>
      <c r="J216" s="420"/>
      <c r="K216" s="356"/>
    </row>
    <row r="217" spans="2:11" s="1" customFormat="1" ht="15" customHeight="1">
      <c r="B217" s="355"/>
      <c r="C217" s="323"/>
      <c r="D217" s="323"/>
      <c r="E217" s="323"/>
      <c r="F217" s="316">
        <v>4</v>
      </c>
      <c r="G217" s="302"/>
      <c r="H217" s="420" t="s">
        <v>5848</v>
      </c>
      <c r="I217" s="420"/>
      <c r="J217" s="420"/>
      <c r="K217" s="356"/>
    </row>
    <row r="218" spans="2:11" s="1" customFormat="1" ht="12.75" customHeight="1">
      <c r="B218" s="359"/>
      <c r="C218" s="360"/>
      <c r="D218" s="360"/>
      <c r="E218" s="360"/>
      <c r="F218" s="360"/>
      <c r="G218" s="360"/>
      <c r="H218" s="360"/>
      <c r="I218" s="360"/>
      <c r="J218" s="360"/>
      <c r="K218" s="361"/>
    </row>
  </sheetData>
  <sheetProtection formatCells="0" formatColumns="0" formatRows="0" insertColumns="0" insertRows="0" insertHyperlinks="0" deleteColumns="0" deleteRows="0" sort="0" autoFilter="0" pivotTables="0"/>
  <mergeCells count="77">
    <mergeCell ref="G44:J44"/>
    <mergeCell ref="G45:J45"/>
    <mergeCell ref="C3:J3"/>
    <mergeCell ref="C4:J4"/>
    <mergeCell ref="C6:J6"/>
    <mergeCell ref="C7:J7"/>
    <mergeCell ref="G39:J39"/>
    <mergeCell ref="G40:J40"/>
    <mergeCell ref="G41:J41"/>
    <mergeCell ref="G42:J42"/>
    <mergeCell ref="G43:J43"/>
    <mergeCell ref="D34:J34"/>
    <mergeCell ref="D35:J35"/>
    <mergeCell ref="G36:J36"/>
    <mergeCell ref="G37:J37"/>
    <mergeCell ref="G38:J38"/>
    <mergeCell ref="D27:J27"/>
    <mergeCell ref="D28:J28"/>
    <mergeCell ref="D30:J30"/>
    <mergeCell ref="D31:J31"/>
    <mergeCell ref="D33:J33"/>
    <mergeCell ref="D70:J70"/>
    <mergeCell ref="C75:J75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65:J65"/>
    <mergeCell ref="D66:J66"/>
    <mergeCell ref="D67:J67"/>
    <mergeCell ref="D68:J68"/>
    <mergeCell ref="D69:J69"/>
    <mergeCell ref="D59:J59"/>
    <mergeCell ref="D60:J60"/>
    <mergeCell ref="D61:J61"/>
    <mergeCell ref="D62:J62"/>
    <mergeCell ref="D63:J63"/>
    <mergeCell ref="C52:J52"/>
    <mergeCell ref="C54:J54"/>
    <mergeCell ref="C55:J55"/>
    <mergeCell ref="C57:J57"/>
    <mergeCell ref="D58:J58"/>
    <mergeCell ref="D47:J47"/>
    <mergeCell ref="E48:J48"/>
    <mergeCell ref="E49:J49"/>
    <mergeCell ref="E50:J50"/>
    <mergeCell ref="D51:J51"/>
    <mergeCell ref="H212:J212"/>
    <mergeCell ref="H214:J214"/>
    <mergeCell ref="H215:J215"/>
    <mergeCell ref="H216:J216"/>
    <mergeCell ref="H217:J217"/>
    <mergeCell ref="H206:J206"/>
    <mergeCell ref="H208:J208"/>
    <mergeCell ref="H209:J209"/>
    <mergeCell ref="H210:J210"/>
    <mergeCell ref="H211:J211"/>
    <mergeCell ref="H200:J200"/>
    <mergeCell ref="H202:J202"/>
    <mergeCell ref="H203:J203"/>
    <mergeCell ref="H204:J204"/>
    <mergeCell ref="H205:J205"/>
    <mergeCell ref="C102:J102"/>
    <mergeCell ref="C122:J122"/>
    <mergeCell ref="C147:J147"/>
    <mergeCell ref="C165:J165"/>
    <mergeCell ref="C199:J199"/>
  </mergeCells>
  <pageMargins left="0.59027779999999996" right="0.59027779999999996" top="0.59027779999999996" bottom="0.59027779999999996" header="0" footer="0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4" tint="0.79998168889431442"/>
    <pageSetUpPr fitToPage="1"/>
  </sheetPr>
  <dimension ref="A2:BM1606"/>
  <sheetViews>
    <sheetView showGridLines="0" tabSelected="1" topLeftCell="A127" workbookViewId="0">
      <selection activeCell="Z137" sqref="Z136:Z137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104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1" customFormat="1" ht="12" customHeight="1">
      <c r="B8" s="22"/>
      <c r="D8" s="116" t="s">
        <v>128</v>
      </c>
      <c r="I8" s="110"/>
      <c r="L8" s="22"/>
    </row>
    <row r="9" spans="1:46" s="2" customFormat="1" ht="16.5" customHeight="1">
      <c r="A9" s="36"/>
      <c r="B9" s="41"/>
      <c r="C9" s="36"/>
      <c r="D9" s="36"/>
      <c r="E9" s="409" t="s">
        <v>3532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130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12" t="s">
        <v>131</v>
      </c>
      <c r="F11" s="411"/>
      <c r="G11" s="411"/>
      <c r="H11" s="411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11. 11. 2020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13" t="str">
        <f>'Rekapitulace stavby'!E14</f>
        <v>Vyplň údaj</v>
      </c>
      <c r="F20" s="414"/>
      <c r="G20" s="414"/>
      <c r="H20" s="414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35</v>
      </c>
      <c r="F26" s="36"/>
      <c r="G26" s="36"/>
      <c r="H26" s="36"/>
      <c r="I26" s="119" t="s">
        <v>28</v>
      </c>
      <c r="J26" s="105" t="s">
        <v>19</v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47.25" customHeight="1">
      <c r="A29" s="121"/>
      <c r="B29" s="122"/>
      <c r="C29" s="121"/>
      <c r="D29" s="121"/>
      <c r="E29" s="415" t="s">
        <v>37</v>
      </c>
      <c r="F29" s="415"/>
      <c r="G29" s="415"/>
      <c r="H29" s="415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ROUND(J128,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ROUND((SUM(BE128:BE1605)),  2)</f>
        <v>0</v>
      </c>
      <c r="G35" s="36"/>
      <c r="H35" s="36"/>
      <c r="I35" s="133">
        <v>0.21</v>
      </c>
      <c r="J35" s="132">
        <f>ROUND(((SUM(BE128:BE1605))*I35),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ROUND((SUM(BF128:BF1605)),  2)</f>
        <v>0</v>
      </c>
      <c r="G36" s="36"/>
      <c r="H36" s="36"/>
      <c r="I36" s="133">
        <v>0.15</v>
      </c>
      <c r="J36" s="132">
        <f>ROUND(((SUM(BF128:BF1605))*I36),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ROUND((SUM(BG128:BG1605)),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ROUND((SUM(BH128:BH1605)),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ROUND((SUM(BI128:BI1605)),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132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7" t="str">
        <f>E7</f>
        <v>Novostavba víceúčelových objektů na p.č.1542/1 a 1521/2 v k.ú.Cetoraz</v>
      </c>
      <c r="F50" s="408"/>
      <c r="G50" s="408"/>
      <c r="H50" s="40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128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7" t="s">
        <v>3532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130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66" t="str">
        <f>E11</f>
        <v>01 - stavební část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Cetoraz</v>
      </c>
      <c r="G56" s="38"/>
      <c r="H56" s="38"/>
      <c r="I56" s="119" t="s">
        <v>23</v>
      </c>
      <c r="J56" s="61" t="str">
        <f>IF(J14="","",J14)</f>
        <v>11. 11. 2020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Obec Cetoraz, Cetoraz 206, 39411 Cetoraz</v>
      </c>
      <c r="G58" s="38"/>
      <c r="H58" s="38"/>
      <c r="I58" s="119" t="s">
        <v>31</v>
      </c>
      <c r="J58" s="34" t="str">
        <f>E23</f>
        <v>Ing.Josef Slabý, Arnolec 30, 58827 Jamné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>Fr.Neuwirth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133</v>
      </c>
      <c r="D61" s="149"/>
      <c r="E61" s="149"/>
      <c r="F61" s="149"/>
      <c r="G61" s="149"/>
      <c r="H61" s="149"/>
      <c r="I61" s="150"/>
      <c r="J61" s="151" t="s">
        <v>134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J128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135</v>
      </c>
    </row>
    <row r="64" spans="1:47" s="9" customFormat="1" ht="24.95" customHeight="1">
      <c r="B64" s="153"/>
      <c r="C64" s="154"/>
      <c r="D64" s="155" t="s">
        <v>136</v>
      </c>
      <c r="E64" s="156"/>
      <c r="F64" s="156"/>
      <c r="G64" s="156"/>
      <c r="H64" s="156"/>
      <c r="I64" s="157"/>
      <c r="J64" s="158">
        <f>J129</f>
        <v>0</v>
      </c>
      <c r="K64" s="154"/>
      <c r="L64" s="159"/>
    </row>
    <row r="65" spans="2:12" s="10" customFormat="1" ht="19.899999999999999" customHeight="1">
      <c r="B65" s="160"/>
      <c r="C65" s="99"/>
      <c r="D65" s="161" t="s">
        <v>137</v>
      </c>
      <c r="E65" s="162"/>
      <c r="F65" s="162"/>
      <c r="G65" s="162"/>
      <c r="H65" s="162"/>
      <c r="I65" s="163"/>
      <c r="J65" s="164">
        <f>J130</f>
        <v>0</v>
      </c>
      <c r="K65" s="99"/>
      <c r="L65" s="165"/>
    </row>
    <row r="66" spans="2:12" s="10" customFormat="1" ht="19.899999999999999" customHeight="1">
      <c r="B66" s="160"/>
      <c r="C66" s="99"/>
      <c r="D66" s="161" t="s">
        <v>138</v>
      </c>
      <c r="E66" s="162"/>
      <c r="F66" s="162"/>
      <c r="G66" s="162"/>
      <c r="H66" s="162"/>
      <c r="I66" s="163"/>
      <c r="J66" s="164">
        <f>J187</f>
        <v>0</v>
      </c>
      <c r="K66" s="99"/>
      <c r="L66" s="165"/>
    </row>
    <row r="67" spans="2:12" s="10" customFormat="1" ht="19.899999999999999" customHeight="1">
      <c r="B67" s="160"/>
      <c r="C67" s="99"/>
      <c r="D67" s="161" t="s">
        <v>139</v>
      </c>
      <c r="E67" s="162"/>
      <c r="F67" s="162"/>
      <c r="G67" s="162"/>
      <c r="H67" s="162"/>
      <c r="I67" s="163"/>
      <c r="J67" s="164">
        <f>J199</f>
        <v>0</v>
      </c>
      <c r="K67" s="99"/>
      <c r="L67" s="165"/>
    </row>
    <row r="68" spans="2:12" s="10" customFormat="1" ht="19.899999999999999" customHeight="1">
      <c r="B68" s="160"/>
      <c r="C68" s="99"/>
      <c r="D68" s="161" t="s">
        <v>3533</v>
      </c>
      <c r="E68" s="162"/>
      <c r="F68" s="162"/>
      <c r="G68" s="162"/>
      <c r="H68" s="162"/>
      <c r="I68" s="163"/>
      <c r="J68" s="164">
        <f>J231</f>
        <v>0</v>
      </c>
      <c r="K68" s="99"/>
      <c r="L68" s="165"/>
    </row>
    <row r="69" spans="2:12" s="10" customFormat="1" ht="19.899999999999999" customHeight="1">
      <c r="B69" s="160"/>
      <c r="C69" s="99"/>
      <c r="D69" s="161" t="s">
        <v>141</v>
      </c>
      <c r="E69" s="162"/>
      <c r="F69" s="162"/>
      <c r="G69" s="162"/>
      <c r="H69" s="162"/>
      <c r="I69" s="163"/>
      <c r="J69" s="164">
        <f>J337</f>
        <v>0</v>
      </c>
      <c r="K69" s="99"/>
      <c r="L69" s="165"/>
    </row>
    <row r="70" spans="2:12" s="10" customFormat="1" ht="19.899999999999999" customHeight="1">
      <c r="B70" s="160"/>
      <c r="C70" s="99"/>
      <c r="D70" s="161" t="s">
        <v>3534</v>
      </c>
      <c r="E70" s="162"/>
      <c r="F70" s="162"/>
      <c r="G70" s="162"/>
      <c r="H70" s="162"/>
      <c r="I70" s="163"/>
      <c r="J70" s="164">
        <f>J364</f>
        <v>0</v>
      </c>
      <c r="K70" s="99"/>
      <c r="L70" s="165"/>
    </row>
    <row r="71" spans="2:12" s="10" customFormat="1" ht="19.899999999999999" customHeight="1">
      <c r="B71" s="160"/>
      <c r="C71" s="99"/>
      <c r="D71" s="161" t="s">
        <v>3535</v>
      </c>
      <c r="E71" s="162"/>
      <c r="F71" s="162"/>
      <c r="G71" s="162"/>
      <c r="H71" s="162"/>
      <c r="I71" s="163"/>
      <c r="J71" s="164">
        <f>J371</f>
        <v>0</v>
      </c>
      <c r="K71" s="99"/>
      <c r="L71" s="165"/>
    </row>
    <row r="72" spans="2:12" s="10" customFormat="1" ht="19.899999999999999" customHeight="1">
      <c r="B72" s="160"/>
      <c r="C72" s="99"/>
      <c r="D72" s="161" t="s">
        <v>142</v>
      </c>
      <c r="E72" s="162"/>
      <c r="F72" s="162"/>
      <c r="G72" s="162"/>
      <c r="H72" s="162"/>
      <c r="I72" s="163"/>
      <c r="J72" s="164">
        <f>J389</f>
        <v>0</v>
      </c>
      <c r="K72" s="99"/>
      <c r="L72" s="165"/>
    </row>
    <row r="73" spans="2:12" s="10" customFormat="1" ht="19.899999999999999" customHeight="1">
      <c r="B73" s="160"/>
      <c r="C73" s="99"/>
      <c r="D73" s="161" t="s">
        <v>145</v>
      </c>
      <c r="E73" s="162"/>
      <c r="F73" s="162"/>
      <c r="G73" s="162"/>
      <c r="H73" s="162"/>
      <c r="I73" s="163"/>
      <c r="J73" s="164">
        <f>J402</f>
        <v>0</v>
      </c>
      <c r="K73" s="99"/>
      <c r="L73" s="165"/>
    </row>
    <row r="74" spans="2:12" s="10" customFormat="1" ht="14.85" customHeight="1">
      <c r="B74" s="160"/>
      <c r="C74" s="99"/>
      <c r="D74" s="161" t="s">
        <v>146</v>
      </c>
      <c r="E74" s="162"/>
      <c r="F74" s="162"/>
      <c r="G74" s="162"/>
      <c r="H74" s="162"/>
      <c r="I74" s="163"/>
      <c r="J74" s="164">
        <f>J403</f>
        <v>0</v>
      </c>
      <c r="K74" s="99"/>
      <c r="L74" s="165"/>
    </row>
    <row r="75" spans="2:12" s="10" customFormat="1" ht="14.85" customHeight="1">
      <c r="B75" s="160"/>
      <c r="C75" s="99"/>
      <c r="D75" s="161" t="s">
        <v>147</v>
      </c>
      <c r="E75" s="162"/>
      <c r="F75" s="162"/>
      <c r="G75" s="162"/>
      <c r="H75" s="162"/>
      <c r="I75" s="163"/>
      <c r="J75" s="164">
        <f>J492</f>
        <v>0</v>
      </c>
      <c r="K75" s="99"/>
      <c r="L75" s="165"/>
    </row>
    <row r="76" spans="2:12" s="10" customFormat="1" ht="14.85" customHeight="1">
      <c r="B76" s="160"/>
      <c r="C76" s="99"/>
      <c r="D76" s="161" t="s">
        <v>148</v>
      </c>
      <c r="E76" s="162"/>
      <c r="F76" s="162"/>
      <c r="G76" s="162"/>
      <c r="H76" s="162"/>
      <c r="I76" s="163"/>
      <c r="J76" s="164">
        <f>J546</f>
        <v>0</v>
      </c>
      <c r="K76" s="99"/>
      <c r="L76" s="165"/>
    </row>
    <row r="77" spans="2:12" s="10" customFormat="1" ht="14.85" customHeight="1">
      <c r="B77" s="160"/>
      <c r="C77" s="99"/>
      <c r="D77" s="161" t="s">
        <v>149</v>
      </c>
      <c r="E77" s="162"/>
      <c r="F77" s="162"/>
      <c r="G77" s="162"/>
      <c r="H77" s="162"/>
      <c r="I77" s="163"/>
      <c r="J77" s="164">
        <f>J583</f>
        <v>0</v>
      </c>
      <c r="K77" s="99"/>
      <c r="L77" s="165"/>
    </row>
    <row r="78" spans="2:12" s="10" customFormat="1" ht="19.899999999999999" customHeight="1">
      <c r="B78" s="160"/>
      <c r="C78" s="99"/>
      <c r="D78" s="161" t="s">
        <v>150</v>
      </c>
      <c r="E78" s="162"/>
      <c r="F78" s="162"/>
      <c r="G78" s="162"/>
      <c r="H78" s="162"/>
      <c r="I78" s="163"/>
      <c r="J78" s="164">
        <f>J596</f>
        <v>0</v>
      </c>
      <c r="K78" s="99"/>
      <c r="L78" s="165"/>
    </row>
    <row r="79" spans="2:12" s="10" customFormat="1" ht="14.85" customHeight="1">
      <c r="B79" s="160"/>
      <c r="C79" s="99"/>
      <c r="D79" s="161" t="s">
        <v>151</v>
      </c>
      <c r="E79" s="162"/>
      <c r="F79" s="162"/>
      <c r="G79" s="162"/>
      <c r="H79" s="162"/>
      <c r="I79" s="163"/>
      <c r="J79" s="164">
        <f>J597</f>
        <v>0</v>
      </c>
      <c r="K79" s="99"/>
      <c r="L79" s="165"/>
    </row>
    <row r="80" spans="2:12" s="10" customFormat="1" ht="14.85" customHeight="1">
      <c r="B80" s="160"/>
      <c r="C80" s="99"/>
      <c r="D80" s="161" t="s">
        <v>152</v>
      </c>
      <c r="E80" s="162"/>
      <c r="F80" s="162"/>
      <c r="G80" s="162"/>
      <c r="H80" s="162"/>
      <c r="I80" s="163"/>
      <c r="J80" s="164">
        <f>J635</f>
        <v>0</v>
      </c>
      <c r="K80" s="99"/>
      <c r="L80" s="165"/>
    </row>
    <row r="81" spans="2:12" s="10" customFormat="1" ht="19.899999999999999" customHeight="1">
      <c r="B81" s="160"/>
      <c r="C81" s="99"/>
      <c r="D81" s="161" t="s">
        <v>153</v>
      </c>
      <c r="E81" s="162"/>
      <c r="F81" s="162"/>
      <c r="G81" s="162"/>
      <c r="H81" s="162"/>
      <c r="I81" s="163"/>
      <c r="J81" s="164">
        <f>J647</f>
        <v>0</v>
      </c>
      <c r="K81" s="99"/>
      <c r="L81" s="165"/>
    </row>
    <row r="82" spans="2:12" s="9" customFormat="1" ht="24.95" customHeight="1">
      <c r="B82" s="153"/>
      <c r="C82" s="154"/>
      <c r="D82" s="155" t="s">
        <v>154</v>
      </c>
      <c r="E82" s="156"/>
      <c r="F82" s="156"/>
      <c r="G82" s="156"/>
      <c r="H82" s="156"/>
      <c r="I82" s="157"/>
      <c r="J82" s="158">
        <f>J649</f>
        <v>0</v>
      </c>
      <c r="K82" s="154"/>
      <c r="L82" s="159"/>
    </row>
    <row r="83" spans="2:12" s="10" customFormat="1" ht="19.899999999999999" customHeight="1">
      <c r="B83" s="160"/>
      <c r="C83" s="99"/>
      <c r="D83" s="161" t="s">
        <v>155</v>
      </c>
      <c r="E83" s="162"/>
      <c r="F83" s="162"/>
      <c r="G83" s="162"/>
      <c r="H83" s="162"/>
      <c r="I83" s="163"/>
      <c r="J83" s="164">
        <f>J650</f>
        <v>0</v>
      </c>
      <c r="K83" s="99"/>
      <c r="L83" s="165"/>
    </row>
    <row r="84" spans="2:12" s="10" customFormat="1" ht="19.899999999999999" customHeight="1">
      <c r="B84" s="160"/>
      <c r="C84" s="99"/>
      <c r="D84" s="161" t="s">
        <v>157</v>
      </c>
      <c r="E84" s="162"/>
      <c r="F84" s="162"/>
      <c r="G84" s="162"/>
      <c r="H84" s="162"/>
      <c r="I84" s="163"/>
      <c r="J84" s="164">
        <f>J764</f>
        <v>0</v>
      </c>
      <c r="K84" s="99"/>
      <c r="L84" s="165"/>
    </row>
    <row r="85" spans="2:12" s="10" customFormat="1" ht="19.899999999999999" customHeight="1">
      <c r="B85" s="160"/>
      <c r="C85" s="99"/>
      <c r="D85" s="161" t="s">
        <v>158</v>
      </c>
      <c r="E85" s="162"/>
      <c r="F85" s="162"/>
      <c r="G85" s="162"/>
      <c r="H85" s="162"/>
      <c r="I85" s="163"/>
      <c r="J85" s="164">
        <f>J821</f>
        <v>0</v>
      </c>
      <c r="K85" s="99"/>
      <c r="L85" s="165"/>
    </row>
    <row r="86" spans="2:12" s="10" customFormat="1" ht="19.899999999999999" customHeight="1">
      <c r="B86" s="160"/>
      <c r="C86" s="99"/>
      <c r="D86" s="161" t="s">
        <v>159</v>
      </c>
      <c r="E86" s="162"/>
      <c r="F86" s="162"/>
      <c r="G86" s="162"/>
      <c r="H86" s="162"/>
      <c r="I86" s="163"/>
      <c r="J86" s="164">
        <f>J837</f>
        <v>0</v>
      </c>
      <c r="K86" s="99"/>
      <c r="L86" s="165"/>
    </row>
    <row r="87" spans="2:12" s="10" customFormat="1" ht="19.899999999999999" customHeight="1">
      <c r="B87" s="160"/>
      <c r="C87" s="99"/>
      <c r="D87" s="161" t="s">
        <v>3536</v>
      </c>
      <c r="E87" s="162"/>
      <c r="F87" s="162"/>
      <c r="G87" s="162"/>
      <c r="H87" s="162"/>
      <c r="I87" s="163"/>
      <c r="J87" s="164">
        <f>J842</f>
        <v>0</v>
      </c>
      <c r="K87" s="99"/>
      <c r="L87" s="165"/>
    </row>
    <row r="88" spans="2:12" s="10" customFormat="1" ht="19.899999999999999" customHeight="1">
      <c r="B88" s="160"/>
      <c r="C88" s="99"/>
      <c r="D88" s="161" t="s">
        <v>164</v>
      </c>
      <c r="E88" s="162"/>
      <c r="F88" s="162"/>
      <c r="G88" s="162"/>
      <c r="H88" s="162"/>
      <c r="I88" s="163"/>
      <c r="J88" s="164">
        <f>J918</f>
        <v>0</v>
      </c>
      <c r="K88" s="99"/>
      <c r="L88" s="165"/>
    </row>
    <row r="89" spans="2:12" s="10" customFormat="1" ht="19.899999999999999" customHeight="1">
      <c r="B89" s="160"/>
      <c r="C89" s="99"/>
      <c r="D89" s="161" t="s">
        <v>165</v>
      </c>
      <c r="E89" s="162"/>
      <c r="F89" s="162"/>
      <c r="G89" s="162"/>
      <c r="H89" s="162"/>
      <c r="I89" s="163"/>
      <c r="J89" s="164">
        <f>J987</f>
        <v>0</v>
      </c>
      <c r="K89" s="99"/>
      <c r="L89" s="165"/>
    </row>
    <row r="90" spans="2:12" s="10" customFormat="1" ht="19.899999999999999" customHeight="1">
      <c r="B90" s="160"/>
      <c r="C90" s="99"/>
      <c r="D90" s="161" t="s">
        <v>3537</v>
      </c>
      <c r="E90" s="162"/>
      <c r="F90" s="162"/>
      <c r="G90" s="162"/>
      <c r="H90" s="162"/>
      <c r="I90" s="163"/>
      <c r="J90" s="164">
        <f>J1010</f>
        <v>0</v>
      </c>
      <c r="K90" s="99"/>
      <c r="L90" s="165"/>
    </row>
    <row r="91" spans="2:12" s="10" customFormat="1" ht="19.899999999999999" customHeight="1">
      <c r="B91" s="160"/>
      <c r="C91" s="99"/>
      <c r="D91" s="161" t="s">
        <v>167</v>
      </c>
      <c r="E91" s="162"/>
      <c r="F91" s="162"/>
      <c r="G91" s="162"/>
      <c r="H91" s="162"/>
      <c r="I91" s="163"/>
      <c r="J91" s="164">
        <f>J1076</f>
        <v>0</v>
      </c>
      <c r="K91" s="99"/>
      <c r="L91" s="165"/>
    </row>
    <row r="92" spans="2:12" s="10" customFormat="1" ht="19.899999999999999" customHeight="1">
      <c r="B92" s="160"/>
      <c r="C92" s="99"/>
      <c r="D92" s="161" t="s">
        <v>168</v>
      </c>
      <c r="E92" s="162"/>
      <c r="F92" s="162"/>
      <c r="G92" s="162"/>
      <c r="H92" s="162"/>
      <c r="I92" s="163"/>
      <c r="J92" s="164">
        <f>J1143</f>
        <v>0</v>
      </c>
      <c r="K92" s="99"/>
      <c r="L92" s="165"/>
    </row>
    <row r="93" spans="2:12" s="10" customFormat="1" ht="19.899999999999999" customHeight="1">
      <c r="B93" s="160"/>
      <c r="C93" s="99"/>
      <c r="D93" s="161" t="s">
        <v>169</v>
      </c>
      <c r="E93" s="162"/>
      <c r="F93" s="162"/>
      <c r="G93" s="162"/>
      <c r="H93" s="162"/>
      <c r="I93" s="163"/>
      <c r="J93" s="164">
        <f>J1181</f>
        <v>0</v>
      </c>
      <c r="K93" s="99"/>
      <c r="L93" s="165"/>
    </row>
    <row r="94" spans="2:12" s="10" customFormat="1" ht="19.899999999999999" customHeight="1">
      <c r="B94" s="160"/>
      <c r="C94" s="99"/>
      <c r="D94" s="161" t="s">
        <v>170</v>
      </c>
      <c r="E94" s="162"/>
      <c r="F94" s="162"/>
      <c r="G94" s="162"/>
      <c r="H94" s="162"/>
      <c r="I94" s="163"/>
      <c r="J94" s="164">
        <f>J1205</f>
        <v>0</v>
      </c>
      <c r="K94" s="99"/>
      <c r="L94" s="165"/>
    </row>
    <row r="95" spans="2:12" s="10" customFormat="1" ht="19.899999999999999" customHeight="1">
      <c r="B95" s="160"/>
      <c r="C95" s="99"/>
      <c r="D95" s="161" t="s">
        <v>171</v>
      </c>
      <c r="E95" s="162"/>
      <c r="F95" s="162"/>
      <c r="G95" s="162"/>
      <c r="H95" s="162"/>
      <c r="I95" s="163"/>
      <c r="J95" s="164">
        <f>J1226</f>
        <v>0</v>
      </c>
      <c r="K95" s="99"/>
      <c r="L95" s="165"/>
    </row>
    <row r="96" spans="2:12" s="10" customFormat="1" ht="19.899999999999999" customHeight="1">
      <c r="B96" s="160"/>
      <c r="C96" s="99"/>
      <c r="D96" s="161" t="s">
        <v>3538</v>
      </c>
      <c r="E96" s="162"/>
      <c r="F96" s="162"/>
      <c r="G96" s="162"/>
      <c r="H96" s="162"/>
      <c r="I96" s="163"/>
      <c r="J96" s="164">
        <f>J1240</f>
        <v>0</v>
      </c>
      <c r="K96" s="99"/>
      <c r="L96" s="165"/>
    </row>
    <row r="97" spans="1:31" s="10" customFormat="1" ht="19.899999999999999" customHeight="1">
      <c r="B97" s="160"/>
      <c r="C97" s="99"/>
      <c r="D97" s="161" t="s">
        <v>172</v>
      </c>
      <c r="E97" s="162"/>
      <c r="F97" s="162"/>
      <c r="G97" s="162"/>
      <c r="H97" s="162"/>
      <c r="I97" s="163"/>
      <c r="J97" s="164">
        <f>J1255</f>
        <v>0</v>
      </c>
      <c r="K97" s="99"/>
      <c r="L97" s="165"/>
    </row>
    <row r="98" spans="1:31" s="10" customFormat="1" ht="19.899999999999999" customHeight="1">
      <c r="B98" s="160"/>
      <c r="C98" s="99"/>
      <c r="D98" s="161" t="s">
        <v>173</v>
      </c>
      <c r="E98" s="162"/>
      <c r="F98" s="162"/>
      <c r="G98" s="162"/>
      <c r="H98" s="162"/>
      <c r="I98" s="163"/>
      <c r="J98" s="164">
        <f>J1262</f>
        <v>0</v>
      </c>
      <c r="K98" s="99"/>
      <c r="L98" s="165"/>
    </row>
    <row r="99" spans="1:31" s="10" customFormat="1" ht="19.899999999999999" customHeight="1">
      <c r="B99" s="160"/>
      <c r="C99" s="99"/>
      <c r="D99" s="161" t="s">
        <v>3539</v>
      </c>
      <c r="E99" s="162"/>
      <c r="F99" s="162"/>
      <c r="G99" s="162"/>
      <c r="H99" s="162"/>
      <c r="I99" s="163"/>
      <c r="J99" s="164">
        <f>J1277</f>
        <v>0</v>
      </c>
      <c r="K99" s="99"/>
      <c r="L99" s="165"/>
    </row>
    <row r="100" spans="1:31" s="10" customFormat="1" ht="19.899999999999999" customHeight="1">
      <c r="B100" s="160"/>
      <c r="C100" s="99"/>
      <c r="D100" s="161" t="s">
        <v>174</v>
      </c>
      <c r="E100" s="162"/>
      <c r="F100" s="162"/>
      <c r="G100" s="162"/>
      <c r="H100" s="162"/>
      <c r="I100" s="163"/>
      <c r="J100" s="164">
        <f>J1280</f>
        <v>0</v>
      </c>
      <c r="K100" s="99"/>
      <c r="L100" s="165"/>
    </row>
    <row r="101" spans="1:31" s="10" customFormat="1" ht="19.899999999999999" customHeight="1">
      <c r="B101" s="160"/>
      <c r="C101" s="99"/>
      <c r="D101" s="161" t="s">
        <v>3540</v>
      </c>
      <c r="E101" s="162"/>
      <c r="F101" s="162"/>
      <c r="G101" s="162"/>
      <c r="H101" s="162"/>
      <c r="I101" s="163"/>
      <c r="J101" s="164">
        <f>J1380</f>
        <v>0</v>
      </c>
      <c r="K101" s="99"/>
      <c r="L101" s="165"/>
    </row>
    <row r="102" spans="1:31" s="10" customFormat="1" ht="19.899999999999999" customHeight="1">
      <c r="B102" s="160"/>
      <c r="C102" s="99"/>
      <c r="D102" s="161" t="s">
        <v>3541</v>
      </c>
      <c r="E102" s="162"/>
      <c r="F102" s="162"/>
      <c r="G102" s="162"/>
      <c r="H102" s="162"/>
      <c r="I102" s="163"/>
      <c r="J102" s="164">
        <f>J1402</f>
        <v>0</v>
      </c>
      <c r="K102" s="99"/>
      <c r="L102" s="165"/>
    </row>
    <row r="103" spans="1:31" s="10" customFormat="1" ht="19.899999999999999" customHeight="1">
      <c r="B103" s="160"/>
      <c r="C103" s="99"/>
      <c r="D103" s="161" t="s">
        <v>175</v>
      </c>
      <c r="E103" s="162"/>
      <c r="F103" s="162"/>
      <c r="G103" s="162"/>
      <c r="H103" s="162"/>
      <c r="I103" s="163"/>
      <c r="J103" s="164">
        <f>J1425</f>
        <v>0</v>
      </c>
      <c r="K103" s="99"/>
      <c r="L103" s="165"/>
    </row>
    <row r="104" spans="1:31" s="10" customFormat="1" ht="19.899999999999999" customHeight="1">
      <c r="B104" s="160"/>
      <c r="C104" s="99"/>
      <c r="D104" s="161" t="s">
        <v>176</v>
      </c>
      <c r="E104" s="162"/>
      <c r="F104" s="162"/>
      <c r="G104" s="162"/>
      <c r="H104" s="162"/>
      <c r="I104" s="163"/>
      <c r="J104" s="164">
        <f>J1471</f>
        <v>0</v>
      </c>
      <c r="K104" s="99"/>
      <c r="L104" s="165"/>
    </row>
    <row r="105" spans="1:31" s="10" customFormat="1" ht="19.899999999999999" customHeight="1">
      <c r="B105" s="160"/>
      <c r="C105" s="99"/>
      <c r="D105" s="161" t="s">
        <v>177</v>
      </c>
      <c r="E105" s="162"/>
      <c r="F105" s="162"/>
      <c r="G105" s="162"/>
      <c r="H105" s="162"/>
      <c r="I105" s="163"/>
      <c r="J105" s="164">
        <f>J1521</f>
        <v>0</v>
      </c>
      <c r="K105" s="99"/>
      <c r="L105" s="165"/>
    </row>
    <row r="106" spans="1:31" s="10" customFormat="1" ht="19.899999999999999" customHeight="1">
      <c r="B106" s="160"/>
      <c r="C106" s="99"/>
      <c r="D106" s="161" t="s">
        <v>3542</v>
      </c>
      <c r="E106" s="162"/>
      <c r="F106" s="162"/>
      <c r="G106" s="162"/>
      <c r="H106" s="162"/>
      <c r="I106" s="163"/>
      <c r="J106" s="164">
        <f>J1597</f>
        <v>0</v>
      </c>
      <c r="K106" s="99"/>
      <c r="L106" s="165"/>
    </row>
    <row r="107" spans="1:31" s="2" customFormat="1" ht="21.75" customHeight="1">
      <c r="A107" s="36"/>
      <c r="B107" s="37"/>
      <c r="C107" s="38"/>
      <c r="D107" s="38"/>
      <c r="E107" s="38"/>
      <c r="F107" s="38"/>
      <c r="G107" s="38"/>
      <c r="H107" s="38"/>
      <c r="I107" s="117"/>
      <c r="J107" s="38"/>
      <c r="K107" s="38"/>
      <c r="L107" s="118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spans="1:31" s="2" customFormat="1" ht="6.95" customHeight="1">
      <c r="A108" s="36"/>
      <c r="B108" s="49"/>
      <c r="C108" s="50"/>
      <c r="D108" s="50"/>
      <c r="E108" s="50"/>
      <c r="F108" s="50"/>
      <c r="G108" s="50"/>
      <c r="H108" s="50"/>
      <c r="I108" s="144"/>
      <c r="J108" s="50"/>
      <c r="K108" s="50"/>
      <c r="L108" s="118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12" spans="1:31" s="2" customFormat="1" ht="6.95" customHeight="1">
      <c r="A112" s="36"/>
      <c r="B112" s="51"/>
      <c r="C112" s="52"/>
      <c r="D112" s="52"/>
      <c r="E112" s="52"/>
      <c r="F112" s="52"/>
      <c r="G112" s="52"/>
      <c r="H112" s="52"/>
      <c r="I112" s="147"/>
      <c r="J112" s="52"/>
      <c r="K112" s="52"/>
      <c r="L112" s="118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spans="1:63" s="2" customFormat="1" ht="24.95" customHeight="1">
      <c r="A113" s="36"/>
      <c r="B113" s="37"/>
      <c r="C113" s="25" t="s">
        <v>178</v>
      </c>
      <c r="D113" s="38"/>
      <c r="E113" s="38"/>
      <c r="F113" s="38"/>
      <c r="G113" s="38"/>
      <c r="H113" s="38"/>
      <c r="I113" s="117"/>
      <c r="J113" s="38"/>
      <c r="K113" s="38"/>
      <c r="L113" s="118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spans="1:63" s="2" customFormat="1" ht="6.95" customHeight="1">
      <c r="A114" s="36"/>
      <c r="B114" s="37"/>
      <c r="C114" s="38"/>
      <c r="D114" s="38"/>
      <c r="E114" s="38"/>
      <c r="F114" s="38"/>
      <c r="G114" s="38"/>
      <c r="H114" s="38"/>
      <c r="I114" s="117"/>
      <c r="J114" s="38"/>
      <c r="K114" s="38"/>
      <c r="L114" s="118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spans="1:63" s="2" customFormat="1" ht="12" customHeight="1">
      <c r="A115" s="36"/>
      <c r="B115" s="37"/>
      <c r="C115" s="31" t="s">
        <v>16</v>
      </c>
      <c r="D115" s="38"/>
      <c r="E115" s="38"/>
      <c r="F115" s="38"/>
      <c r="G115" s="38"/>
      <c r="H115" s="38"/>
      <c r="I115" s="117"/>
      <c r="J115" s="38"/>
      <c r="K115" s="38"/>
      <c r="L115" s="118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spans="1:63" s="2" customFormat="1" ht="16.5" customHeight="1">
      <c r="A116" s="36"/>
      <c r="B116" s="37"/>
      <c r="C116" s="38"/>
      <c r="D116" s="38"/>
      <c r="E116" s="407" t="str">
        <f>E7</f>
        <v>Novostavba víceúčelových objektů na p.č.1542/1 a 1521/2 v k.ú.Cetoraz</v>
      </c>
      <c r="F116" s="408"/>
      <c r="G116" s="408"/>
      <c r="H116" s="408"/>
      <c r="I116" s="117"/>
      <c r="J116" s="38"/>
      <c r="K116" s="38"/>
      <c r="L116" s="118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spans="1:63" s="1" customFormat="1" ht="12" customHeight="1">
      <c r="B117" s="23"/>
      <c r="C117" s="31" t="s">
        <v>128</v>
      </c>
      <c r="D117" s="24"/>
      <c r="E117" s="24"/>
      <c r="F117" s="24"/>
      <c r="G117" s="24"/>
      <c r="H117" s="24"/>
      <c r="I117" s="110"/>
      <c r="J117" s="24"/>
      <c r="K117" s="24"/>
      <c r="L117" s="22"/>
    </row>
    <row r="118" spans="1:63" s="2" customFormat="1" ht="16.5" customHeight="1">
      <c r="A118" s="36"/>
      <c r="B118" s="37"/>
      <c r="C118" s="38"/>
      <c r="D118" s="38"/>
      <c r="E118" s="407" t="s">
        <v>3532</v>
      </c>
      <c r="F118" s="406"/>
      <c r="G118" s="406"/>
      <c r="H118" s="406"/>
      <c r="I118" s="117"/>
      <c r="J118" s="38"/>
      <c r="K118" s="38"/>
      <c r="L118" s="118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spans="1:63" s="2" customFormat="1" ht="12" customHeight="1">
      <c r="A119" s="36"/>
      <c r="B119" s="37"/>
      <c r="C119" s="31" t="s">
        <v>130</v>
      </c>
      <c r="D119" s="38"/>
      <c r="E119" s="38"/>
      <c r="F119" s="38"/>
      <c r="G119" s="38"/>
      <c r="H119" s="38"/>
      <c r="I119" s="117"/>
      <c r="J119" s="38"/>
      <c r="K119" s="38"/>
      <c r="L119" s="118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spans="1:63" s="2" customFormat="1" ht="16.5" customHeight="1">
      <c r="A120" s="36"/>
      <c r="B120" s="37"/>
      <c r="C120" s="38"/>
      <c r="D120" s="38"/>
      <c r="E120" s="366" t="str">
        <f>E11</f>
        <v>01 - stavební část</v>
      </c>
      <c r="F120" s="406"/>
      <c r="G120" s="406"/>
      <c r="H120" s="406"/>
      <c r="I120" s="117"/>
      <c r="J120" s="38"/>
      <c r="K120" s="38"/>
      <c r="L120" s="118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spans="1:63" s="2" customFormat="1" ht="6.95" customHeight="1">
      <c r="A121" s="36"/>
      <c r="B121" s="37"/>
      <c r="C121" s="38"/>
      <c r="D121" s="38"/>
      <c r="E121" s="38"/>
      <c r="F121" s="38"/>
      <c r="G121" s="38"/>
      <c r="H121" s="38"/>
      <c r="I121" s="117"/>
      <c r="J121" s="38"/>
      <c r="K121" s="38"/>
      <c r="L121" s="118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spans="1:63" s="2" customFormat="1" ht="12" customHeight="1">
      <c r="A122" s="36"/>
      <c r="B122" s="37"/>
      <c r="C122" s="31" t="s">
        <v>21</v>
      </c>
      <c r="D122" s="38"/>
      <c r="E122" s="38"/>
      <c r="F122" s="29" t="str">
        <f>F14</f>
        <v>Cetoraz</v>
      </c>
      <c r="G122" s="38"/>
      <c r="H122" s="38"/>
      <c r="I122" s="119" t="s">
        <v>23</v>
      </c>
      <c r="J122" s="61" t="str">
        <f>IF(J14="","",J14)</f>
        <v>11. 11. 2020</v>
      </c>
      <c r="K122" s="38"/>
      <c r="L122" s="118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spans="1:63" s="2" customFormat="1" ht="6.95" customHeight="1">
      <c r="A123" s="36"/>
      <c r="B123" s="37"/>
      <c r="C123" s="38"/>
      <c r="D123" s="38"/>
      <c r="E123" s="38"/>
      <c r="F123" s="38"/>
      <c r="G123" s="38"/>
      <c r="H123" s="38"/>
      <c r="I123" s="117"/>
      <c r="J123" s="38"/>
      <c r="K123" s="38"/>
      <c r="L123" s="118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spans="1:63" s="2" customFormat="1" ht="40.15" customHeight="1">
      <c r="A124" s="36"/>
      <c r="B124" s="37"/>
      <c r="C124" s="31" t="s">
        <v>25</v>
      </c>
      <c r="D124" s="38"/>
      <c r="E124" s="38"/>
      <c r="F124" s="29" t="str">
        <f>E17</f>
        <v>Obec Cetoraz, Cetoraz 206, 39411 Cetoraz</v>
      </c>
      <c r="G124" s="38"/>
      <c r="H124" s="38"/>
      <c r="I124" s="119" t="s">
        <v>31</v>
      </c>
      <c r="J124" s="34" t="str">
        <f>E23</f>
        <v>Ing.Josef Slabý, Arnolec 30, 58827 Jamné</v>
      </c>
      <c r="K124" s="38"/>
      <c r="L124" s="118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spans="1:63" s="2" customFormat="1" ht="15.2" customHeight="1">
      <c r="A125" s="36"/>
      <c r="B125" s="37"/>
      <c r="C125" s="31" t="s">
        <v>29</v>
      </c>
      <c r="D125" s="38"/>
      <c r="E125" s="38"/>
      <c r="F125" s="29" t="str">
        <f>IF(E20="","",E20)</f>
        <v>Vyplň údaj</v>
      </c>
      <c r="G125" s="38"/>
      <c r="H125" s="38"/>
      <c r="I125" s="119" t="s">
        <v>34</v>
      </c>
      <c r="J125" s="34" t="str">
        <f>E26</f>
        <v>Fr.Neuwirth</v>
      </c>
      <c r="K125" s="38"/>
      <c r="L125" s="118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spans="1:63" s="2" customFormat="1" ht="10.35" customHeight="1">
      <c r="A126" s="36"/>
      <c r="B126" s="37"/>
      <c r="C126" s="38"/>
      <c r="D126" s="38"/>
      <c r="E126" s="38"/>
      <c r="F126" s="38"/>
      <c r="G126" s="38"/>
      <c r="H126" s="38"/>
      <c r="I126" s="117"/>
      <c r="J126" s="38"/>
      <c r="K126" s="38"/>
      <c r="L126" s="118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spans="1:63" s="11" customFormat="1" ht="29.25" customHeight="1">
      <c r="A127" s="166"/>
      <c r="B127" s="167"/>
      <c r="C127" s="168" t="s">
        <v>179</v>
      </c>
      <c r="D127" s="169" t="s">
        <v>57</v>
      </c>
      <c r="E127" s="169" t="s">
        <v>53</v>
      </c>
      <c r="F127" s="169" t="s">
        <v>54</v>
      </c>
      <c r="G127" s="169" t="s">
        <v>180</v>
      </c>
      <c r="H127" s="169" t="s">
        <v>181</v>
      </c>
      <c r="I127" s="170" t="s">
        <v>182</v>
      </c>
      <c r="J127" s="169" t="s">
        <v>134</v>
      </c>
      <c r="K127" s="171" t="s">
        <v>183</v>
      </c>
      <c r="L127" s="172"/>
      <c r="M127" s="70" t="s">
        <v>19</v>
      </c>
      <c r="N127" s="71" t="s">
        <v>42</v>
      </c>
      <c r="O127" s="71" t="s">
        <v>184</v>
      </c>
      <c r="P127" s="71" t="s">
        <v>185</v>
      </c>
      <c r="Q127" s="71" t="s">
        <v>186</v>
      </c>
      <c r="R127" s="71" t="s">
        <v>187</v>
      </c>
      <c r="S127" s="71" t="s">
        <v>188</v>
      </c>
      <c r="T127" s="72" t="s">
        <v>189</v>
      </c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</row>
    <row r="128" spans="1:63" s="2" customFormat="1" ht="22.9" customHeight="1">
      <c r="A128" s="36"/>
      <c r="B128" s="37"/>
      <c r="C128" s="77" t="s">
        <v>190</v>
      </c>
      <c r="D128" s="38"/>
      <c r="E128" s="38"/>
      <c r="F128" s="38"/>
      <c r="G128" s="38"/>
      <c r="H128" s="38"/>
      <c r="I128" s="117"/>
      <c r="J128" s="173">
        <f>BK128</f>
        <v>0</v>
      </c>
      <c r="K128" s="38"/>
      <c r="L128" s="41"/>
      <c r="M128" s="73"/>
      <c r="N128" s="174"/>
      <c r="O128" s="74"/>
      <c r="P128" s="175">
        <f>P129+P649</f>
        <v>0</v>
      </c>
      <c r="Q128" s="74"/>
      <c r="R128" s="175">
        <f>R129+R649</f>
        <v>988.73457882999992</v>
      </c>
      <c r="S128" s="74"/>
      <c r="T128" s="176">
        <f>T129+T649</f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71</v>
      </c>
      <c r="AU128" s="19" t="s">
        <v>135</v>
      </c>
      <c r="BK128" s="177">
        <f>BK129+BK649</f>
        <v>0</v>
      </c>
    </row>
    <row r="129" spans="1:65" s="12" customFormat="1" ht="25.9" customHeight="1">
      <c r="B129" s="178"/>
      <c r="C129" s="179"/>
      <c r="D129" s="180" t="s">
        <v>71</v>
      </c>
      <c r="E129" s="181" t="s">
        <v>191</v>
      </c>
      <c r="F129" s="181" t="s">
        <v>192</v>
      </c>
      <c r="G129" s="179"/>
      <c r="H129" s="179"/>
      <c r="I129" s="182"/>
      <c r="J129" s="183">
        <f>BK129</f>
        <v>0</v>
      </c>
      <c r="K129" s="179"/>
      <c r="L129" s="184"/>
      <c r="M129" s="185"/>
      <c r="N129" s="186"/>
      <c r="O129" s="186"/>
      <c r="P129" s="187">
        <f>P130+P187+P199+P231+P337+P364+P371+P389+P402+P596+P647</f>
        <v>0</v>
      </c>
      <c r="Q129" s="186"/>
      <c r="R129" s="187">
        <f>R130+R187+R199+R231+R337+R364+R371+R389+R402+R596+R647</f>
        <v>925.96540416999994</v>
      </c>
      <c r="S129" s="186"/>
      <c r="T129" s="188">
        <f>T130+T187+T199+T231+T337+T364+T371+T389+T402+T596+T647</f>
        <v>0</v>
      </c>
      <c r="AR129" s="189" t="s">
        <v>79</v>
      </c>
      <c r="AT129" s="190" t="s">
        <v>71</v>
      </c>
      <c r="AU129" s="190" t="s">
        <v>72</v>
      </c>
      <c r="AY129" s="189" t="s">
        <v>193</v>
      </c>
      <c r="BK129" s="191">
        <f>BK130+BK187+BK199+BK231+BK337+BK364+BK371+BK389+BK402+BK596+BK647</f>
        <v>0</v>
      </c>
    </row>
    <row r="130" spans="1:65" s="12" customFormat="1" ht="22.9" customHeight="1">
      <c r="B130" s="178"/>
      <c r="C130" s="179"/>
      <c r="D130" s="180" t="s">
        <v>71</v>
      </c>
      <c r="E130" s="192" t="s">
        <v>79</v>
      </c>
      <c r="F130" s="192" t="s">
        <v>194</v>
      </c>
      <c r="G130" s="179"/>
      <c r="H130" s="179"/>
      <c r="I130" s="182"/>
      <c r="J130" s="193">
        <f>BK130</f>
        <v>0</v>
      </c>
      <c r="K130" s="179"/>
      <c r="L130" s="184"/>
      <c r="M130" s="185"/>
      <c r="N130" s="186"/>
      <c r="O130" s="186"/>
      <c r="P130" s="187">
        <f>SUM(P131:P186)</f>
        <v>0</v>
      </c>
      <c r="Q130" s="186"/>
      <c r="R130" s="187">
        <f>SUM(R131:R186)</f>
        <v>0</v>
      </c>
      <c r="S130" s="186"/>
      <c r="T130" s="188">
        <f>SUM(T131:T186)</f>
        <v>0</v>
      </c>
      <c r="AR130" s="189" t="s">
        <v>79</v>
      </c>
      <c r="AT130" s="190" t="s">
        <v>71</v>
      </c>
      <c r="AU130" s="190" t="s">
        <v>79</v>
      </c>
      <c r="AY130" s="189" t="s">
        <v>193</v>
      </c>
      <c r="BK130" s="191">
        <f>SUM(BK131:BK186)</f>
        <v>0</v>
      </c>
    </row>
    <row r="131" spans="1:65" s="2" customFormat="1" ht="16.5" customHeight="1">
      <c r="A131" s="36"/>
      <c r="B131" s="37"/>
      <c r="C131" s="194" t="s">
        <v>79</v>
      </c>
      <c r="D131" s="194" t="s">
        <v>195</v>
      </c>
      <c r="E131" s="195" t="s">
        <v>3543</v>
      </c>
      <c r="F131" s="196" t="s">
        <v>3544</v>
      </c>
      <c r="G131" s="197" t="s">
        <v>198</v>
      </c>
      <c r="H131" s="198">
        <v>40.442999999999998</v>
      </c>
      <c r="I131" s="199">
        <v>0</v>
      </c>
      <c r="J131" s="200">
        <f>ROUND(I131*H131,2)</f>
        <v>0</v>
      </c>
      <c r="K131" s="196" t="s">
        <v>199</v>
      </c>
      <c r="L131" s="41"/>
      <c r="M131" s="201" t="s">
        <v>19</v>
      </c>
      <c r="N131" s="202" t="s">
        <v>43</v>
      </c>
      <c r="O131" s="66"/>
      <c r="P131" s="203">
        <f>O131*H131</f>
        <v>0</v>
      </c>
      <c r="Q131" s="203">
        <v>0</v>
      </c>
      <c r="R131" s="203">
        <f>Q131*H131</f>
        <v>0</v>
      </c>
      <c r="S131" s="203">
        <v>0</v>
      </c>
      <c r="T131" s="204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200</v>
      </c>
      <c r="AT131" s="205" t="s">
        <v>195</v>
      </c>
      <c r="AU131" s="205" t="s">
        <v>81</v>
      </c>
      <c r="AY131" s="19" t="s">
        <v>193</v>
      </c>
      <c r="BE131" s="206">
        <f>IF(N131="základní",J131,0)</f>
        <v>0</v>
      </c>
      <c r="BF131" s="206">
        <f>IF(N131="snížená",J131,0)</f>
        <v>0</v>
      </c>
      <c r="BG131" s="206">
        <f>IF(N131="zákl. přenesená",J131,0)</f>
        <v>0</v>
      </c>
      <c r="BH131" s="206">
        <f>IF(N131="sníž. přenesená",J131,0)</f>
        <v>0</v>
      </c>
      <c r="BI131" s="206">
        <f>IF(N131="nulová",J131,0)</f>
        <v>0</v>
      </c>
      <c r="BJ131" s="19" t="s">
        <v>79</v>
      </c>
      <c r="BK131" s="206">
        <f>ROUND(I131*H131,2)</f>
        <v>0</v>
      </c>
      <c r="BL131" s="19" t="s">
        <v>200</v>
      </c>
      <c r="BM131" s="205" t="s">
        <v>3545</v>
      </c>
    </row>
    <row r="132" spans="1:65" s="13" customFormat="1">
      <c r="B132" s="207"/>
      <c r="C132" s="208"/>
      <c r="D132" s="209" t="s">
        <v>202</v>
      </c>
      <c r="E132" s="210" t="s">
        <v>19</v>
      </c>
      <c r="F132" s="211" t="s">
        <v>203</v>
      </c>
      <c r="G132" s="208"/>
      <c r="H132" s="210" t="s">
        <v>19</v>
      </c>
      <c r="I132" s="212"/>
      <c r="J132" s="208"/>
      <c r="K132" s="208"/>
      <c r="L132" s="213"/>
      <c r="M132" s="214"/>
      <c r="N132" s="215"/>
      <c r="O132" s="215"/>
      <c r="P132" s="215"/>
      <c r="Q132" s="215"/>
      <c r="R132" s="215"/>
      <c r="S132" s="215"/>
      <c r="T132" s="216"/>
      <c r="AT132" s="217" t="s">
        <v>202</v>
      </c>
      <c r="AU132" s="217" t="s">
        <v>81</v>
      </c>
      <c r="AV132" s="13" t="s">
        <v>79</v>
      </c>
      <c r="AW132" s="13" t="s">
        <v>33</v>
      </c>
      <c r="AX132" s="13" t="s">
        <v>72</v>
      </c>
      <c r="AY132" s="217" t="s">
        <v>193</v>
      </c>
    </row>
    <row r="133" spans="1:65" s="13" customFormat="1">
      <c r="B133" s="207"/>
      <c r="C133" s="208"/>
      <c r="D133" s="209" t="s">
        <v>202</v>
      </c>
      <c r="E133" s="210" t="s">
        <v>19</v>
      </c>
      <c r="F133" s="211" t="s">
        <v>3546</v>
      </c>
      <c r="G133" s="208"/>
      <c r="H133" s="210" t="s">
        <v>19</v>
      </c>
      <c r="I133" s="212"/>
      <c r="J133" s="208"/>
      <c r="K133" s="208"/>
      <c r="L133" s="213"/>
      <c r="M133" s="214"/>
      <c r="N133" s="215"/>
      <c r="O133" s="215"/>
      <c r="P133" s="215"/>
      <c r="Q133" s="215"/>
      <c r="R133" s="215"/>
      <c r="S133" s="215"/>
      <c r="T133" s="216"/>
      <c r="AT133" s="217" t="s">
        <v>202</v>
      </c>
      <c r="AU133" s="217" t="s">
        <v>81</v>
      </c>
      <c r="AV133" s="13" t="s">
        <v>79</v>
      </c>
      <c r="AW133" s="13" t="s">
        <v>33</v>
      </c>
      <c r="AX133" s="13" t="s">
        <v>72</v>
      </c>
      <c r="AY133" s="217" t="s">
        <v>193</v>
      </c>
    </row>
    <row r="134" spans="1:65" s="14" customFormat="1">
      <c r="B134" s="218"/>
      <c r="C134" s="219"/>
      <c r="D134" s="209" t="s">
        <v>202</v>
      </c>
      <c r="E134" s="220" t="s">
        <v>19</v>
      </c>
      <c r="F134" s="221" t="s">
        <v>3547</v>
      </c>
      <c r="G134" s="219"/>
      <c r="H134" s="222">
        <v>40.442999999999998</v>
      </c>
      <c r="I134" s="223"/>
      <c r="J134" s="219"/>
      <c r="K134" s="219"/>
      <c r="L134" s="224"/>
      <c r="M134" s="225"/>
      <c r="N134" s="226"/>
      <c r="O134" s="226"/>
      <c r="P134" s="226"/>
      <c r="Q134" s="226"/>
      <c r="R134" s="226"/>
      <c r="S134" s="226"/>
      <c r="T134" s="227"/>
      <c r="AT134" s="228" t="s">
        <v>202</v>
      </c>
      <c r="AU134" s="228" t="s">
        <v>81</v>
      </c>
      <c r="AV134" s="14" t="s">
        <v>81</v>
      </c>
      <c r="AW134" s="14" t="s">
        <v>33</v>
      </c>
      <c r="AX134" s="14" t="s">
        <v>72</v>
      </c>
      <c r="AY134" s="228" t="s">
        <v>193</v>
      </c>
    </row>
    <row r="135" spans="1:65" s="15" customFormat="1">
      <c r="B135" s="229"/>
      <c r="C135" s="230"/>
      <c r="D135" s="209" t="s">
        <v>202</v>
      </c>
      <c r="E135" s="231" t="s">
        <v>19</v>
      </c>
      <c r="F135" s="232" t="s">
        <v>208</v>
      </c>
      <c r="G135" s="230"/>
      <c r="H135" s="233">
        <v>40.442999999999998</v>
      </c>
      <c r="I135" s="234"/>
      <c r="J135" s="230"/>
      <c r="K135" s="230"/>
      <c r="L135" s="235"/>
      <c r="M135" s="236"/>
      <c r="N135" s="237"/>
      <c r="O135" s="237"/>
      <c r="P135" s="237"/>
      <c r="Q135" s="237"/>
      <c r="R135" s="237"/>
      <c r="S135" s="237"/>
      <c r="T135" s="238"/>
      <c r="AT135" s="239" t="s">
        <v>202</v>
      </c>
      <c r="AU135" s="239" t="s">
        <v>81</v>
      </c>
      <c r="AV135" s="15" t="s">
        <v>209</v>
      </c>
      <c r="AW135" s="15" t="s">
        <v>33</v>
      </c>
      <c r="AX135" s="15" t="s">
        <v>79</v>
      </c>
      <c r="AY135" s="239" t="s">
        <v>193</v>
      </c>
    </row>
    <row r="136" spans="1:65" s="2" customFormat="1" ht="16.5" customHeight="1">
      <c r="A136" s="36"/>
      <c r="B136" s="37"/>
      <c r="C136" s="194" t="s">
        <v>81</v>
      </c>
      <c r="D136" s="194" t="s">
        <v>195</v>
      </c>
      <c r="E136" s="195" t="s">
        <v>3548</v>
      </c>
      <c r="F136" s="196" t="s">
        <v>3549</v>
      </c>
      <c r="G136" s="197" t="s">
        <v>198</v>
      </c>
      <c r="H136" s="198">
        <v>40.442999999999998</v>
      </c>
      <c r="I136" s="199">
        <v>0</v>
      </c>
      <c r="J136" s="200">
        <f>ROUND(I136*H136,2)</f>
        <v>0</v>
      </c>
      <c r="K136" s="196" t="s">
        <v>199</v>
      </c>
      <c r="L136" s="41"/>
      <c r="M136" s="201" t="s">
        <v>19</v>
      </c>
      <c r="N136" s="202" t="s">
        <v>43</v>
      </c>
      <c r="O136" s="66"/>
      <c r="P136" s="203">
        <f>O136*H136</f>
        <v>0</v>
      </c>
      <c r="Q136" s="203">
        <v>0</v>
      </c>
      <c r="R136" s="203">
        <f>Q136*H136</f>
        <v>0</v>
      </c>
      <c r="S136" s="203">
        <v>0</v>
      </c>
      <c r="T136" s="204">
        <f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205" t="s">
        <v>200</v>
      </c>
      <c r="AT136" s="205" t="s">
        <v>195</v>
      </c>
      <c r="AU136" s="205" t="s">
        <v>81</v>
      </c>
      <c r="AY136" s="19" t="s">
        <v>193</v>
      </c>
      <c r="BE136" s="206">
        <f>IF(N136="základní",J136,0)</f>
        <v>0</v>
      </c>
      <c r="BF136" s="206">
        <f>IF(N136="snížená",J136,0)</f>
        <v>0</v>
      </c>
      <c r="BG136" s="206">
        <f>IF(N136="zákl. přenesená",J136,0)</f>
        <v>0</v>
      </c>
      <c r="BH136" s="206">
        <f>IF(N136="sníž. přenesená",J136,0)</f>
        <v>0</v>
      </c>
      <c r="BI136" s="206">
        <f>IF(N136="nulová",J136,0)</f>
        <v>0</v>
      </c>
      <c r="BJ136" s="19" t="s">
        <v>79</v>
      </c>
      <c r="BK136" s="206">
        <f>ROUND(I136*H136,2)</f>
        <v>0</v>
      </c>
      <c r="BL136" s="19" t="s">
        <v>200</v>
      </c>
      <c r="BM136" s="205" t="s">
        <v>3550</v>
      </c>
    </row>
    <row r="137" spans="1:65" s="13" customFormat="1">
      <c r="B137" s="207"/>
      <c r="C137" s="208"/>
      <c r="D137" s="209" t="s">
        <v>202</v>
      </c>
      <c r="E137" s="210" t="s">
        <v>19</v>
      </c>
      <c r="F137" s="211" t="s">
        <v>203</v>
      </c>
      <c r="G137" s="208"/>
      <c r="H137" s="210" t="s">
        <v>19</v>
      </c>
      <c r="I137" s="212"/>
      <c r="J137" s="208"/>
      <c r="K137" s="208"/>
      <c r="L137" s="213"/>
      <c r="M137" s="214"/>
      <c r="N137" s="215"/>
      <c r="O137" s="215"/>
      <c r="P137" s="215"/>
      <c r="Q137" s="215"/>
      <c r="R137" s="215"/>
      <c r="S137" s="215"/>
      <c r="T137" s="216"/>
      <c r="AT137" s="217" t="s">
        <v>202</v>
      </c>
      <c r="AU137" s="217" t="s">
        <v>81</v>
      </c>
      <c r="AV137" s="13" t="s">
        <v>79</v>
      </c>
      <c r="AW137" s="13" t="s">
        <v>33</v>
      </c>
      <c r="AX137" s="13" t="s">
        <v>72</v>
      </c>
      <c r="AY137" s="217" t="s">
        <v>193</v>
      </c>
    </row>
    <row r="138" spans="1:65" s="13" customFormat="1">
      <c r="B138" s="207"/>
      <c r="C138" s="208"/>
      <c r="D138" s="209" t="s">
        <v>202</v>
      </c>
      <c r="E138" s="210" t="s">
        <v>19</v>
      </c>
      <c r="F138" s="211" t="s">
        <v>3546</v>
      </c>
      <c r="G138" s="208"/>
      <c r="H138" s="210" t="s">
        <v>19</v>
      </c>
      <c r="I138" s="212"/>
      <c r="J138" s="208"/>
      <c r="K138" s="208"/>
      <c r="L138" s="213"/>
      <c r="M138" s="214"/>
      <c r="N138" s="215"/>
      <c r="O138" s="215"/>
      <c r="P138" s="215"/>
      <c r="Q138" s="215"/>
      <c r="R138" s="215"/>
      <c r="S138" s="215"/>
      <c r="T138" s="216"/>
      <c r="AT138" s="217" t="s">
        <v>202</v>
      </c>
      <c r="AU138" s="217" t="s">
        <v>81</v>
      </c>
      <c r="AV138" s="13" t="s">
        <v>79</v>
      </c>
      <c r="AW138" s="13" t="s">
        <v>33</v>
      </c>
      <c r="AX138" s="13" t="s">
        <v>72</v>
      </c>
      <c r="AY138" s="217" t="s">
        <v>193</v>
      </c>
    </row>
    <row r="139" spans="1:65" s="14" customFormat="1">
      <c r="B139" s="218"/>
      <c r="C139" s="219"/>
      <c r="D139" s="209" t="s">
        <v>202</v>
      </c>
      <c r="E139" s="220" t="s">
        <v>19</v>
      </c>
      <c r="F139" s="221" t="s">
        <v>3547</v>
      </c>
      <c r="G139" s="219"/>
      <c r="H139" s="222">
        <v>40.442999999999998</v>
      </c>
      <c r="I139" s="223"/>
      <c r="J139" s="219"/>
      <c r="K139" s="219"/>
      <c r="L139" s="224"/>
      <c r="M139" s="225"/>
      <c r="N139" s="226"/>
      <c r="O139" s="226"/>
      <c r="P139" s="226"/>
      <c r="Q139" s="226"/>
      <c r="R139" s="226"/>
      <c r="S139" s="226"/>
      <c r="T139" s="227"/>
      <c r="AT139" s="228" t="s">
        <v>202</v>
      </c>
      <c r="AU139" s="228" t="s">
        <v>81</v>
      </c>
      <c r="AV139" s="14" t="s">
        <v>81</v>
      </c>
      <c r="AW139" s="14" t="s">
        <v>33</v>
      </c>
      <c r="AX139" s="14" t="s">
        <v>72</v>
      </c>
      <c r="AY139" s="228" t="s">
        <v>193</v>
      </c>
    </row>
    <row r="140" spans="1:65" s="15" customFormat="1">
      <c r="B140" s="229"/>
      <c r="C140" s="230"/>
      <c r="D140" s="209" t="s">
        <v>202</v>
      </c>
      <c r="E140" s="231" t="s">
        <v>19</v>
      </c>
      <c r="F140" s="232" t="s">
        <v>208</v>
      </c>
      <c r="G140" s="230"/>
      <c r="H140" s="233">
        <v>40.442999999999998</v>
      </c>
      <c r="I140" s="234"/>
      <c r="J140" s="230"/>
      <c r="K140" s="230"/>
      <c r="L140" s="235"/>
      <c r="M140" s="236"/>
      <c r="N140" s="237"/>
      <c r="O140" s="237"/>
      <c r="P140" s="237"/>
      <c r="Q140" s="237"/>
      <c r="R140" s="237"/>
      <c r="S140" s="237"/>
      <c r="T140" s="238"/>
      <c r="AT140" s="239" t="s">
        <v>202</v>
      </c>
      <c r="AU140" s="239" t="s">
        <v>81</v>
      </c>
      <c r="AV140" s="15" t="s">
        <v>209</v>
      </c>
      <c r="AW140" s="15" t="s">
        <v>33</v>
      </c>
      <c r="AX140" s="15" t="s">
        <v>79</v>
      </c>
      <c r="AY140" s="239" t="s">
        <v>193</v>
      </c>
    </row>
    <row r="141" spans="1:65" s="2" customFormat="1" ht="21.75" customHeight="1">
      <c r="A141" s="36"/>
      <c r="B141" s="37"/>
      <c r="C141" s="194" t="s">
        <v>209</v>
      </c>
      <c r="D141" s="194" t="s">
        <v>195</v>
      </c>
      <c r="E141" s="195" t="s">
        <v>215</v>
      </c>
      <c r="F141" s="196" t="s">
        <v>216</v>
      </c>
      <c r="G141" s="197" t="s">
        <v>198</v>
      </c>
      <c r="H141" s="198">
        <v>113.813</v>
      </c>
      <c r="I141" s="199">
        <v>0</v>
      </c>
      <c r="J141" s="200">
        <f>ROUND(I141*H141,2)</f>
        <v>0</v>
      </c>
      <c r="K141" s="196" t="s">
        <v>199</v>
      </c>
      <c r="L141" s="41"/>
      <c r="M141" s="201" t="s">
        <v>19</v>
      </c>
      <c r="N141" s="202" t="s">
        <v>43</v>
      </c>
      <c r="O141" s="66"/>
      <c r="P141" s="203">
        <f>O141*H141</f>
        <v>0</v>
      </c>
      <c r="Q141" s="203">
        <v>0</v>
      </c>
      <c r="R141" s="203">
        <f>Q141*H141</f>
        <v>0</v>
      </c>
      <c r="S141" s="203">
        <v>0</v>
      </c>
      <c r="T141" s="204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205" t="s">
        <v>200</v>
      </c>
      <c r="AT141" s="205" t="s">
        <v>195</v>
      </c>
      <c r="AU141" s="205" t="s">
        <v>81</v>
      </c>
      <c r="AY141" s="19" t="s">
        <v>193</v>
      </c>
      <c r="BE141" s="206">
        <f>IF(N141="základní",J141,0)</f>
        <v>0</v>
      </c>
      <c r="BF141" s="206">
        <f>IF(N141="snížená",J141,0)</f>
        <v>0</v>
      </c>
      <c r="BG141" s="206">
        <f>IF(N141="zákl. přenesená",J141,0)</f>
        <v>0</v>
      </c>
      <c r="BH141" s="206">
        <f>IF(N141="sníž. přenesená",J141,0)</f>
        <v>0</v>
      </c>
      <c r="BI141" s="206">
        <f>IF(N141="nulová",J141,0)</f>
        <v>0</v>
      </c>
      <c r="BJ141" s="19" t="s">
        <v>79</v>
      </c>
      <c r="BK141" s="206">
        <f>ROUND(I141*H141,2)</f>
        <v>0</v>
      </c>
      <c r="BL141" s="19" t="s">
        <v>200</v>
      </c>
      <c r="BM141" s="205" t="s">
        <v>3551</v>
      </c>
    </row>
    <row r="142" spans="1:65" s="13" customFormat="1">
      <c r="B142" s="207"/>
      <c r="C142" s="208"/>
      <c r="D142" s="209" t="s">
        <v>202</v>
      </c>
      <c r="E142" s="210" t="s">
        <v>19</v>
      </c>
      <c r="F142" s="211" t="s">
        <v>3552</v>
      </c>
      <c r="G142" s="208"/>
      <c r="H142" s="210" t="s">
        <v>19</v>
      </c>
      <c r="I142" s="212"/>
      <c r="J142" s="208"/>
      <c r="K142" s="208"/>
      <c r="L142" s="213"/>
      <c r="M142" s="214"/>
      <c r="N142" s="215"/>
      <c r="O142" s="215"/>
      <c r="P142" s="215"/>
      <c r="Q142" s="215"/>
      <c r="R142" s="215"/>
      <c r="S142" s="215"/>
      <c r="T142" s="216"/>
      <c r="AT142" s="217" t="s">
        <v>202</v>
      </c>
      <c r="AU142" s="217" t="s">
        <v>81</v>
      </c>
      <c r="AV142" s="13" t="s">
        <v>79</v>
      </c>
      <c r="AW142" s="13" t="s">
        <v>33</v>
      </c>
      <c r="AX142" s="13" t="s">
        <v>72</v>
      </c>
      <c r="AY142" s="217" t="s">
        <v>193</v>
      </c>
    </row>
    <row r="143" spans="1:65" s="14" customFormat="1">
      <c r="B143" s="218"/>
      <c r="C143" s="219"/>
      <c r="D143" s="209" t="s">
        <v>202</v>
      </c>
      <c r="E143" s="220" t="s">
        <v>19</v>
      </c>
      <c r="F143" s="221" t="s">
        <v>3553</v>
      </c>
      <c r="G143" s="219"/>
      <c r="H143" s="222">
        <v>46.220999999999997</v>
      </c>
      <c r="I143" s="223"/>
      <c r="J143" s="219"/>
      <c r="K143" s="219"/>
      <c r="L143" s="224"/>
      <c r="M143" s="225"/>
      <c r="N143" s="226"/>
      <c r="O143" s="226"/>
      <c r="P143" s="226"/>
      <c r="Q143" s="226"/>
      <c r="R143" s="226"/>
      <c r="S143" s="226"/>
      <c r="T143" s="227"/>
      <c r="AT143" s="228" t="s">
        <v>202</v>
      </c>
      <c r="AU143" s="228" t="s">
        <v>81</v>
      </c>
      <c r="AV143" s="14" t="s">
        <v>81</v>
      </c>
      <c r="AW143" s="14" t="s">
        <v>33</v>
      </c>
      <c r="AX143" s="14" t="s">
        <v>72</v>
      </c>
      <c r="AY143" s="228" t="s">
        <v>193</v>
      </c>
    </row>
    <row r="144" spans="1:65" s="13" customFormat="1">
      <c r="B144" s="207"/>
      <c r="C144" s="208"/>
      <c r="D144" s="209" t="s">
        <v>202</v>
      </c>
      <c r="E144" s="210" t="s">
        <v>19</v>
      </c>
      <c r="F144" s="211" t="s">
        <v>220</v>
      </c>
      <c r="G144" s="208"/>
      <c r="H144" s="210" t="s">
        <v>19</v>
      </c>
      <c r="I144" s="212"/>
      <c r="J144" s="208"/>
      <c r="K144" s="208"/>
      <c r="L144" s="213"/>
      <c r="M144" s="214"/>
      <c r="N144" s="215"/>
      <c r="O144" s="215"/>
      <c r="P144" s="215"/>
      <c r="Q144" s="215"/>
      <c r="R144" s="215"/>
      <c r="S144" s="215"/>
      <c r="T144" s="216"/>
      <c r="AT144" s="217" t="s">
        <v>202</v>
      </c>
      <c r="AU144" s="217" t="s">
        <v>81</v>
      </c>
      <c r="AV144" s="13" t="s">
        <v>79</v>
      </c>
      <c r="AW144" s="13" t="s">
        <v>33</v>
      </c>
      <c r="AX144" s="13" t="s">
        <v>72</v>
      </c>
      <c r="AY144" s="217" t="s">
        <v>193</v>
      </c>
    </row>
    <row r="145" spans="1:65" s="14" customFormat="1">
      <c r="B145" s="218"/>
      <c r="C145" s="219"/>
      <c r="D145" s="209" t="s">
        <v>202</v>
      </c>
      <c r="E145" s="220" t="s">
        <v>19</v>
      </c>
      <c r="F145" s="221" t="s">
        <v>3554</v>
      </c>
      <c r="G145" s="219"/>
      <c r="H145" s="222">
        <v>67.591999999999999</v>
      </c>
      <c r="I145" s="223"/>
      <c r="J145" s="219"/>
      <c r="K145" s="219"/>
      <c r="L145" s="224"/>
      <c r="M145" s="225"/>
      <c r="N145" s="226"/>
      <c r="O145" s="226"/>
      <c r="P145" s="226"/>
      <c r="Q145" s="226"/>
      <c r="R145" s="226"/>
      <c r="S145" s="226"/>
      <c r="T145" s="227"/>
      <c r="AT145" s="228" t="s">
        <v>202</v>
      </c>
      <c r="AU145" s="228" t="s">
        <v>81</v>
      </c>
      <c r="AV145" s="14" t="s">
        <v>81</v>
      </c>
      <c r="AW145" s="14" t="s">
        <v>33</v>
      </c>
      <c r="AX145" s="14" t="s">
        <v>72</v>
      </c>
      <c r="AY145" s="228" t="s">
        <v>193</v>
      </c>
    </row>
    <row r="146" spans="1:65" s="15" customFormat="1">
      <c r="B146" s="229"/>
      <c r="C146" s="230"/>
      <c r="D146" s="209" t="s">
        <v>202</v>
      </c>
      <c r="E146" s="231" t="s">
        <v>19</v>
      </c>
      <c r="F146" s="232" t="s">
        <v>208</v>
      </c>
      <c r="G146" s="230"/>
      <c r="H146" s="233">
        <v>113.813</v>
      </c>
      <c r="I146" s="234"/>
      <c r="J146" s="230"/>
      <c r="K146" s="230"/>
      <c r="L146" s="235"/>
      <c r="M146" s="236"/>
      <c r="N146" s="237"/>
      <c r="O146" s="237"/>
      <c r="P146" s="237"/>
      <c r="Q146" s="237"/>
      <c r="R146" s="237"/>
      <c r="S146" s="237"/>
      <c r="T146" s="238"/>
      <c r="AT146" s="239" t="s">
        <v>202</v>
      </c>
      <c r="AU146" s="239" t="s">
        <v>81</v>
      </c>
      <c r="AV146" s="15" t="s">
        <v>209</v>
      </c>
      <c r="AW146" s="15" t="s">
        <v>33</v>
      </c>
      <c r="AX146" s="15" t="s">
        <v>79</v>
      </c>
      <c r="AY146" s="239" t="s">
        <v>193</v>
      </c>
    </row>
    <row r="147" spans="1:65" s="2" customFormat="1" ht="21.75" customHeight="1">
      <c r="A147" s="36"/>
      <c r="B147" s="37"/>
      <c r="C147" s="194" t="s">
        <v>200</v>
      </c>
      <c r="D147" s="194" t="s">
        <v>195</v>
      </c>
      <c r="E147" s="195" t="s">
        <v>3555</v>
      </c>
      <c r="F147" s="196" t="s">
        <v>3556</v>
      </c>
      <c r="G147" s="197" t="s">
        <v>198</v>
      </c>
      <c r="H147" s="198">
        <v>99.007999999999996</v>
      </c>
      <c r="I147" s="199"/>
      <c r="J147" s="200">
        <f>ROUND(I147*H147,2)</f>
        <v>0</v>
      </c>
      <c r="K147" s="196" t="s">
        <v>199</v>
      </c>
      <c r="L147" s="41"/>
      <c r="M147" s="201" t="s">
        <v>19</v>
      </c>
      <c r="N147" s="202" t="s">
        <v>43</v>
      </c>
      <c r="O147" s="66"/>
      <c r="P147" s="203">
        <f>O147*H147</f>
        <v>0</v>
      </c>
      <c r="Q147" s="203">
        <v>0</v>
      </c>
      <c r="R147" s="203">
        <f>Q147*H147</f>
        <v>0</v>
      </c>
      <c r="S147" s="203">
        <v>0</v>
      </c>
      <c r="T147" s="204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200</v>
      </c>
      <c r="AT147" s="205" t="s">
        <v>195</v>
      </c>
      <c r="AU147" s="205" t="s">
        <v>81</v>
      </c>
      <c r="AY147" s="19" t="s">
        <v>193</v>
      </c>
      <c r="BE147" s="206">
        <f>IF(N147="základní",J147,0)</f>
        <v>0</v>
      </c>
      <c r="BF147" s="206">
        <f>IF(N147="snížená",J147,0)</f>
        <v>0</v>
      </c>
      <c r="BG147" s="206">
        <f>IF(N147="zákl. přenesená",J147,0)</f>
        <v>0</v>
      </c>
      <c r="BH147" s="206">
        <f>IF(N147="sníž. přenesená",J147,0)</f>
        <v>0</v>
      </c>
      <c r="BI147" s="206">
        <f>IF(N147="nulová",J147,0)</f>
        <v>0</v>
      </c>
      <c r="BJ147" s="19" t="s">
        <v>79</v>
      </c>
      <c r="BK147" s="206">
        <f>ROUND(I147*H147,2)</f>
        <v>0</v>
      </c>
      <c r="BL147" s="19" t="s">
        <v>200</v>
      </c>
      <c r="BM147" s="205" t="s">
        <v>3557</v>
      </c>
    </row>
    <row r="148" spans="1:65" s="13" customFormat="1">
      <c r="B148" s="207"/>
      <c r="C148" s="208"/>
      <c r="D148" s="209" t="s">
        <v>202</v>
      </c>
      <c r="E148" s="210" t="s">
        <v>19</v>
      </c>
      <c r="F148" s="211" t="s">
        <v>225</v>
      </c>
      <c r="G148" s="208"/>
      <c r="H148" s="210" t="s">
        <v>19</v>
      </c>
      <c r="I148" s="212"/>
      <c r="J148" s="208"/>
      <c r="K148" s="208"/>
      <c r="L148" s="213"/>
      <c r="M148" s="214"/>
      <c r="N148" s="215"/>
      <c r="O148" s="215"/>
      <c r="P148" s="215"/>
      <c r="Q148" s="215"/>
      <c r="R148" s="215"/>
      <c r="S148" s="215"/>
      <c r="T148" s="216"/>
      <c r="AT148" s="217" t="s">
        <v>202</v>
      </c>
      <c r="AU148" s="217" t="s">
        <v>81</v>
      </c>
      <c r="AV148" s="13" t="s">
        <v>79</v>
      </c>
      <c r="AW148" s="13" t="s">
        <v>33</v>
      </c>
      <c r="AX148" s="13" t="s">
        <v>72</v>
      </c>
      <c r="AY148" s="217" t="s">
        <v>193</v>
      </c>
    </row>
    <row r="149" spans="1:65" s="14" customFormat="1">
      <c r="B149" s="218"/>
      <c r="C149" s="219"/>
      <c r="D149" s="209" t="s">
        <v>202</v>
      </c>
      <c r="E149" s="220" t="s">
        <v>19</v>
      </c>
      <c r="F149" s="221" t="s">
        <v>3558</v>
      </c>
      <c r="G149" s="219"/>
      <c r="H149" s="222">
        <v>65.483999999999995</v>
      </c>
      <c r="I149" s="223"/>
      <c r="J149" s="219"/>
      <c r="K149" s="219"/>
      <c r="L149" s="224"/>
      <c r="M149" s="225"/>
      <c r="N149" s="226"/>
      <c r="O149" s="226"/>
      <c r="P149" s="226"/>
      <c r="Q149" s="226"/>
      <c r="R149" s="226"/>
      <c r="S149" s="226"/>
      <c r="T149" s="227"/>
      <c r="AT149" s="228" t="s">
        <v>202</v>
      </c>
      <c r="AU149" s="228" t="s">
        <v>81</v>
      </c>
      <c r="AV149" s="14" t="s">
        <v>81</v>
      </c>
      <c r="AW149" s="14" t="s">
        <v>33</v>
      </c>
      <c r="AX149" s="14" t="s">
        <v>72</v>
      </c>
      <c r="AY149" s="228" t="s">
        <v>193</v>
      </c>
    </row>
    <row r="150" spans="1:65" s="14" customFormat="1">
      <c r="B150" s="218"/>
      <c r="C150" s="219"/>
      <c r="D150" s="209" t="s">
        <v>202</v>
      </c>
      <c r="E150" s="220" t="s">
        <v>19</v>
      </c>
      <c r="F150" s="221" t="s">
        <v>3559</v>
      </c>
      <c r="G150" s="219"/>
      <c r="H150" s="222">
        <v>19.992000000000001</v>
      </c>
      <c r="I150" s="223"/>
      <c r="J150" s="219"/>
      <c r="K150" s="219"/>
      <c r="L150" s="224"/>
      <c r="M150" s="225"/>
      <c r="N150" s="226"/>
      <c r="O150" s="226"/>
      <c r="P150" s="226"/>
      <c r="Q150" s="226"/>
      <c r="R150" s="226"/>
      <c r="S150" s="226"/>
      <c r="T150" s="227"/>
      <c r="AT150" s="228" t="s">
        <v>202</v>
      </c>
      <c r="AU150" s="228" t="s">
        <v>81</v>
      </c>
      <c r="AV150" s="14" t="s">
        <v>81</v>
      </c>
      <c r="AW150" s="14" t="s">
        <v>33</v>
      </c>
      <c r="AX150" s="14" t="s">
        <v>72</v>
      </c>
      <c r="AY150" s="228" t="s">
        <v>193</v>
      </c>
    </row>
    <row r="151" spans="1:65" s="15" customFormat="1">
      <c r="B151" s="229"/>
      <c r="C151" s="230"/>
      <c r="D151" s="209" t="s">
        <v>202</v>
      </c>
      <c r="E151" s="231" t="s">
        <v>19</v>
      </c>
      <c r="F151" s="232" t="s">
        <v>208</v>
      </c>
      <c r="G151" s="230"/>
      <c r="H151" s="233">
        <v>85.475999999999999</v>
      </c>
      <c r="I151" s="234"/>
      <c r="J151" s="230"/>
      <c r="K151" s="230"/>
      <c r="L151" s="235"/>
      <c r="M151" s="236"/>
      <c r="N151" s="237"/>
      <c r="O151" s="237"/>
      <c r="P151" s="237"/>
      <c r="Q151" s="237"/>
      <c r="R151" s="237"/>
      <c r="S151" s="237"/>
      <c r="T151" s="238"/>
      <c r="AT151" s="239" t="s">
        <v>202</v>
      </c>
      <c r="AU151" s="239" t="s">
        <v>81</v>
      </c>
      <c r="AV151" s="15" t="s">
        <v>209</v>
      </c>
      <c r="AW151" s="15" t="s">
        <v>33</v>
      </c>
      <c r="AX151" s="15" t="s">
        <v>72</v>
      </c>
      <c r="AY151" s="239" t="s">
        <v>193</v>
      </c>
    </row>
    <row r="152" spans="1:65" s="13" customFormat="1">
      <c r="B152" s="207"/>
      <c r="C152" s="208"/>
      <c r="D152" s="209" t="s">
        <v>202</v>
      </c>
      <c r="E152" s="210" t="s">
        <v>19</v>
      </c>
      <c r="F152" s="211" t="s">
        <v>229</v>
      </c>
      <c r="G152" s="208"/>
      <c r="H152" s="210" t="s">
        <v>19</v>
      </c>
      <c r="I152" s="212"/>
      <c r="J152" s="208"/>
      <c r="K152" s="208"/>
      <c r="L152" s="213"/>
      <c r="M152" s="214"/>
      <c r="N152" s="215"/>
      <c r="O152" s="215"/>
      <c r="P152" s="215"/>
      <c r="Q152" s="215"/>
      <c r="R152" s="215"/>
      <c r="S152" s="215"/>
      <c r="T152" s="216"/>
      <c r="AT152" s="217" t="s">
        <v>202</v>
      </c>
      <c r="AU152" s="217" t="s">
        <v>81</v>
      </c>
      <c r="AV152" s="13" t="s">
        <v>79</v>
      </c>
      <c r="AW152" s="13" t="s">
        <v>33</v>
      </c>
      <c r="AX152" s="13" t="s">
        <v>72</v>
      </c>
      <c r="AY152" s="217" t="s">
        <v>193</v>
      </c>
    </row>
    <row r="153" spans="1:65" s="14" customFormat="1">
      <c r="B153" s="218"/>
      <c r="C153" s="219"/>
      <c r="D153" s="209" t="s">
        <v>202</v>
      </c>
      <c r="E153" s="220" t="s">
        <v>19</v>
      </c>
      <c r="F153" s="221" t="s">
        <v>3560</v>
      </c>
      <c r="G153" s="219"/>
      <c r="H153" s="222">
        <v>9.0440000000000005</v>
      </c>
      <c r="I153" s="223"/>
      <c r="J153" s="219"/>
      <c r="K153" s="219"/>
      <c r="L153" s="224"/>
      <c r="M153" s="225"/>
      <c r="N153" s="226"/>
      <c r="O153" s="226"/>
      <c r="P153" s="226"/>
      <c r="Q153" s="226"/>
      <c r="R153" s="226"/>
      <c r="S153" s="226"/>
      <c r="T153" s="227"/>
      <c r="AT153" s="228" t="s">
        <v>202</v>
      </c>
      <c r="AU153" s="228" t="s">
        <v>81</v>
      </c>
      <c r="AV153" s="14" t="s">
        <v>81</v>
      </c>
      <c r="AW153" s="14" t="s">
        <v>33</v>
      </c>
      <c r="AX153" s="14" t="s">
        <v>72</v>
      </c>
      <c r="AY153" s="228" t="s">
        <v>193</v>
      </c>
    </row>
    <row r="154" spans="1:65" s="14" customFormat="1">
      <c r="B154" s="218"/>
      <c r="C154" s="219"/>
      <c r="D154" s="209" t="s">
        <v>202</v>
      </c>
      <c r="E154" s="220" t="s">
        <v>19</v>
      </c>
      <c r="F154" s="221" t="s">
        <v>3561</v>
      </c>
      <c r="G154" s="219"/>
      <c r="H154" s="222">
        <v>4.4880000000000004</v>
      </c>
      <c r="I154" s="223"/>
      <c r="J154" s="219"/>
      <c r="K154" s="219"/>
      <c r="L154" s="224"/>
      <c r="M154" s="225"/>
      <c r="N154" s="226"/>
      <c r="O154" s="226"/>
      <c r="P154" s="226"/>
      <c r="Q154" s="226"/>
      <c r="R154" s="226"/>
      <c r="S154" s="226"/>
      <c r="T154" s="227"/>
      <c r="AT154" s="228" t="s">
        <v>202</v>
      </c>
      <c r="AU154" s="228" t="s">
        <v>81</v>
      </c>
      <c r="AV154" s="14" t="s">
        <v>81</v>
      </c>
      <c r="AW154" s="14" t="s">
        <v>33</v>
      </c>
      <c r="AX154" s="14" t="s">
        <v>72</v>
      </c>
      <c r="AY154" s="228" t="s">
        <v>193</v>
      </c>
    </row>
    <row r="155" spans="1:65" s="15" customFormat="1">
      <c r="B155" s="229"/>
      <c r="C155" s="230"/>
      <c r="D155" s="209" t="s">
        <v>202</v>
      </c>
      <c r="E155" s="231" t="s">
        <v>19</v>
      </c>
      <c r="F155" s="232" t="s">
        <v>208</v>
      </c>
      <c r="G155" s="230"/>
      <c r="H155" s="233">
        <v>13.532</v>
      </c>
      <c r="I155" s="234"/>
      <c r="J155" s="230"/>
      <c r="K155" s="230"/>
      <c r="L155" s="235"/>
      <c r="M155" s="236"/>
      <c r="N155" s="237"/>
      <c r="O155" s="237"/>
      <c r="P155" s="237"/>
      <c r="Q155" s="237"/>
      <c r="R155" s="237"/>
      <c r="S155" s="237"/>
      <c r="T155" s="238"/>
      <c r="AT155" s="239" t="s">
        <v>202</v>
      </c>
      <c r="AU155" s="239" t="s">
        <v>81</v>
      </c>
      <c r="AV155" s="15" t="s">
        <v>209</v>
      </c>
      <c r="AW155" s="15" t="s">
        <v>33</v>
      </c>
      <c r="AX155" s="15" t="s">
        <v>72</v>
      </c>
      <c r="AY155" s="239" t="s">
        <v>193</v>
      </c>
    </row>
    <row r="156" spans="1:65" s="16" customFormat="1">
      <c r="B156" s="240"/>
      <c r="C156" s="241"/>
      <c r="D156" s="209" t="s">
        <v>202</v>
      </c>
      <c r="E156" s="242" t="s">
        <v>19</v>
      </c>
      <c r="F156" s="243" t="s">
        <v>211</v>
      </c>
      <c r="G156" s="241"/>
      <c r="H156" s="244">
        <v>99.007999999999996</v>
      </c>
      <c r="I156" s="245"/>
      <c r="J156" s="241"/>
      <c r="K156" s="241"/>
      <c r="L156" s="246"/>
      <c r="M156" s="247"/>
      <c r="N156" s="248"/>
      <c r="O156" s="248"/>
      <c r="P156" s="248"/>
      <c r="Q156" s="248"/>
      <c r="R156" s="248"/>
      <c r="S156" s="248"/>
      <c r="T156" s="249"/>
      <c r="AT156" s="250" t="s">
        <v>202</v>
      </c>
      <c r="AU156" s="250" t="s">
        <v>81</v>
      </c>
      <c r="AV156" s="16" t="s">
        <v>200</v>
      </c>
      <c r="AW156" s="16" t="s">
        <v>33</v>
      </c>
      <c r="AX156" s="16" t="s">
        <v>79</v>
      </c>
      <c r="AY156" s="250" t="s">
        <v>193</v>
      </c>
    </row>
    <row r="157" spans="1:65" s="2" customFormat="1" ht="21.75" customHeight="1">
      <c r="A157" s="36"/>
      <c r="B157" s="37"/>
      <c r="C157" s="194" t="s">
        <v>233</v>
      </c>
      <c r="D157" s="194" t="s">
        <v>195</v>
      </c>
      <c r="E157" s="195" t="s">
        <v>234</v>
      </c>
      <c r="F157" s="196" t="s">
        <v>235</v>
      </c>
      <c r="G157" s="197" t="s">
        <v>198</v>
      </c>
      <c r="H157" s="198">
        <v>88.233000000000004</v>
      </c>
      <c r="I157" s="199"/>
      <c r="J157" s="200">
        <f>ROUND(I157*H157,2)</f>
        <v>0</v>
      </c>
      <c r="K157" s="196" t="s">
        <v>199</v>
      </c>
      <c r="L157" s="41"/>
      <c r="M157" s="201" t="s">
        <v>19</v>
      </c>
      <c r="N157" s="202" t="s">
        <v>43</v>
      </c>
      <c r="O157" s="66"/>
      <c r="P157" s="203">
        <f>O157*H157</f>
        <v>0</v>
      </c>
      <c r="Q157" s="203">
        <v>0</v>
      </c>
      <c r="R157" s="203">
        <f>Q157*H157</f>
        <v>0</v>
      </c>
      <c r="S157" s="203">
        <v>0</v>
      </c>
      <c r="T157" s="204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205" t="s">
        <v>200</v>
      </c>
      <c r="AT157" s="205" t="s">
        <v>195</v>
      </c>
      <c r="AU157" s="205" t="s">
        <v>81</v>
      </c>
      <c r="AY157" s="19" t="s">
        <v>193</v>
      </c>
      <c r="BE157" s="206">
        <f>IF(N157="základní",J157,0)</f>
        <v>0</v>
      </c>
      <c r="BF157" s="206">
        <f>IF(N157="snížená",J157,0)</f>
        <v>0</v>
      </c>
      <c r="BG157" s="206">
        <f>IF(N157="zákl. přenesená",J157,0)</f>
        <v>0</v>
      </c>
      <c r="BH157" s="206">
        <f>IF(N157="sníž. přenesená",J157,0)</f>
        <v>0</v>
      </c>
      <c r="BI157" s="206">
        <f>IF(N157="nulová",J157,0)</f>
        <v>0</v>
      </c>
      <c r="BJ157" s="19" t="s">
        <v>79</v>
      </c>
      <c r="BK157" s="206">
        <f>ROUND(I157*H157,2)</f>
        <v>0</v>
      </c>
      <c r="BL157" s="19" t="s">
        <v>200</v>
      </c>
      <c r="BM157" s="205" t="s">
        <v>3562</v>
      </c>
    </row>
    <row r="158" spans="1:65" s="13" customFormat="1">
      <c r="B158" s="207"/>
      <c r="C158" s="208"/>
      <c r="D158" s="209" t="s">
        <v>202</v>
      </c>
      <c r="E158" s="210" t="s">
        <v>19</v>
      </c>
      <c r="F158" s="211" t="s">
        <v>237</v>
      </c>
      <c r="G158" s="208"/>
      <c r="H158" s="210" t="s">
        <v>19</v>
      </c>
      <c r="I158" s="212"/>
      <c r="J158" s="208"/>
      <c r="K158" s="208"/>
      <c r="L158" s="213"/>
      <c r="M158" s="214"/>
      <c r="N158" s="215"/>
      <c r="O158" s="215"/>
      <c r="P158" s="215"/>
      <c r="Q158" s="215"/>
      <c r="R158" s="215"/>
      <c r="S158" s="215"/>
      <c r="T158" s="216"/>
      <c r="AT158" s="217" t="s">
        <v>202</v>
      </c>
      <c r="AU158" s="217" t="s">
        <v>81</v>
      </c>
      <c r="AV158" s="13" t="s">
        <v>79</v>
      </c>
      <c r="AW158" s="13" t="s">
        <v>33</v>
      </c>
      <c r="AX158" s="13" t="s">
        <v>72</v>
      </c>
      <c r="AY158" s="217" t="s">
        <v>193</v>
      </c>
    </row>
    <row r="159" spans="1:65" s="13" customFormat="1">
      <c r="B159" s="207"/>
      <c r="C159" s="208"/>
      <c r="D159" s="209" t="s">
        <v>202</v>
      </c>
      <c r="E159" s="210" t="s">
        <v>19</v>
      </c>
      <c r="F159" s="211" t="s">
        <v>238</v>
      </c>
      <c r="G159" s="208"/>
      <c r="H159" s="210" t="s">
        <v>19</v>
      </c>
      <c r="I159" s="212"/>
      <c r="J159" s="208"/>
      <c r="K159" s="208"/>
      <c r="L159" s="213"/>
      <c r="M159" s="214"/>
      <c r="N159" s="215"/>
      <c r="O159" s="215"/>
      <c r="P159" s="215"/>
      <c r="Q159" s="215"/>
      <c r="R159" s="215"/>
      <c r="S159" s="215"/>
      <c r="T159" s="216"/>
      <c r="AT159" s="217" t="s">
        <v>202</v>
      </c>
      <c r="AU159" s="217" t="s">
        <v>81</v>
      </c>
      <c r="AV159" s="13" t="s">
        <v>79</v>
      </c>
      <c r="AW159" s="13" t="s">
        <v>33</v>
      </c>
      <c r="AX159" s="13" t="s">
        <v>72</v>
      </c>
      <c r="AY159" s="217" t="s">
        <v>193</v>
      </c>
    </row>
    <row r="160" spans="1:65" s="14" customFormat="1">
      <c r="B160" s="218"/>
      <c r="C160" s="219"/>
      <c r="D160" s="209" t="s">
        <v>202</v>
      </c>
      <c r="E160" s="220" t="s">
        <v>19</v>
      </c>
      <c r="F160" s="221" t="s">
        <v>3558</v>
      </c>
      <c r="G160" s="219"/>
      <c r="H160" s="222">
        <v>65.483999999999995</v>
      </c>
      <c r="I160" s="223"/>
      <c r="J160" s="219"/>
      <c r="K160" s="219"/>
      <c r="L160" s="224"/>
      <c r="M160" s="225"/>
      <c r="N160" s="226"/>
      <c r="O160" s="226"/>
      <c r="P160" s="226"/>
      <c r="Q160" s="226"/>
      <c r="R160" s="226"/>
      <c r="S160" s="226"/>
      <c r="T160" s="227"/>
      <c r="AT160" s="228" t="s">
        <v>202</v>
      </c>
      <c r="AU160" s="228" t="s">
        <v>81</v>
      </c>
      <c r="AV160" s="14" t="s">
        <v>81</v>
      </c>
      <c r="AW160" s="14" t="s">
        <v>33</v>
      </c>
      <c r="AX160" s="14" t="s">
        <v>72</v>
      </c>
      <c r="AY160" s="228" t="s">
        <v>193</v>
      </c>
    </row>
    <row r="161" spans="1:65" s="14" customFormat="1">
      <c r="B161" s="218"/>
      <c r="C161" s="219"/>
      <c r="D161" s="209" t="s">
        <v>202</v>
      </c>
      <c r="E161" s="220" t="s">
        <v>19</v>
      </c>
      <c r="F161" s="221" t="s">
        <v>3559</v>
      </c>
      <c r="G161" s="219"/>
      <c r="H161" s="222">
        <v>19.992000000000001</v>
      </c>
      <c r="I161" s="223"/>
      <c r="J161" s="219"/>
      <c r="K161" s="219"/>
      <c r="L161" s="224"/>
      <c r="M161" s="225"/>
      <c r="N161" s="226"/>
      <c r="O161" s="226"/>
      <c r="P161" s="226"/>
      <c r="Q161" s="226"/>
      <c r="R161" s="226"/>
      <c r="S161" s="226"/>
      <c r="T161" s="227"/>
      <c r="AT161" s="228" t="s">
        <v>202</v>
      </c>
      <c r="AU161" s="228" t="s">
        <v>81</v>
      </c>
      <c r="AV161" s="14" t="s">
        <v>81</v>
      </c>
      <c r="AW161" s="14" t="s">
        <v>33</v>
      </c>
      <c r="AX161" s="14" t="s">
        <v>72</v>
      </c>
      <c r="AY161" s="228" t="s">
        <v>193</v>
      </c>
    </row>
    <row r="162" spans="1:65" s="14" customFormat="1">
      <c r="B162" s="218"/>
      <c r="C162" s="219"/>
      <c r="D162" s="209" t="s">
        <v>202</v>
      </c>
      <c r="E162" s="220" t="s">
        <v>19</v>
      </c>
      <c r="F162" s="221" t="s">
        <v>3563</v>
      </c>
      <c r="G162" s="219"/>
      <c r="H162" s="222">
        <v>67.591999999999999</v>
      </c>
      <c r="I162" s="223"/>
      <c r="J162" s="219"/>
      <c r="K162" s="219"/>
      <c r="L162" s="224"/>
      <c r="M162" s="225"/>
      <c r="N162" s="226"/>
      <c r="O162" s="226"/>
      <c r="P162" s="226"/>
      <c r="Q162" s="226"/>
      <c r="R162" s="226"/>
      <c r="S162" s="226"/>
      <c r="T162" s="227"/>
      <c r="AT162" s="228" t="s">
        <v>202</v>
      </c>
      <c r="AU162" s="228" t="s">
        <v>81</v>
      </c>
      <c r="AV162" s="14" t="s">
        <v>81</v>
      </c>
      <c r="AW162" s="14" t="s">
        <v>33</v>
      </c>
      <c r="AX162" s="14" t="s">
        <v>72</v>
      </c>
      <c r="AY162" s="228" t="s">
        <v>193</v>
      </c>
    </row>
    <row r="163" spans="1:65" s="15" customFormat="1">
      <c r="B163" s="229"/>
      <c r="C163" s="230"/>
      <c r="D163" s="209" t="s">
        <v>202</v>
      </c>
      <c r="E163" s="231" t="s">
        <v>19</v>
      </c>
      <c r="F163" s="232" t="s">
        <v>208</v>
      </c>
      <c r="G163" s="230"/>
      <c r="H163" s="233">
        <v>153.06800000000001</v>
      </c>
      <c r="I163" s="234"/>
      <c r="J163" s="230"/>
      <c r="K163" s="230"/>
      <c r="L163" s="235"/>
      <c r="M163" s="236"/>
      <c r="N163" s="237"/>
      <c r="O163" s="237"/>
      <c r="P163" s="237"/>
      <c r="Q163" s="237"/>
      <c r="R163" s="237"/>
      <c r="S163" s="237"/>
      <c r="T163" s="238"/>
      <c r="AT163" s="239" t="s">
        <v>202</v>
      </c>
      <c r="AU163" s="239" t="s">
        <v>81</v>
      </c>
      <c r="AV163" s="15" t="s">
        <v>209</v>
      </c>
      <c r="AW163" s="15" t="s">
        <v>33</v>
      </c>
      <c r="AX163" s="15" t="s">
        <v>72</v>
      </c>
      <c r="AY163" s="239" t="s">
        <v>193</v>
      </c>
    </row>
    <row r="164" spans="1:65" s="13" customFormat="1">
      <c r="B164" s="207"/>
      <c r="C164" s="208"/>
      <c r="D164" s="209" t="s">
        <v>202</v>
      </c>
      <c r="E164" s="210" t="s">
        <v>19</v>
      </c>
      <c r="F164" s="211" t="s">
        <v>3564</v>
      </c>
      <c r="G164" s="208"/>
      <c r="H164" s="210" t="s">
        <v>19</v>
      </c>
      <c r="I164" s="212"/>
      <c r="J164" s="208"/>
      <c r="K164" s="208"/>
      <c r="L164" s="213"/>
      <c r="M164" s="214"/>
      <c r="N164" s="215"/>
      <c r="O164" s="215"/>
      <c r="P164" s="215"/>
      <c r="Q164" s="215"/>
      <c r="R164" s="215"/>
      <c r="S164" s="215"/>
      <c r="T164" s="216"/>
      <c r="AT164" s="217" t="s">
        <v>202</v>
      </c>
      <c r="AU164" s="217" t="s">
        <v>81</v>
      </c>
      <c r="AV164" s="13" t="s">
        <v>79</v>
      </c>
      <c r="AW164" s="13" t="s">
        <v>33</v>
      </c>
      <c r="AX164" s="13" t="s">
        <v>72</v>
      </c>
      <c r="AY164" s="217" t="s">
        <v>193</v>
      </c>
    </row>
    <row r="165" spans="1:65" s="14" customFormat="1">
      <c r="B165" s="218"/>
      <c r="C165" s="219"/>
      <c r="D165" s="209" t="s">
        <v>202</v>
      </c>
      <c r="E165" s="220" t="s">
        <v>19</v>
      </c>
      <c r="F165" s="221" t="s">
        <v>3565</v>
      </c>
      <c r="G165" s="219"/>
      <c r="H165" s="222">
        <v>-46.512</v>
      </c>
      <c r="I165" s="223"/>
      <c r="J165" s="219"/>
      <c r="K165" s="219"/>
      <c r="L165" s="224"/>
      <c r="M165" s="225"/>
      <c r="N165" s="226"/>
      <c r="O165" s="226"/>
      <c r="P165" s="226"/>
      <c r="Q165" s="226"/>
      <c r="R165" s="226"/>
      <c r="S165" s="226"/>
      <c r="T165" s="227"/>
      <c r="AT165" s="228" t="s">
        <v>202</v>
      </c>
      <c r="AU165" s="228" t="s">
        <v>81</v>
      </c>
      <c r="AV165" s="14" t="s">
        <v>81</v>
      </c>
      <c r="AW165" s="14" t="s">
        <v>33</v>
      </c>
      <c r="AX165" s="14" t="s">
        <v>72</v>
      </c>
      <c r="AY165" s="228" t="s">
        <v>193</v>
      </c>
    </row>
    <row r="166" spans="1:65" s="14" customFormat="1">
      <c r="B166" s="218"/>
      <c r="C166" s="219"/>
      <c r="D166" s="209" t="s">
        <v>202</v>
      </c>
      <c r="E166" s="220" t="s">
        <v>19</v>
      </c>
      <c r="F166" s="221" t="s">
        <v>3566</v>
      </c>
      <c r="G166" s="219"/>
      <c r="H166" s="222">
        <v>-22.44</v>
      </c>
      <c r="I166" s="223"/>
      <c r="J166" s="219"/>
      <c r="K166" s="219"/>
      <c r="L166" s="224"/>
      <c r="M166" s="225"/>
      <c r="N166" s="226"/>
      <c r="O166" s="226"/>
      <c r="P166" s="226"/>
      <c r="Q166" s="226"/>
      <c r="R166" s="226"/>
      <c r="S166" s="226"/>
      <c r="T166" s="227"/>
      <c r="AT166" s="228" t="s">
        <v>202</v>
      </c>
      <c r="AU166" s="228" t="s">
        <v>81</v>
      </c>
      <c r="AV166" s="14" t="s">
        <v>81</v>
      </c>
      <c r="AW166" s="14" t="s">
        <v>33</v>
      </c>
      <c r="AX166" s="14" t="s">
        <v>72</v>
      </c>
      <c r="AY166" s="228" t="s">
        <v>193</v>
      </c>
    </row>
    <row r="167" spans="1:65" s="15" customFormat="1">
      <c r="B167" s="229"/>
      <c r="C167" s="230"/>
      <c r="D167" s="209" t="s">
        <v>202</v>
      </c>
      <c r="E167" s="231" t="s">
        <v>19</v>
      </c>
      <c r="F167" s="232" t="s">
        <v>208</v>
      </c>
      <c r="G167" s="230"/>
      <c r="H167" s="233">
        <v>-68.951999999999998</v>
      </c>
      <c r="I167" s="234"/>
      <c r="J167" s="230"/>
      <c r="K167" s="230"/>
      <c r="L167" s="235"/>
      <c r="M167" s="236"/>
      <c r="N167" s="237"/>
      <c r="O167" s="237"/>
      <c r="P167" s="237"/>
      <c r="Q167" s="237"/>
      <c r="R167" s="237"/>
      <c r="S167" s="237"/>
      <c r="T167" s="238"/>
      <c r="AT167" s="239" t="s">
        <v>202</v>
      </c>
      <c r="AU167" s="239" t="s">
        <v>81</v>
      </c>
      <c r="AV167" s="15" t="s">
        <v>209</v>
      </c>
      <c r="AW167" s="15" t="s">
        <v>33</v>
      </c>
      <c r="AX167" s="15" t="s">
        <v>72</v>
      </c>
      <c r="AY167" s="239" t="s">
        <v>193</v>
      </c>
    </row>
    <row r="168" spans="1:65" s="13" customFormat="1">
      <c r="B168" s="207"/>
      <c r="C168" s="208"/>
      <c r="D168" s="209" t="s">
        <v>202</v>
      </c>
      <c r="E168" s="210" t="s">
        <v>19</v>
      </c>
      <c r="F168" s="211" t="s">
        <v>243</v>
      </c>
      <c r="G168" s="208"/>
      <c r="H168" s="210" t="s">
        <v>19</v>
      </c>
      <c r="I168" s="212"/>
      <c r="J168" s="208"/>
      <c r="K168" s="208"/>
      <c r="L168" s="213"/>
      <c r="M168" s="214"/>
      <c r="N168" s="215"/>
      <c r="O168" s="215"/>
      <c r="P168" s="215"/>
      <c r="Q168" s="215"/>
      <c r="R168" s="215"/>
      <c r="S168" s="215"/>
      <c r="T168" s="216"/>
      <c r="AT168" s="217" t="s">
        <v>202</v>
      </c>
      <c r="AU168" s="217" t="s">
        <v>81</v>
      </c>
      <c r="AV168" s="13" t="s">
        <v>79</v>
      </c>
      <c r="AW168" s="13" t="s">
        <v>33</v>
      </c>
      <c r="AX168" s="13" t="s">
        <v>72</v>
      </c>
      <c r="AY168" s="217" t="s">
        <v>193</v>
      </c>
    </row>
    <row r="169" spans="1:65" s="14" customFormat="1">
      <c r="B169" s="218"/>
      <c r="C169" s="219"/>
      <c r="D169" s="209" t="s">
        <v>202</v>
      </c>
      <c r="E169" s="220" t="s">
        <v>19</v>
      </c>
      <c r="F169" s="221" t="s">
        <v>3567</v>
      </c>
      <c r="G169" s="219"/>
      <c r="H169" s="222">
        <v>-3.87</v>
      </c>
      <c r="I169" s="223"/>
      <c r="J169" s="219"/>
      <c r="K169" s="219"/>
      <c r="L169" s="224"/>
      <c r="M169" s="225"/>
      <c r="N169" s="226"/>
      <c r="O169" s="226"/>
      <c r="P169" s="226"/>
      <c r="Q169" s="226"/>
      <c r="R169" s="226"/>
      <c r="S169" s="226"/>
      <c r="T169" s="227"/>
      <c r="AT169" s="228" t="s">
        <v>202</v>
      </c>
      <c r="AU169" s="228" t="s">
        <v>81</v>
      </c>
      <c r="AV169" s="14" t="s">
        <v>81</v>
      </c>
      <c r="AW169" s="14" t="s">
        <v>33</v>
      </c>
      <c r="AX169" s="14" t="s">
        <v>72</v>
      </c>
      <c r="AY169" s="228" t="s">
        <v>193</v>
      </c>
    </row>
    <row r="170" spans="1:65" s="14" customFormat="1">
      <c r="B170" s="218"/>
      <c r="C170" s="219"/>
      <c r="D170" s="209" t="s">
        <v>202</v>
      </c>
      <c r="E170" s="220" t="s">
        <v>19</v>
      </c>
      <c r="F170" s="221" t="s">
        <v>3568</v>
      </c>
      <c r="G170" s="219"/>
      <c r="H170" s="222">
        <v>-8.0749999999999993</v>
      </c>
      <c r="I170" s="223"/>
      <c r="J170" s="219"/>
      <c r="K170" s="219"/>
      <c r="L170" s="224"/>
      <c r="M170" s="225"/>
      <c r="N170" s="226"/>
      <c r="O170" s="226"/>
      <c r="P170" s="226"/>
      <c r="Q170" s="226"/>
      <c r="R170" s="226"/>
      <c r="S170" s="226"/>
      <c r="T170" s="227"/>
      <c r="AT170" s="228" t="s">
        <v>202</v>
      </c>
      <c r="AU170" s="228" t="s">
        <v>81</v>
      </c>
      <c r="AV170" s="14" t="s">
        <v>81</v>
      </c>
      <c r="AW170" s="14" t="s">
        <v>33</v>
      </c>
      <c r="AX170" s="14" t="s">
        <v>72</v>
      </c>
      <c r="AY170" s="228" t="s">
        <v>193</v>
      </c>
    </row>
    <row r="171" spans="1:65" s="15" customFormat="1">
      <c r="B171" s="229"/>
      <c r="C171" s="230"/>
      <c r="D171" s="209" t="s">
        <v>202</v>
      </c>
      <c r="E171" s="231" t="s">
        <v>19</v>
      </c>
      <c r="F171" s="232" t="s">
        <v>208</v>
      </c>
      <c r="G171" s="230"/>
      <c r="H171" s="233">
        <v>-11.945</v>
      </c>
      <c r="I171" s="234"/>
      <c r="J171" s="230"/>
      <c r="K171" s="230"/>
      <c r="L171" s="235"/>
      <c r="M171" s="236"/>
      <c r="N171" s="237"/>
      <c r="O171" s="237"/>
      <c r="P171" s="237"/>
      <c r="Q171" s="237"/>
      <c r="R171" s="237"/>
      <c r="S171" s="237"/>
      <c r="T171" s="238"/>
      <c r="AT171" s="239" t="s">
        <v>202</v>
      </c>
      <c r="AU171" s="239" t="s">
        <v>81</v>
      </c>
      <c r="AV171" s="15" t="s">
        <v>209</v>
      </c>
      <c r="AW171" s="15" t="s">
        <v>33</v>
      </c>
      <c r="AX171" s="15" t="s">
        <v>72</v>
      </c>
      <c r="AY171" s="239" t="s">
        <v>193</v>
      </c>
    </row>
    <row r="172" spans="1:65" s="13" customFormat="1">
      <c r="B172" s="207"/>
      <c r="C172" s="208"/>
      <c r="D172" s="209" t="s">
        <v>202</v>
      </c>
      <c r="E172" s="210" t="s">
        <v>19</v>
      </c>
      <c r="F172" s="211" t="s">
        <v>246</v>
      </c>
      <c r="G172" s="208"/>
      <c r="H172" s="210" t="s">
        <v>19</v>
      </c>
      <c r="I172" s="212"/>
      <c r="J172" s="208"/>
      <c r="K172" s="208"/>
      <c r="L172" s="213"/>
      <c r="M172" s="214"/>
      <c r="N172" s="215"/>
      <c r="O172" s="215"/>
      <c r="P172" s="215"/>
      <c r="Q172" s="215"/>
      <c r="R172" s="215"/>
      <c r="S172" s="215"/>
      <c r="T172" s="216"/>
      <c r="AT172" s="217" t="s">
        <v>202</v>
      </c>
      <c r="AU172" s="217" t="s">
        <v>81</v>
      </c>
      <c r="AV172" s="13" t="s">
        <v>79</v>
      </c>
      <c r="AW172" s="13" t="s">
        <v>33</v>
      </c>
      <c r="AX172" s="13" t="s">
        <v>72</v>
      </c>
      <c r="AY172" s="217" t="s">
        <v>193</v>
      </c>
    </row>
    <row r="173" spans="1:65" s="14" customFormat="1">
      <c r="B173" s="218"/>
      <c r="C173" s="219"/>
      <c r="D173" s="209" t="s">
        <v>202</v>
      </c>
      <c r="E173" s="220" t="s">
        <v>19</v>
      </c>
      <c r="F173" s="221" t="s">
        <v>3569</v>
      </c>
      <c r="G173" s="219"/>
      <c r="H173" s="222">
        <v>16.062000000000001</v>
      </c>
      <c r="I173" s="223"/>
      <c r="J173" s="219"/>
      <c r="K173" s="219"/>
      <c r="L173" s="224"/>
      <c r="M173" s="225"/>
      <c r="N173" s="226"/>
      <c r="O173" s="226"/>
      <c r="P173" s="226"/>
      <c r="Q173" s="226"/>
      <c r="R173" s="226"/>
      <c r="S173" s="226"/>
      <c r="T173" s="227"/>
      <c r="AT173" s="228" t="s">
        <v>202</v>
      </c>
      <c r="AU173" s="228" t="s">
        <v>81</v>
      </c>
      <c r="AV173" s="14" t="s">
        <v>81</v>
      </c>
      <c r="AW173" s="14" t="s">
        <v>33</v>
      </c>
      <c r="AX173" s="14" t="s">
        <v>72</v>
      </c>
      <c r="AY173" s="228" t="s">
        <v>193</v>
      </c>
    </row>
    <row r="174" spans="1:65" s="15" customFormat="1">
      <c r="B174" s="229"/>
      <c r="C174" s="230"/>
      <c r="D174" s="209" t="s">
        <v>202</v>
      </c>
      <c r="E174" s="231" t="s">
        <v>19</v>
      </c>
      <c r="F174" s="232" t="s">
        <v>208</v>
      </c>
      <c r="G174" s="230"/>
      <c r="H174" s="233">
        <v>16.062000000000001</v>
      </c>
      <c r="I174" s="234"/>
      <c r="J174" s="230"/>
      <c r="K174" s="230"/>
      <c r="L174" s="235"/>
      <c r="M174" s="236"/>
      <c r="N174" s="237"/>
      <c r="O174" s="237"/>
      <c r="P174" s="237"/>
      <c r="Q174" s="237"/>
      <c r="R174" s="237"/>
      <c r="S174" s="237"/>
      <c r="T174" s="238"/>
      <c r="AT174" s="239" t="s">
        <v>202</v>
      </c>
      <c r="AU174" s="239" t="s">
        <v>81</v>
      </c>
      <c r="AV174" s="15" t="s">
        <v>209</v>
      </c>
      <c r="AW174" s="15" t="s">
        <v>33</v>
      </c>
      <c r="AX174" s="15" t="s">
        <v>72</v>
      </c>
      <c r="AY174" s="239" t="s">
        <v>193</v>
      </c>
    </row>
    <row r="175" spans="1:65" s="16" customFormat="1">
      <c r="B175" s="240"/>
      <c r="C175" s="241"/>
      <c r="D175" s="209" t="s">
        <v>202</v>
      </c>
      <c r="E175" s="242" t="s">
        <v>19</v>
      </c>
      <c r="F175" s="243" t="s">
        <v>211</v>
      </c>
      <c r="G175" s="241"/>
      <c r="H175" s="244">
        <v>88.233000000000004</v>
      </c>
      <c r="I175" s="245"/>
      <c r="J175" s="241"/>
      <c r="K175" s="241"/>
      <c r="L175" s="246"/>
      <c r="M175" s="247"/>
      <c r="N175" s="248"/>
      <c r="O175" s="248"/>
      <c r="P175" s="248"/>
      <c r="Q175" s="248"/>
      <c r="R175" s="248"/>
      <c r="S175" s="248"/>
      <c r="T175" s="249"/>
      <c r="AT175" s="250" t="s">
        <v>202</v>
      </c>
      <c r="AU175" s="250" t="s">
        <v>81</v>
      </c>
      <c r="AV175" s="16" t="s">
        <v>200</v>
      </c>
      <c r="AW175" s="16" t="s">
        <v>33</v>
      </c>
      <c r="AX175" s="16" t="s">
        <v>79</v>
      </c>
      <c r="AY175" s="250" t="s">
        <v>193</v>
      </c>
    </row>
    <row r="176" spans="1:65" s="2" customFormat="1" ht="21.75" customHeight="1">
      <c r="A176" s="36"/>
      <c r="B176" s="37"/>
      <c r="C176" s="194" t="s">
        <v>248</v>
      </c>
      <c r="D176" s="194" t="s">
        <v>195</v>
      </c>
      <c r="E176" s="195" t="s">
        <v>249</v>
      </c>
      <c r="F176" s="196" t="s">
        <v>250</v>
      </c>
      <c r="G176" s="197" t="s">
        <v>198</v>
      </c>
      <c r="H176" s="198">
        <v>88.233000000000004</v>
      </c>
      <c r="I176" s="199"/>
      <c r="J176" s="200">
        <f>ROUND(I176*H176,2)</f>
        <v>0</v>
      </c>
      <c r="K176" s="196" t="s">
        <v>199</v>
      </c>
      <c r="L176" s="41"/>
      <c r="M176" s="201" t="s">
        <v>19</v>
      </c>
      <c r="N176" s="202" t="s">
        <v>43</v>
      </c>
      <c r="O176" s="66"/>
      <c r="P176" s="203">
        <f>O176*H176</f>
        <v>0</v>
      </c>
      <c r="Q176" s="203">
        <v>0</v>
      </c>
      <c r="R176" s="203">
        <f>Q176*H176</f>
        <v>0</v>
      </c>
      <c r="S176" s="203">
        <v>0</v>
      </c>
      <c r="T176" s="204">
        <f>S176*H176</f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205" t="s">
        <v>200</v>
      </c>
      <c r="AT176" s="205" t="s">
        <v>195</v>
      </c>
      <c r="AU176" s="205" t="s">
        <v>81</v>
      </c>
      <c r="AY176" s="19" t="s">
        <v>193</v>
      </c>
      <c r="BE176" s="206">
        <f>IF(N176="základní",J176,0)</f>
        <v>0</v>
      </c>
      <c r="BF176" s="206">
        <f>IF(N176="snížená",J176,0)</f>
        <v>0</v>
      </c>
      <c r="BG176" s="206">
        <f>IF(N176="zákl. přenesená",J176,0)</f>
        <v>0</v>
      </c>
      <c r="BH176" s="206">
        <f>IF(N176="sníž. přenesená",J176,0)</f>
        <v>0</v>
      </c>
      <c r="BI176" s="206">
        <f>IF(N176="nulová",J176,0)</f>
        <v>0</v>
      </c>
      <c r="BJ176" s="19" t="s">
        <v>79</v>
      </c>
      <c r="BK176" s="206">
        <f>ROUND(I176*H176,2)</f>
        <v>0</v>
      </c>
      <c r="BL176" s="19" t="s">
        <v>200</v>
      </c>
      <c r="BM176" s="205" t="s">
        <v>3570</v>
      </c>
    </row>
    <row r="177" spans="1:65" s="2" customFormat="1" ht="33" customHeight="1">
      <c r="A177" s="36"/>
      <c r="B177" s="37"/>
      <c r="C177" s="194" t="s">
        <v>252</v>
      </c>
      <c r="D177" s="194" t="s">
        <v>195</v>
      </c>
      <c r="E177" s="195" t="s">
        <v>253</v>
      </c>
      <c r="F177" s="196" t="s">
        <v>254</v>
      </c>
      <c r="G177" s="197" t="s">
        <v>198</v>
      </c>
      <c r="H177" s="198">
        <v>381.94</v>
      </c>
      <c r="I177" s="199"/>
      <c r="J177" s="200">
        <f>ROUND(I177*H177,2)</f>
        <v>0</v>
      </c>
      <c r="K177" s="196" t="s">
        <v>199</v>
      </c>
      <c r="L177" s="41"/>
      <c r="M177" s="201" t="s">
        <v>19</v>
      </c>
      <c r="N177" s="202" t="s">
        <v>43</v>
      </c>
      <c r="O177" s="66"/>
      <c r="P177" s="203">
        <f>O177*H177</f>
        <v>0</v>
      </c>
      <c r="Q177" s="203">
        <v>0</v>
      </c>
      <c r="R177" s="203">
        <f>Q177*H177</f>
        <v>0</v>
      </c>
      <c r="S177" s="203">
        <v>0</v>
      </c>
      <c r="T177" s="204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205" t="s">
        <v>200</v>
      </c>
      <c r="AT177" s="205" t="s">
        <v>195</v>
      </c>
      <c r="AU177" s="205" t="s">
        <v>81</v>
      </c>
      <c r="AY177" s="19" t="s">
        <v>193</v>
      </c>
      <c r="BE177" s="206">
        <f>IF(N177="základní",J177,0)</f>
        <v>0</v>
      </c>
      <c r="BF177" s="206">
        <f>IF(N177="snížená",J177,0)</f>
        <v>0</v>
      </c>
      <c r="BG177" s="206">
        <f>IF(N177="zákl. přenesená",J177,0)</f>
        <v>0</v>
      </c>
      <c r="BH177" s="206">
        <f>IF(N177="sníž. přenesená",J177,0)</f>
        <v>0</v>
      </c>
      <c r="BI177" s="206">
        <f>IF(N177="nulová",J177,0)</f>
        <v>0</v>
      </c>
      <c r="BJ177" s="19" t="s">
        <v>79</v>
      </c>
      <c r="BK177" s="206">
        <f>ROUND(I177*H177,2)</f>
        <v>0</v>
      </c>
      <c r="BL177" s="19" t="s">
        <v>200</v>
      </c>
      <c r="BM177" s="205" t="s">
        <v>3571</v>
      </c>
    </row>
    <row r="178" spans="1:65" s="14" customFormat="1">
      <c r="B178" s="218"/>
      <c r="C178" s="219"/>
      <c r="D178" s="209" t="s">
        <v>202</v>
      </c>
      <c r="E178" s="220" t="s">
        <v>19</v>
      </c>
      <c r="F178" s="221" t="s">
        <v>3572</v>
      </c>
      <c r="G178" s="219"/>
      <c r="H178" s="222">
        <v>293.70699999999999</v>
      </c>
      <c r="I178" s="223"/>
      <c r="J178" s="219"/>
      <c r="K178" s="219"/>
      <c r="L178" s="224"/>
      <c r="M178" s="225"/>
      <c r="N178" s="226"/>
      <c r="O178" s="226"/>
      <c r="P178" s="226"/>
      <c r="Q178" s="226"/>
      <c r="R178" s="226"/>
      <c r="S178" s="226"/>
      <c r="T178" s="227"/>
      <c r="AT178" s="228" t="s">
        <v>202</v>
      </c>
      <c r="AU178" s="228" t="s">
        <v>81</v>
      </c>
      <c r="AV178" s="14" t="s">
        <v>81</v>
      </c>
      <c r="AW178" s="14" t="s">
        <v>33</v>
      </c>
      <c r="AX178" s="14" t="s">
        <v>72</v>
      </c>
      <c r="AY178" s="228" t="s">
        <v>193</v>
      </c>
    </row>
    <row r="179" spans="1:65" s="14" customFormat="1">
      <c r="B179" s="218"/>
      <c r="C179" s="219"/>
      <c r="D179" s="209" t="s">
        <v>202</v>
      </c>
      <c r="E179" s="220" t="s">
        <v>19</v>
      </c>
      <c r="F179" s="221" t="s">
        <v>3573</v>
      </c>
      <c r="G179" s="219"/>
      <c r="H179" s="222">
        <v>88.233000000000004</v>
      </c>
      <c r="I179" s="223"/>
      <c r="J179" s="219"/>
      <c r="K179" s="219"/>
      <c r="L179" s="224"/>
      <c r="M179" s="225"/>
      <c r="N179" s="226"/>
      <c r="O179" s="226"/>
      <c r="P179" s="226"/>
      <c r="Q179" s="226"/>
      <c r="R179" s="226"/>
      <c r="S179" s="226"/>
      <c r="T179" s="227"/>
      <c r="AT179" s="228" t="s">
        <v>202</v>
      </c>
      <c r="AU179" s="228" t="s">
        <v>81</v>
      </c>
      <c r="AV179" s="14" t="s">
        <v>81</v>
      </c>
      <c r="AW179" s="14" t="s">
        <v>33</v>
      </c>
      <c r="AX179" s="14" t="s">
        <v>72</v>
      </c>
      <c r="AY179" s="228" t="s">
        <v>193</v>
      </c>
    </row>
    <row r="180" spans="1:65" s="15" customFormat="1">
      <c r="B180" s="229"/>
      <c r="C180" s="230"/>
      <c r="D180" s="209" t="s">
        <v>202</v>
      </c>
      <c r="E180" s="231" t="s">
        <v>19</v>
      </c>
      <c r="F180" s="232" t="s">
        <v>208</v>
      </c>
      <c r="G180" s="230"/>
      <c r="H180" s="233">
        <v>381.94</v>
      </c>
      <c r="I180" s="234"/>
      <c r="J180" s="230"/>
      <c r="K180" s="230"/>
      <c r="L180" s="235"/>
      <c r="M180" s="236"/>
      <c r="N180" s="237"/>
      <c r="O180" s="237"/>
      <c r="P180" s="237"/>
      <c r="Q180" s="237"/>
      <c r="R180" s="237"/>
      <c r="S180" s="237"/>
      <c r="T180" s="238"/>
      <c r="AT180" s="239" t="s">
        <v>202</v>
      </c>
      <c r="AU180" s="239" t="s">
        <v>81</v>
      </c>
      <c r="AV180" s="15" t="s">
        <v>209</v>
      </c>
      <c r="AW180" s="15" t="s">
        <v>33</v>
      </c>
      <c r="AX180" s="15" t="s">
        <v>79</v>
      </c>
      <c r="AY180" s="239" t="s">
        <v>193</v>
      </c>
    </row>
    <row r="181" spans="1:65" s="2" customFormat="1" ht="21.75" customHeight="1">
      <c r="A181" s="36"/>
      <c r="B181" s="37"/>
      <c r="C181" s="194" t="s">
        <v>258</v>
      </c>
      <c r="D181" s="194" t="s">
        <v>195</v>
      </c>
      <c r="E181" s="195" t="s">
        <v>259</v>
      </c>
      <c r="F181" s="196" t="s">
        <v>260</v>
      </c>
      <c r="G181" s="197" t="s">
        <v>198</v>
      </c>
      <c r="H181" s="198">
        <v>205.47399999999999</v>
      </c>
      <c r="I181" s="199"/>
      <c r="J181" s="200">
        <f>ROUND(I181*H181,2)</f>
        <v>0</v>
      </c>
      <c r="K181" s="196" t="s">
        <v>199</v>
      </c>
      <c r="L181" s="41"/>
      <c r="M181" s="201" t="s">
        <v>19</v>
      </c>
      <c r="N181" s="202" t="s">
        <v>43</v>
      </c>
      <c r="O181" s="66"/>
      <c r="P181" s="203">
        <f>O181*H181</f>
        <v>0</v>
      </c>
      <c r="Q181" s="203">
        <v>0</v>
      </c>
      <c r="R181" s="203">
        <f>Q181*H181</f>
        <v>0</v>
      </c>
      <c r="S181" s="203">
        <v>0</v>
      </c>
      <c r="T181" s="204">
        <f>S181*H181</f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205" t="s">
        <v>200</v>
      </c>
      <c r="AT181" s="205" t="s">
        <v>195</v>
      </c>
      <c r="AU181" s="205" t="s">
        <v>81</v>
      </c>
      <c r="AY181" s="19" t="s">
        <v>193</v>
      </c>
      <c r="BE181" s="206">
        <f>IF(N181="základní",J181,0)</f>
        <v>0</v>
      </c>
      <c r="BF181" s="206">
        <f>IF(N181="snížená",J181,0)</f>
        <v>0</v>
      </c>
      <c r="BG181" s="206">
        <f>IF(N181="zákl. přenesená",J181,0)</f>
        <v>0</v>
      </c>
      <c r="BH181" s="206">
        <f>IF(N181="sníž. přenesená",J181,0)</f>
        <v>0</v>
      </c>
      <c r="BI181" s="206">
        <f>IF(N181="nulová",J181,0)</f>
        <v>0</v>
      </c>
      <c r="BJ181" s="19" t="s">
        <v>79</v>
      </c>
      <c r="BK181" s="206">
        <f>ROUND(I181*H181,2)</f>
        <v>0</v>
      </c>
      <c r="BL181" s="19" t="s">
        <v>200</v>
      </c>
      <c r="BM181" s="205" t="s">
        <v>3574</v>
      </c>
    </row>
    <row r="182" spans="1:65" s="14" customFormat="1">
      <c r="B182" s="218"/>
      <c r="C182" s="219"/>
      <c r="D182" s="209" t="s">
        <v>202</v>
      </c>
      <c r="E182" s="220" t="s">
        <v>19</v>
      </c>
      <c r="F182" s="221" t="s">
        <v>3572</v>
      </c>
      <c r="G182" s="219"/>
      <c r="H182" s="222">
        <v>293.70699999999999</v>
      </c>
      <c r="I182" s="223"/>
      <c r="J182" s="219"/>
      <c r="K182" s="219"/>
      <c r="L182" s="224"/>
      <c r="M182" s="225"/>
      <c r="N182" s="226"/>
      <c r="O182" s="226"/>
      <c r="P182" s="226"/>
      <c r="Q182" s="226"/>
      <c r="R182" s="226"/>
      <c r="S182" s="226"/>
      <c r="T182" s="227"/>
      <c r="AT182" s="228" t="s">
        <v>202</v>
      </c>
      <c r="AU182" s="228" t="s">
        <v>81</v>
      </c>
      <c r="AV182" s="14" t="s">
        <v>81</v>
      </c>
      <c r="AW182" s="14" t="s">
        <v>33</v>
      </c>
      <c r="AX182" s="14" t="s">
        <v>72</v>
      </c>
      <c r="AY182" s="228" t="s">
        <v>193</v>
      </c>
    </row>
    <row r="183" spans="1:65" s="14" customFormat="1">
      <c r="B183" s="218"/>
      <c r="C183" s="219"/>
      <c r="D183" s="209" t="s">
        <v>202</v>
      </c>
      <c r="E183" s="220" t="s">
        <v>19</v>
      </c>
      <c r="F183" s="221" t="s">
        <v>3575</v>
      </c>
      <c r="G183" s="219"/>
      <c r="H183" s="222">
        <v>-88.233000000000004</v>
      </c>
      <c r="I183" s="223"/>
      <c r="J183" s="219"/>
      <c r="K183" s="219"/>
      <c r="L183" s="224"/>
      <c r="M183" s="225"/>
      <c r="N183" s="226"/>
      <c r="O183" s="226"/>
      <c r="P183" s="226"/>
      <c r="Q183" s="226"/>
      <c r="R183" s="226"/>
      <c r="S183" s="226"/>
      <c r="T183" s="227"/>
      <c r="AT183" s="228" t="s">
        <v>202</v>
      </c>
      <c r="AU183" s="228" t="s">
        <v>81</v>
      </c>
      <c r="AV183" s="14" t="s">
        <v>81</v>
      </c>
      <c r="AW183" s="14" t="s">
        <v>33</v>
      </c>
      <c r="AX183" s="14" t="s">
        <v>72</v>
      </c>
      <c r="AY183" s="228" t="s">
        <v>193</v>
      </c>
    </row>
    <row r="184" spans="1:65" s="15" customFormat="1">
      <c r="B184" s="229"/>
      <c r="C184" s="230"/>
      <c r="D184" s="209" t="s">
        <v>202</v>
      </c>
      <c r="E184" s="231" t="s">
        <v>19</v>
      </c>
      <c r="F184" s="232" t="s">
        <v>208</v>
      </c>
      <c r="G184" s="230"/>
      <c r="H184" s="233">
        <v>205.47399999999999</v>
      </c>
      <c r="I184" s="234"/>
      <c r="J184" s="230"/>
      <c r="K184" s="230"/>
      <c r="L184" s="235"/>
      <c r="M184" s="236"/>
      <c r="N184" s="237"/>
      <c r="O184" s="237"/>
      <c r="P184" s="237"/>
      <c r="Q184" s="237"/>
      <c r="R184" s="237"/>
      <c r="S184" s="237"/>
      <c r="T184" s="238"/>
      <c r="AT184" s="239" t="s">
        <v>202</v>
      </c>
      <c r="AU184" s="239" t="s">
        <v>81</v>
      </c>
      <c r="AV184" s="15" t="s">
        <v>209</v>
      </c>
      <c r="AW184" s="15" t="s">
        <v>33</v>
      </c>
      <c r="AX184" s="15" t="s">
        <v>79</v>
      </c>
      <c r="AY184" s="239" t="s">
        <v>193</v>
      </c>
    </row>
    <row r="185" spans="1:65" s="2" customFormat="1" ht="21.75" customHeight="1">
      <c r="A185" s="36"/>
      <c r="B185" s="37"/>
      <c r="C185" s="194" t="s">
        <v>263</v>
      </c>
      <c r="D185" s="194" t="s">
        <v>195</v>
      </c>
      <c r="E185" s="195" t="s">
        <v>264</v>
      </c>
      <c r="F185" s="196" t="s">
        <v>265</v>
      </c>
      <c r="G185" s="197" t="s">
        <v>266</v>
      </c>
      <c r="H185" s="198">
        <v>328.75799999999998</v>
      </c>
      <c r="I185" s="199"/>
      <c r="J185" s="200">
        <f>ROUND(I185*H185,2)</f>
        <v>0</v>
      </c>
      <c r="K185" s="196" t="s">
        <v>199</v>
      </c>
      <c r="L185" s="41"/>
      <c r="M185" s="201" t="s">
        <v>19</v>
      </c>
      <c r="N185" s="202" t="s">
        <v>43</v>
      </c>
      <c r="O185" s="66"/>
      <c r="P185" s="203">
        <f>O185*H185</f>
        <v>0</v>
      </c>
      <c r="Q185" s="203">
        <v>0</v>
      </c>
      <c r="R185" s="203">
        <f>Q185*H185</f>
        <v>0</v>
      </c>
      <c r="S185" s="203">
        <v>0</v>
      </c>
      <c r="T185" s="204">
        <f>S185*H185</f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205" t="s">
        <v>200</v>
      </c>
      <c r="AT185" s="205" t="s">
        <v>195</v>
      </c>
      <c r="AU185" s="205" t="s">
        <v>81</v>
      </c>
      <c r="AY185" s="19" t="s">
        <v>193</v>
      </c>
      <c r="BE185" s="206">
        <f>IF(N185="základní",J185,0)</f>
        <v>0</v>
      </c>
      <c r="BF185" s="206">
        <f>IF(N185="snížená",J185,0)</f>
        <v>0</v>
      </c>
      <c r="BG185" s="206">
        <f>IF(N185="zákl. přenesená",J185,0)</f>
        <v>0</v>
      </c>
      <c r="BH185" s="206">
        <f>IF(N185="sníž. přenesená",J185,0)</f>
        <v>0</v>
      </c>
      <c r="BI185" s="206">
        <f>IF(N185="nulová",J185,0)</f>
        <v>0</v>
      </c>
      <c r="BJ185" s="19" t="s">
        <v>79</v>
      </c>
      <c r="BK185" s="206">
        <f>ROUND(I185*H185,2)</f>
        <v>0</v>
      </c>
      <c r="BL185" s="19" t="s">
        <v>200</v>
      </c>
      <c r="BM185" s="205" t="s">
        <v>3576</v>
      </c>
    </row>
    <row r="186" spans="1:65" s="14" customFormat="1">
      <c r="B186" s="218"/>
      <c r="C186" s="219"/>
      <c r="D186" s="209" t="s">
        <v>202</v>
      </c>
      <c r="E186" s="219"/>
      <c r="F186" s="221" t="s">
        <v>3577</v>
      </c>
      <c r="G186" s="219"/>
      <c r="H186" s="222">
        <v>328.75799999999998</v>
      </c>
      <c r="I186" s="223"/>
      <c r="J186" s="219"/>
      <c r="K186" s="219"/>
      <c r="L186" s="224"/>
      <c r="M186" s="225"/>
      <c r="N186" s="226"/>
      <c r="O186" s="226"/>
      <c r="P186" s="226"/>
      <c r="Q186" s="226"/>
      <c r="R186" s="226"/>
      <c r="S186" s="226"/>
      <c r="T186" s="227"/>
      <c r="AT186" s="228" t="s">
        <v>202</v>
      </c>
      <c r="AU186" s="228" t="s">
        <v>81</v>
      </c>
      <c r="AV186" s="14" t="s">
        <v>81</v>
      </c>
      <c r="AW186" s="14" t="s">
        <v>4</v>
      </c>
      <c r="AX186" s="14" t="s">
        <v>79</v>
      </c>
      <c r="AY186" s="228" t="s">
        <v>193</v>
      </c>
    </row>
    <row r="187" spans="1:65" s="12" customFormat="1" ht="22.9" customHeight="1">
      <c r="B187" s="178"/>
      <c r="C187" s="179"/>
      <c r="D187" s="180" t="s">
        <v>71</v>
      </c>
      <c r="E187" s="192" t="s">
        <v>269</v>
      </c>
      <c r="F187" s="192" t="s">
        <v>270</v>
      </c>
      <c r="G187" s="179"/>
      <c r="H187" s="179"/>
      <c r="I187" s="182"/>
      <c r="J187" s="193">
        <f>BK187</f>
        <v>0</v>
      </c>
      <c r="K187" s="179"/>
      <c r="L187" s="184"/>
      <c r="M187" s="185"/>
      <c r="N187" s="186"/>
      <c r="O187" s="186"/>
      <c r="P187" s="187">
        <f>SUM(P188:P198)</f>
        <v>0</v>
      </c>
      <c r="Q187" s="186"/>
      <c r="R187" s="187">
        <f>SUM(R188:R198)</f>
        <v>2.1600000000000001E-2</v>
      </c>
      <c r="S187" s="186"/>
      <c r="T187" s="188">
        <f>SUM(T188:T198)</f>
        <v>0</v>
      </c>
      <c r="AR187" s="189" t="s">
        <v>79</v>
      </c>
      <c r="AT187" s="190" t="s">
        <v>71</v>
      </c>
      <c r="AU187" s="190" t="s">
        <v>79</v>
      </c>
      <c r="AY187" s="189" t="s">
        <v>193</v>
      </c>
      <c r="BK187" s="191">
        <f>SUM(BK188:BK198)</f>
        <v>0</v>
      </c>
    </row>
    <row r="188" spans="1:65" s="2" customFormat="1" ht="16.5" customHeight="1">
      <c r="A188" s="36"/>
      <c r="B188" s="37"/>
      <c r="C188" s="194" t="s">
        <v>271</v>
      </c>
      <c r="D188" s="194" t="s">
        <v>195</v>
      </c>
      <c r="E188" s="195" t="s">
        <v>280</v>
      </c>
      <c r="F188" s="196" t="s">
        <v>281</v>
      </c>
      <c r="G188" s="197" t="s">
        <v>282</v>
      </c>
      <c r="H188" s="198">
        <v>720</v>
      </c>
      <c r="I188" s="199"/>
      <c r="J188" s="200">
        <f>ROUND(I188*H188,2)</f>
        <v>0</v>
      </c>
      <c r="K188" s="196" t="s">
        <v>199</v>
      </c>
      <c r="L188" s="41"/>
      <c r="M188" s="201" t="s">
        <v>19</v>
      </c>
      <c r="N188" s="202" t="s">
        <v>43</v>
      </c>
      <c r="O188" s="66"/>
      <c r="P188" s="203">
        <f>O188*H188</f>
        <v>0</v>
      </c>
      <c r="Q188" s="203">
        <v>3.0000000000000001E-5</v>
      </c>
      <c r="R188" s="203">
        <f>Q188*H188</f>
        <v>2.1600000000000001E-2</v>
      </c>
      <c r="S188" s="203">
        <v>0</v>
      </c>
      <c r="T188" s="204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205" t="s">
        <v>200</v>
      </c>
      <c r="AT188" s="205" t="s">
        <v>195</v>
      </c>
      <c r="AU188" s="205" t="s">
        <v>81</v>
      </c>
      <c r="AY188" s="19" t="s">
        <v>193</v>
      </c>
      <c r="BE188" s="206">
        <f>IF(N188="základní",J188,0)</f>
        <v>0</v>
      </c>
      <c r="BF188" s="206">
        <f>IF(N188="snížená",J188,0)</f>
        <v>0</v>
      </c>
      <c r="BG188" s="206">
        <f>IF(N188="zákl. přenesená",J188,0)</f>
        <v>0</v>
      </c>
      <c r="BH188" s="206">
        <f>IF(N188="sníž. přenesená",J188,0)</f>
        <v>0</v>
      </c>
      <c r="BI188" s="206">
        <f>IF(N188="nulová",J188,0)</f>
        <v>0</v>
      </c>
      <c r="BJ188" s="19" t="s">
        <v>79</v>
      </c>
      <c r="BK188" s="206">
        <f>ROUND(I188*H188,2)</f>
        <v>0</v>
      </c>
      <c r="BL188" s="19" t="s">
        <v>200</v>
      </c>
      <c r="BM188" s="205" t="s">
        <v>3578</v>
      </c>
    </row>
    <row r="189" spans="1:65" s="14" customFormat="1">
      <c r="B189" s="218"/>
      <c r="C189" s="219"/>
      <c r="D189" s="209" t="s">
        <v>202</v>
      </c>
      <c r="E189" s="220" t="s">
        <v>19</v>
      </c>
      <c r="F189" s="221" t="s">
        <v>284</v>
      </c>
      <c r="G189" s="219"/>
      <c r="H189" s="222">
        <v>720</v>
      </c>
      <c r="I189" s="223"/>
      <c r="J189" s="219"/>
      <c r="K189" s="219"/>
      <c r="L189" s="224"/>
      <c r="M189" s="225"/>
      <c r="N189" s="226"/>
      <c r="O189" s="226"/>
      <c r="P189" s="226"/>
      <c r="Q189" s="226"/>
      <c r="R189" s="226"/>
      <c r="S189" s="226"/>
      <c r="T189" s="227"/>
      <c r="AT189" s="228" t="s">
        <v>202</v>
      </c>
      <c r="AU189" s="228" t="s">
        <v>81</v>
      </c>
      <c r="AV189" s="14" t="s">
        <v>81</v>
      </c>
      <c r="AW189" s="14" t="s">
        <v>33</v>
      </c>
      <c r="AX189" s="14" t="s">
        <v>72</v>
      </c>
      <c r="AY189" s="228" t="s">
        <v>193</v>
      </c>
    </row>
    <row r="190" spans="1:65" s="15" customFormat="1">
      <c r="B190" s="229"/>
      <c r="C190" s="230"/>
      <c r="D190" s="209" t="s">
        <v>202</v>
      </c>
      <c r="E190" s="231" t="s">
        <v>19</v>
      </c>
      <c r="F190" s="232" t="s">
        <v>208</v>
      </c>
      <c r="G190" s="230"/>
      <c r="H190" s="233">
        <v>720</v>
      </c>
      <c r="I190" s="234"/>
      <c r="J190" s="230"/>
      <c r="K190" s="230"/>
      <c r="L190" s="235"/>
      <c r="M190" s="236"/>
      <c r="N190" s="237"/>
      <c r="O190" s="237"/>
      <c r="P190" s="237"/>
      <c r="Q190" s="237"/>
      <c r="R190" s="237"/>
      <c r="S190" s="237"/>
      <c r="T190" s="238"/>
      <c r="AT190" s="239" t="s">
        <v>202</v>
      </c>
      <c r="AU190" s="239" t="s">
        <v>81</v>
      </c>
      <c r="AV190" s="15" t="s">
        <v>209</v>
      </c>
      <c r="AW190" s="15" t="s">
        <v>33</v>
      </c>
      <c r="AX190" s="15" t="s">
        <v>79</v>
      </c>
      <c r="AY190" s="239" t="s">
        <v>193</v>
      </c>
    </row>
    <row r="191" spans="1:65" s="2" customFormat="1" ht="21.75" customHeight="1">
      <c r="A191" s="36"/>
      <c r="B191" s="37"/>
      <c r="C191" s="194" t="s">
        <v>269</v>
      </c>
      <c r="D191" s="194" t="s">
        <v>195</v>
      </c>
      <c r="E191" s="195" t="s">
        <v>286</v>
      </c>
      <c r="F191" s="196" t="s">
        <v>287</v>
      </c>
      <c r="G191" s="197" t="s">
        <v>288</v>
      </c>
      <c r="H191" s="198">
        <v>30</v>
      </c>
      <c r="I191" s="199"/>
      <c r="J191" s="200">
        <f>ROUND(I191*H191,2)</f>
        <v>0</v>
      </c>
      <c r="K191" s="196" t="s">
        <v>199</v>
      </c>
      <c r="L191" s="41"/>
      <c r="M191" s="201" t="s">
        <v>19</v>
      </c>
      <c r="N191" s="202" t="s">
        <v>43</v>
      </c>
      <c r="O191" s="66"/>
      <c r="P191" s="203">
        <f>O191*H191</f>
        <v>0</v>
      </c>
      <c r="Q191" s="203">
        <v>0</v>
      </c>
      <c r="R191" s="203">
        <f>Q191*H191</f>
        <v>0</v>
      </c>
      <c r="S191" s="203">
        <v>0</v>
      </c>
      <c r="T191" s="204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205" t="s">
        <v>200</v>
      </c>
      <c r="AT191" s="205" t="s">
        <v>195</v>
      </c>
      <c r="AU191" s="205" t="s">
        <v>81</v>
      </c>
      <c r="AY191" s="19" t="s">
        <v>193</v>
      </c>
      <c r="BE191" s="206">
        <f>IF(N191="základní",J191,0)</f>
        <v>0</v>
      </c>
      <c r="BF191" s="206">
        <f>IF(N191="snížená",J191,0)</f>
        <v>0</v>
      </c>
      <c r="BG191" s="206">
        <f>IF(N191="zákl. přenesená",J191,0)</f>
        <v>0</v>
      </c>
      <c r="BH191" s="206">
        <f>IF(N191="sníž. přenesená",J191,0)</f>
        <v>0</v>
      </c>
      <c r="BI191" s="206">
        <f>IF(N191="nulová",J191,0)</f>
        <v>0</v>
      </c>
      <c r="BJ191" s="19" t="s">
        <v>79</v>
      </c>
      <c r="BK191" s="206">
        <f>ROUND(I191*H191,2)</f>
        <v>0</v>
      </c>
      <c r="BL191" s="19" t="s">
        <v>200</v>
      </c>
      <c r="BM191" s="205" t="s">
        <v>3579</v>
      </c>
    </row>
    <row r="192" spans="1:65" s="2" customFormat="1" ht="16.5" customHeight="1">
      <c r="A192" s="36"/>
      <c r="B192" s="37"/>
      <c r="C192" s="194" t="s">
        <v>279</v>
      </c>
      <c r="D192" s="194" t="s">
        <v>195</v>
      </c>
      <c r="E192" s="195" t="s">
        <v>272</v>
      </c>
      <c r="F192" s="196" t="s">
        <v>273</v>
      </c>
      <c r="G192" s="197" t="s">
        <v>198</v>
      </c>
      <c r="H192" s="198">
        <v>1.5</v>
      </c>
      <c r="I192" s="199"/>
      <c r="J192" s="200">
        <f>ROUND(I192*H192,2)</f>
        <v>0</v>
      </c>
      <c r="K192" s="196" t="s">
        <v>199</v>
      </c>
      <c r="L192" s="41"/>
      <c r="M192" s="201" t="s">
        <v>19</v>
      </c>
      <c r="N192" s="202" t="s">
        <v>43</v>
      </c>
      <c r="O192" s="66"/>
      <c r="P192" s="203">
        <f>O192*H192</f>
        <v>0</v>
      </c>
      <c r="Q192" s="203">
        <v>0</v>
      </c>
      <c r="R192" s="203">
        <f>Q192*H192</f>
        <v>0</v>
      </c>
      <c r="S192" s="203">
        <v>0</v>
      </c>
      <c r="T192" s="204">
        <f>S192*H192</f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205" t="s">
        <v>200</v>
      </c>
      <c r="AT192" s="205" t="s">
        <v>195</v>
      </c>
      <c r="AU192" s="205" t="s">
        <v>81</v>
      </c>
      <c r="AY192" s="19" t="s">
        <v>193</v>
      </c>
      <c r="BE192" s="206">
        <f>IF(N192="základní",J192,0)</f>
        <v>0</v>
      </c>
      <c r="BF192" s="206">
        <f>IF(N192="snížená",J192,0)</f>
        <v>0</v>
      </c>
      <c r="BG192" s="206">
        <f>IF(N192="zákl. přenesená",J192,0)</f>
        <v>0</v>
      </c>
      <c r="BH192" s="206">
        <f>IF(N192="sníž. přenesená",J192,0)</f>
        <v>0</v>
      </c>
      <c r="BI192" s="206">
        <f>IF(N192="nulová",J192,0)</f>
        <v>0</v>
      </c>
      <c r="BJ192" s="19" t="s">
        <v>79</v>
      </c>
      <c r="BK192" s="206">
        <f>ROUND(I192*H192,2)</f>
        <v>0</v>
      </c>
      <c r="BL192" s="19" t="s">
        <v>200</v>
      </c>
      <c r="BM192" s="205" t="s">
        <v>3580</v>
      </c>
    </row>
    <row r="193" spans="1:65" s="14" customFormat="1">
      <c r="B193" s="218"/>
      <c r="C193" s="219"/>
      <c r="D193" s="209" t="s">
        <v>202</v>
      </c>
      <c r="E193" s="220" t="s">
        <v>19</v>
      </c>
      <c r="F193" s="221" t="s">
        <v>275</v>
      </c>
      <c r="G193" s="219"/>
      <c r="H193" s="222">
        <v>1.5</v>
      </c>
      <c r="I193" s="223"/>
      <c r="J193" s="219"/>
      <c r="K193" s="219"/>
      <c r="L193" s="224"/>
      <c r="M193" s="225"/>
      <c r="N193" s="226"/>
      <c r="O193" s="226"/>
      <c r="P193" s="226"/>
      <c r="Q193" s="226"/>
      <c r="R193" s="226"/>
      <c r="S193" s="226"/>
      <c r="T193" s="227"/>
      <c r="AT193" s="228" t="s">
        <v>202</v>
      </c>
      <c r="AU193" s="228" t="s">
        <v>81</v>
      </c>
      <c r="AV193" s="14" t="s">
        <v>81</v>
      </c>
      <c r="AW193" s="14" t="s">
        <v>33</v>
      </c>
      <c r="AX193" s="14" t="s">
        <v>72</v>
      </c>
      <c r="AY193" s="228" t="s">
        <v>193</v>
      </c>
    </row>
    <row r="194" spans="1:65" s="15" customFormat="1">
      <c r="B194" s="229"/>
      <c r="C194" s="230"/>
      <c r="D194" s="209" t="s">
        <v>202</v>
      </c>
      <c r="E194" s="231" t="s">
        <v>19</v>
      </c>
      <c r="F194" s="232" t="s">
        <v>208</v>
      </c>
      <c r="G194" s="230"/>
      <c r="H194" s="233">
        <v>1.5</v>
      </c>
      <c r="I194" s="234"/>
      <c r="J194" s="230"/>
      <c r="K194" s="230"/>
      <c r="L194" s="235"/>
      <c r="M194" s="236"/>
      <c r="N194" s="237"/>
      <c r="O194" s="237"/>
      <c r="P194" s="237"/>
      <c r="Q194" s="237"/>
      <c r="R194" s="237"/>
      <c r="S194" s="237"/>
      <c r="T194" s="238"/>
      <c r="AT194" s="239" t="s">
        <v>202</v>
      </c>
      <c r="AU194" s="239" t="s">
        <v>81</v>
      </c>
      <c r="AV194" s="15" t="s">
        <v>209</v>
      </c>
      <c r="AW194" s="15" t="s">
        <v>33</v>
      </c>
      <c r="AX194" s="15" t="s">
        <v>79</v>
      </c>
      <c r="AY194" s="239" t="s">
        <v>193</v>
      </c>
    </row>
    <row r="195" spans="1:65" s="2" customFormat="1" ht="21.75" customHeight="1">
      <c r="A195" s="36"/>
      <c r="B195" s="37"/>
      <c r="C195" s="194" t="s">
        <v>285</v>
      </c>
      <c r="D195" s="194" t="s">
        <v>195</v>
      </c>
      <c r="E195" s="195" t="s">
        <v>234</v>
      </c>
      <c r="F195" s="196" t="s">
        <v>235</v>
      </c>
      <c r="G195" s="197" t="s">
        <v>198</v>
      </c>
      <c r="H195" s="198">
        <v>1.5</v>
      </c>
      <c r="I195" s="199"/>
      <c r="J195" s="200">
        <f>ROUND(I195*H195,2)</f>
        <v>0</v>
      </c>
      <c r="K195" s="196" t="s">
        <v>199</v>
      </c>
      <c r="L195" s="41"/>
      <c r="M195" s="201" t="s">
        <v>19</v>
      </c>
      <c r="N195" s="202" t="s">
        <v>43</v>
      </c>
      <c r="O195" s="66"/>
      <c r="P195" s="203">
        <f>O195*H195</f>
        <v>0</v>
      </c>
      <c r="Q195" s="203">
        <v>0</v>
      </c>
      <c r="R195" s="203">
        <f>Q195*H195</f>
        <v>0</v>
      </c>
      <c r="S195" s="203">
        <v>0</v>
      </c>
      <c r="T195" s="204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205" t="s">
        <v>200</v>
      </c>
      <c r="AT195" s="205" t="s">
        <v>195</v>
      </c>
      <c r="AU195" s="205" t="s">
        <v>81</v>
      </c>
      <c r="AY195" s="19" t="s">
        <v>193</v>
      </c>
      <c r="BE195" s="206">
        <f>IF(N195="základní",J195,0)</f>
        <v>0</v>
      </c>
      <c r="BF195" s="206">
        <f>IF(N195="snížená",J195,0)</f>
        <v>0</v>
      </c>
      <c r="BG195" s="206">
        <f>IF(N195="zákl. přenesená",J195,0)</f>
        <v>0</v>
      </c>
      <c r="BH195" s="206">
        <f>IF(N195="sníž. přenesená",J195,0)</f>
        <v>0</v>
      </c>
      <c r="BI195" s="206">
        <f>IF(N195="nulová",J195,0)</f>
        <v>0</v>
      </c>
      <c r="BJ195" s="19" t="s">
        <v>79</v>
      </c>
      <c r="BK195" s="206">
        <f>ROUND(I195*H195,2)</f>
        <v>0</v>
      </c>
      <c r="BL195" s="19" t="s">
        <v>200</v>
      </c>
      <c r="BM195" s="205" t="s">
        <v>3581</v>
      </c>
    </row>
    <row r="196" spans="1:65" s="13" customFormat="1">
      <c r="B196" s="207"/>
      <c r="C196" s="208"/>
      <c r="D196" s="209" t="s">
        <v>202</v>
      </c>
      <c r="E196" s="210" t="s">
        <v>19</v>
      </c>
      <c r="F196" s="211" t="s">
        <v>277</v>
      </c>
      <c r="G196" s="208"/>
      <c r="H196" s="210" t="s">
        <v>19</v>
      </c>
      <c r="I196" s="212"/>
      <c r="J196" s="208"/>
      <c r="K196" s="208"/>
      <c r="L196" s="213"/>
      <c r="M196" s="214"/>
      <c r="N196" s="215"/>
      <c r="O196" s="215"/>
      <c r="P196" s="215"/>
      <c r="Q196" s="215"/>
      <c r="R196" s="215"/>
      <c r="S196" s="215"/>
      <c r="T196" s="216"/>
      <c r="AT196" s="217" t="s">
        <v>202</v>
      </c>
      <c r="AU196" s="217" t="s">
        <v>81</v>
      </c>
      <c r="AV196" s="13" t="s">
        <v>79</v>
      </c>
      <c r="AW196" s="13" t="s">
        <v>33</v>
      </c>
      <c r="AX196" s="13" t="s">
        <v>72</v>
      </c>
      <c r="AY196" s="217" t="s">
        <v>193</v>
      </c>
    </row>
    <row r="197" spans="1:65" s="14" customFormat="1">
      <c r="B197" s="218"/>
      <c r="C197" s="219"/>
      <c r="D197" s="209" t="s">
        <v>202</v>
      </c>
      <c r="E197" s="220" t="s">
        <v>19</v>
      </c>
      <c r="F197" s="221" t="s">
        <v>278</v>
      </c>
      <c r="G197" s="219"/>
      <c r="H197" s="222">
        <v>1.5</v>
      </c>
      <c r="I197" s="223"/>
      <c r="J197" s="219"/>
      <c r="K197" s="219"/>
      <c r="L197" s="224"/>
      <c r="M197" s="225"/>
      <c r="N197" s="226"/>
      <c r="O197" s="226"/>
      <c r="P197" s="226"/>
      <c r="Q197" s="226"/>
      <c r="R197" s="226"/>
      <c r="S197" s="226"/>
      <c r="T197" s="227"/>
      <c r="AT197" s="228" t="s">
        <v>202</v>
      </c>
      <c r="AU197" s="228" t="s">
        <v>81</v>
      </c>
      <c r="AV197" s="14" t="s">
        <v>81</v>
      </c>
      <c r="AW197" s="14" t="s">
        <v>33</v>
      </c>
      <c r="AX197" s="14" t="s">
        <v>72</v>
      </c>
      <c r="AY197" s="228" t="s">
        <v>193</v>
      </c>
    </row>
    <row r="198" spans="1:65" s="15" customFormat="1">
      <c r="B198" s="229"/>
      <c r="C198" s="230"/>
      <c r="D198" s="209" t="s">
        <v>202</v>
      </c>
      <c r="E198" s="231" t="s">
        <v>19</v>
      </c>
      <c r="F198" s="232" t="s">
        <v>208</v>
      </c>
      <c r="G198" s="230"/>
      <c r="H198" s="233">
        <v>1.5</v>
      </c>
      <c r="I198" s="234"/>
      <c r="J198" s="230"/>
      <c r="K198" s="230"/>
      <c r="L198" s="235"/>
      <c r="M198" s="236"/>
      <c r="N198" s="237"/>
      <c r="O198" s="237"/>
      <c r="P198" s="237"/>
      <c r="Q198" s="237"/>
      <c r="R198" s="237"/>
      <c r="S198" s="237"/>
      <c r="T198" s="238"/>
      <c r="AT198" s="239" t="s">
        <v>202</v>
      </c>
      <c r="AU198" s="239" t="s">
        <v>81</v>
      </c>
      <c r="AV198" s="15" t="s">
        <v>209</v>
      </c>
      <c r="AW198" s="15" t="s">
        <v>33</v>
      </c>
      <c r="AX198" s="15" t="s">
        <v>79</v>
      </c>
      <c r="AY198" s="239" t="s">
        <v>193</v>
      </c>
    </row>
    <row r="199" spans="1:65" s="12" customFormat="1" ht="22.9" customHeight="1">
      <c r="B199" s="178"/>
      <c r="C199" s="179"/>
      <c r="D199" s="180" t="s">
        <v>71</v>
      </c>
      <c r="E199" s="192" t="s">
        <v>81</v>
      </c>
      <c r="F199" s="192" t="s">
        <v>290</v>
      </c>
      <c r="G199" s="179"/>
      <c r="H199" s="179"/>
      <c r="I199" s="182"/>
      <c r="J199" s="193">
        <f>BK199</f>
        <v>0</v>
      </c>
      <c r="K199" s="179"/>
      <c r="L199" s="184"/>
      <c r="M199" s="185"/>
      <c r="N199" s="186"/>
      <c r="O199" s="186"/>
      <c r="P199" s="187">
        <f>SUM(P200:P230)</f>
        <v>0</v>
      </c>
      <c r="Q199" s="186"/>
      <c r="R199" s="187">
        <f>SUM(R200:R230)</f>
        <v>294.7522773</v>
      </c>
      <c r="S199" s="186"/>
      <c r="T199" s="188">
        <f>SUM(T200:T230)</f>
        <v>0</v>
      </c>
      <c r="AR199" s="189" t="s">
        <v>79</v>
      </c>
      <c r="AT199" s="190" t="s">
        <v>71</v>
      </c>
      <c r="AU199" s="190" t="s">
        <v>79</v>
      </c>
      <c r="AY199" s="189" t="s">
        <v>193</v>
      </c>
      <c r="BK199" s="191">
        <f>SUM(BK200:BK230)</f>
        <v>0</v>
      </c>
    </row>
    <row r="200" spans="1:65" s="2" customFormat="1" ht="16.5" customHeight="1">
      <c r="A200" s="36"/>
      <c r="B200" s="37"/>
      <c r="C200" s="194" t="s">
        <v>291</v>
      </c>
      <c r="D200" s="194" t="s">
        <v>195</v>
      </c>
      <c r="E200" s="195" t="s">
        <v>292</v>
      </c>
      <c r="F200" s="196" t="s">
        <v>293</v>
      </c>
      <c r="G200" s="197" t="s">
        <v>198</v>
      </c>
      <c r="H200" s="198">
        <v>14.208</v>
      </c>
      <c r="I200" s="199"/>
      <c r="J200" s="200">
        <f>ROUND(I200*H200,2)</f>
        <v>0</v>
      </c>
      <c r="K200" s="196" t="s">
        <v>199</v>
      </c>
      <c r="L200" s="41"/>
      <c r="M200" s="201" t="s">
        <v>19</v>
      </c>
      <c r="N200" s="202" t="s">
        <v>43</v>
      </c>
      <c r="O200" s="66"/>
      <c r="P200" s="203">
        <f>O200*H200</f>
        <v>0</v>
      </c>
      <c r="Q200" s="203">
        <v>2.2563399999999998</v>
      </c>
      <c r="R200" s="203">
        <f>Q200*H200</f>
        <v>32.058078719999997</v>
      </c>
      <c r="S200" s="203">
        <v>0</v>
      </c>
      <c r="T200" s="204">
        <f>S200*H200</f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205" t="s">
        <v>200</v>
      </c>
      <c r="AT200" s="205" t="s">
        <v>195</v>
      </c>
      <c r="AU200" s="205" t="s">
        <v>81</v>
      </c>
      <c r="AY200" s="19" t="s">
        <v>193</v>
      </c>
      <c r="BE200" s="206">
        <f>IF(N200="základní",J200,0)</f>
        <v>0</v>
      </c>
      <c r="BF200" s="206">
        <f>IF(N200="snížená",J200,0)</f>
        <v>0</v>
      </c>
      <c r="BG200" s="206">
        <f>IF(N200="zákl. přenesená",J200,0)</f>
        <v>0</v>
      </c>
      <c r="BH200" s="206">
        <f>IF(N200="sníž. přenesená",J200,0)</f>
        <v>0</v>
      </c>
      <c r="BI200" s="206">
        <f>IF(N200="nulová",J200,0)</f>
        <v>0</v>
      </c>
      <c r="BJ200" s="19" t="s">
        <v>79</v>
      </c>
      <c r="BK200" s="206">
        <f>ROUND(I200*H200,2)</f>
        <v>0</v>
      </c>
      <c r="BL200" s="19" t="s">
        <v>200</v>
      </c>
      <c r="BM200" s="205" t="s">
        <v>294</v>
      </c>
    </row>
    <row r="201" spans="1:65" s="13" customFormat="1">
      <c r="B201" s="207"/>
      <c r="C201" s="208"/>
      <c r="D201" s="209" t="s">
        <v>202</v>
      </c>
      <c r="E201" s="210" t="s">
        <v>19</v>
      </c>
      <c r="F201" s="211" t="s">
        <v>3582</v>
      </c>
      <c r="G201" s="208"/>
      <c r="H201" s="210" t="s">
        <v>19</v>
      </c>
      <c r="I201" s="212"/>
      <c r="J201" s="208"/>
      <c r="K201" s="208"/>
      <c r="L201" s="213"/>
      <c r="M201" s="214"/>
      <c r="N201" s="215"/>
      <c r="O201" s="215"/>
      <c r="P201" s="215"/>
      <c r="Q201" s="215"/>
      <c r="R201" s="215"/>
      <c r="S201" s="215"/>
      <c r="T201" s="216"/>
      <c r="AT201" s="217" t="s">
        <v>202</v>
      </c>
      <c r="AU201" s="217" t="s">
        <v>81</v>
      </c>
      <c r="AV201" s="13" t="s">
        <v>79</v>
      </c>
      <c r="AW201" s="13" t="s">
        <v>33</v>
      </c>
      <c r="AX201" s="13" t="s">
        <v>72</v>
      </c>
      <c r="AY201" s="217" t="s">
        <v>193</v>
      </c>
    </row>
    <row r="202" spans="1:65" s="14" customFormat="1">
      <c r="B202" s="218"/>
      <c r="C202" s="219"/>
      <c r="D202" s="209" t="s">
        <v>202</v>
      </c>
      <c r="E202" s="220" t="s">
        <v>19</v>
      </c>
      <c r="F202" s="221" t="s">
        <v>3583</v>
      </c>
      <c r="G202" s="219"/>
      <c r="H202" s="222">
        <v>9.4960000000000004</v>
      </c>
      <c r="I202" s="223"/>
      <c r="J202" s="219"/>
      <c r="K202" s="219"/>
      <c r="L202" s="224"/>
      <c r="M202" s="225"/>
      <c r="N202" s="226"/>
      <c r="O202" s="226"/>
      <c r="P202" s="226"/>
      <c r="Q202" s="226"/>
      <c r="R202" s="226"/>
      <c r="S202" s="226"/>
      <c r="T202" s="227"/>
      <c r="AT202" s="228" t="s">
        <v>202</v>
      </c>
      <c r="AU202" s="228" t="s">
        <v>81</v>
      </c>
      <c r="AV202" s="14" t="s">
        <v>81</v>
      </c>
      <c r="AW202" s="14" t="s">
        <v>33</v>
      </c>
      <c r="AX202" s="14" t="s">
        <v>72</v>
      </c>
      <c r="AY202" s="228" t="s">
        <v>193</v>
      </c>
    </row>
    <row r="203" spans="1:65" s="14" customFormat="1">
      <c r="B203" s="218"/>
      <c r="C203" s="219"/>
      <c r="D203" s="209" t="s">
        <v>202</v>
      </c>
      <c r="E203" s="220" t="s">
        <v>19</v>
      </c>
      <c r="F203" s="221" t="s">
        <v>3584</v>
      </c>
      <c r="G203" s="219"/>
      <c r="H203" s="222">
        <v>4.7119999999999997</v>
      </c>
      <c r="I203" s="223"/>
      <c r="J203" s="219"/>
      <c r="K203" s="219"/>
      <c r="L203" s="224"/>
      <c r="M203" s="225"/>
      <c r="N203" s="226"/>
      <c r="O203" s="226"/>
      <c r="P203" s="226"/>
      <c r="Q203" s="226"/>
      <c r="R203" s="226"/>
      <c r="S203" s="226"/>
      <c r="T203" s="227"/>
      <c r="AT203" s="228" t="s">
        <v>202</v>
      </c>
      <c r="AU203" s="228" t="s">
        <v>81</v>
      </c>
      <c r="AV203" s="14" t="s">
        <v>81</v>
      </c>
      <c r="AW203" s="14" t="s">
        <v>33</v>
      </c>
      <c r="AX203" s="14" t="s">
        <v>72</v>
      </c>
      <c r="AY203" s="228" t="s">
        <v>193</v>
      </c>
    </row>
    <row r="204" spans="1:65" s="15" customFormat="1">
      <c r="B204" s="229"/>
      <c r="C204" s="230"/>
      <c r="D204" s="209" t="s">
        <v>202</v>
      </c>
      <c r="E204" s="231" t="s">
        <v>19</v>
      </c>
      <c r="F204" s="232" t="s">
        <v>208</v>
      </c>
      <c r="G204" s="230"/>
      <c r="H204" s="233">
        <v>14.208</v>
      </c>
      <c r="I204" s="234"/>
      <c r="J204" s="230"/>
      <c r="K204" s="230"/>
      <c r="L204" s="235"/>
      <c r="M204" s="236"/>
      <c r="N204" s="237"/>
      <c r="O204" s="237"/>
      <c r="P204" s="237"/>
      <c r="Q204" s="237"/>
      <c r="R204" s="237"/>
      <c r="S204" s="237"/>
      <c r="T204" s="238"/>
      <c r="AT204" s="239" t="s">
        <v>202</v>
      </c>
      <c r="AU204" s="239" t="s">
        <v>81</v>
      </c>
      <c r="AV204" s="15" t="s">
        <v>209</v>
      </c>
      <c r="AW204" s="15" t="s">
        <v>33</v>
      </c>
      <c r="AX204" s="15" t="s">
        <v>79</v>
      </c>
      <c r="AY204" s="239" t="s">
        <v>193</v>
      </c>
    </row>
    <row r="205" spans="1:65" s="2" customFormat="1" ht="16.5" customHeight="1">
      <c r="A205" s="36"/>
      <c r="B205" s="37"/>
      <c r="C205" s="194" t="s">
        <v>8</v>
      </c>
      <c r="D205" s="194" t="s">
        <v>195</v>
      </c>
      <c r="E205" s="195" t="s">
        <v>296</v>
      </c>
      <c r="F205" s="196" t="s">
        <v>297</v>
      </c>
      <c r="G205" s="197" t="s">
        <v>198</v>
      </c>
      <c r="H205" s="198">
        <v>68.951999999999998</v>
      </c>
      <c r="I205" s="199"/>
      <c r="J205" s="200">
        <f>ROUND(I205*H205,2)</f>
        <v>0</v>
      </c>
      <c r="K205" s="196" t="s">
        <v>199</v>
      </c>
      <c r="L205" s="41"/>
      <c r="M205" s="201" t="s">
        <v>19</v>
      </c>
      <c r="N205" s="202" t="s">
        <v>43</v>
      </c>
      <c r="O205" s="66"/>
      <c r="P205" s="203">
        <f>O205*H205</f>
        <v>0</v>
      </c>
      <c r="Q205" s="203">
        <v>2.45329</v>
      </c>
      <c r="R205" s="203">
        <f>Q205*H205</f>
        <v>169.15925207999999</v>
      </c>
      <c r="S205" s="203">
        <v>0</v>
      </c>
      <c r="T205" s="204">
        <f>S205*H205</f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205" t="s">
        <v>200</v>
      </c>
      <c r="AT205" s="205" t="s">
        <v>195</v>
      </c>
      <c r="AU205" s="205" t="s">
        <v>81</v>
      </c>
      <c r="AY205" s="19" t="s">
        <v>193</v>
      </c>
      <c r="BE205" s="206">
        <f>IF(N205="základní",J205,0)</f>
        <v>0</v>
      </c>
      <c r="BF205" s="206">
        <f>IF(N205="snížená",J205,0)</f>
        <v>0</v>
      </c>
      <c r="BG205" s="206">
        <f>IF(N205="zákl. přenesená",J205,0)</f>
        <v>0</v>
      </c>
      <c r="BH205" s="206">
        <f>IF(N205="sníž. přenesená",J205,0)</f>
        <v>0</v>
      </c>
      <c r="BI205" s="206">
        <f>IF(N205="nulová",J205,0)</f>
        <v>0</v>
      </c>
      <c r="BJ205" s="19" t="s">
        <v>79</v>
      </c>
      <c r="BK205" s="206">
        <f>ROUND(I205*H205,2)</f>
        <v>0</v>
      </c>
      <c r="BL205" s="19" t="s">
        <v>200</v>
      </c>
      <c r="BM205" s="205" t="s">
        <v>298</v>
      </c>
    </row>
    <row r="206" spans="1:65" s="13" customFormat="1">
      <c r="B206" s="207"/>
      <c r="C206" s="208"/>
      <c r="D206" s="209" t="s">
        <v>202</v>
      </c>
      <c r="E206" s="210" t="s">
        <v>19</v>
      </c>
      <c r="F206" s="211" t="s">
        <v>3582</v>
      </c>
      <c r="G206" s="208"/>
      <c r="H206" s="210" t="s">
        <v>19</v>
      </c>
      <c r="I206" s="212"/>
      <c r="J206" s="208"/>
      <c r="K206" s="208"/>
      <c r="L206" s="213"/>
      <c r="M206" s="214"/>
      <c r="N206" s="215"/>
      <c r="O206" s="215"/>
      <c r="P206" s="215"/>
      <c r="Q206" s="215"/>
      <c r="R206" s="215"/>
      <c r="S206" s="215"/>
      <c r="T206" s="216"/>
      <c r="AT206" s="217" t="s">
        <v>202</v>
      </c>
      <c r="AU206" s="217" t="s">
        <v>81</v>
      </c>
      <c r="AV206" s="13" t="s">
        <v>79</v>
      </c>
      <c r="AW206" s="13" t="s">
        <v>33</v>
      </c>
      <c r="AX206" s="13" t="s">
        <v>72</v>
      </c>
      <c r="AY206" s="217" t="s">
        <v>193</v>
      </c>
    </row>
    <row r="207" spans="1:65" s="14" customFormat="1">
      <c r="B207" s="218"/>
      <c r="C207" s="219"/>
      <c r="D207" s="209" t="s">
        <v>202</v>
      </c>
      <c r="E207" s="220" t="s">
        <v>19</v>
      </c>
      <c r="F207" s="221" t="s">
        <v>3585</v>
      </c>
      <c r="G207" s="219"/>
      <c r="H207" s="222">
        <v>46.512</v>
      </c>
      <c r="I207" s="223"/>
      <c r="J207" s="219"/>
      <c r="K207" s="219"/>
      <c r="L207" s="224"/>
      <c r="M207" s="225"/>
      <c r="N207" s="226"/>
      <c r="O207" s="226"/>
      <c r="P207" s="226"/>
      <c r="Q207" s="226"/>
      <c r="R207" s="226"/>
      <c r="S207" s="226"/>
      <c r="T207" s="227"/>
      <c r="AT207" s="228" t="s">
        <v>202</v>
      </c>
      <c r="AU207" s="228" t="s">
        <v>81</v>
      </c>
      <c r="AV207" s="14" t="s">
        <v>81</v>
      </c>
      <c r="AW207" s="14" t="s">
        <v>33</v>
      </c>
      <c r="AX207" s="14" t="s">
        <v>72</v>
      </c>
      <c r="AY207" s="228" t="s">
        <v>193</v>
      </c>
    </row>
    <row r="208" spans="1:65" s="14" customFormat="1">
      <c r="B208" s="218"/>
      <c r="C208" s="219"/>
      <c r="D208" s="209" t="s">
        <v>202</v>
      </c>
      <c r="E208" s="220" t="s">
        <v>19</v>
      </c>
      <c r="F208" s="221" t="s">
        <v>3586</v>
      </c>
      <c r="G208" s="219"/>
      <c r="H208" s="222">
        <v>22.44</v>
      </c>
      <c r="I208" s="223"/>
      <c r="J208" s="219"/>
      <c r="K208" s="219"/>
      <c r="L208" s="224"/>
      <c r="M208" s="225"/>
      <c r="N208" s="226"/>
      <c r="O208" s="226"/>
      <c r="P208" s="226"/>
      <c r="Q208" s="226"/>
      <c r="R208" s="226"/>
      <c r="S208" s="226"/>
      <c r="T208" s="227"/>
      <c r="AT208" s="228" t="s">
        <v>202</v>
      </c>
      <c r="AU208" s="228" t="s">
        <v>81</v>
      </c>
      <c r="AV208" s="14" t="s">
        <v>81</v>
      </c>
      <c r="AW208" s="14" t="s">
        <v>33</v>
      </c>
      <c r="AX208" s="14" t="s">
        <v>72</v>
      </c>
      <c r="AY208" s="228" t="s">
        <v>193</v>
      </c>
    </row>
    <row r="209" spans="1:65" s="15" customFormat="1">
      <c r="B209" s="229"/>
      <c r="C209" s="230"/>
      <c r="D209" s="209" t="s">
        <v>202</v>
      </c>
      <c r="E209" s="231" t="s">
        <v>19</v>
      </c>
      <c r="F209" s="232" t="s">
        <v>208</v>
      </c>
      <c r="G209" s="230"/>
      <c r="H209" s="233">
        <v>68.951999999999998</v>
      </c>
      <c r="I209" s="234"/>
      <c r="J209" s="230"/>
      <c r="K209" s="230"/>
      <c r="L209" s="235"/>
      <c r="M209" s="236"/>
      <c r="N209" s="237"/>
      <c r="O209" s="237"/>
      <c r="P209" s="237"/>
      <c r="Q209" s="237"/>
      <c r="R209" s="237"/>
      <c r="S209" s="237"/>
      <c r="T209" s="238"/>
      <c r="AT209" s="239" t="s">
        <v>202</v>
      </c>
      <c r="AU209" s="239" t="s">
        <v>81</v>
      </c>
      <c r="AV209" s="15" t="s">
        <v>209</v>
      </c>
      <c r="AW209" s="15" t="s">
        <v>33</v>
      </c>
      <c r="AX209" s="15" t="s">
        <v>79</v>
      </c>
      <c r="AY209" s="239" t="s">
        <v>193</v>
      </c>
    </row>
    <row r="210" spans="1:65" s="2" customFormat="1" ht="16.5" customHeight="1">
      <c r="A210" s="36"/>
      <c r="B210" s="37"/>
      <c r="C210" s="194" t="s">
        <v>302</v>
      </c>
      <c r="D210" s="194" t="s">
        <v>195</v>
      </c>
      <c r="E210" s="195" t="s">
        <v>303</v>
      </c>
      <c r="F210" s="196" t="s">
        <v>304</v>
      </c>
      <c r="G210" s="197" t="s">
        <v>305</v>
      </c>
      <c r="H210" s="198">
        <v>122.9</v>
      </c>
      <c r="I210" s="199"/>
      <c r="J210" s="200">
        <f>ROUND(I210*H210,2)</f>
        <v>0</v>
      </c>
      <c r="K210" s="196" t="s">
        <v>199</v>
      </c>
      <c r="L210" s="41"/>
      <c r="M210" s="201" t="s">
        <v>19</v>
      </c>
      <c r="N210" s="202" t="s">
        <v>43</v>
      </c>
      <c r="O210" s="66"/>
      <c r="P210" s="203">
        <f>O210*H210</f>
        <v>0</v>
      </c>
      <c r="Q210" s="203">
        <v>2.6900000000000001E-3</v>
      </c>
      <c r="R210" s="203">
        <f>Q210*H210</f>
        <v>0.33060100000000003</v>
      </c>
      <c r="S210" s="203">
        <v>0</v>
      </c>
      <c r="T210" s="204">
        <f>S210*H210</f>
        <v>0</v>
      </c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R210" s="205" t="s">
        <v>200</v>
      </c>
      <c r="AT210" s="205" t="s">
        <v>195</v>
      </c>
      <c r="AU210" s="205" t="s">
        <v>81</v>
      </c>
      <c r="AY210" s="19" t="s">
        <v>193</v>
      </c>
      <c r="BE210" s="206">
        <f>IF(N210="základní",J210,0)</f>
        <v>0</v>
      </c>
      <c r="BF210" s="206">
        <f>IF(N210="snížená",J210,0)</f>
        <v>0</v>
      </c>
      <c r="BG210" s="206">
        <f>IF(N210="zákl. přenesená",J210,0)</f>
        <v>0</v>
      </c>
      <c r="BH210" s="206">
        <f>IF(N210="sníž. přenesená",J210,0)</f>
        <v>0</v>
      </c>
      <c r="BI210" s="206">
        <f>IF(N210="nulová",J210,0)</f>
        <v>0</v>
      </c>
      <c r="BJ210" s="19" t="s">
        <v>79</v>
      </c>
      <c r="BK210" s="206">
        <f>ROUND(I210*H210,2)</f>
        <v>0</v>
      </c>
      <c r="BL210" s="19" t="s">
        <v>200</v>
      </c>
      <c r="BM210" s="205" t="s">
        <v>306</v>
      </c>
    </row>
    <row r="211" spans="1:65" s="13" customFormat="1">
      <c r="B211" s="207"/>
      <c r="C211" s="208"/>
      <c r="D211" s="209" t="s">
        <v>202</v>
      </c>
      <c r="E211" s="210" t="s">
        <v>19</v>
      </c>
      <c r="F211" s="211" t="s">
        <v>3587</v>
      </c>
      <c r="G211" s="208"/>
      <c r="H211" s="210" t="s">
        <v>19</v>
      </c>
      <c r="I211" s="212"/>
      <c r="J211" s="208"/>
      <c r="K211" s="208"/>
      <c r="L211" s="213"/>
      <c r="M211" s="214"/>
      <c r="N211" s="215"/>
      <c r="O211" s="215"/>
      <c r="P211" s="215"/>
      <c r="Q211" s="215"/>
      <c r="R211" s="215"/>
      <c r="S211" s="215"/>
      <c r="T211" s="216"/>
      <c r="AT211" s="217" t="s">
        <v>202</v>
      </c>
      <c r="AU211" s="217" t="s">
        <v>81</v>
      </c>
      <c r="AV211" s="13" t="s">
        <v>79</v>
      </c>
      <c r="AW211" s="13" t="s">
        <v>33</v>
      </c>
      <c r="AX211" s="13" t="s">
        <v>72</v>
      </c>
      <c r="AY211" s="217" t="s">
        <v>193</v>
      </c>
    </row>
    <row r="212" spans="1:65" s="14" customFormat="1">
      <c r="B212" s="218"/>
      <c r="C212" s="219"/>
      <c r="D212" s="209" t="s">
        <v>202</v>
      </c>
      <c r="E212" s="220" t="s">
        <v>19</v>
      </c>
      <c r="F212" s="221" t="s">
        <v>3588</v>
      </c>
      <c r="G212" s="219"/>
      <c r="H212" s="222">
        <v>41.64</v>
      </c>
      <c r="I212" s="223"/>
      <c r="J212" s="219"/>
      <c r="K212" s="219"/>
      <c r="L212" s="224"/>
      <c r="M212" s="225"/>
      <c r="N212" s="226"/>
      <c r="O212" s="226"/>
      <c r="P212" s="226"/>
      <c r="Q212" s="226"/>
      <c r="R212" s="226"/>
      <c r="S212" s="226"/>
      <c r="T212" s="227"/>
      <c r="AT212" s="228" t="s">
        <v>202</v>
      </c>
      <c r="AU212" s="228" t="s">
        <v>81</v>
      </c>
      <c r="AV212" s="14" t="s">
        <v>81</v>
      </c>
      <c r="AW212" s="14" t="s">
        <v>33</v>
      </c>
      <c r="AX212" s="14" t="s">
        <v>72</v>
      </c>
      <c r="AY212" s="228" t="s">
        <v>193</v>
      </c>
    </row>
    <row r="213" spans="1:65" s="14" customFormat="1">
      <c r="B213" s="218"/>
      <c r="C213" s="219"/>
      <c r="D213" s="209" t="s">
        <v>202</v>
      </c>
      <c r="E213" s="220" t="s">
        <v>19</v>
      </c>
      <c r="F213" s="221" t="s">
        <v>3589</v>
      </c>
      <c r="G213" s="219"/>
      <c r="H213" s="222">
        <v>74.760000000000005</v>
      </c>
      <c r="I213" s="223"/>
      <c r="J213" s="219"/>
      <c r="K213" s="219"/>
      <c r="L213" s="224"/>
      <c r="M213" s="225"/>
      <c r="N213" s="226"/>
      <c r="O213" s="226"/>
      <c r="P213" s="226"/>
      <c r="Q213" s="226"/>
      <c r="R213" s="226"/>
      <c r="S213" s="226"/>
      <c r="T213" s="227"/>
      <c r="AT213" s="228" t="s">
        <v>202</v>
      </c>
      <c r="AU213" s="228" t="s">
        <v>81</v>
      </c>
      <c r="AV213" s="14" t="s">
        <v>81</v>
      </c>
      <c r="AW213" s="14" t="s">
        <v>33</v>
      </c>
      <c r="AX213" s="14" t="s">
        <v>72</v>
      </c>
      <c r="AY213" s="228" t="s">
        <v>193</v>
      </c>
    </row>
    <row r="214" spans="1:65" s="15" customFormat="1">
      <c r="B214" s="229"/>
      <c r="C214" s="230"/>
      <c r="D214" s="209" t="s">
        <v>202</v>
      </c>
      <c r="E214" s="231" t="s">
        <v>19</v>
      </c>
      <c r="F214" s="232" t="s">
        <v>208</v>
      </c>
      <c r="G214" s="230"/>
      <c r="H214" s="233">
        <v>116.4</v>
      </c>
      <c r="I214" s="234"/>
      <c r="J214" s="230"/>
      <c r="K214" s="230"/>
      <c r="L214" s="235"/>
      <c r="M214" s="236"/>
      <c r="N214" s="237"/>
      <c r="O214" s="237"/>
      <c r="P214" s="237"/>
      <c r="Q214" s="237"/>
      <c r="R214" s="237"/>
      <c r="S214" s="237"/>
      <c r="T214" s="238"/>
      <c r="AT214" s="239" t="s">
        <v>202</v>
      </c>
      <c r="AU214" s="239" t="s">
        <v>81</v>
      </c>
      <c r="AV214" s="15" t="s">
        <v>209</v>
      </c>
      <c r="AW214" s="15" t="s">
        <v>33</v>
      </c>
      <c r="AX214" s="15" t="s">
        <v>72</v>
      </c>
      <c r="AY214" s="239" t="s">
        <v>193</v>
      </c>
    </row>
    <row r="215" spans="1:65" s="14" customFormat="1">
      <c r="B215" s="218"/>
      <c r="C215" s="219"/>
      <c r="D215" s="209" t="s">
        <v>202</v>
      </c>
      <c r="E215" s="220" t="s">
        <v>19</v>
      </c>
      <c r="F215" s="221" t="s">
        <v>3590</v>
      </c>
      <c r="G215" s="219"/>
      <c r="H215" s="222">
        <v>6.5</v>
      </c>
      <c r="I215" s="223"/>
      <c r="J215" s="219"/>
      <c r="K215" s="219"/>
      <c r="L215" s="224"/>
      <c r="M215" s="225"/>
      <c r="N215" s="226"/>
      <c r="O215" s="226"/>
      <c r="P215" s="226"/>
      <c r="Q215" s="226"/>
      <c r="R215" s="226"/>
      <c r="S215" s="226"/>
      <c r="T215" s="227"/>
      <c r="AT215" s="228" t="s">
        <v>202</v>
      </c>
      <c r="AU215" s="228" t="s">
        <v>81</v>
      </c>
      <c r="AV215" s="14" t="s">
        <v>81</v>
      </c>
      <c r="AW215" s="14" t="s">
        <v>33</v>
      </c>
      <c r="AX215" s="14" t="s">
        <v>72</v>
      </c>
      <c r="AY215" s="228" t="s">
        <v>193</v>
      </c>
    </row>
    <row r="216" spans="1:65" s="15" customFormat="1">
      <c r="B216" s="229"/>
      <c r="C216" s="230"/>
      <c r="D216" s="209" t="s">
        <v>202</v>
      </c>
      <c r="E216" s="231" t="s">
        <v>19</v>
      </c>
      <c r="F216" s="232" t="s">
        <v>208</v>
      </c>
      <c r="G216" s="230"/>
      <c r="H216" s="233">
        <v>6.5</v>
      </c>
      <c r="I216" s="234"/>
      <c r="J216" s="230"/>
      <c r="K216" s="230"/>
      <c r="L216" s="235"/>
      <c r="M216" s="236"/>
      <c r="N216" s="237"/>
      <c r="O216" s="237"/>
      <c r="P216" s="237"/>
      <c r="Q216" s="237"/>
      <c r="R216" s="237"/>
      <c r="S216" s="237"/>
      <c r="T216" s="238"/>
      <c r="AT216" s="239" t="s">
        <v>202</v>
      </c>
      <c r="AU216" s="239" t="s">
        <v>81</v>
      </c>
      <c r="AV216" s="15" t="s">
        <v>209</v>
      </c>
      <c r="AW216" s="15" t="s">
        <v>33</v>
      </c>
      <c r="AX216" s="15" t="s">
        <v>72</v>
      </c>
      <c r="AY216" s="239" t="s">
        <v>193</v>
      </c>
    </row>
    <row r="217" spans="1:65" s="16" customFormat="1">
      <c r="B217" s="240"/>
      <c r="C217" s="241"/>
      <c r="D217" s="209" t="s">
        <v>202</v>
      </c>
      <c r="E217" s="242" t="s">
        <v>19</v>
      </c>
      <c r="F217" s="243" t="s">
        <v>211</v>
      </c>
      <c r="G217" s="241"/>
      <c r="H217" s="244">
        <v>122.9</v>
      </c>
      <c r="I217" s="245"/>
      <c r="J217" s="241"/>
      <c r="K217" s="241"/>
      <c r="L217" s="246"/>
      <c r="M217" s="247"/>
      <c r="N217" s="248"/>
      <c r="O217" s="248"/>
      <c r="P217" s="248"/>
      <c r="Q217" s="248"/>
      <c r="R217" s="248"/>
      <c r="S217" s="248"/>
      <c r="T217" s="249"/>
      <c r="AT217" s="250" t="s">
        <v>202</v>
      </c>
      <c r="AU217" s="250" t="s">
        <v>81</v>
      </c>
      <c r="AV217" s="16" t="s">
        <v>200</v>
      </c>
      <c r="AW217" s="16" t="s">
        <v>33</v>
      </c>
      <c r="AX217" s="16" t="s">
        <v>79</v>
      </c>
      <c r="AY217" s="250" t="s">
        <v>193</v>
      </c>
    </row>
    <row r="218" spans="1:65" s="2" customFormat="1" ht="16.5" customHeight="1">
      <c r="A218" s="36"/>
      <c r="B218" s="37"/>
      <c r="C218" s="194" t="s">
        <v>311</v>
      </c>
      <c r="D218" s="194" t="s">
        <v>195</v>
      </c>
      <c r="E218" s="195" t="s">
        <v>312</v>
      </c>
      <c r="F218" s="196" t="s">
        <v>313</v>
      </c>
      <c r="G218" s="197" t="s">
        <v>305</v>
      </c>
      <c r="H218" s="198">
        <v>122.9</v>
      </c>
      <c r="I218" s="199"/>
      <c r="J218" s="200">
        <f>ROUND(I218*H218,2)</f>
        <v>0</v>
      </c>
      <c r="K218" s="196" t="s">
        <v>199</v>
      </c>
      <c r="L218" s="41"/>
      <c r="M218" s="201" t="s">
        <v>19</v>
      </c>
      <c r="N218" s="202" t="s">
        <v>43</v>
      </c>
      <c r="O218" s="66"/>
      <c r="P218" s="203">
        <f>O218*H218</f>
        <v>0</v>
      </c>
      <c r="Q218" s="203">
        <v>0</v>
      </c>
      <c r="R218" s="203">
        <f>Q218*H218</f>
        <v>0</v>
      </c>
      <c r="S218" s="203">
        <v>0</v>
      </c>
      <c r="T218" s="204">
        <f>S218*H218</f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205" t="s">
        <v>200</v>
      </c>
      <c r="AT218" s="205" t="s">
        <v>195</v>
      </c>
      <c r="AU218" s="205" t="s">
        <v>81</v>
      </c>
      <c r="AY218" s="19" t="s">
        <v>193</v>
      </c>
      <c r="BE218" s="206">
        <f>IF(N218="základní",J218,0)</f>
        <v>0</v>
      </c>
      <c r="BF218" s="206">
        <f>IF(N218="snížená",J218,0)</f>
        <v>0</v>
      </c>
      <c r="BG218" s="206">
        <f>IF(N218="zákl. přenesená",J218,0)</f>
        <v>0</v>
      </c>
      <c r="BH218" s="206">
        <f>IF(N218="sníž. přenesená",J218,0)</f>
        <v>0</v>
      </c>
      <c r="BI218" s="206">
        <f>IF(N218="nulová",J218,0)</f>
        <v>0</v>
      </c>
      <c r="BJ218" s="19" t="s">
        <v>79</v>
      </c>
      <c r="BK218" s="206">
        <f>ROUND(I218*H218,2)</f>
        <v>0</v>
      </c>
      <c r="BL218" s="19" t="s">
        <v>200</v>
      </c>
      <c r="BM218" s="205" t="s">
        <v>314</v>
      </c>
    </row>
    <row r="219" spans="1:65" s="2" customFormat="1" ht="16.5" customHeight="1">
      <c r="A219" s="36"/>
      <c r="B219" s="37"/>
      <c r="C219" s="194" t="s">
        <v>315</v>
      </c>
      <c r="D219" s="194" t="s">
        <v>195</v>
      </c>
      <c r="E219" s="195" t="s">
        <v>316</v>
      </c>
      <c r="F219" s="196" t="s">
        <v>317</v>
      </c>
      <c r="G219" s="197" t="s">
        <v>266</v>
      </c>
      <c r="H219" s="198">
        <v>2.4</v>
      </c>
      <c r="I219" s="199"/>
      <c r="J219" s="200">
        <f>ROUND(I219*H219,2)</f>
        <v>0</v>
      </c>
      <c r="K219" s="196" t="s">
        <v>199</v>
      </c>
      <c r="L219" s="41"/>
      <c r="M219" s="201" t="s">
        <v>19</v>
      </c>
      <c r="N219" s="202" t="s">
        <v>43</v>
      </c>
      <c r="O219" s="66"/>
      <c r="P219" s="203">
        <f>O219*H219</f>
        <v>0</v>
      </c>
      <c r="Q219" s="203">
        <v>1.0601700000000001</v>
      </c>
      <c r="R219" s="203">
        <f>Q219*H219</f>
        <v>2.5444080000000002</v>
      </c>
      <c r="S219" s="203">
        <v>0</v>
      </c>
      <c r="T219" s="204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205" t="s">
        <v>200</v>
      </c>
      <c r="AT219" s="205" t="s">
        <v>195</v>
      </c>
      <c r="AU219" s="205" t="s">
        <v>81</v>
      </c>
      <c r="AY219" s="19" t="s">
        <v>193</v>
      </c>
      <c r="BE219" s="206">
        <f>IF(N219="základní",J219,0)</f>
        <v>0</v>
      </c>
      <c r="BF219" s="206">
        <f>IF(N219="snížená",J219,0)</f>
        <v>0</v>
      </c>
      <c r="BG219" s="206">
        <f>IF(N219="zákl. přenesená",J219,0)</f>
        <v>0</v>
      </c>
      <c r="BH219" s="206">
        <f>IF(N219="sníž. přenesená",J219,0)</f>
        <v>0</v>
      </c>
      <c r="BI219" s="206">
        <f>IF(N219="nulová",J219,0)</f>
        <v>0</v>
      </c>
      <c r="BJ219" s="19" t="s">
        <v>79</v>
      </c>
      <c r="BK219" s="206">
        <f>ROUND(I219*H219,2)</f>
        <v>0</v>
      </c>
      <c r="BL219" s="19" t="s">
        <v>200</v>
      </c>
      <c r="BM219" s="205" t="s">
        <v>318</v>
      </c>
    </row>
    <row r="220" spans="1:65" s="14" customFormat="1">
      <c r="B220" s="218"/>
      <c r="C220" s="219"/>
      <c r="D220" s="209" t="s">
        <v>202</v>
      </c>
      <c r="E220" s="220" t="s">
        <v>19</v>
      </c>
      <c r="F220" s="221" t="s">
        <v>3591</v>
      </c>
      <c r="G220" s="219"/>
      <c r="H220" s="222">
        <v>2.4</v>
      </c>
      <c r="I220" s="223"/>
      <c r="J220" s="219"/>
      <c r="K220" s="219"/>
      <c r="L220" s="224"/>
      <c r="M220" s="225"/>
      <c r="N220" s="226"/>
      <c r="O220" s="226"/>
      <c r="P220" s="226"/>
      <c r="Q220" s="226"/>
      <c r="R220" s="226"/>
      <c r="S220" s="226"/>
      <c r="T220" s="227"/>
      <c r="AT220" s="228" t="s">
        <v>202</v>
      </c>
      <c r="AU220" s="228" t="s">
        <v>81</v>
      </c>
      <c r="AV220" s="14" t="s">
        <v>81</v>
      </c>
      <c r="AW220" s="14" t="s">
        <v>33</v>
      </c>
      <c r="AX220" s="14" t="s">
        <v>72</v>
      </c>
      <c r="AY220" s="228" t="s">
        <v>193</v>
      </c>
    </row>
    <row r="221" spans="1:65" s="15" customFormat="1">
      <c r="B221" s="229"/>
      <c r="C221" s="230"/>
      <c r="D221" s="209" t="s">
        <v>202</v>
      </c>
      <c r="E221" s="231" t="s">
        <v>19</v>
      </c>
      <c r="F221" s="232" t="s">
        <v>208</v>
      </c>
      <c r="G221" s="230"/>
      <c r="H221" s="233">
        <v>2.4</v>
      </c>
      <c r="I221" s="234"/>
      <c r="J221" s="230"/>
      <c r="K221" s="230"/>
      <c r="L221" s="235"/>
      <c r="M221" s="236"/>
      <c r="N221" s="237"/>
      <c r="O221" s="237"/>
      <c r="P221" s="237"/>
      <c r="Q221" s="237"/>
      <c r="R221" s="237"/>
      <c r="S221" s="237"/>
      <c r="T221" s="238"/>
      <c r="AT221" s="239" t="s">
        <v>202</v>
      </c>
      <c r="AU221" s="239" t="s">
        <v>81</v>
      </c>
      <c r="AV221" s="15" t="s">
        <v>209</v>
      </c>
      <c r="AW221" s="15" t="s">
        <v>33</v>
      </c>
      <c r="AX221" s="15" t="s">
        <v>79</v>
      </c>
      <c r="AY221" s="239" t="s">
        <v>193</v>
      </c>
    </row>
    <row r="222" spans="1:65" s="2" customFormat="1" ht="16.5" customHeight="1">
      <c r="A222" s="36"/>
      <c r="B222" s="37"/>
      <c r="C222" s="194" t="s">
        <v>320</v>
      </c>
      <c r="D222" s="194" t="s">
        <v>195</v>
      </c>
      <c r="E222" s="195" t="s">
        <v>321</v>
      </c>
      <c r="F222" s="196" t="s">
        <v>322</v>
      </c>
      <c r="G222" s="197" t="s">
        <v>266</v>
      </c>
      <c r="H222" s="198">
        <v>2.5</v>
      </c>
      <c r="I222" s="199"/>
      <c r="J222" s="200">
        <f>ROUND(I222*H222,2)</f>
        <v>0</v>
      </c>
      <c r="K222" s="196" t="s">
        <v>199</v>
      </c>
      <c r="L222" s="41"/>
      <c r="M222" s="201" t="s">
        <v>19</v>
      </c>
      <c r="N222" s="202" t="s">
        <v>43</v>
      </c>
      <c r="O222" s="66"/>
      <c r="P222" s="203">
        <f>O222*H222</f>
        <v>0</v>
      </c>
      <c r="Q222" s="203">
        <v>1.06277</v>
      </c>
      <c r="R222" s="203">
        <f>Q222*H222</f>
        <v>2.6569250000000002</v>
      </c>
      <c r="S222" s="203">
        <v>0</v>
      </c>
      <c r="T222" s="204">
        <f>S222*H222</f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205" t="s">
        <v>200</v>
      </c>
      <c r="AT222" s="205" t="s">
        <v>195</v>
      </c>
      <c r="AU222" s="205" t="s">
        <v>81</v>
      </c>
      <c r="AY222" s="19" t="s">
        <v>193</v>
      </c>
      <c r="BE222" s="206">
        <f>IF(N222="základní",J222,0)</f>
        <v>0</v>
      </c>
      <c r="BF222" s="206">
        <f>IF(N222="snížená",J222,0)</f>
        <v>0</v>
      </c>
      <c r="BG222" s="206">
        <f>IF(N222="zákl. přenesená",J222,0)</f>
        <v>0</v>
      </c>
      <c r="BH222" s="206">
        <f>IF(N222="sníž. přenesená",J222,0)</f>
        <v>0</v>
      </c>
      <c r="BI222" s="206">
        <f>IF(N222="nulová",J222,0)</f>
        <v>0</v>
      </c>
      <c r="BJ222" s="19" t="s">
        <v>79</v>
      </c>
      <c r="BK222" s="206">
        <f>ROUND(I222*H222,2)</f>
        <v>0</v>
      </c>
      <c r="BL222" s="19" t="s">
        <v>200</v>
      </c>
      <c r="BM222" s="205" t="s">
        <v>323</v>
      </c>
    </row>
    <row r="223" spans="1:65" s="14" customFormat="1">
      <c r="B223" s="218"/>
      <c r="C223" s="219"/>
      <c r="D223" s="209" t="s">
        <v>202</v>
      </c>
      <c r="E223" s="220" t="s">
        <v>19</v>
      </c>
      <c r="F223" s="221" t="s">
        <v>3592</v>
      </c>
      <c r="G223" s="219"/>
      <c r="H223" s="222">
        <v>2.5</v>
      </c>
      <c r="I223" s="223"/>
      <c r="J223" s="219"/>
      <c r="K223" s="219"/>
      <c r="L223" s="224"/>
      <c r="M223" s="225"/>
      <c r="N223" s="226"/>
      <c r="O223" s="226"/>
      <c r="P223" s="226"/>
      <c r="Q223" s="226"/>
      <c r="R223" s="226"/>
      <c r="S223" s="226"/>
      <c r="T223" s="227"/>
      <c r="AT223" s="228" t="s">
        <v>202</v>
      </c>
      <c r="AU223" s="228" t="s">
        <v>81</v>
      </c>
      <c r="AV223" s="14" t="s">
        <v>81</v>
      </c>
      <c r="AW223" s="14" t="s">
        <v>33</v>
      </c>
      <c r="AX223" s="14" t="s">
        <v>72</v>
      </c>
      <c r="AY223" s="228" t="s">
        <v>193</v>
      </c>
    </row>
    <row r="224" spans="1:65" s="15" customFormat="1">
      <c r="B224" s="229"/>
      <c r="C224" s="230"/>
      <c r="D224" s="209" t="s">
        <v>202</v>
      </c>
      <c r="E224" s="231" t="s">
        <v>19</v>
      </c>
      <c r="F224" s="232" t="s">
        <v>208</v>
      </c>
      <c r="G224" s="230"/>
      <c r="H224" s="233">
        <v>2.5</v>
      </c>
      <c r="I224" s="234"/>
      <c r="J224" s="230"/>
      <c r="K224" s="230"/>
      <c r="L224" s="235"/>
      <c r="M224" s="236"/>
      <c r="N224" s="237"/>
      <c r="O224" s="237"/>
      <c r="P224" s="237"/>
      <c r="Q224" s="237"/>
      <c r="R224" s="237"/>
      <c r="S224" s="237"/>
      <c r="T224" s="238"/>
      <c r="AT224" s="239" t="s">
        <v>202</v>
      </c>
      <c r="AU224" s="239" t="s">
        <v>81</v>
      </c>
      <c r="AV224" s="15" t="s">
        <v>209</v>
      </c>
      <c r="AW224" s="15" t="s">
        <v>33</v>
      </c>
      <c r="AX224" s="15" t="s">
        <v>79</v>
      </c>
      <c r="AY224" s="239" t="s">
        <v>193</v>
      </c>
    </row>
    <row r="225" spans="1:65" s="2" customFormat="1" ht="21.75" customHeight="1">
      <c r="A225" s="36"/>
      <c r="B225" s="37"/>
      <c r="C225" s="194" t="s">
        <v>325</v>
      </c>
      <c r="D225" s="194" t="s">
        <v>195</v>
      </c>
      <c r="E225" s="195" t="s">
        <v>326</v>
      </c>
      <c r="F225" s="196" t="s">
        <v>327</v>
      </c>
      <c r="G225" s="197" t="s">
        <v>305</v>
      </c>
      <c r="H225" s="198">
        <v>29.024999999999999</v>
      </c>
      <c r="I225" s="199"/>
      <c r="J225" s="200">
        <f>ROUND(I225*H225,2)</f>
        <v>0</v>
      </c>
      <c r="K225" s="196" t="s">
        <v>199</v>
      </c>
      <c r="L225" s="41"/>
      <c r="M225" s="201" t="s">
        <v>19</v>
      </c>
      <c r="N225" s="202" t="s">
        <v>43</v>
      </c>
      <c r="O225" s="66"/>
      <c r="P225" s="203">
        <f>O225*H225</f>
        <v>0</v>
      </c>
      <c r="Q225" s="203">
        <v>1.0145999999999999</v>
      </c>
      <c r="R225" s="203">
        <f>Q225*H225</f>
        <v>29.448764999999998</v>
      </c>
      <c r="S225" s="203">
        <v>0</v>
      </c>
      <c r="T225" s="204">
        <f>S225*H225</f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205" t="s">
        <v>200</v>
      </c>
      <c r="AT225" s="205" t="s">
        <v>195</v>
      </c>
      <c r="AU225" s="205" t="s">
        <v>81</v>
      </c>
      <c r="AY225" s="19" t="s">
        <v>193</v>
      </c>
      <c r="BE225" s="206">
        <f>IF(N225="základní",J225,0)</f>
        <v>0</v>
      </c>
      <c r="BF225" s="206">
        <f>IF(N225="snížená",J225,0)</f>
        <v>0</v>
      </c>
      <c r="BG225" s="206">
        <f>IF(N225="zákl. přenesená",J225,0)</f>
        <v>0</v>
      </c>
      <c r="BH225" s="206">
        <f>IF(N225="sníž. přenesená",J225,0)</f>
        <v>0</v>
      </c>
      <c r="BI225" s="206">
        <f>IF(N225="nulová",J225,0)</f>
        <v>0</v>
      </c>
      <c r="BJ225" s="19" t="s">
        <v>79</v>
      </c>
      <c r="BK225" s="206">
        <f>ROUND(I225*H225,2)</f>
        <v>0</v>
      </c>
      <c r="BL225" s="19" t="s">
        <v>200</v>
      </c>
      <c r="BM225" s="205" t="s">
        <v>328</v>
      </c>
    </row>
    <row r="226" spans="1:65" s="14" customFormat="1">
      <c r="B226" s="218"/>
      <c r="C226" s="219"/>
      <c r="D226" s="209" t="s">
        <v>202</v>
      </c>
      <c r="E226" s="220" t="s">
        <v>19</v>
      </c>
      <c r="F226" s="221" t="s">
        <v>3593</v>
      </c>
      <c r="G226" s="219"/>
      <c r="H226" s="222">
        <v>29.024999999999999</v>
      </c>
      <c r="I226" s="223"/>
      <c r="J226" s="219"/>
      <c r="K226" s="219"/>
      <c r="L226" s="224"/>
      <c r="M226" s="225"/>
      <c r="N226" s="226"/>
      <c r="O226" s="226"/>
      <c r="P226" s="226"/>
      <c r="Q226" s="226"/>
      <c r="R226" s="226"/>
      <c r="S226" s="226"/>
      <c r="T226" s="227"/>
      <c r="AT226" s="228" t="s">
        <v>202</v>
      </c>
      <c r="AU226" s="228" t="s">
        <v>81</v>
      </c>
      <c r="AV226" s="14" t="s">
        <v>81</v>
      </c>
      <c r="AW226" s="14" t="s">
        <v>33</v>
      </c>
      <c r="AX226" s="14" t="s">
        <v>72</v>
      </c>
      <c r="AY226" s="228" t="s">
        <v>193</v>
      </c>
    </row>
    <row r="227" spans="1:65" s="15" customFormat="1">
      <c r="B227" s="229"/>
      <c r="C227" s="230"/>
      <c r="D227" s="209" t="s">
        <v>202</v>
      </c>
      <c r="E227" s="231" t="s">
        <v>19</v>
      </c>
      <c r="F227" s="232" t="s">
        <v>208</v>
      </c>
      <c r="G227" s="230"/>
      <c r="H227" s="233">
        <v>29.024999999999999</v>
      </c>
      <c r="I227" s="234"/>
      <c r="J227" s="230"/>
      <c r="K227" s="230"/>
      <c r="L227" s="235"/>
      <c r="M227" s="236"/>
      <c r="N227" s="237"/>
      <c r="O227" s="237"/>
      <c r="P227" s="237"/>
      <c r="Q227" s="237"/>
      <c r="R227" s="237"/>
      <c r="S227" s="237"/>
      <c r="T227" s="238"/>
      <c r="AT227" s="239" t="s">
        <v>202</v>
      </c>
      <c r="AU227" s="239" t="s">
        <v>81</v>
      </c>
      <c r="AV227" s="15" t="s">
        <v>209</v>
      </c>
      <c r="AW227" s="15" t="s">
        <v>33</v>
      </c>
      <c r="AX227" s="15" t="s">
        <v>79</v>
      </c>
      <c r="AY227" s="239" t="s">
        <v>193</v>
      </c>
    </row>
    <row r="228" spans="1:65" s="2" customFormat="1" ht="21.75" customHeight="1">
      <c r="A228" s="36"/>
      <c r="B228" s="37"/>
      <c r="C228" s="194" t="s">
        <v>7</v>
      </c>
      <c r="D228" s="194" t="s">
        <v>195</v>
      </c>
      <c r="E228" s="195" t="s">
        <v>330</v>
      </c>
      <c r="F228" s="196" t="s">
        <v>331</v>
      </c>
      <c r="G228" s="197" t="s">
        <v>305</v>
      </c>
      <c r="H228" s="198">
        <v>48.45</v>
      </c>
      <c r="I228" s="199"/>
      <c r="J228" s="200">
        <f>ROUND(I228*H228,2)</f>
        <v>0</v>
      </c>
      <c r="K228" s="196" t="s">
        <v>199</v>
      </c>
      <c r="L228" s="41"/>
      <c r="M228" s="201" t="s">
        <v>19</v>
      </c>
      <c r="N228" s="202" t="s">
        <v>43</v>
      </c>
      <c r="O228" s="66"/>
      <c r="P228" s="203">
        <f>O228*H228</f>
        <v>0</v>
      </c>
      <c r="Q228" s="203">
        <v>1.20855</v>
      </c>
      <c r="R228" s="203">
        <f>Q228*H228</f>
        <v>58.554247500000002</v>
      </c>
      <c r="S228" s="203">
        <v>0</v>
      </c>
      <c r="T228" s="204">
        <f>S228*H228</f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205" t="s">
        <v>200</v>
      </c>
      <c r="AT228" s="205" t="s">
        <v>195</v>
      </c>
      <c r="AU228" s="205" t="s">
        <v>81</v>
      </c>
      <c r="AY228" s="19" t="s">
        <v>193</v>
      </c>
      <c r="BE228" s="206">
        <f>IF(N228="základní",J228,0)</f>
        <v>0</v>
      </c>
      <c r="BF228" s="206">
        <f>IF(N228="snížená",J228,0)</f>
        <v>0</v>
      </c>
      <c r="BG228" s="206">
        <f>IF(N228="zákl. přenesená",J228,0)</f>
        <v>0</v>
      </c>
      <c r="BH228" s="206">
        <f>IF(N228="sníž. přenesená",J228,0)</f>
        <v>0</v>
      </c>
      <c r="BI228" s="206">
        <f>IF(N228="nulová",J228,0)</f>
        <v>0</v>
      </c>
      <c r="BJ228" s="19" t="s">
        <v>79</v>
      </c>
      <c r="BK228" s="206">
        <f>ROUND(I228*H228,2)</f>
        <v>0</v>
      </c>
      <c r="BL228" s="19" t="s">
        <v>200</v>
      </c>
      <c r="BM228" s="205" t="s">
        <v>332</v>
      </c>
    </row>
    <row r="229" spans="1:65" s="14" customFormat="1">
      <c r="B229" s="218"/>
      <c r="C229" s="219"/>
      <c r="D229" s="209" t="s">
        <v>202</v>
      </c>
      <c r="E229" s="220" t="s">
        <v>19</v>
      </c>
      <c r="F229" s="221" t="s">
        <v>3594</v>
      </c>
      <c r="G229" s="219"/>
      <c r="H229" s="222">
        <v>48.45</v>
      </c>
      <c r="I229" s="223"/>
      <c r="J229" s="219"/>
      <c r="K229" s="219"/>
      <c r="L229" s="224"/>
      <c r="M229" s="225"/>
      <c r="N229" s="226"/>
      <c r="O229" s="226"/>
      <c r="P229" s="226"/>
      <c r="Q229" s="226"/>
      <c r="R229" s="226"/>
      <c r="S229" s="226"/>
      <c r="T229" s="227"/>
      <c r="AT229" s="228" t="s">
        <v>202</v>
      </c>
      <c r="AU229" s="228" t="s">
        <v>81</v>
      </c>
      <c r="AV229" s="14" t="s">
        <v>81</v>
      </c>
      <c r="AW229" s="14" t="s">
        <v>33</v>
      </c>
      <c r="AX229" s="14" t="s">
        <v>72</v>
      </c>
      <c r="AY229" s="228" t="s">
        <v>193</v>
      </c>
    </row>
    <row r="230" spans="1:65" s="15" customFormat="1">
      <c r="B230" s="229"/>
      <c r="C230" s="230"/>
      <c r="D230" s="209" t="s">
        <v>202</v>
      </c>
      <c r="E230" s="231" t="s">
        <v>19</v>
      </c>
      <c r="F230" s="232" t="s">
        <v>208</v>
      </c>
      <c r="G230" s="230"/>
      <c r="H230" s="233">
        <v>48.45</v>
      </c>
      <c r="I230" s="234"/>
      <c r="J230" s="230"/>
      <c r="K230" s="230"/>
      <c r="L230" s="235"/>
      <c r="M230" s="236"/>
      <c r="N230" s="237"/>
      <c r="O230" s="237"/>
      <c r="P230" s="237"/>
      <c r="Q230" s="237"/>
      <c r="R230" s="237"/>
      <c r="S230" s="237"/>
      <c r="T230" s="238"/>
      <c r="AT230" s="239" t="s">
        <v>202</v>
      </c>
      <c r="AU230" s="239" t="s">
        <v>81</v>
      </c>
      <c r="AV230" s="15" t="s">
        <v>209</v>
      </c>
      <c r="AW230" s="15" t="s">
        <v>33</v>
      </c>
      <c r="AX230" s="15" t="s">
        <v>79</v>
      </c>
      <c r="AY230" s="239" t="s">
        <v>193</v>
      </c>
    </row>
    <row r="231" spans="1:65" s="12" customFormat="1" ht="22.9" customHeight="1">
      <c r="B231" s="178"/>
      <c r="C231" s="179"/>
      <c r="D231" s="180" t="s">
        <v>71</v>
      </c>
      <c r="E231" s="192" t="s">
        <v>209</v>
      </c>
      <c r="F231" s="192" t="s">
        <v>3595</v>
      </c>
      <c r="G231" s="179"/>
      <c r="H231" s="179"/>
      <c r="I231" s="182"/>
      <c r="J231" s="193">
        <f>BK231</f>
        <v>0</v>
      </c>
      <c r="K231" s="179"/>
      <c r="L231" s="184"/>
      <c r="M231" s="185"/>
      <c r="N231" s="186"/>
      <c r="O231" s="186"/>
      <c r="P231" s="187">
        <f>SUM(P232:P336)</f>
        <v>0</v>
      </c>
      <c r="Q231" s="186"/>
      <c r="R231" s="187">
        <f>SUM(R232:R336)</f>
        <v>138.14583495000002</v>
      </c>
      <c r="S231" s="186"/>
      <c r="T231" s="188">
        <f>SUM(T232:T336)</f>
        <v>0</v>
      </c>
      <c r="AR231" s="189" t="s">
        <v>79</v>
      </c>
      <c r="AT231" s="190" t="s">
        <v>71</v>
      </c>
      <c r="AU231" s="190" t="s">
        <v>79</v>
      </c>
      <c r="AY231" s="189" t="s">
        <v>193</v>
      </c>
      <c r="BK231" s="191">
        <f>SUM(BK232:BK336)</f>
        <v>0</v>
      </c>
    </row>
    <row r="232" spans="1:65" s="2" customFormat="1" ht="21.75" customHeight="1">
      <c r="A232" s="36"/>
      <c r="B232" s="37"/>
      <c r="C232" s="194" t="s">
        <v>335</v>
      </c>
      <c r="D232" s="194" t="s">
        <v>195</v>
      </c>
      <c r="E232" s="195" t="s">
        <v>3596</v>
      </c>
      <c r="F232" s="196" t="s">
        <v>3597</v>
      </c>
      <c r="G232" s="197" t="s">
        <v>305</v>
      </c>
      <c r="H232" s="198">
        <v>46.115000000000002</v>
      </c>
      <c r="I232" s="199"/>
      <c r="J232" s="200">
        <f>ROUND(I232*H232,2)</f>
        <v>0</v>
      </c>
      <c r="K232" s="196" t="s">
        <v>199</v>
      </c>
      <c r="L232" s="41"/>
      <c r="M232" s="201" t="s">
        <v>19</v>
      </c>
      <c r="N232" s="202" t="s">
        <v>43</v>
      </c>
      <c r="O232" s="66"/>
      <c r="P232" s="203">
        <f>O232*H232</f>
        <v>0</v>
      </c>
      <c r="Q232" s="203">
        <v>0.22158</v>
      </c>
      <c r="R232" s="203">
        <f>Q232*H232</f>
        <v>10.2181617</v>
      </c>
      <c r="S232" s="203">
        <v>0</v>
      </c>
      <c r="T232" s="204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205" t="s">
        <v>200</v>
      </c>
      <c r="AT232" s="205" t="s">
        <v>195</v>
      </c>
      <c r="AU232" s="205" t="s">
        <v>81</v>
      </c>
      <c r="AY232" s="19" t="s">
        <v>193</v>
      </c>
      <c r="BE232" s="206">
        <f>IF(N232="základní",J232,0)</f>
        <v>0</v>
      </c>
      <c r="BF232" s="206">
        <f>IF(N232="snížená",J232,0)</f>
        <v>0</v>
      </c>
      <c r="BG232" s="206">
        <f>IF(N232="zákl. přenesená",J232,0)</f>
        <v>0</v>
      </c>
      <c r="BH232" s="206">
        <f>IF(N232="sníž. přenesená",J232,0)</f>
        <v>0</v>
      </c>
      <c r="BI232" s="206">
        <f>IF(N232="nulová",J232,0)</f>
        <v>0</v>
      </c>
      <c r="BJ232" s="19" t="s">
        <v>79</v>
      </c>
      <c r="BK232" s="206">
        <f>ROUND(I232*H232,2)</f>
        <v>0</v>
      </c>
      <c r="BL232" s="19" t="s">
        <v>200</v>
      </c>
      <c r="BM232" s="205" t="s">
        <v>3598</v>
      </c>
    </row>
    <row r="233" spans="1:65" s="13" customFormat="1">
      <c r="B233" s="207"/>
      <c r="C233" s="208"/>
      <c r="D233" s="209" t="s">
        <v>202</v>
      </c>
      <c r="E233" s="210" t="s">
        <v>19</v>
      </c>
      <c r="F233" s="211" t="s">
        <v>339</v>
      </c>
      <c r="G233" s="208"/>
      <c r="H233" s="210" t="s">
        <v>19</v>
      </c>
      <c r="I233" s="212"/>
      <c r="J233" s="208"/>
      <c r="K233" s="208"/>
      <c r="L233" s="213"/>
      <c r="M233" s="214"/>
      <c r="N233" s="215"/>
      <c r="O233" s="215"/>
      <c r="P233" s="215"/>
      <c r="Q233" s="215"/>
      <c r="R233" s="215"/>
      <c r="S233" s="215"/>
      <c r="T233" s="216"/>
      <c r="AT233" s="217" t="s">
        <v>202</v>
      </c>
      <c r="AU233" s="217" t="s">
        <v>81</v>
      </c>
      <c r="AV233" s="13" t="s">
        <v>79</v>
      </c>
      <c r="AW233" s="13" t="s">
        <v>33</v>
      </c>
      <c r="AX233" s="13" t="s">
        <v>72</v>
      </c>
      <c r="AY233" s="217" t="s">
        <v>193</v>
      </c>
    </row>
    <row r="234" spans="1:65" s="14" customFormat="1">
      <c r="B234" s="218"/>
      <c r="C234" s="219"/>
      <c r="D234" s="209" t="s">
        <v>202</v>
      </c>
      <c r="E234" s="220" t="s">
        <v>19</v>
      </c>
      <c r="F234" s="221" t="s">
        <v>3599</v>
      </c>
      <c r="G234" s="219"/>
      <c r="H234" s="222">
        <v>21.597999999999999</v>
      </c>
      <c r="I234" s="223"/>
      <c r="J234" s="219"/>
      <c r="K234" s="219"/>
      <c r="L234" s="224"/>
      <c r="M234" s="225"/>
      <c r="N234" s="226"/>
      <c r="O234" s="226"/>
      <c r="P234" s="226"/>
      <c r="Q234" s="226"/>
      <c r="R234" s="226"/>
      <c r="S234" s="226"/>
      <c r="T234" s="227"/>
      <c r="AT234" s="228" t="s">
        <v>202</v>
      </c>
      <c r="AU234" s="228" t="s">
        <v>81</v>
      </c>
      <c r="AV234" s="14" t="s">
        <v>81</v>
      </c>
      <c r="AW234" s="14" t="s">
        <v>33</v>
      </c>
      <c r="AX234" s="14" t="s">
        <v>72</v>
      </c>
      <c r="AY234" s="228" t="s">
        <v>193</v>
      </c>
    </row>
    <row r="235" spans="1:65" s="13" customFormat="1">
      <c r="B235" s="207"/>
      <c r="C235" s="208"/>
      <c r="D235" s="209" t="s">
        <v>202</v>
      </c>
      <c r="E235" s="210" t="s">
        <v>19</v>
      </c>
      <c r="F235" s="211" t="s">
        <v>345</v>
      </c>
      <c r="G235" s="208"/>
      <c r="H235" s="210" t="s">
        <v>19</v>
      </c>
      <c r="I235" s="212"/>
      <c r="J235" s="208"/>
      <c r="K235" s="208"/>
      <c r="L235" s="213"/>
      <c r="M235" s="214"/>
      <c r="N235" s="215"/>
      <c r="O235" s="215"/>
      <c r="P235" s="215"/>
      <c r="Q235" s="215"/>
      <c r="R235" s="215"/>
      <c r="S235" s="215"/>
      <c r="T235" s="216"/>
      <c r="AT235" s="217" t="s">
        <v>202</v>
      </c>
      <c r="AU235" s="217" t="s">
        <v>81</v>
      </c>
      <c r="AV235" s="13" t="s">
        <v>79</v>
      </c>
      <c r="AW235" s="13" t="s">
        <v>33</v>
      </c>
      <c r="AX235" s="13" t="s">
        <v>72</v>
      </c>
      <c r="AY235" s="217" t="s">
        <v>193</v>
      </c>
    </row>
    <row r="236" spans="1:65" s="14" customFormat="1">
      <c r="B236" s="218"/>
      <c r="C236" s="219"/>
      <c r="D236" s="209" t="s">
        <v>202</v>
      </c>
      <c r="E236" s="220" t="s">
        <v>19</v>
      </c>
      <c r="F236" s="221" t="s">
        <v>3600</v>
      </c>
      <c r="G236" s="219"/>
      <c r="H236" s="222">
        <v>24.516999999999999</v>
      </c>
      <c r="I236" s="223"/>
      <c r="J236" s="219"/>
      <c r="K236" s="219"/>
      <c r="L236" s="224"/>
      <c r="M236" s="225"/>
      <c r="N236" s="226"/>
      <c r="O236" s="226"/>
      <c r="P236" s="226"/>
      <c r="Q236" s="226"/>
      <c r="R236" s="226"/>
      <c r="S236" s="226"/>
      <c r="T236" s="227"/>
      <c r="AT236" s="228" t="s">
        <v>202</v>
      </c>
      <c r="AU236" s="228" t="s">
        <v>81</v>
      </c>
      <c r="AV236" s="14" t="s">
        <v>81</v>
      </c>
      <c r="AW236" s="14" t="s">
        <v>33</v>
      </c>
      <c r="AX236" s="14" t="s">
        <v>72</v>
      </c>
      <c r="AY236" s="228" t="s">
        <v>193</v>
      </c>
    </row>
    <row r="237" spans="1:65" s="15" customFormat="1">
      <c r="B237" s="229"/>
      <c r="C237" s="230"/>
      <c r="D237" s="209" t="s">
        <v>202</v>
      </c>
      <c r="E237" s="231" t="s">
        <v>19</v>
      </c>
      <c r="F237" s="232" t="s">
        <v>208</v>
      </c>
      <c r="G237" s="230"/>
      <c r="H237" s="233">
        <v>46.115000000000002</v>
      </c>
      <c r="I237" s="234"/>
      <c r="J237" s="230"/>
      <c r="K237" s="230"/>
      <c r="L237" s="235"/>
      <c r="M237" s="236"/>
      <c r="N237" s="237"/>
      <c r="O237" s="237"/>
      <c r="P237" s="237"/>
      <c r="Q237" s="237"/>
      <c r="R237" s="237"/>
      <c r="S237" s="237"/>
      <c r="T237" s="238"/>
      <c r="AT237" s="239" t="s">
        <v>202</v>
      </c>
      <c r="AU237" s="239" t="s">
        <v>81</v>
      </c>
      <c r="AV237" s="15" t="s">
        <v>209</v>
      </c>
      <c r="AW237" s="15" t="s">
        <v>33</v>
      </c>
      <c r="AX237" s="15" t="s">
        <v>79</v>
      </c>
      <c r="AY237" s="239" t="s">
        <v>193</v>
      </c>
    </row>
    <row r="238" spans="1:65" s="2" customFormat="1" ht="21.75" customHeight="1">
      <c r="A238" s="36"/>
      <c r="B238" s="37"/>
      <c r="C238" s="194" t="s">
        <v>347</v>
      </c>
      <c r="D238" s="194" t="s">
        <v>195</v>
      </c>
      <c r="E238" s="195" t="s">
        <v>336</v>
      </c>
      <c r="F238" s="196" t="s">
        <v>337</v>
      </c>
      <c r="G238" s="197" t="s">
        <v>305</v>
      </c>
      <c r="H238" s="198">
        <v>108.699</v>
      </c>
      <c r="I238" s="199"/>
      <c r="J238" s="200">
        <f>ROUND(I238*H238,2)</f>
        <v>0</v>
      </c>
      <c r="K238" s="196" t="s">
        <v>199</v>
      </c>
      <c r="L238" s="41"/>
      <c r="M238" s="201" t="s">
        <v>19</v>
      </c>
      <c r="N238" s="202" t="s">
        <v>43</v>
      </c>
      <c r="O238" s="66"/>
      <c r="P238" s="203">
        <f>O238*H238</f>
        <v>0</v>
      </c>
      <c r="Q238" s="203">
        <v>0.30726999999999999</v>
      </c>
      <c r="R238" s="203">
        <f>Q238*H238</f>
        <v>33.399941729999995</v>
      </c>
      <c r="S238" s="203">
        <v>0</v>
      </c>
      <c r="T238" s="204">
        <f>S238*H238</f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205" t="s">
        <v>200</v>
      </c>
      <c r="AT238" s="205" t="s">
        <v>195</v>
      </c>
      <c r="AU238" s="205" t="s">
        <v>81</v>
      </c>
      <c r="AY238" s="19" t="s">
        <v>193</v>
      </c>
      <c r="BE238" s="206">
        <f>IF(N238="základní",J238,0)</f>
        <v>0</v>
      </c>
      <c r="BF238" s="206">
        <f>IF(N238="snížená",J238,0)</f>
        <v>0</v>
      </c>
      <c r="BG238" s="206">
        <f>IF(N238="zákl. přenesená",J238,0)</f>
        <v>0</v>
      </c>
      <c r="BH238" s="206">
        <f>IF(N238="sníž. přenesená",J238,0)</f>
        <v>0</v>
      </c>
      <c r="BI238" s="206">
        <f>IF(N238="nulová",J238,0)</f>
        <v>0</v>
      </c>
      <c r="BJ238" s="19" t="s">
        <v>79</v>
      </c>
      <c r="BK238" s="206">
        <f>ROUND(I238*H238,2)</f>
        <v>0</v>
      </c>
      <c r="BL238" s="19" t="s">
        <v>200</v>
      </c>
      <c r="BM238" s="205" t="s">
        <v>338</v>
      </c>
    </row>
    <row r="239" spans="1:65" s="13" customFormat="1">
      <c r="B239" s="207"/>
      <c r="C239" s="208"/>
      <c r="D239" s="209" t="s">
        <v>202</v>
      </c>
      <c r="E239" s="210" t="s">
        <v>19</v>
      </c>
      <c r="F239" s="211" t="s">
        <v>339</v>
      </c>
      <c r="G239" s="208"/>
      <c r="H239" s="210" t="s">
        <v>19</v>
      </c>
      <c r="I239" s="212"/>
      <c r="J239" s="208"/>
      <c r="K239" s="208"/>
      <c r="L239" s="213"/>
      <c r="M239" s="214"/>
      <c r="N239" s="215"/>
      <c r="O239" s="215"/>
      <c r="P239" s="215"/>
      <c r="Q239" s="215"/>
      <c r="R239" s="215"/>
      <c r="S239" s="215"/>
      <c r="T239" s="216"/>
      <c r="AT239" s="217" t="s">
        <v>202</v>
      </c>
      <c r="AU239" s="217" t="s">
        <v>81</v>
      </c>
      <c r="AV239" s="13" t="s">
        <v>79</v>
      </c>
      <c r="AW239" s="13" t="s">
        <v>33</v>
      </c>
      <c r="AX239" s="13" t="s">
        <v>72</v>
      </c>
      <c r="AY239" s="217" t="s">
        <v>193</v>
      </c>
    </row>
    <row r="240" spans="1:65" s="14" customFormat="1">
      <c r="B240" s="218"/>
      <c r="C240" s="219"/>
      <c r="D240" s="209" t="s">
        <v>202</v>
      </c>
      <c r="E240" s="220" t="s">
        <v>19</v>
      </c>
      <c r="F240" s="221" t="s">
        <v>3601</v>
      </c>
      <c r="G240" s="219"/>
      <c r="H240" s="222">
        <v>100.95</v>
      </c>
      <c r="I240" s="223"/>
      <c r="J240" s="219"/>
      <c r="K240" s="219"/>
      <c r="L240" s="224"/>
      <c r="M240" s="225"/>
      <c r="N240" s="226"/>
      <c r="O240" s="226"/>
      <c r="P240" s="226"/>
      <c r="Q240" s="226"/>
      <c r="R240" s="226"/>
      <c r="S240" s="226"/>
      <c r="T240" s="227"/>
      <c r="AT240" s="228" t="s">
        <v>202</v>
      </c>
      <c r="AU240" s="228" t="s">
        <v>81</v>
      </c>
      <c r="AV240" s="14" t="s">
        <v>81</v>
      </c>
      <c r="AW240" s="14" t="s">
        <v>33</v>
      </c>
      <c r="AX240" s="14" t="s">
        <v>72</v>
      </c>
      <c r="AY240" s="228" t="s">
        <v>193</v>
      </c>
    </row>
    <row r="241" spans="1:65" s="14" customFormat="1">
      <c r="B241" s="218"/>
      <c r="C241" s="219"/>
      <c r="D241" s="209" t="s">
        <v>202</v>
      </c>
      <c r="E241" s="220" t="s">
        <v>19</v>
      </c>
      <c r="F241" s="221" t="s">
        <v>3602</v>
      </c>
      <c r="G241" s="219"/>
      <c r="H241" s="222">
        <v>-18.541</v>
      </c>
      <c r="I241" s="223"/>
      <c r="J241" s="219"/>
      <c r="K241" s="219"/>
      <c r="L241" s="224"/>
      <c r="M241" s="225"/>
      <c r="N241" s="226"/>
      <c r="O241" s="226"/>
      <c r="P241" s="226"/>
      <c r="Q241" s="226"/>
      <c r="R241" s="226"/>
      <c r="S241" s="226"/>
      <c r="T241" s="227"/>
      <c r="AT241" s="228" t="s">
        <v>202</v>
      </c>
      <c r="AU241" s="228" t="s">
        <v>81</v>
      </c>
      <c r="AV241" s="14" t="s">
        <v>81</v>
      </c>
      <c r="AW241" s="14" t="s">
        <v>33</v>
      </c>
      <c r="AX241" s="14" t="s">
        <v>72</v>
      </c>
      <c r="AY241" s="228" t="s">
        <v>193</v>
      </c>
    </row>
    <row r="242" spans="1:65" s="15" customFormat="1">
      <c r="B242" s="229"/>
      <c r="C242" s="230"/>
      <c r="D242" s="209" t="s">
        <v>202</v>
      </c>
      <c r="E242" s="231" t="s">
        <v>19</v>
      </c>
      <c r="F242" s="232" t="s">
        <v>208</v>
      </c>
      <c r="G242" s="230"/>
      <c r="H242" s="233">
        <v>82.409000000000006</v>
      </c>
      <c r="I242" s="234"/>
      <c r="J242" s="230"/>
      <c r="K242" s="230"/>
      <c r="L242" s="235"/>
      <c r="M242" s="236"/>
      <c r="N242" s="237"/>
      <c r="O242" s="237"/>
      <c r="P242" s="237"/>
      <c r="Q242" s="237"/>
      <c r="R242" s="237"/>
      <c r="S242" s="237"/>
      <c r="T242" s="238"/>
      <c r="AT242" s="239" t="s">
        <v>202</v>
      </c>
      <c r="AU242" s="239" t="s">
        <v>81</v>
      </c>
      <c r="AV242" s="15" t="s">
        <v>209</v>
      </c>
      <c r="AW242" s="15" t="s">
        <v>33</v>
      </c>
      <c r="AX242" s="15" t="s">
        <v>72</v>
      </c>
      <c r="AY242" s="239" t="s">
        <v>193</v>
      </c>
    </row>
    <row r="243" spans="1:65" s="13" customFormat="1">
      <c r="B243" s="207"/>
      <c r="C243" s="208"/>
      <c r="D243" s="209" t="s">
        <v>202</v>
      </c>
      <c r="E243" s="210" t="s">
        <v>19</v>
      </c>
      <c r="F243" s="211" t="s">
        <v>345</v>
      </c>
      <c r="G243" s="208"/>
      <c r="H243" s="210" t="s">
        <v>19</v>
      </c>
      <c r="I243" s="212"/>
      <c r="J243" s="208"/>
      <c r="K243" s="208"/>
      <c r="L243" s="213"/>
      <c r="M243" s="214"/>
      <c r="N243" s="215"/>
      <c r="O243" s="215"/>
      <c r="P243" s="215"/>
      <c r="Q243" s="215"/>
      <c r="R243" s="215"/>
      <c r="S243" s="215"/>
      <c r="T243" s="216"/>
      <c r="AT243" s="217" t="s">
        <v>202</v>
      </c>
      <c r="AU243" s="217" t="s">
        <v>81</v>
      </c>
      <c r="AV243" s="13" t="s">
        <v>79</v>
      </c>
      <c r="AW243" s="13" t="s">
        <v>33</v>
      </c>
      <c r="AX243" s="13" t="s">
        <v>72</v>
      </c>
      <c r="AY243" s="217" t="s">
        <v>193</v>
      </c>
    </row>
    <row r="244" spans="1:65" s="14" customFormat="1">
      <c r="B244" s="218"/>
      <c r="C244" s="219"/>
      <c r="D244" s="209" t="s">
        <v>202</v>
      </c>
      <c r="E244" s="220" t="s">
        <v>19</v>
      </c>
      <c r="F244" s="221" t="s">
        <v>3603</v>
      </c>
      <c r="G244" s="219"/>
      <c r="H244" s="222">
        <v>26.29</v>
      </c>
      <c r="I244" s="223"/>
      <c r="J244" s="219"/>
      <c r="K244" s="219"/>
      <c r="L244" s="224"/>
      <c r="M244" s="225"/>
      <c r="N244" s="226"/>
      <c r="O244" s="226"/>
      <c r="P244" s="226"/>
      <c r="Q244" s="226"/>
      <c r="R244" s="226"/>
      <c r="S244" s="226"/>
      <c r="T244" s="227"/>
      <c r="AT244" s="228" t="s">
        <v>202</v>
      </c>
      <c r="AU244" s="228" t="s">
        <v>81</v>
      </c>
      <c r="AV244" s="14" t="s">
        <v>81</v>
      </c>
      <c r="AW244" s="14" t="s">
        <v>33</v>
      </c>
      <c r="AX244" s="14" t="s">
        <v>72</v>
      </c>
      <c r="AY244" s="228" t="s">
        <v>193</v>
      </c>
    </row>
    <row r="245" spans="1:65" s="15" customFormat="1">
      <c r="B245" s="229"/>
      <c r="C245" s="230"/>
      <c r="D245" s="209" t="s">
        <v>202</v>
      </c>
      <c r="E245" s="231" t="s">
        <v>19</v>
      </c>
      <c r="F245" s="232" t="s">
        <v>208</v>
      </c>
      <c r="G245" s="230"/>
      <c r="H245" s="233">
        <v>26.29</v>
      </c>
      <c r="I245" s="234"/>
      <c r="J245" s="230"/>
      <c r="K245" s="230"/>
      <c r="L245" s="235"/>
      <c r="M245" s="236"/>
      <c r="N245" s="237"/>
      <c r="O245" s="237"/>
      <c r="P245" s="237"/>
      <c r="Q245" s="237"/>
      <c r="R245" s="237"/>
      <c r="S245" s="237"/>
      <c r="T245" s="238"/>
      <c r="AT245" s="239" t="s">
        <v>202</v>
      </c>
      <c r="AU245" s="239" t="s">
        <v>81</v>
      </c>
      <c r="AV245" s="15" t="s">
        <v>209</v>
      </c>
      <c r="AW245" s="15" t="s">
        <v>33</v>
      </c>
      <c r="AX245" s="15" t="s">
        <v>72</v>
      </c>
      <c r="AY245" s="239" t="s">
        <v>193</v>
      </c>
    </row>
    <row r="246" spans="1:65" s="16" customFormat="1">
      <c r="B246" s="240"/>
      <c r="C246" s="241"/>
      <c r="D246" s="209" t="s">
        <v>202</v>
      </c>
      <c r="E246" s="242" t="s">
        <v>19</v>
      </c>
      <c r="F246" s="243" t="s">
        <v>211</v>
      </c>
      <c r="G246" s="241"/>
      <c r="H246" s="244">
        <v>108.699</v>
      </c>
      <c r="I246" s="245"/>
      <c r="J246" s="241"/>
      <c r="K246" s="241"/>
      <c r="L246" s="246"/>
      <c r="M246" s="247"/>
      <c r="N246" s="248"/>
      <c r="O246" s="248"/>
      <c r="P246" s="248"/>
      <c r="Q246" s="248"/>
      <c r="R246" s="248"/>
      <c r="S246" s="248"/>
      <c r="T246" s="249"/>
      <c r="AT246" s="250" t="s">
        <v>202</v>
      </c>
      <c r="AU246" s="250" t="s">
        <v>81</v>
      </c>
      <c r="AV246" s="16" t="s">
        <v>200</v>
      </c>
      <c r="AW246" s="16" t="s">
        <v>33</v>
      </c>
      <c r="AX246" s="16" t="s">
        <v>79</v>
      </c>
      <c r="AY246" s="250" t="s">
        <v>193</v>
      </c>
    </row>
    <row r="247" spans="1:65" s="2" customFormat="1" ht="21.75" customHeight="1">
      <c r="A247" s="36"/>
      <c r="B247" s="37"/>
      <c r="C247" s="194" t="s">
        <v>353</v>
      </c>
      <c r="D247" s="194" t="s">
        <v>195</v>
      </c>
      <c r="E247" s="195" t="s">
        <v>348</v>
      </c>
      <c r="F247" s="196" t="s">
        <v>349</v>
      </c>
      <c r="G247" s="197" t="s">
        <v>305</v>
      </c>
      <c r="H247" s="198">
        <v>16.23</v>
      </c>
      <c r="I247" s="199"/>
      <c r="J247" s="200">
        <f>ROUND(I247*H247,2)</f>
        <v>0</v>
      </c>
      <c r="K247" s="196" t="s">
        <v>199</v>
      </c>
      <c r="L247" s="41"/>
      <c r="M247" s="201" t="s">
        <v>19</v>
      </c>
      <c r="N247" s="202" t="s">
        <v>43</v>
      </c>
      <c r="O247" s="66"/>
      <c r="P247" s="203">
        <f>O247*H247</f>
        <v>0</v>
      </c>
      <c r="Q247" s="203">
        <v>0.26068000000000002</v>
      </c>
      <c r="R247" s="203">
        <f>Q247*H247</f>
        <v>4.2308364000000003</v>
      </c>
      <c r="S247" s="203">
        <v>0</v>
      </c>
      <c r="T247" s="204">
        <f>S247*H247</f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205" t="s">
        <v>200</v>
      </c>
      <c r="AT247" s="205" t="s">
        <v>195</v>
      </c>
      <c r="AU247" s="205" t="s">
        <v>81</v>
      </c>
      <c r="AY247" s="19" t="s">
        <v>193</v>
      </c>
      <c r="BE247" s="206">
        <f>IF(N247="základní",J247,0)</f>
        <v>0</v>
      </c>
      <c r="BF247" s="206">
        <f>IF(N247="snížená",J247,0)</f>
        <v>0</v>
      </c>
      <c r="BG247" s="206">
        <f>IF(N247="zákl. přenesená",J247,0)</f>
        <v>0</v>
      </c>
      <c r="BH247" s="206">
        <f>IF(N247="sníž. přenesená",J247,0)</f>
        <v>0</v>
      </c>
      <c r="BI247" s="206">
        <f>IF(N247="nulová",J247,0)</f>
        <v>0</v>
      </c>
      <c r="BJ247" s="19" t="s">
        <v>79</v>
      </c>
      <c r="BK247" s="206">
        <f>ROUND(I247*H247,2)</f>
        <v>0</v>
      </c>
      <c r="BL247" s="19" t="s">
        <v>200</v>
      </c>
      <c r="BM247" s="205" t="s">
        <v>350</v>
      </c>
    </row>
    <row r="248" spans="1:65" s="13" customFormat="1">
      <c r="B248" s="207"/>
      <c r="C248" s="208"/>
      <c r="D248" s="209" t="s">
        <v>202</v>
      </c>
      <c r="E248" s="210" t="s">
        <v>19</v>
      </c>
      <c r="F248" s="211" t="s">
        <v>351</v>
      </c>
      <c r="G248" s="208"/>
      <c r="H248" s="210" t="s">
        <v>19</v>
      </c>
      <c r="I248" s="212"/>
      <c r="J248" s="208"/>
      <c r="K248" s="208"/>
      <c r="L248" s="213"/>
      <c r="M248" s="214"/>
      <c r="N248" s="215"/>
      <c r="O248" s="215"/>
      <c r="P248" s="215"/>
      <c r="Q248" s="215"/>
      <c r="R248" s="215"/>
      <c r="S248" s="215"/>
      <c r="T248" s="216"/>
      <c r="AT248" s="217" t="s">
        <v>202</v>
      </c>
      <c r="AU248" s="217" t="s">
        <v>81</v>
      </c>
      <c r="AV248" s="13" t="s">
        <v>79</v>
      </c>
      <c r="AW248" s="13" t="s">
        <v>33</v>
      </c>
      <c r="AX248" s="13" t="s">
        <v>72</v>
      </c>
      <c r="AY248" s="217" t="s">
        <v>193</v>
      </c>
    </row>
    <row r="249" spans="1:65" s="14" customFormat="1">
      <c r="B249" s="218"/>
      <c r="C249" s="219"/>
      <c r="D249" s="209" t="s">
        <v>202</v>
      </c>
      <c r="E249" s="220" t="s">
        <v>19</v>
      </c>
      <c r="F249" s="221" t="s">
        <v>3604</v>
      </c>
      <c r="G249" s="219"/>
      <c r="H249" s="222">
        <v>16.23</v>
      </c>
      <c r="I249" s="223"/>
      <c r="J249" s="219"/>
      <c r="K249" s="219"/>
      <c r="L249" s="224"/>
      <c r="M249" s="225"/>
      <c r="N249" s="226"/>
      <c r="O249" s="226"/>
      <c r="P249" s="226"/>
      <c r="Q249" s="226"/>
      <c r="R249" s="226"/>
      <c r="S249" s="226"/>
      <c r="T249" s="227"/>
      <c r="AT249" s="228" t="s">
        <v>202</v>
      </c>
      <c r="AU249" s="228" t="s">
        <v>81</v>
      </c>
      <c r="AV249" s="14" t="s">
        <v>81</v>
      </c>
      <c r="AW249" s="14" t="s">
        <v>33</v>
      </c>
      <c r="AX249" s="14" t="s">
        <v>72</v>
      </c>
      <c r="AY249" s="228" t="s">
        <v>193</v>
      </c>
    </row>
    <row r="250" spans="1:65" s="15" customFormat="1">
      <c r="B250" s="229"/>
      <c r="C250" s="230"/>
      <c r="D250" s="209" t="s">
        <v>202</v>
      </c>
      <c r="E250" s="231" t="s">
        <v>19</v>
      </c>
      <c r="F250" s="232" t="s">
        <v>208</v>
      </c>
      <c r="G250" s="230"/>
      <c r="H250" s="233">
        <v>16.23</v>
      </c>
      <c r="I250" s="234"/>
      <c r="J250" s="230"/>
      <c r="K250" s="230"/>
      <c r="L250" s="235"/>
      <c r="M250" s="236"/>
      <c r="N250" s="237"/>
      <c r="O250" s="237"/>
      <c r="P250" s="237"/>
      <c r="Q250" s="237"/>
      <c r="R250" s="237"/>
      <c r="S250" s="237"/>
      <c r="T250" s="238"/>
      <c r="AT250" s="239" t="s">
        <v>202</v>
      </c>
      <c r="AU250" s="239" t="s">
        <v>81</v>
      </c>
      <c r="AV250" s="15" t="s">
        <v>209</v>
      </c>
      <c r="AW250" s="15" t="s">
        <v>33</v>
      </c>
      <c r="AX250" s="15" t="s">
        <v>79</v>
      </c>
      <c r="AY250" s="239" t="s">
        <v>193</v>
      </c>
    </row>
    <row r="251" spans="1:65" s="2" customFormat="1" ht="21.75" customHeight="1">
      <c r="A251" s="36"/>
      <c r="B251" s="37"/>
      <c r="C251" s="194" t="s">
        <v>361</v>
      </c>
      <c r="D251" s="194" t="s">
        <v>195</v>
      </c>
      <c r="E251" s="195" t="s">
        <v>354</v>
      </c>
      <c r="F251" s="196" t="s">
        <v>355</v>
      </c>
      <c r="G251" s="197" t="s">
        <v>305</v>
      </c>
      <c r="H251" s="198">
        <v>219.512</v>
      </c>
      <c r="I251" s="199"/>
      <c r="J251" s="200">
        <f>ROUND(I251*H251,2)</f>
        <v>0</v>
      </c>
      <c r="K251" s="196" t="s">
        <v>199</v>
      </c>
      <c r="L251" s="41"/>
      <c r="M251" s="201" t="s">
        <v>19</v>
      </c>
      <c r="N251" s="202" t="s">
        <v>43</v>
      </c>
      <c r="O251" s="66"/>
      <c r="P251" s="203">
        <f>O251*H251</f>
        <v>0</v>
      </c>
      <c r="Q251" s="203">
        <v>0.30962000000000001</v>
      </c>
      <c r="R251" s="203">
        <f>Q251*H251</f>
        <v>67.965305439999995</v>
      </c>
      <c r="S251" s="203">
        <v>0</v>
      </c>
      <c r="T251" s="204">
        <f>S251*H251</f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205" t="s">
        <v>200</v>
      </c>
      <c r="AT251" s="205" t="s">
        <v>195</v>
      </c>
      <c r="AU251" s="205" t="s">
        <v>81</v>
      </c>
      <c r="AY251" s="19" t="s">
        <v>193</v>
      </c>
      <c r="BE251" s="206">
        <f>IF(N251="základní",J251,0)</f>
        <v>0</v>
      </c>
      <c r="BF251" s="206">
        <f>IF(N251="snížená",J251,0)</f>
        <v>0</v>
      </c>
      <c r="BG251" s="206">
        <f>IF(N251="zákl. přenesená",J251,0)</f>
        <v>0</v>
      </c>
      <c r="BH251" s="206">
        <f>IF(N251="sníž. přenesená",J251,0)</f>
        <v>0</v>
      </c>
      <c r="BI251" s="206">
        <f>IF(N251="nulová",J251,0)</f>
        <v>0</v>
      </c>
      <c r="BJ251" s="19" t="s">
        <v>79</v>
      </c>
      <c r="BK251" s="206">
        <f>ROUND(I251*H251,2)</f>
        <v>0</v>
      </c>
      <c r="BL251" s="19" t="s">
        <v>200</v>
      </c>
      <c r="BM251" s="205" t="s">
        <v>356</v>
      </c>
    </row>
    <row r="252" spans="1:65" s="13" customFormat="1">
      <c r="B252" s="207"/>
      <c r="C252" s="208"/>
      <c r="D252" s="209" t="s">
        <v>202</v>
      </c>
      <c r="E252" s="210" t="s">
        <v>19</v>
      </c>
      <c r="F252" s="211" t="s">
        <v>339</v>
      </c>
      <c r="G252" s="208"/>
      <c r="H252" s="210" t="s">
        <v>19</v>
      </c>
      <c r="I252" s="212"/>
      <c r="J252" s="208"/>
      <c r="K252" s="208"/>
      <c r="L252" s="213"/>
      <c r="M252" s="214"/>
      <c r="N252" s="215"/>
      <c r="O252" s="215"/>
      <c r="P252" s="215"/>
      <c r="Q252" s="215"/>
      <c r="R252" s="215"/>
      <c r="S252" s="215"/>
      <c r="T252" s="216"/>
      <c r="AT252" s="217" t="s">
        <v>202</v>
      </c>
      <c r="AU252" s="217" t="s">
        <v>81</v>
      </c>
      <c r="AV252" s="13" t="s">
        <v>79</v>
      </c>
      <c r="AW252" s="13" t="s">
        <v>33</v>
      </c>
      <c r="AX252" s="13" t="s">
        <v>72</v>
      </c>
      <c r="AY252" s="217" t="s">
        <v>193</v>
      </c>
    </row>
    <row r="253" spans="1:65" s="14" customFormat="1">
      <c r="B253" s="218"/>
      <c r="C253" s="219"/>
      <c r="D253" s="209" t="s">
        <v>202</v>
      </c>
      <c r="E253" s="220" t="s">
        <v>19</v>
      </c>
      <c r="F253" s="221" t="s">
        <v>357</v>
      </c>
      <c r="G253" s="219"/>
      <c r="H253" s="222">
        <v>179.3</v>
      </c>
      <c r="I253" s="223"/>
      <c r="J253" s="219"/>
      <c r="K253" s="219"/>
      <c r="L253" s="224"/>
      <c r="M253" s="225"/>
      <c r="N253" s="226"/>
      <c r="O253" s="226"/>
      <c r="P253" s="226"/>
      <c r="Q253" s="226"/>
      <c r="R253" s="226"/>
      <c r="S253" s="226"/>
      <c r="T253" s="227"/>
      <c r="AT253" s="228" t="s">
        <v>202</v>
      </c>
      <c r="AU253" s="228" t="s">
        <v>81</v>
      </c>
      <c r="AV253" s="14" t="s">
        <v>81</v>
      </c>
      <c r="AW253" s="14" t="s">
        <v>33</v>
      </c>
      <c r="AX253" s="14" t="s">
        <v>72</v>
      </c>
      <c r="AY253" s="228" t="s">
        <v>193</v>
      </c>
    </row>
    <row r="254" spans="1:65" s="14" customFormat="1">
      <c r="B254" s="218"/>
      <c r="C254" s="219"/>
      <c r="D254" s="209" t="s">
        <v>202</v>
      </c>
      <c r="E254" s="220" t="s">
        <v>19</v>
      </c>
      <c r="F254" s="221" t="s">
        <v>3605</v>
      </c>
      <c r="G254" s="219"/>
      <c r="H254" s="222">
        <v>-30.088000000000001</v>
      </c>
      <c r="I254" s="223"/>
      <c r="J254" s="219"/>
      <c r="K254" s="219"/>
      <c r="L254" s="224"/>
      <c r="M254" s="225"/>
      <c r="N254" s="226"/>
      <c r="O254" s="226"/>
      <c r="P254" s="226"/>
      <c r="Q254" s="226"/>
      <c r="R254" s="226"/>
      <c r="S254" s="226"/>
      <c r="T254" s="227"/>
      <c r="AT254" s="228" t="s">
        <v>202</v>
      </c>
      <c r="AU254" s="228" t="s">
        <v>81</v>
      </c>
      <c r="AV254" s="14" t="s">
        <v>81</v>
      </c>
      <c r="AW254" s="14" t="s">
        <v>33</v>
      </c>
      <c r="AX254" s="14" t="s">
        <v>72</v>
      </c>
      <c r="AY254" s="228" t="s">
        <v>193</v>
      </c>
    </row>
    <row r="255" spans="1:65" s="15" customFormat="1">
      <c r="B255" s="229"/>
      <c r="C255" s="230"/>
      <c r="D255" s="209" t="s">
        <v>202</v>
      </c>
      <c r="E255" s="231" t="s">
        <v>19</v>
      </c>
      <c r="F255" s="232" t="s">
        <v>208</v>
      </c>
      <c r="G255" s="230"/>
      <c r="H255" s="233">
        <v>149.21199999999999</v>
      </c>
      <c r="I255" s="234"/>
      <c r="J255" s="230"/>
      <c r="K255" s="230"/>
      <c r="L255" s="235"/>
      <c r="M255" s="236"/>
      <c r="N255" s="237"/>
      <c r="O255" s="237"/>
      <c r="P255" s="237"/>
      <c r="Q255" s="237"/>
      <c r="R255" s="237"/>
      <c r="S255" s="237"/>
      <c r="T255" s="238"/>
      <c r="AT255" s="239" t="s">
        <v>202</v>
      </c>
      <c r="AU255" s="239" t="s">
        <v>81</v>
      </c>
      <c r="AV255" s="15" t="s">
        <v>209</v>
      </c>
      <c r="AW255" s="15" t="s">
        <v>33</v>
      </c>
      <c r="AX255" s="15" t="s">
        <v>72</v>
      </c>
      <c r="AY255" s="239" t="s">
        <v>193</v>
      </c>
    </row>
    <row r="256" spans="1:65" s="13" customFormat="1">
      <c r="B256" s="207"/>
      <c r="C256" s="208"/>
      <c r="D256" s="209" t="s">
        <v>202</v>
      </c>
      <c r="E256" s="210" t="s">
        <v>19</v>
      </c>
      <c r="F256" s="211" t="s">
        <v>345</v>
      </c>
      <c r="G256" s="208"/>
      <c r="H256" s="210" t="s">
        <v>19</v>
      </c>
      <c r="I256" s="212"/>
      <c r="J256" s="208"/>
      <c r="K256" s="208"/>
      <c r="L256" s="213"/>
      <c r="M256" s="214"/>
      <c r="N256" s="215"/>
      <c r="O256" s="215"/>
      <c r="P256" s="215"/>
      <c r="Q256" s="215"/>
      <c r="R256" s="215"/>
      <c r="S256" s="215"/>
      <c r="T256" s="216"/>
      <c r="AT256" s="217" t="s">
        <v>202</v>
      </c>
      <c r="AU256" s="217" t="s">
        <v>81</v>
      </c>
      <c r="AV256" s="13" t="s">
        <v>79</v>
      </c>
      <c r="AW256" s="13" t="s">
        <v>33</v>
      </c>
      <c r="AX256" s="13" t="s">
        <v>72</v>
      </c>
      <c r="AY256" s="217" t="s">
        <v>193</v>
      </c>
    </row>
    <row r="257" spans="1:65" s="14" customFormat="1">
      <c r="B257" s="218"/>
      <c r="C257" s="219"/>
      <c r="D257" s="209" t="s">
        <v>202</v>
      </c>
      <c r="E257" s="220" t="s">
        <v>19</v>
      </c>
      <c r="F257" s="221" t="s">
        <v>3606</v>
      </c>
      <c r="G257" s="219"/>
      <c r="H257" s="222">
        <v>74.8</v>
      </c>
      <c r="I257" s="223"/>
      <c r="J257" s="219"/>
      <c r="K257" s="219"/>
      <c r="L257" s="224"/>
      <c r="M257" s="225"/>
      <c r="N257" s="226"/>
      <c r="O257" s="226"/>
      <c r="P257" s="226"/>
      <c r="Q257" s="226"/>
      <c r="R257" s="226"/>
      <c r="S257" s="226"/>
      <c r="T257" s="227"/>
      <c r="AT257" s="228" t="s">
        <v>202</v>
      </c>
      <c r="AU257" s="228" t="s">
        <v>81</v>
      </c>
      <c r="AV257" s="14" t="s">
        <v>81</v>
      </c>
      <c r="AW257" s="14" t="s">
        <v>33</v>
      </c>
      <c r="AX257" s="14" t="s">
        <v>72</v>
      </c>
      <c r="AY257" s="228" t="s">
        <v>193</v>
      </c>
    </row>
    <row r="258" spans="1:65" s="14" customFormat="1">
      <c r="B258" s="218"/>
      <c r="C258" s="219"/>
      <c r="D258" s="209" t="s">
        <v>202</v>
      </c>
      <c r="E258" s="220" t="s">
        <v>19</v>
      </c>
      <c r="F258" s="221" t="s">
        <v>360</v>
      </c>
      <c r="G258" s="219"/>
      <c r="H258" s="222">
        <v>-4.5</v>
      </c>
      <c r="I258" s="223"/>
      <c r="J258" s="219"/>
      <c r="K258" s="219"/>
      <c r="L258" s="224"/>
      <c r="M258" s="225"/>
      <c r="N258" s="226"/>
      <c r="O258" s="226"/>
      <c r="P258" s="226"/>
      <c r="Q258" s="226"/>
      <c r="R258" s="226"/>
      <c r="S258" s="226"/>
      <c r="T258" s="227"/>
      <c r="AT258" s="228" t="s">
        <v>202</v>
      </c>
      <c r="AU258" s="228" t="s">
        <v>81</v>
      </c>
      <c r="AV258" s="14" t="s">
        <v>81</v>
      </c>
      <c r="AW258" s="14" t="s">
        <v>33</v>
      </c>
      <c r="AX258" s="14" t="s">
        <v>72</v>
      </c>
      <c r="AY258" s="228" t="s">
        <v>193</v>
      </c>
    </row>
    <row r="259" spans="1:65" s="15" customFormat="1">
      <c r="B259" s="229"/>
      <c r="C259" s="230"/>
      <c r="D259" s="209" t="s">
        <v>202</v>
      </c>
      <c r="E259" s="231" t="s">
        <v>19</v>
      </c>
      <c r="F259" s="232" t="s">
        <v>208</v>
      </c>
      <c r="G259" s="230"/>
      <c r="H259" s="233">
        <v>70.3</v>
      </c>
      <c r="I259" s="234"/>
      <c r="J259" s="230"/>
      <c r="K259" s="230"/>
      <c r="L259" s="235"/>
      <c r="M259" s="236"/>
      <c r="N259" s="237"/>
      <c r="O259" s="237"/>
      <c r="P259" s="237"/>
      <c r="Q259" s="237"/>
      <c r="R259" s="237"/>
      <c r="S259" s="237"/>
      <c r="T259" s="238"/>
      <c r="AT259" s="239" t="s">
        <v>202</v>
      </c>
      <c r="AU259" s="239" t="s">
        <v>81</v>
      </c>
      <c r="AV259" s="15" t="s">
        <v>209</v>
      </c>
      <c r="AW259" s="15" t="s">
        <v>33</v>
      </c>
      <c r="AX259" s="15" t="s">
        <v>72</v>
      </c>
      <c r="AY259" s="239" t="s">
        <v>193</v>
      </c>
    </row>
    <row r="260" spans="1:65" s="16" customFormat="1">
      <c r="B260" s="240"/>
      <c r="C260" s="241"/>
      <c r="D260" s="209" t="s">
        <v>202</v>
      </c>
      <c r="E260" s="242" t="s">
        <v>19</v>
      </c>
      <c r="F260" s="243" t="s">
        <v>211</v>
      </c>
      <c r="G260" s="241"/>
      <c r="H260" s="244">
        <v>219.512</v>
      </c>
      <c r="I260" s="245"/>
      <c r="J260" s="241"/>
      <c r="K260" s="241"/>
      <c r="L260" s="246"/>
      <c r="M260" s="247"/>
      <c r="N260" s="248"/>
      <c r="O260" s="248"/>
      <c r="P260" s="248"/>
      <c r="Q260" s="248"/>
      <c r="R260" s="248"/>
      <c r="S260" s="248"/>
      <c r="T260" s="249"/>
      <c r="AT260" s="250" t="s">
        <v>202</v>
      </c>
      <c r="AU260" s="250" t="s">
        <v>81</v>
      </c>
      <c r="AV260" s="16" t="s">
        <v>200</v>
      </c>
      <c r="AW260" s="16" t="s">
        <v>33</v>
      </c>
      <c r="AX260" s="16" t="s">
        <v>79</v>
      </c>
      <c r="AY260" s="250" t="s">
        <v>193</v>
      </c>
    </row>
    <row r="261" spans="1:65" s="2" customFormat="1" ht="16.5" customHeight="1">
      <c r="A261" s="36"/>
      <c r="B261" s="37"/>
      <c r="C261" s="194" t="s">
        <v>369</v>
      </c>
      <c r="D261" s="194" t="s">
        <v>195</v>
      </c>
      <c r="E261" s="195" t="s">
        <v>362</v>
      </c>
      <c r="F261" s="196" t="s">
        <v>363</v>
      </c>
      <c r="G261" s="197" t="s">
        <v>305</v>
      </c>
      <c r="H261" s="198">
        <v>6.4390000000000001</v>
      </c>
      <c r="I261" s="199"/>
      <c r="J261" s="200">
        <f>ROUND(I261*H261,2)</f>
        <v>0</v>
      </c>
      <c r="K261" s="196" t="s">
        <v>199</v>
      </c>
      <c r="L261" s="41"/>
      <c r="M261" s="201" t="s">
        <v>19</v>
      </c>
      <c r="N261" s="202" t="s">
        <v>43</v>
      </c>
      <c r="O261" s="66"/>
      <c r="P261" s="203">
        <f>O261*H261</f>
        <v>0</v>
      </c>
      <c r="Q261" s="203">
        <v>8.6800000000000002E-2</v>
      </c>
      <c r="R261" s="203">
        <f>Q261*H261</f>
        <v>0.55890519999999999</v>
      </c>
      <c r="S261" s="203">
        <v>0</v>
      </c>
      <c r="T261" s="204">
        <f>S261*H261</f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205" t="s">
        <v>200</v>
      </c>
      <c r="AT261" s="205" t="s">
        <v>195</v>
      </c>
      <c r="AU261" s="205" t="s">
        <v>81</v>
      </c>
      <c r="AY261" s="19" t="s">
        <v>193</v>
      </c>
      <c r="BE261" s="206">
        <f>IF(N261="základní",J261,0)</f>
        <v>0</v>
      </c>
      <c r="BF261" s="206">
        <f>IF(N261="snížená",J261,0)</f>
        <v>0</v>
      </c>
      <c r="BG261" s="206">
        <f>IF(N261="zákl. přenesená",J261,0)</f>
        <v>0</v>
      </c>
      <c r="BH261" s="206">
        <f>IF(N261="sníž. přenesená",J261,0)</f>
        <v>0</v>
      </c>
      <c r="BI261" s="206">
        <f>IF(N261="nulová",J261,0)</f>
        <v>0</v>
      </c>
      <c r="BJ261" s="19" t="s">
        <v>79</v>
      </c>
      <c r="BK261" s="206">
        <f>ROUND(I261*H261,2)</f>
        <v>0</v>
      </c>
      <c r="BL261" s="19" t="s">
        <v>200</v>
      </c>
      <c r="BM261" s="205" t="s">
        <v>364</v>
      </c>
    </row>
    <row r="262" spans="1:65" s="13" customFormat="1">
      <c r="B262" s="207"/>
      <c r="C262" s="208"/>
      <c r="D262" s="209" t="s">
        <v>202</v>
      </c>
      <c r="E262" s="210" t="s">
        <v>19</v>
      </c>
      <c r="F262" s="211" t="s">
        <v>365</v>
      </c>
      <c r="G262" s="208"/>
      <c r="H262" s="210" t="s">
        <v>19</v>
      </c>
      <c r="I262" s="212"/>
      <c r="J262" s="208"/>
      <c r="K262" s="208"/>
      <c r="L262" s="213"/>
      <c r="M262" s="214"/>
      <c r="N262" s="215"/>
      <c r="O262" s="215"/>
      <c r="P262" s="215"/>
      <c r="Q262" s="215"/>
      <c r="R262" s="215"/>
      <c r="S262" s="215"/>
      <c r="T262" s="216"/>
      <c r="AT262" s="217" t="s">
        <v>202</v>
      </c>
      <c r="AU262" s="217" t="s">
        <v>81</v>
      </c>
      <c r="AV262" s="13" t="s">
        <v>79</v>
      </c>
      <c r="AW262" s="13" t="s">
        <v>33</v>
      </c>
      <c r="AX262" s="13" t="s">
        <v>72</v>
      </c>
      <c r="AY262" s="217" t="s">
        <v>193</v>
      </c>
    </row>
    <row r="263" spans="1:65" s="14" customFormat="1">
      <c r="B263" s="218"/>
      <c r="C263" s="219"/>
      <c r="D263" s="209" t="s">
        <v>202</v>
      </c>
      <c r="E263" s="220" t="s">
        <v>19</v>
      </c>
      <c r="F263" s="221" t="s">
        <v>3607</v>
      </c>
      <c r="G263" s="219"/>
      <c r="H263" s="222">
        <v>0.72099999999999997</v>
      </c>
      <c r="I263" s="223"/>
      <c r="J263" s="219"/>
      <c r="K263" s="219"/>
      <c r="L263" s="224"/>
      <c r="M263" s="225"/>
      <c r="N263" s="226"/>
      <c r="O263" s="226"/>
      <c r="P263" s="226"/>
      <c r="Q263" s="226"/>
      <c r="R263" s="226"/>
      <c r="S263" s="226"/>
      <c r="T263" s="227"/>
      <c r="AT263" s="228" t="s">
        <v>202</v>
      </c>
      <c r="AU263" s="228" t="s">
        <v>81</v>
      </c>
      <c r="AV263" s="14" t="s">
        <v>81</v>
      </c>
      <c r="AW263" s="14" t="s">
        <v>33</v>
      </c>
      <c r="AX263" s="14" t="s">
        <v>72</v>
      </c>
      <c r="AY263" s="228" t="s">
        <v>193</v>
      </c>
    </row>
    <row r="264" spans="1:65" s="14" customFormat="1">
      <c r="B264" s="218"/>
      <c r="C264" s="219"/>
      <c r="D264" s="209" t="s">
        <v>202</v>
      </c>
      <c r="E264" s="220" t="s">
        <v>19</v>
      </c>
      <c r="F264" s="221" t="s">
        <v>3608</v>
      </c>
      <c r="G264" s="219"/>
      <c r="H264" s="222">
        <v>1.5720000000000001</v>
      </c>
      <c r="I264" s="223"/>
      <c r="J264" s="219"/>
      <c r="K264" s="219"/>
      <c r="L264" s="224"/>
      <c r="M264" s="225"/>
      <c r="N264" s="226"/>
      <c r="O264" s="226"/>
      <c r="P264" s="226"/>
      <c r="Q264" s="226"/>
      <c r="R264" s="226"/>
      <c r="S264" s="226"/>
      <c r="T264" s="227"/>
      <c r="AT264" s="228" t="s">
        <v>202</v>
      </c>
      <c r="AU264" s="228" t="s">
        <v>81</v>
      </c>
      <c r="AV264" s="14" t="s">
        <v>81</v>
      </c>
      <c r="AW264" s="14" t="s">
        <v>33</v>
      </c>
      <c r="AX264" s="14" t="s">
        <v>72</v>
      </c>
      <c r="AY264" s="228" t="s">
        <v>193</v>
      </c>
    </row>
    <row r="265" spans="1:65" s="14" customFormat="1">
      <c r="B265" s="218"/>
      <c r="C265" s="219"/>
      <c r="D265" s="209" t="s">
        <v>202</v>
      </c>
      <c r="E265" s="220" t="s">
        <v>19</v>
      </c>
      <c r="F265" s="221" t="s">
        <v>3609</v>
      </c>
      <c r="G265" s="219"/>
      <c r="H265" s="222">
        <v>0.72399999999999998</v>
      </c>
      <c r="I265" s="223"/>
      <c r="J265" s="219"/>
      <c r="K265" s="219"/>
      <c r="L265" s="224"/>
      <c r="M265" s="225"/>
      <c r="N265" s="226"/>
      <c r="O265" s="226"/>
      <c r="P265" s="226"/>
      <c r="Q265" s="226"/>
      <c r="R265" s="226"/>
      <c r="S265" s="226"/>
      <c r="T265" s="227"/>
      <c r="AT265" s="228" t="s">
        <v>202</v>
      </c>
      <c r="AU265" s="228" t="s">
        <v>81</v>
      </c>
      <c r="AV265" s="14" t="s">
        <v>81</v>
      </c>
      <c r="AW265" s="14" t="s">
        <v>33</v>
      </c>
      <c r="AX265" s="14" t="s">
        <v>72</v>
      </c>
      <c r="AY265" s="228" t="s">
        <v>193</v>
      </c>
    </row>
    <row r="266" spans="1:65" s="14" customFormat="1">
      <c r="B266" s="218"/>
      <c r="C266" s="219"/>
      <c r="D266" s="209" t="s">
        <v>202</v>
      </c>
      <c r="E266" s="220" t="s">
        <v>19</v>
      </c>
      <c r="F266" s="221" t="s">
        <v>3610</v>
      </c>
      <c r="G266" s="219"/>
      <c r="H266" s="222">
        <v>1.0740000000000001</v>
      </c>
      <c r="I266" s="223"/>
      <c r="J266" s="219"/>
      <c r="K266" s="219"/>
      <c r="L266" s="224"/>
      <c r="M266" s="225"/>
      <c r="N266" s="226"/>
      <c r="O266" s="226"/>
      <c r="P266" s="226"/>
      <c r="Q266" s="226"/>
      <c r="R266" s="226"/>
      <c r="S266" s="226"/>
      <c r="T266" s="227"/>
      <c r="AT266" s="228" t="s">
        <v>202</v>
      </c>
      <c r="AU266" s="228" t="s">
        <v>81</v>
      </c>
      <c r="AV266" s="14" t="s">
        <v>81</v>
      </c>
      <c r="AW266" s="14" t="s">
        <v>33</v>
      </c>
      <c r="AX266" s="14" t="s">
        <v>72</v>
      </c>
      <c r="AY266" s="228" t="s">
        <v>193</v>
      </c>
    </row>
    <row r="267" spans="1:65" s="14" customFormat="1">
      <c r="B267" s="218"/>
      <c r="C267" s="219"/>
      <c r="D267" s="209" t="s">
        <v>202</v>
      </c>
      <c r="E267" s="220" t="s">
        <v>19</v>
      </c>
      <c r="F267" s="221" t="s">
        <v>3611</v>
      </c>
      <c r="G267" s="219"/>
      <c r="H267" s="222">
        <v>0.75700000000000001</v>
      </c>
      <c r="I267" s="223"/>
      <c r="J267" s="219"/>
      <c r="K267" s="219"/>
      <c r="L267" s="224"/>
      <c r="M267" s="225"/>
      <c r="N267" s="226"/>
      <c r="O267" s="226"/>
      <c r="P267" s="226"/>
      <c r="Q267" s="226"/>
      <c r="R267" s="226"/>
      <c r="S267" s="226"/>
      <c r="T267" s="227"/>
      <c r="AT267" s="228" t="s">
        <v>202</v>
      </c>
      <c r="AU267" s="228" t="s">
        <v>81</v>
      </c>
      <c r="AV267" s="14" t="s">
        <v>81</v>
      </c>
      <c r="AW267" s="14" t="s">
        <v>33</v>
      </c>
      <c r="AX267" s="14" t="s">
        <v>72</v>
      </c>
      <c r="AY267" s="228" t="s">
        <v>193</v>
      </c>
    </row>
    <row r="268" spans="1:65" s="14" customFormat="1">
      <c r="B268" s="218"/>
      <c r="C268" s="219"/>
      <c r="D268" s="209" t="s">
        <v>202</v>
      </c>
      <c r="E268" s="220" t="s">
        <v>19</v>
      </c>
      <c r="F268" s="221" t="s">
        <v>3612</v>
      </c>
      <c r="G268" s="219"/>
      <c r="H268" s="222">
        <v>1.054</v>
      </c>
      <c r="I268" s="223"/>
      <c r="J268" s="219"/>
      <c r="K268" s="219"/>
      <c r="L268" s="224"/>
      <c r="M268" s="225"/>
      <c r="N268" s="226"/>
      <c r="O268" s="226"/>
      <c r="P268" s="226"/>
      <c r="Q268" s="226"/>
      <c r="R268" s="226"/>
      <c r="S268" s="226"/>
      <c r="T268" s="227"/>
      <c r="AT268" s="228" t="s">
        <v>202</v>
      </c>
      <c r="AU268" s="228" t="s">
        <v>81</v>
      </c>
      <c r="AV268" s="14" t="s">
        <v>81</v>
      </c>
      <c r="AW268" s="14" t="s">
        <v>33</v>
      </c>
      <c r="AX268" s="14" t="s">
        <v>72</v>
      </c>
      <c r="AY268" s="228" t="s">
        <v>193</v>
      </c>
    </row>
    <row r="269" spans="1:65" s="15" customFormat="1">
      <c r="B269" s="229"/>
      <c r="C269" s="230"/>
      <c r="D269" s="209" t="s">
        <v>202</v>
      </c>
      <c r="E269" s="231" t="s">
        <v>19</v>
      </c>
      <c r="F269" s="232" t="s">
        <v>208</v>
      </c>
      <c r="G269" s="230"/>
      <c r="H269" s="233">
        <v>5.9020000000000001</v>
      </c>
      <c r="I269" s="234"/>
      <c r="J269" s="230"/>
      <c r="K269" s="230"/>
      <c r="L269" s="235"/>
      <c r="M269" s="236"/>
      <c r="N269" s="237"/>
      <c r="O269" s="237"/>
      <c r="P269" s="237"/>
      <c r="Q269" s="237"/>
      <c r="R269" s="237"/>
      <c r="S269" s="237"/>
      <c r="T269" s="238"/>
      <c r="AT269" s="239" t="s">
        <v>202</v>
      </c>
      <c r="AU269" s="239" t="s">
        <v>81</v>
      </c>
      <c r="AV269" s="15" t="s">
        <v>209</v>
      </c>
      <c r="AW269" s="15" t="s">
        <v>33</v>
      </c>
      <c r="AX269" s="15" t="s">
        <v>72</v>
      </c>
      <c r="AY269" s="239" t="s">
        <v>193</v>
      </c>
    </row>
    <row r="270" spans="1:65" s="13" customFormat="1">
      <c r="B270" s="207"/>
      <c r="C270" s="208"/>
      <c r="D270" s="209" t="s">
        <v>202</v>
      </c>
      <c r="E270" s="210" t="s">
        <v>19</v>
      </c>
      <c r="F270" s="211" t="s">
        <v>368</v>
      </c>
      <c r="G270" s="208"/>
      <c r="H270" s="210" t="s">
        <v>19</v>
      </c>
      <c r="I270" s="212"/>
      <c r="J270" s="208"/>
      <c r="K270" s="208"/>
      <c r="L270" s="213"/>
      <c r="M270" s="214"/>
      <c r="N270" s="215"/>
      <c r="O270" s="215"/>
      <c r="P270" s="215"/>
      <c r="Q270" s="215"/>
      <c r="R270" s="215"/>
      <c r="S270" s="215"/>
      <c r="T270" s="216"/>
      <c r="AT270" s="217" t="s">
        <v>202</v>
      </c>
      <c r="AU270" s="217" t="s">
        <v>81</v>
      </c>
      <c r="AV270" s="13" t="s">
        <v>79</v>
      </c>
      <c r="AW270" s="13" t="s">
        <v>33</v>
      </c>
      <c r="AX270" s="13" t="s">
        <v>72</v>
      </c>
      <c r="AY270" s="217" t="s">
        <v>193</v>
      </c>
    </row>
    <row r="271" spans="1:65" s="14" customFormat="1">
      <c r="B271" s="218"/>
      <c r="C271" s="219"/>
      <c r="D271" s="209" t="s">
        <v>202</v>
      </c>
      <c r="E271" s="220" t="s">
        <v>19</v>
      </c>
      <c r="F271" s="221" t="s">
        <v>366</v>
      </c>
      <c r="G271" s="219"/>
      <c r="H271" s="222">
        <v>0.53700000000000003</v>
      </c>
      <c r="I271" s="223"/>
      <c r="J271" s="219"/>
      <c r="K271" s="219"/>
      <c r="L271" s="224"/>
      <c r="M271" s="225"/>
      <c r="N271" s="226"/>
      <c r="O271" s="226"/>
      <c r="P271" s="226"/>
      <c r="Q271" s="226"/>
      <c r="R271" s="226"/>
      <c r="S271" s="226"/>
      <c r="T271" s="227"/>
      <c r="AT271" s="228" t="s">
        <v>202</v>
      </c>
      <c r="AU271" s="228" t="s">
        <v>81</v>
      </c>
      <c r="AV271" s="14" t="s">
        <v>81</v>
      </c>
      <c r="AW271" s="14" t="s">
        <v>33</v>
      </c>
      <c r="AX271" s="14" t="s">
        <v>72</v>
      </c>
      <c r="AY271" s="228" t="s">
        <v>193</v>
      </c>
    </row>
    <row r="272" spans="1:65" s="15" customFormat="1">
      <c r="B272" s="229"/>
      <c r="C272" s="230"/>
      <c r="D272" s="209" t="s">
        <v>202</v>
      </c>
      <c r="E272" s="231" t="s">
        <v>19</v>
      </c>
      <c r="F272" s="232" t="s">
        <v>208</v>
      </c>
      <c r="G272" s="230"/>
      <c r="H272" s="233">
        <v>0.53700000000000003</v>
      </c>
      <c r="I272" s="234"/>
      <c r="J272" s="230"/>
      <c r="K272" s="230"/>
      <c r="L272" s="235"/>
      <c r="M272" s="236"/>
      <c r="N272" s="237"/>
      <c r="O272" s="237"/>
      <c r="P272" s="237"/>
      <c r="Q272" s="237"/>
      <c r="R272" s="237"/>
      <c r="S272" s="237"/>
      <c r="T272" s="238"/>
      <c r="AT272" s="239" t="s">
        <v>202</v>
      </c>
      <c r="AU272" s="239" t="s">
        <v>81</v>
      </c>
      <c r="AV272" s="15" t="s">
        <v>209</v>
      </c>
      <c r="AW272" s="15" t="s">
        <v>33</v>
      </c>
      <c r="AX272" s="15" t="s">
        <v>72</v>
      </c>
      <c r="AY272" s="239" t="s">
        <v>193</v>
      </c>
    </row>
    <row r="273" spans="1:65" s="16" customFormat="1">
      <c r="B273" s="240"/>
      <c r="C273" s="241"/>
      <c r="D273" s="209" t="s">
        <v>202</v>
      </c>
      <c r="E273" s="242" t="s">
        <v>19</v>
      </c>
      <c r="F273" s="243" t="s">
        <v>211</v>
      </c>
      <c r="G273" s="241"/>
      <c r="H273" s="244">
        <v>6.4390000000000001</v>
      </c>
      <c r="I273" s="245"/>
      <c r="J273" s="241"/>
      <c r="K273" s="241"/>
      <c r="L273" s="246"/>
      <c r="M273" s="247"/>
      <c r="N273" s="248"/>
      <c r="O273" s="248"/>
      <c r="P273" s="248"/>
      <c r="Q273" s="248"/>
      <c r="R273" s="248"/>
      <c r="S273" s="248"/>
      <c r="T273" s="249"/>
      <c r="AT273" s="250" t="s">
        <v>202</v>
      </c>
      <c r="AU273" s="250" t="s">
        <v>81</v>
      </c>
      <c r="AV273" s="16" t="s">
        <v>200</v>
      </c>
      <c r="AW273" s="16" t="s">
        <v>33</v>
      </c>
      <c r="AX273" s="16" t="s">
        <v>79</v>
      </c>
      <c r="AY273" s="250" t="s">
        <v>193</v>
      </c>
    </row>
    <row r="274" spans="1:65" s="2" customFormat="1" ht="21.75" customHeight="1">
      <c r="A274" s="36"/>
      <c r="B274" s="37"/>
      <c r="C274" s="194" t="s">
        <v>374</v>
      </c>
      <c r="D274" s="194" t="s">
        <v>195</v>
      </c>
      <c r="E274" s="195" t="s">
        <v>375</v>
      </c>
      <c r="F274" s="196" t="s">
        <v>376</v>
      </c>
      <c r="G274" s="197" t="s">
        <v>305</v>
      </c>
      <c r="H274" s="198">
        <v>104.00700000000001</v>
      </c>
      <c r="I274" s="199"/>
      <c r="J274" s="200">
        <f>ROUND(I274*H274,2)</f>
        <v>0</v>
      </c>
      <c r="K274" s="196" t="s">
        <v>199</v>
      </c>
      <c r="L274" s="41"/>
      <c r="M274" s="201" t="s">
        <v>19</v>
      </c>
      <c r="N274" s="202" t="s">
        <v>43</v>
      </c>
      <c r="O274" s="66"/>
      <c r="P274" s="203">
        <f>O274*H274</f>
        <v>0</v>
      </c>
      <c r="Q274" s="203">
        <v>8.7309999999999999E-2</v>
      </c>
      <c r="R274" s="203">
        <f>Q274*H274</f>
        <v>9.0808511700000007</v>
      </c>
      <c r="S274" s="203">
        <v>0</v>
      </c>
      <c r="T274" s="204">
        <f>S274*H274</f>
        <v>0</v>
      </c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R274" s="205" t="s">
        <v>200</v>
      </c>
      <c r="AT274" s="205" t="s">
        <v>195</v>
      </c>
      <c r="AU274" s="205" t="s">
        <v>81</v>
      </c>
      <c r="AY274" s="19" t="s">
        <v>193</v>
      </c>
      <c r="BE274" s="206">
        <f>IF(N274="základní",J274,0)</f>
        <v>0</v>
      </c>
      <c r="BF274" s="206">
        <f>IF(N274="snížená",J274,0)</f>
        <v>0</v>
      </c>
      <c r="BG274" s="206">
        <f>IF(N274="zákl. přenesená",J274,0)</f>
        <v>0</v>
      </c>
      <c r="BH274" s="206">
        <f>IF(N274="sníž. přenesená",J274,0)</f>
        <v>0</v>
      </c>
      <c r="BI274" s="206">
        <f>IF(N274="nulová",J274,0)</f>
        <v>0</v>
      </c>
      <c r="BJ274" s="19" t="s">
        <v>79</v>
      </c>
      <c r="BK274" s="206">
        <f>ROUND(I274*H274,2)</f>
        <v>0</v>
      </c>
      <c r="BL274" s="19" t="s">
        <v>200</v>
      </c>
      <c r="BM274" s="205" t="s">
        <v>377</v>
      </c>
    </row>
    <row r="275" spans="1:65" s="13" customFormat="1">
      <c r="B275" s="207"/>
      <c r="C275" s="208"/>
      <c r="D275" s="209" t="s">
        <v>202</v>
      </c>
      <c r="E275" s="210" t="s">
        <v>19</v>
      </c>
      <c r="F275" s="211" t="s">
        <v>339</v>
      </c>
      <c r="G275" s="208"/>
      <c r="H275" s="210" t="s">
        <v>19</v>
      </c>
      <c r="I275" s="212"/>
      <c r="J275" s="208"/>
      <c r="K275" s="208"/>
      <c r="L275" s="213"/>
      <c r="M275" s="214"/>
      <c r="N275" s="215"/>
      <c r="O275" s="215"/>
      <c r="P275" s="215"/>
      <c r="Q275" s="215"/>
      <c r="R275" s="215"/>
      <c r="S275" s="215"/>
      <c r="T275" s="216"/>
      <c r="AT275" s="217" t="s">
        <v>202</v>
      </c>
      <c r="AU275" s="217" t="s">
        <v>81</v>
      </c>
      <c r="AV275" s="13" t="s">
        <v>79</v>
      </c>
      <c r="AW275" s="13" t="s">
        <v>33</v>
      </c>
      <c r="AX275" s="13" t="s">
        <v>72</v>
      </c>
      <c r="AY275" s="217" t="s">
        <v>193</v>
      </c>
    </row>
    <row r="276" spans="1:65" s="14" customFormat="1">
      <c r="B276" s="218"/>
      <c r="C276" s="219"/>
      <c r="D276" s="209" t="s">
        <v>202</v>
      </c>
      <c r="E276" s="220" t="s">
        <v>19</v>
      </c>
      <c r="F276" s="221" t="s">
        <v>3613</v>
      </c>
      <c r="G276" s="219"/>
      <c r="H276" s="222">
        <v>37.950000000000003</v>
      </c>
      <c r="I276" s="223"/>
      <c r="J276" s="219"/>
      <c r="K276" s="219"/>
      <c r="L276" s="224"/>
      <c r="M276" s="225"/>
      <c r="N276" s="226"/>
      <c r="O276" s="226"/>
      <c r="P276" s="226"/>
      <c r="Q276" s="226"/>
      <c r="R276" s="226"/>
      <c r="S276" s="226"/>
      <c r="T276" s="227"/>
      <c r="AT276" s="228" t="s">
        <v>202</v>
      </c>
      <c r="AU276" s="228" t="s">
        <v>81</v>
      </c>
      <c r="AV276" s="14" t="s">
        <v>81</v>
      </c>
      <c r="AW276" s="14" t="s">
        <v>33</v>
      </c>
      <c r="AX276" s="14" t="s">
        <v>72</v>
      </c>
      <c r="AY276" s="228" t="s">
        <v>193</v>
      </c>
    </row>
    <row r="277" spans="1:65" s="14" customFormat="1">
      <c r="B277" s="218"/>
      <c r="C277" s="219"/>
      <c r="D277" s="209" t="s">
        <v>202</v>
      </c>
      <c r="E277" s="220" t="s">
        <v>19</v>
      </c>
      <c r="F277" s="221" t="s">
        <v>3614</v>
      </c>
      <c r="G277" s="219"/>
      <c r="H277" s="222">
        <v>-5.516</v>
      </c>
      <c r="I277" s="223"/>
      <c r="J277" s="219"/>
      <c r="K277" s="219"/>
      <c r="L277" s="224"/>
      <c r="M277" s="225"/>
      <c r="N277" s="226"/>
      <c r="O277" s="226"/>
      <c r="P277" s="226"/>
      <c r="Q277" s="226"/>
      <c r="R277" s="226"/>
      <c r="S277" s="226"/>
      <c r="T277" s="227"/>
      <c r="AT277" s="228" t="s">
        <v>202</v>
      </c>
      <c r="AU277" s="228" t="s">
        <v>81</v>
      </c>
      <c r="AV277" s="14" t="s">
        <v>81</v>
      </c>
      <c r="AW277" s="14" t="s">
        <v>33</v>
      </c>
      <c r="AX277" s="14" t="s">
        <v>72</v>
      </c>
      <c r="AY277" s="228" t="s">
        <v>193</v>
      </c>
    </row>
    <row r="278" spans="1:65" s="15" customFormat="1">
      <c r="B278" s="229"/>
      <c r="C278" s="230"/>
      <c r="D278" s="209" t="s">
        <v>202</v>
      </c>
      <c r="E278" s="231" t="s">
        <v>19</v>
      </c>
      <c r="F278" s="232" t="s">
        <v>208</v>
      </c>
      <c r="G278" s="230"/>
      <c r="H278" s="233">
        <v>32.433999999999997</v>
      </c>
      <c r="I278" s="234"/>
      <c r="J278" s="230"/>
      <c r="K278" s="230"/>
      <c r="L278" s="235"/>
      <c r="M278" s="236"/>
      <c r="N278" s="237"/>
      <c r="O278" s="237"/>
      <c r="P278" s="237"/>
      <c r="Q278" s="237"/>
      <c r="R278" s="237"/>
      <c r="S278" s="237"/>
      <c r="T278" s="238"/>
      <c r="AT278" s="239" t="s">
        <v>202</v>
      </c>
      <c r="AU278" s="239" t="s">
        <v>81</v>
      </c>
      <c r="AV278" s="15" t="s">
        <v>209</v>
      </c>
      <c r="AW278" s="15" t="s">
        <v>33</v>
      </c>
      <c r="AX278" s="15" t="s">
        <v>72</v>
      </c>
      <c r="AY278" s="239" t="s">
        <v>193</v>
      </c>
    </row>
    <row r="279" spans="1:65" s="13" customFormat="1">
      <c r="B279" s="207"/>
      <c r="C279" s="208"/>
      <c r="D279" s="209" t="s">
        <v>202</v>
      </c>
      <c r="E279" s="210" t="s">
        <v>19</v>
      </c>
      <c r="F279" s="211" t="s">
        <v>345</v>
      </c>
      <c r="G279" s="208"/>
      <c r="H279" s="210" t="s">
        <v>19</v>
      </c>
      <c r="I279" s="212"/>
      <c r="J279" s="208"/>
      <c r="K279" s="208"/>
      <c r="L279" s="213"/>
      <c r="M279" s="214"/>
      <c r="N279" s="215"/>
      <c r="O279" s="215"/>
      <c r="P279" s="215"/>
      <c r="Q279" s="215"/>
      <c r="R279" s="215"/>
      <c r="S279" s="215"/>
      <c r="T279" s="216"/>
      <c r="AT279" s="217" t="s">
        <v>202</v>
      </c>
      <c r="AU279" s="217" t="s">
        <v>81</v>
      </c>
      <c r="AV279" s="13" t="s">
        <v>79</v>
      </c>
      <c r="AW279" s="13" t="s">
        <v>33</v>
      </c>
      <c r="AX279" s="13" t="s">
        <v>72</v>
      </c>
      <c r="AY279" s="217" t="s">
        <v>193</v>
      </c>
    </row>
    <row r="280" spans="1:65" s="14" customFormat="1">
      <c r="B280" s="218"/>
      <c r="C280" s="219"/>
      <c r="D280" s="209" t="s">
        <v>202</v>
      </c>
      <c r="E280" s="220" t="s">
        <v>19</v>
      </c>
      <c r="F280" s="221" t="s">
        <v>3615</v>
      </c>
      <c r="G280" s="219"/>
      <c r="H280" s="222">
        <v>59.679000000000002</v>
      </c>
      <c r="I280" s="223"/>
      <c r="J280" s="219"/>
      <c r="K280" s="219"/>
      <c r="L280" s="224"/>
      <c r="M280" s="225"/>
      <c r="N280" s="226"/>
      <c r="O280" s="226"/>
      <c r="P280" s="226"/>
      <c r="Q280" s="226"/>
      <c r="R280" s="226"/>
      <c r="S280" s="226"/>
      <c r="T280" s="227"/>
      <c r="AT280" s="228" t="s">
        <v>202</v>
      </c>
      <c r="AU280" s="228" t="s">
        <v>81</v>
      </c>
      <c r="AV280" s="14" t="s">
        <v>81</v>
      </c>
      <c r="AW280" s="14" t="s">
        <v>33</v>
      </c>
      <c r="AX280" s="14" t="s">
        <v>72</v>
      </c>
      <c r="AY280" s="228" t="s">
        <v>193</v>
      </c>
    </row>
    <row r="281" spans="1:65" s="14" customFormat="1">
      <c r="B281" s="218"/>
      <c r="C281" s="219"/>
      <c r="D281" s="209" t="s">
        <v>202</v>
      </c>
      <c r="E281" s="220" t="s">
        <v>19</v>
      </c>
      <c r="F281" s="221" t="s">
        <v>3616</v>
      </c>
      <c r="G281" s="219"/>
      <c r="H281" s="222">
        <v>5.0490000000000004</v>
      </c>
      <c r="I281" s="223"/>
      <c r="J281" s="219"/>
      <c r="K281" s="219"/>
      <c r="L281" s="224"/>
      <c r="M281" s="225"/>
      <c r="N281" s="226"/>
      <c r="O281" s="226"/>
      <c r="P281" s="226"/>
      <c r="Q281" s="226"/>
      <c r="R281" s="226"/>
      <c r="S281" s="226"/>
      <c r="T281" s="227"/>
      <c r="AT281" s="228" t="s">
        <v>202</v>
      </c>
      <c r="AU281" s="228" t="s">
        <v>81</v>
      </c>
      <c r="AV281" s="14" t="s">
        <v>81</v>
      </c>
      <c r="AW281" s="14" t="s">
        <v>33</v>
      </c>
      <c r="AX281" s="14" t="s">
        <v>72</v>
      </c>
      <c r="AY281" s="228" t="s">
        <v>193</v>
      </c>
    </row>
    <row r="282" spans="1:65" s="14" customFormat="1">
      <c r="B282" s="218"/>
      <c r="C282" s="219"/>
      <c r="D282" s="209" t="s">
        <v>202</v>
      </c>
      <c r="E282" s="220" t="s">
        <v>19</v>
      </c>
      <c r="F282" s="221" t="s">
        <v>3617</v>
      </c>
      <c r="G282" s="219"/>
      <c r="H282" s="222">
        <v>-2.9550000000000001</v>
      </c>
      <c r="I282" s="223"/>
      <c r="J282" s="219"/>
      <c r="K282" s="219"/>
      <c r="L282" s="224"/>
      <c r="M282" s="225"/>
      <c r="N282" s="226"/>
      <c r="O282" s="226"/>
      <c r="P282" s="226"/>
      <c r="Q282" s="226"/>
      <c r="R282" s="226"/>
      <c r="S282" s="226"/>
      <c r="T282" s="227"/>
      <c r="AT282" s="228" t="s">
        <v>202</v>
      </c>
      <c r="AU282" s="228" t="s">
        <v>81</v>
      </c>
      <c r="AV282" s="14" t="s">
        <v>81</v>
      </c>
      <c r="AW282" s="14" t="s">
        <v>33</v>
      </c>
      <c r="AX282" s="14" t="s">
        <v>72</v>
      </c>
      <c r="AY282" s="228" t="s">
        <v>193</v>
      </c>
    </row>
    <row r="283" spans="1:65" s="15" customFormat="1">
      <c r="B283" s="229"/>
      <c r="C283" s="230"/>
      <c r="D283" s="209" t="s">
        <v>202</v>
      </c>
      <c r="E283" s="231" t="s">
        <v>19</v>
      </c>
      <c r="F283" s="232" t="s">
        <v>208</v>
      </c>
      <c r="G283" s="230"/>
      <c r="H283" s="233">
        <v>61.773000000000003</v>
      </c>
      <c r="I283" s="234"/>
      <c r="J283" s="230"/>
      <c r="K283" s="230"/>
      <c r="L283" s="235"/>
      <c r="M283" s="236"/>
      <c r="N283" s="237"/>
      <c r="O283" s="237"/>
      <c r="P283" s="237"/>
      <c r="Q283" s="237"/>
      <c r="R283" s="237"/>
      <c r="S283" s="237"/>
      <c r="T283" s="238"/>
      <c r="AT283" s="239" t="s">
        <v>202</v>
      </c>
      <c r="AU283" s="239" t="s">
        <v>81</v>
      </c>
      <c r="AV283" s="15" t="s">
        <v>209</v>
      </c>
      <c r="AW283" s="15" t="s">
        <v>33</v>
      </c>
      <c r="AX283" s="15" t="s">
        <v>72</v>
      </c>
      <c r="AY283" s="239" t="s">
        <v>193</v>
      </c>
    </row>
    <row r="284" spans="1:65" s="13" customFormat="1">
      <c r="B284" s="207"/>
      <c r="C284" s="208"/>
      <c r="D284" s="209" t="s">
        <v>202</v>
      </c>
      <c r="E284" s="210" t="s">
        <v>19</v>
      </c>
      <c r="F284" s="211" t="s">
        <v>380</v>
      </c>
      <c r="G284" s="208"/>
      <c r="H284" s="210" t="s">
        <v>19</v>
      </c>
      <c r="I284" s="212"/>
      <c r="J284" s="208"/>
      <c r="K284" s="208"/>
      <c r="L284" s="213"/>
      <c r="M284" s="214"/>
      <c r="N284" s="215"/>
      <c r="O284" s="215"/>
      <c r="P284" s="215"/>
      <c r="Q284" s="215"/>
      <c r="R284" s="215"/>
      <c r="S284" s="215"/>
      <c r="T284" s="216"/>
      <c r="AT284" s="217" t="s">
        <v>202</v>
      </c>
      <c r="AU284" s="217" t="s">
        <v>81</v>
      </c>
      <c r="AV284" s="13" t="s">
        <v>79</v>
      </c>
      <c r="AW284" s="13" t="s">
        <v>33</v>
      </c>
      <c r="AX284" s="13" t="s">
        <v>72</v>
      </c>
      <c r="AY284" s="217" t="s">
        <v>193</v>
      </c>
    </row>
    <row r="285" spans="1:65" s="14" customFormat="1">
      <c r="B285" s="218"/>
      <c r="C285" s="219"/>
      <c r="D285" s="209" t="s">
        <v>202</v>
      </c>
      <c r="E285" s="220" t="s">
        <v>19</v>
      </c>
      <c r="F285" s="221" t="s">
        <v>3618</v>
      </c>
      <c r="G285" s="219"/>
      <c r="H285" s="222">
        <v>9.8000000000000007</v>
      </c>
      <c r="I285" s="223"/>
      <c r="J285" s="219"/>
      <c r="K285" s="219"/>
      <c r="L285" s="224"/>
      <c r="M285" s="225"/>
      <c r="N285" s="226"/>
      <c r="O285" s="226"/>
      <c r="P285" s="226"/>
      <c r="Q285" s="226"/>
      <c r="R285" s="226"/>
      <c r="S285" s="226"/>
      <c r="T285" s="227"/>
      <c r="AT285" s="228" t="s">
        <v>202</v>
      </c>
      <c r="AU285" s="228" t="s">
        <v>81</v>
      </c>
      <c r="AV285" s="14" t="s">
        <v>81</v>
      </c>
      <c r="AW285" s="14" t="s">
        <v>33</v>
      </c>
      <c r="AX285" s="14" t="s">
        <v>72</v>
      </c>
      <c r="AY285" s="228" t="s">
        <v>193</v>
      </c>
    </row>
    <row r="286" spans="1:65" s="15" customFormat="1">
      <c r="B286" s="229"/>
      <c r="C286" s="230"/>
      <c r="D286" s="209" t="s">
        <v>202</v>
      </c>
      <c r="E286" s="231" t="s">
        <v>19</v>
      </c>
      <c r="F286" s="232" t="s">
        <v>208</v>
      </c>
      <c r="G286" s="230"/>
      <c r="H286" s="233">
        <v>9.8000000000000007</v>
      </c>
      <c r="I286" s="234"/>
      <c r="J286" s="230"/>
      <c r="K286" s="230"/>
      <c r="L286" s="235"/>
      <c r="M286" s="236"/>
      <c r="N286" s="237"/>
      <c r="O286" s="237"/>
      <c r="P286" s="237"/>
      <c r="Q286" s="237"/>
      <c r="R286" s="237"/>
      <c r="S286" s="237"/>
      <c r="T286" s="238"/>
      <c r="AT286" s="239" t="s">
        <v>202</v>
      </c>
      <c r="AU286" s="239" t="s">
        <v>81</v>
      </c>
      <c r="AV286" s="15" t="s">
        <v>209</v>
      </c>
      <c r="AW286" s="15" t="s">
        <v>33</v>
      </c>
      <c r="AX286" s="15" t="s">
        <v>72</v>
      </c>
      <c r="AY286" s="239" t="s">
        <v>193</v>
      </c>
    </row>
    <row r="287" spans="1:65" s="16" customFormat="1">
      <c r="B287" s="240"/>
      <c r="C287" s="241"/>
      <c r="D287" s="209" t="s">
        <v>202</v>
      </c>
      <c r="E287" s="242" t="s">
        <v>19</v>
      </c>
      <c r="F287" s="243" t="s">
        <v>211</v>
      </c>
      <c r="G287" s="241"/>
      <c r="H287" s="244">
        <v>104.00700000000001</v>
      </c>
      <c r="I287" s="245"/>
      <c r="J287" s="241"/>
      <c r="K287" s="241"/>
      <c r="L287" s="246"/>
      <c r="M287" s="247"/>
      <c r="N287" s="248"/>
      <c r="O287" s="248"/>
      <c r="P287" s="248"/>
      <c r="Q287" s="248"/>
      <c r="R287" s="248"/>
      <c r="S287" s="248"/>
      <c r="T287" s="249"/>
      <c r="AT287" s="250" t="s">
        <v>202</v>
      </c>
      <c r="AU287" s="250" t="s">
        <v>81</v>
      </c>
      <c r="AV287" s="16" t="s">
        <v>200</v>
      </c>
      <c r="AW287" s="16" t="s">
        <v>33</v>
      </c>
      <c r="AX287" s="16" t="s">
        <v>79</v>
      </c>
      <c r="AY287" s="250" t="s">
        <v>193</v>
      </c>
    </row>
    <row r="288" spans="1:65" s="2" customFormat="1" ht="21.75" customHeight="1">
      <c r="A288" s="36"/>
      <c r="B288" s="37"/>
      <c r="C288" s="194" t="s">
        <v>382</v>
      </c>
      <c r="D288" s="194" t="s">
        <v>195</v>
      </c>
      <c r="E288" s="195" t="s">
        <v>383</v>
      </c>
      <c r="F288" s="196" t="s">
        <v>384</v>
      </c>
      <c r="G288" s="197" t="s">
        <v>305</v>
      </c>
      <c r="H288" s="198">
        <v>39.448</v>
      </c>
      <c r="I288" s="199"/>
      <c r="J288" s="200">
        <f>ROUND(I288*H288,2)</f>
        <v>0</v>
      </c>
      <c r="K288" s="196" t="s">
        <v>199</v>
      </c>
      <c r="L288" s="41"/>
      <c r="M288" s="201" t="s">
        <v>19</v>
      </c>
      <c r="N288" s="202" t="s">
        <v>43</v>
      </c>
      <c r="O288" s="66"/>
      <c r="P288" s="203">
        <f>O288*H288</f>
        <v>0</v>
      </c>
      <c r="Q288" s="203">
        <v>0.10445</v>
      </c>
      <c r="R288" s="203">
        <f>Q288*H288</f>
        <v>4.1203436</v>
      </c>
      <c r="S288" s="203">
        <v>0</v>
      </c>
      <c r="T288" s="204">
        <f>S288*H288</f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205" t="s">
        <v>200</v>
      </c>
      <c r="AT288" s="205" t="s">
        <v>195</v>
      </c>
      <c r="AU288" s="205" t="s">
        <v>81</v>
      </c>
      <c r="AY288" s="19" t="s">
        <v>193</v>
      </c>
      <c r="BE288" s="206">
        <f>IF(N288="základní",J288,0)</f>
        <v>0</v>
      </c>
      <c r="BF288" s="206">
        <f>IF(N288="snížená",J288,0)</f>
        <v>0</v>
      </c>
      <c r="BG288" s="206">
        <f>IF(N288="zákl. přenesená",J288,0)</f>
        <v>0</v>
      </c>
      <c r="BH288" s="206">
        <f>IF(N288="sníž. přenesená",J288,0)</f>
        <v>0</v>
      </c>
      <c r="BI288" s="206">
        <f>IF(N288="nulová",J288,0)</f>
        <v>0</v>
      </c>
      <c r="BJ288" s="19" t="s">
        <v>79</v>
      </c>
      <c r="BK288" s="206">
        <f>ROUND(I288*H288,2)</f>
        <v>0</v>
      </c>
      <c r="BL288" s="19" t="s">
        <v>200</v>
      </c>
      <c r="BM288" s="205" t="s">
        <v>385</v>
      </c>
    </row>
    <row r="289" spans="1:65" s="13" customFormat="1">
      <c r="B289" s="207"/>
      <c r="C289" s="208"/>
      <c r="D289" s="209" t="s">
        <v>202</v>
      </c>
      <c r="E289" s="210" t="s">
        <v>19</v>
      </c>
      <c r="F289" s="211" t="s">
        <v>339</v>
      </c>
      <c r="G289" s="208"/>
      <c r="H289" s="210" t="s">
        <v>19</v>
      </c>
      <c r="I289" s="212"/>
      <c r="J289" s="208"/>
      <c r="K289" s="208"/>
      <c r="L289" s="213"/>
      <c r="M289" s="214"/>
      <c r="N289" s="215"/>
      <c r="O289" s="215"/>
      <c r="P289" s="215"/>
      <c r="Q289" s="215"/>
      <c r="R289" s="215"/>
      <c r="S289" s="215"/>
      <c r="T289" s="216"/>
      <c r="AT289" s="217" t="s">
        <v>202</v>
      </c>
      <c r="AU289" s="217" t="s">
        <v>81</v>
      </c>
      <c r="AV289" s="13" t="s">
        <v>79</v>
      </c>
      <c r="AW289" s="13" t="s">
        <v>33</v>
      </c>
      <c r="AX289" s="13" t="s">
        <v>72</v>
      </c>
      <c r="AY289" s="217" t="s">
        <v>193</v>
      </c>
    </row>
    <row r="290" spans="1:65" s="14" customFormat="1">
      <c r="B290" s="218"/>
      <c r="C290" s="219"/>
      <c r="D290" s="209" t="s">
        <v>202</v>
      </c>
      <c r="E290" s="220" t="s">
        <v>19</v>
      </c>
      <c r="F290" s="221" t="s">
        <v>3619</v>
      </c>
      <c r="G290" s="219"/>
      <c r="H290" s="222">
        <v>42.6</v>
      </c>
      <c r="I290" s="223"/>
      <c r="J290" s="219"/>
      <c r="K290" s="219"/>
      <c r="L290" s="224"/>
      <c r="M290" s="225"/>
      <c r="N290" s="226"/>
      <c r="O290" s="226"/>
      <c r="P290" s="226"/>
      <c r="Q290" s="226"/>
      <c r="R290" s="226"/>
      <c r="S290" s="226"/>
      <c r="T290" s="227"/>
      <c r="AT290" s="228" t="s">
        <v>202</v>
      </c>
      <c r="AU290" s="228" t="s">
        <v>81</v>
      </c>
      <c r="AV290" s="14" t="s">
        <v>81</v>
      </c>
      <c r="AW290" s="14" t="s">
        <v>33</v>
      </c>
      <c r="AX290" s="14" t="s">
        <v>72</v>
      </c>
      <c r="AY290" s="228" t="s">
        <v>193</v>
      </c>
    </row>
    <row r="291" spans="1:65" s="14" customFormat="1">
      <c r="B291" s="218"/>
      <c r="C291" s="219"/>
      <c r="D291" s="209" t="s">
        <v>202</v>
      </c>
      <c r="E291" s="220" t="s">
        <v>19</v>
      </c>
      <c r="F291" s="221" t="s">
        <v>3620</v>
      </c>
      <c r="G291" s="219"/>
      <c r="H291" s="222">
        <v>-3.1520000000000001</v>
      </c>
      <c r="I291" s="223"/>
      <c r="J291" s="219"/>
      <c r="K291" s="219"/>
      <c r="L291" s="224"/>
      <c r="M291" s="225"/>
      <c r="N291" s="226"/>
      <c r="O291" s="226"/>
      <c r="P291" s="226"/>
      <c r="Q291" s="226"/>
      <c r="R291" s="226"/>
      <c r="S291" s="226"/>
      <c r="T291" s="227"/>
      <c r="AT291" s="228" t="s">
        <v>202</v>
      </c>
      <c r="AU291" s="228" t="s">
        <v>81</v>
      </c>
      <c r="AV291" s="14" t="s">
        <v>81</v>
      </c>
      <c r="AW291" s="14" t="s">
        <v>33</v>
      </c>
      <c r="AX291" s="14" t="s">
        <v>72</v>
      </c>
      <c r="AY291" s="228" t="s">
        <v>193</v>
      </c>
    </row>
    <row r="292" spans="1:65" s="15" customFormat="1">
      <c r="B292" s="229"/>
      <c r="C292" s="230"/>
      <c r="D292" s="209" t="s">
        <v>202</v>
      </c>
      <c r="E292" s="231" t="s">
        <v>19</v>
      </c>
      <c r="F292" s="232" t="s">
        <v>208</v>
      </c>
      <c r="G292" s="230"/>
      <c r="H292" s="233">
        <v>39.448</v>
      </c>
      <c r="I292" s="234"/>
      <c r="J292" s="230"/>
      <c r="K292" s="230"/>
      <c r="L292" s="235"/>
      <c r="M292" s="236"/>
      <c r="N292" s="237"/>
      <c r="O292" s="237"/>
      <c r="P292" s="237"/>
      <c r="Q292" s="237"/>
      <c r="R292" s="237"/>
      <c r="S292" s="237"/>
      <c r="T292" s="238"/>
      <c r="AT292" s="239" t="s">
        <v>202</v>
      </c>
      <c r="AU292" s="239" t="s">
        <v>81</v>
      </c>
      <c r="AV292" s="15" t="s">
        <v>209</v>
      </c>
      <c r="AW292" s="15" t="s">
        <v>33</v>
      </c>
      <c r="AX292" s="15" t="s">
        <v>79</v>
      </c>
      <c r="AY292" s="239" t="s">
        <v>193</v>
      </c>
    </row>
    <row r="293" spans="1:65" s="2" customFormat="1" ht="16.5" customHeight="1">
      <c r="A293" s="36"/>
      <c r="B293" s="37"/>
      <c r="C293" s="194" t="s">
        <v>388</v>
      </c>
      <c r="D293" s="194" t="s">
        <v>195</v>
      </c>
      <c r="E293" s="195" t="s">
        <v>389</v>
      </c>
      <c r="F293" s="196" t="s">
        <v>390</v>
      </c>
      <c r="G293" s="197" t="s">
        <v>391</v>
      </c>
      <c r="H293" s="198">
        <v>54.5</v>
      </c>
      <c r="I293" s="199"/>
      <c r="J293" s="200">
        <f>ROUND(I293*H293,2)</f>
        <v>0</v>
      </c>
      <c r="K293" s="196" t="s">
        <v>199</v>
      </c>
      <c r="L293" s="41"/>
      <c r="M293" s="201" t="s">
        <v>19</v>
      </c>
      <c r="N293" s="202" t="s">
        <v>43</v>
      </c>
      <c r="O293" s="66"/>
      <c r="P293" s="203">
        <f>O293*H293</f>
        <v>0</v>
      </c>
      <c r="Q293" s="203">
        <v>1.2999999999999999E-4</v>
      </c>
      <c r="R293" s="203">
        <f>Q293*H293</f>
        <v>7.0849999999999993E-3</v>
      </c>
      <c r="S293" s="203">
        <v>0</v>
      </c>
      <c r="T293" s="204">
        <f>S293*H293</f>
        <v>0</v>
      </c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R293" s="205" t="s">
        <v>200</v>
      </c>
      <c r="AT293" s="205" t="s">
        <v>195</v>
      </c>
      <c r="AU293" s="205" t="s">
        <v>81</v>
      </c>
      <c r="AY293" s="19" t="s">
        <v>193</v>
      </c>
      <c r="BE293" s="206">
        <f>IF(N293="základní",J293,0)</f>
        <v>0</v>
      </c>
      <c r="BF293" s="206">
        <f>IF(N293="snížená",J293,0)</f>
        <v>0</v>
      </c>
      <c r="BG293" s="206">
        <f>IF(N293="zákl. přenesená",J293,0)</f>
        <v>0</v>
      </c>
      <c r="BH293" s="206">
        <f>IF(N293="sníž. přenesená",J293,0)</f>
        <v>0</v>
      </c>
      <c r="BI293" s="206">
        <f>IF(N293="nulová",J293,0)</f>
        <v>0</v>
      </c>
      <c r="BJ293" s="19" t="s">
        <v>79</v>
      </c>
      <c r="BK293" s="206">
        <f>ROUND(I293*H293,2)</f>
        <v>0</v>
      </c>
      <c r="BL293" s="19" t="s">
        <v>200</v>
      </c>
      <c r="BM293" s="205" t="s">
        <v>392</v>
      </c>
    </row>
    <row r="294" spans="1:65" s="14" customFormat="1">
      <c r="B294" s="218"/>
      <c r="C294" s="219"/>
      <c r="D294" s="209" t="s">
        <v>202</v>
      </c>
      <c r="E294" s="220" t="s">
        <v>19</v>
      </c>
      <c r="F294" s="221" t="s">
        <v>3621</v>
      </c>
      <c r="G294" s="219"/>
      <c r="H294" s="222">
        <v>54.5</v>
      </c>
      <c r="I294" s="223"/>
      <c r="J294" s="219"/>
      <c r="K294" s="219"/>
      <c r="L294" s="224"/>
      <c r="M294" s="225"/>
      <c r="N294" s="226"/>
      <c r="O294" s="226"/>
      <c r="P294" s="226"/>
      <c r="Q294" s="226"/>
      <c r="R294" s="226"/>
      <c r="S294" s="226"/>
      <c r="T294" s="227"/>
      <c r="AT294" s="228" t="s">
        <v>202</v>
      </c>
      <c r="AU294" s="228" t="s">
        <v>81</v>
      </c>
      <c r="AV294" s="14" t="s">
        <v>81</v>
      </c>
      <c r="AW294" s="14" t="s">
        <v>33</v>
      </c>
      <c r="AX294" s="14" t="s">
        <v>72</v>
      </c>
      <c r="AY294" s="228" t="s">
        <v>193</v>
      </c>
    </row>
    <row r="295" spans="1:65" s="15" customFormat="1">
      <c r="B295" s="229"/>
      <c r="C295" s="230"/>
      <c r="D295" s="209" t="s">
        <v>202</v>
      </c>
      <c r="E295" s="231" t="s">
        <v>19</v>
      </c>
      <c r="F295" s="232" t="s">
        <v>208</v>
      </c>
      <c r="G295" s="230"/>
      <c r="H295" s="233">
        <v>54.5</v>
      </c>
      <c r="I295" s="234"/>
      <c r="J295" s="230"/>
      <c r="K295" s="230"/>
      <c r="L295" s="235"/>
      <c r="M295" s="236"/>
      <c r="N295" s="237"/>
      <c r="O295" s="237"/>
      <c r="P295" s="237"/>
      <c r="Q295" s="237"/>
      <c r="R295" s="237"/>
      <c r="S295" s="237"/>
      <c r="T295" s="238"/>
      <c r="AT295" s="239" t="s">
        <v>202</v>
      </c>
      <c r="AU295" s="239" t="s">
        <v>81</v>
      </c>
      <c r="AV295" s="15" t="s">
        <v>209</v>
      </c>
      <c r="AW295" s="15" t="s">
        <v>33</v>
      </c>
      <c r="AX295" s="15" t="s">
        <v>79</v>
      </c>
      <c r="AY295" s="239" t="s">
        <v>193</v>
      </c>
    </row>
    <row r="296" spans="1:65" s="2" customFormat="1" ht="21.75" customHeight="1">
      <c r="A296" s="36"/>
      <c r="B296" s="37"/>
      <c r="C296" s="194" t="s">
        <v>394</v>
      </c>
      <c r="D296" s="194" t="s">
        <v>195</v>
      </c>
      <c r="E296" s="195" t="s">
        <v>395</v>
      </c>
      <c r="F296" s="196" t="s">
        <v>396</v>
      </c>
      <c r="G296" s="197" t="s">
        <v>305</v>
      </c>
      <c r="H296" s="198">
        <v>4.2699999999999996</v>
      </c>
      <c r="I296" s="199"/>
      <c r="J296" s="200">
        <f>ROUND(I296*H296,2)</f>
        <v>0</v>
      </c>
      <c r="K296" s="196" t="s">
        <v>199</v>
      </c>
      <c r="L296" s="41"/>
      <c r="M296" s="201" t="s">
        <v>19</v>
      </c>
      <c r="N296" s="202" t="s">
        <v>43</v>
      </c>
      <c r="O296" s="66"/>
      <c r="P296" s="203">
        <f>O296*H296</f>
        <v>0</v>
      </c>
      <c r="Q296" s="203">
        <v>7.0379999999999998E-2</v>
      </c>
      <c r="R296" s="203">
        <f>Q296*H296</f>
        <v>0.30052259999999997</v>
      </c>
      <c r="S296" s="203">
        <v>0</v>
      </c>
      <c r="T296" s="204">
        <f>S296*H296</f>
        <v>0</v>
      </c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R296" s="205" t="s">
        <v>200</v>
      </c>
      <c r="AT296" s="205" t="s">
        <v>195</v>
      </c>
      <c r="AU296" s="205" t="s">
        <v>81</v>
      </c>
      <c r="AY296" s="19" t="s">
        <v>193</v>
      </c>
      <c r="BE296" s="206">
        <f>IF(N296="základní",J296,0)</f>
        <v>0</v>
      </c>
      <c r="BF296" s="206">
        <f>IF(N296="snížená",J296,0)</f>
        <v>0</v>
      </c>
      <c r="BG296" s="206">
        <f>IF(N296="zákl. přenesená",J296,0)</f>
        <v>0</v>
      </c>
      <c r="BH296" s="206">
        <f>IF(N296="sníž. přenesená",J296,0)</f>
        <v>0</v>
      </c>
      <c r="BI296" s="206">
        <f>IF(N296="nulová",J296,0)</f>
        <v>0</v>
      </c>
      <c r="BJ296" s="19" t="s">
        <v>79</v>
      </c>
      <c r="BK296" s="206">
        <f>ROUND(I296*H296,2)</f>
        <v>0</v>
      </c>
      <c r="BL296" s="19" t="s">
        <v>200</v>
      </c>
      <c r="BM296" s="205" t="s">
        <v>397</v>
      </c>
    </row>
    <row r="297" spans="1:65" s="14" customFormat="1">
      <c r="B297" s="218"/>
      <c r="C297" s="219"/>
      <c r="D297" s="209" t="s">
        <v>202</v>
      </c>
      <c r="E297" s="220" t="s">
        <v>19</v>
      </c>
      <c r="F297" s="221" t="s">
        <v>3622</v>
      </c>
      <c r="G297" s="219"/>
      <c r="H297" s="222">
        <v>4.2699999999999996</v>
      </c>
      <c r="I297" s="223"/>
      <c r="J297" s="219"/>
      <c r="K297" s="219"/>
      <c r="L297" s="224"/>
      <c r="M297" s="225"/>
      <c r="N297" s="226"/>
      <c r="O297" s="226"/>
      <c r="P297" s="226"/>
      <c r="Q297" s="226"/>
      <c r="R297" s="226"/>
      <c r="S297" s="226"/>
      <c r="T297" s="227"/>
      <c r="AT297" s="228" t="s">
        <v>202</v>
      </c>
      <c r="AU297" s="228" t="s">
        <v>81</v>
      </c>
      <c r="AV297" s="14" t="s">
        <v>81</v>
      </c>
      <c r="AW297" s="14" t="s">
        <v>33</v>
      </c>
      <c r="AX297" s="14" t="s">
        <v>72</v>
      </c>
      <c r="AY297" s="228" t="s">
        <v>193</v>
      </c>
    </row>
    <row r="298" spans="1:65" s="15" customFormat="1">
      <c r="B298" s="229"/>
      <c r="C298" s="230"/>
      <c r="D298" s="209" t="s">
        <v>202</v>
      </c>
      <c r="E298" s="231" t="s">
        <v>19</v>
      </c>
      <c r="F298" s="232" t="s">
        <v>208</v>
      </c>
      <c r="G298" s="230"/>
      <c r="H298" s="233">
        <v>4.2699999999999996</v>
      </c>
      <c r="I298" s="234"/>
      <c r="J298" s="230"/>
      <c r="K298" s="230"/>
      <c r="L298" s="235"/>
      <c r="M298" s="236"/>
      <c r="N298" s="237"/>
      <c r="O298" s="237"/>
      <c r="P298" s="237"/>
      <c r="Q298" s="237"/>
      <c r="R298" s="237"/>
      <c r="S298" s="237"/>
      <c r="T298" s="238"/>
      <c r="AT298" s="239" t="s">
        <v>202</v>
      </c>
      <c r="AU298" s="239" t="s">
        <v>81</v>
      </c>
      <c r="AV298" s="15" t="s">
        <v>209</v>
      </c>
      <c r="AW298" s="15" t="s">
        <v>33</v>
      </c>
      <c r="AX298" s="15" t="s">
        <v>79</v>
      </c>
      <c r="AY298" s="239" t="s">
        <v>193</v>
      </c>
    </row>
    <row r="299" spans="1:65" s="2" customFormat="1" ht="16.5" customHeight="1">
      <c r="A299" s="36"/>
      <c r="B299" s="37"/>
      <c r="C299" s="194" t="s">
        <v>399</v>
      </c>
      <c r="D299" s="194" t="s">
        <v>195</v>
      </c>
      <c r="E299" s="195" t="s">
        <v>400</v>
      </c>
      <c r="F299" s="196" t="s">
        <v>401</v>
      </c>
      <c r="G299" s="197" t="s">
        <v>402</v>
      </c>
      <c r="H299" s="198">
        <v>6</v>
      </c>
      <c r="I299" s="199"/>
      <c r="J299" s="200">
        <f>ROUND(I299*H299,2)</f>
        <v>0</v>
      </c>
      <c r="K299" s="196" t="s">
        <v>199</v>
      </c>
      <c r="L299" s="41"/>
      <c r="M299" s="201" t="s">
        <v>19</v>
      </c>
      <c r="N299" s="202" t="s">
        <v>43</v>
      </c>
      <c r="O299" s="66"/>
      <c r="P299" s="203">
        <f>O299*H299</f>
        <v>0</v>
      </c>
      <c r="Q299" s="203">
        <v>2.2780000000000002E-2</v>
      </c>
      <c r="R299" s="203">
        <f>Q299*H299</f>
        <v>0.13668000000000002</v>
      </c>
      <c r="S299" s="203">
        <v>0</v>
      </c>
      <c r="T299" s="204">
        <f>S299*H299</f>
        <v>0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205" t="s">
        <v>200</v>
      </c>
      <c r="AT299" s="205" t="s">
        <v>195</v>
      </c>
      <c r="AU299" s="205" t="s">
        <v>81</v>
      </c>
      <c r="AY299" s="19" t="s">
        <v>193</v>
      </c>
      <c r="BE299" s="206">
        <f>IF(N299="základní",J299,0)</f>
        <v>0</v>
      </c>
      <c r="BF299" s="206">
        <f>IF(N299="snížená",J299,0)</f>
        <v>0</v>
      </c>
      <c r="BG299" s="206">
        <f>IF(N299="zákl. přenesená",J299,0)</f>
        <v>0</v>
      </c>
      <c r="BH299" s="206">
        <f>IF(N299="sníž. přenesená",J299,0)</f>
        <v>0</v>
      </c>
      <c r="BI299" s="206">
        <f>IF(N299="nulová",J299,0)</f>
        <v>0</v>
      </c>
      <c r="BJ299" s="19" t="s">
        <v>79</v>
      </c>
      <c r="BK299" s="206">
        <f>ROUND(I299*H299,2)</f>
        <v>0</v>
      </c>
      <c r="BL299" s="19" t="s">
        <v>200</v>
      </c>
      <c r="BM299" s="205" t="s">
        <v>403</v>
      </c>
    </row>
    <row r="300" spans="1:65" s="2" customFormat="1" ht="16.5" customHeight="1">
      <c r="A300" s="36"/>
      <c r="B300" s="37"/>
      <c r="C300" s="194" t="s">
        <v>404</v>
      </c>
      <c r="D300" s="194" t="s">
        <v>195</v>
      </c>
      <c r="E300" s="195" t="s">
        <v>3623</v>
      </c>
      <c r="F300" s="196" t="s">
        <v>3624</v>
      </c>
      <c r="G300" s="197" t="s">
        <v>402</v>
      </c>
      <c r="H300" s="198">
        <v>1</v>
      </c>
      <c r="I300" s="199"/>
      <c r="J300" s="200">
        <f>ROUND(I300*H300,2)</f>
        <v>0</v>
      </c>
      <c r="K300" s="196" t="s">
        <v>199</v>
      </c>
      <c r="L300" s="41"/>
      <c r="M300" s="201" t="s">
        <v>19</v>
      </c>
      <c r="N300" s="202" t="s">
        <v>43</v>
      </c>
      <c r="O300" s="66"/>
      <c r="P300" s="203">
        <f>O300*H300</f>
        <v>0</v>
      </c>
      <c r="Q300" s="203">
        <v>4.9090000000000002E-2</v>
      </c>
      <c r="R300" s="203">
        <f>Q300*H300</f>
        <v>4.9090000000000002E-2</v>
      </c>
      <c r="S300" s="203">
        <v>0</v>
      </c>
      <c r="T300" s="204">
        <f>S300*H300</f>
        <v>0</v>
      </c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R300" s="205" t="s">
        <v>200</v>
      </c>
      <c r="AT300" s="205" t="s">
        <v>195</v>
      </c>
      <c r="AU300" s="205" t="s">
        <v>81</v>
      </c>
      <c r="AY300" s="19" t="s">
        <v>193</v>
      </c>
      <c r="BE300" s="206">
        <f>IF(N300="základní",J300,0)</f>
        <v>0</v>
      </c>
      <c r="BF300" s="206">
        <f>IF(N300="snížená",J300,0)</f>
        <v>0</v>
      </c>
      <c r="BG300" s="206">
        <f>IF(N300="zákl. přenesená",J300,0)</f>
        <v>0</v>
      </c>
      <c r="BH300" s="206">
        <f>IF(N300="sníž. přenesená",J300,0)</f>
        <v>0</v>
      </c>
      <c r="BI300" s="206">
        <f>IF(N300="nulová",J300,0)</f>
        <v>0</v>
      </c>
      <c r="BJ300" s="19" t="s">
        <v>79</v>
      </c>
      <c r="BK300" s="206">
        <f>ROUND(I300*H300,2)</f>
        <v>0</v>
      </c>
      <c r="BL300" s="19" t="s">
        <v>200</v>
      </c>
      <c r="BM300" s="205" t="s">
        <v>3625</v>
      </c>
    </row>
    <row r="301" spans="1:65" s="2" customFormat="1" ht="16.5" customHeight="1">
      <c r="A301" s="36"/>
      <c r="B301" s="37"/>
      <c r="C301" s="194" t="s">
        <v>408</v>
      </c>
      <c r="D301" s="194" t="s">
        <v>195</v>
      </c>
      <c r="E301" s="195" t="s">
        <v>405</v>
      </c>
      <c r="F301" s="196" t="s">
        <v>406</v>
      </c>
      <c r="G301" s="197" t="s">
        <v>402</v>
      </c>
      <c r="H301" s="198">
        <v>3</v>
      </c>
      <c r="I301" s="199"/>
      <c r="J301" s="200">
        <f>ROUND(I301*H301,2)</f>
        <v>0</v>
      </c>
      <c r="K301" s="196" t="s">
        <v>199</v>
      </c>
      <c r="L301" s="41"/>
      <c r="M301" s="201" t="s">
        <v>19</v>
      </c>
      <c r="N301" s="202" t="s">
        <v>43</v>
      </c>
      <c r="O301" s="66"/>
      <c r="P301" s="203">
        <f>O301*H301</f>
        <v>0</v>
      </c>
      <c r="Q301" s="203">
        <v>2.6929999999999999E-2</v>
      </c>
      <c r="R301" s="203">
        <f>Q301*H301</f>
        <v>8.0790000000000001E-2</v>
      </c>
      <c r="S301" s="203">
        <v>0</v>
      </c>
      <c r="T301" s="204">
        <f>S301*H301</f>
        <v>0</v>
      </c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R301" s="205" t="s">
        <v>200</v>
      </c>
      <c r="AT301" s="205" t="s">
        <v>195</v>
      </c>
      <c r="AU301" s="205" t="s">
        <v>81</v>
      </c>
      <c r="AY301" s="19" t="s">
        <v>193</v>
      </c>
      <c r="BE301" s="206">
        <f>IF(N301="základní",J301,0)</f>
        <v>0</v>
      </c>
      <c r="BF301" s="206">
        <f>IF(N301="snížená",J301,0)</f>
        <v>0</v>
      </c>
      <c r="BG301" s="206">
        <f>IF(N301="zákl. přenesená",J301,0)</f>
        <v>0</v>
      </c>
      <c r="BH301" s="206">
        <f>IF(N301="sníž. přenesená",J301,0)</f>
        <v>0</v>
      </c>
      <c r="BI301" s="206">
        <f>IF(N301="nulová",J301,0)</f>
        <v>0</v>
      </c>
      <c r="BJ301" s="19" t="s">
        <v>79</v>
      </c>
      <c r="BK301" s="206">
        <f>ROUND(I301*H301,2)</f>
        <v>0</v>
      </c>
      <c r="BL301" s="19" t="s">
        <v>200</v>
      </c>
      <c r="BM301" s="205" t="s">
        <v>407</v>
      </c>
    </row>
    <row r="302" spans="1:65" s="2" customFormat="1" ht="16.5" customHeight="1">
      <c r="A302" s="36"/>
      <c r="B302" s="37"/>
      <c r="C302" s="194" t="s">
        <v>413</v>
      </c>
      <c r="D302" s="194" t="s">
        <v>195</v>
      </c>
      <c r="E302" s="195" t="s">
        <v>409</v>
      </c>
      <c r="F302" s="196" t="s">
        <v>410</v>
      </c>
      <c r="G302" s="197" t="s">
        <v>402</v>
      </c>
      <c r="H302" s="198">
        <v>44</v>
      </c>
      <c r="I302" s="199"/>
      <c r="J302" s="200">
        <f>ROUND(I302*H302,2)</f>
        <v>0</v>
      </c>
      <c r="K302" s="196" t="s">
        <v>199</v>
      </c>
      <c r="L302" s="41"/>
      <c r="M302" s="201" t="s">
        <v>19</v>
      </c>
      <c r="N302" s="202" t="s">
        <v>43</v>
      </c>
      <c r="O302" s="66"/>
      <c r="P302" s="203">
        <f>O302*H302</f>
        <v>0</v>
      </c>
      <c r="Q302" s="203">
        <v>4.555E-2</v>
      </c>
      <c r="R302" s="203">
        <f>Q302*H302</f>
        <v>2.0042</v>
      </c>
      <c r="S302" s="203">
        <v>0</v>
      </c>
      <c r="T302" s="204">
        <f>S302*H302</f>
        <v>0</v>
      </c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R302" s="205" t="s">
        <v>200</v>
      </c>
      <c r="AT302" s="205" t="s">
        <v>195</v>
      </c>
      <c r="AU302" s="205" t="s">
        <v>81</v>
      </c>
      <c r="AY302" s="19" t="s">
        <v>193</v>
      </c>
      <c r="BE302" s="206">
        <f>IF(N302="základní",J302,0)</f>
        <v>0</v>
      </c>
      <c r="BF302" s="206">
        <f>IF(N302="snížená",J302,0)</f>
        <v>0</v>
      </c>
      <c r="BG302" s="206">
        <f>IF(N302="zákl. přenesená",J302,0)</f>
        <v>0</v>
      </c>
      <c r="BH302" s="206">
        <f>IF(N302="sníž. přenesená",J302,0)</f>
        <v>0</v>
      </c>
      <c r="BI302" s="206">
        <f>IF(N302="nulová",J302,0)</f>
        <v>0</v>
      </c>
      <c r="BJ302" s="19" t="s">
        <v>79</v>
      </c>
      <c r="BK302" s="206">
        <f>ROUND(I302*H302,2)</f>
        <v>0</v>
      </c>
      <c r="BL302" s="19" t="s">
        <v>200</v>
      </c>
      <c r="BM302" s="205" t="s">
        <v>411</v>
      </c>
    </row>
    <row r="303" spans="1:65" s="14" customFormat="1">
      <c r="B303" s="218"/>
      <c r="C303" s="219"/>
      <c r="D303" s="209" t="s">
        <v>202</v>
      </c>
      <c r="E303" s="220" t="s">
        <v>19</v>
      </c>
      <c r="F303" s="221" t="s">
        <v>3626</v>
      </c>
      <c r="G303" s="219"/>
      <c r="H303" s="222">
        <v>44</v>
      </c>
      <c r="I303" s="223"/>
      <c r="J303" s="219"/>
      <c r="K303" s="219"/>
      <c r="L303" s="224"/>
      <c r="M303" s="225"/>
      <c r="N303" s="226"/>
      <c r="O303" s="226"/>
      <c r="P303" s="226"/>
      <c r="Q303" s="226"/>
      <c r="R303" s="226"/>
      <c r="S303" s="226"/>
      <c r="T303" s="227"/>
      <c r="AT303" s="228" t="s">
        <v>202</v>
      </c>
      <c r="AU303" s="228" t="s">
        <v>81</v>
      </c>
      <c r="AV303" s="14" t="s">
        <v>81</v>
      </c>
      <c r="AW303" s="14" t="s">
        <v>33</v>
      </c>
      <c r="AX303" s="14" t="s">
        <v>72</v>
      </c>
      <c r="AY303" s="228" t="s">
        <v>193</v>
      </c>
    </row>
    <row r="304" spans="1:65" s="15" customFormat="1">
      <c r="B304" s="229"/>
      <c r="C304" s="230"/>
      <c r="D304" s="209" t="s">
        <v>202</v>
      </c>
      <c r="E304" s="231" t="s">
        <v>19</v>
      </c>
      <c r="F304" s="232" t="s">
        <v>208</v>
      </c>
      <c r="G304" s="230"/>
      <c r="H304" s="233">
        <v>44</v>
      </c>
      <c r="I304" s="234"/>
      <c r="J304" s="230"/>
      <c r="K304" s="230"/>
      <c r="L304" s="235"/>
      <c r="M304" s="236"/>
      <c r="N304" s="237"/>
      <c r="O304" s="237"/>
      <c r="P304" s="237"/>
      <c r="Q304" s="237"/>
      <c r="R304" s="237"/>
      <c r="S304" s="237"/>
      <c r="T304" s="238"/>
      <c r="AT304" s="239" t="s">
        <v>202</v>
      </c>
      <c r="AU304" s="239" t="s">
        <v>81</v>
      </c>
      <c r="AV304" s="15" t="s">
        <v>209</v>
      </c>
      <c r="AW304" s="15" t="s">
        <v>33</v>
      </c>
      <c r="AX304" s="15" t="s">
        <v>79</v>
      </c>
      <c r="AY304" s="239" t="s">
        <v>193</v>
      </c>
    </row>
    <row r="305" spans="1:65" s="2" customFormat="1" ht="16.5" customHeight="1">
      <c r="A305" s="36"/>
      <c r="B305" s="37"/>
      <c r="C305" s="194" t="s">
        <v>418</v>
      </c>
      <c r="D305" s="194" t="s">
        <v>195</v>
      </c>
      <c r="E305" s="195" t="s">
        <v>414</v>
      </c>
      <c r="F305" s="196" t="s">
        <v>415</v>
      </c>
      <c r="G305" s="197" t="s">
        <v>402</v>
      </c>
      <c r="H305" s="198">
        <v>15</v>
      </c>
      <c r="I305" s="199"/>
      <c r="J305" s="200">
        <f>ROUND(I305*H305,2)</f>
        <v>0</v>
      </c>
      <c r="K305" s="196" t="s">
        <v>199</v>
      </c>
      <c r="L305" s="41"/>
      <c r="M305" s="201" t="s">
        <v>19</v>
      </c>
      <c r="N305" s="202" t="s">
        <v>43</v>
      </c>
      <c r="O305" s="66"/>
      <c r="P305" s="203">
        <f>O305*H305</f>
        <v>0</v>
      </c>
      <c r="Q305" s="203">
        <v>5.4550000000000001E-2</v>
      </c>
      <c r="R305" s="203">
        <f>Q305*H305</f>
        <v>0.81825000000000003</v>
      </c>
      <c r="S305" s="203">
        <v>0</v>
      </c>
      <c r="T305" s="204">
        <f>S305*H305</f>
        <v>0</v>
      </c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R305" s="205" t="s">
        <v>200</v>
      </c>
      <c r="AT305" s="205" t="s">
        <v>195</v>
      </c>
      <c r="AU305" s="205" t="s">
        <v>81</v>
      </c>
      <c r="AY305" s="19" t="s">
        <v>193</v>
      </c>
      <c r="BE305" s="206">
        <f>IF(N305="základní",J305,0)</f>
        <v>0</v>
      </c>
      <c r="BF305" s="206">
        <f>IF(N305="snížená",J305,0)</f>
        <v>0</v>
      </c>
      <c r="BG305" s="206">
        <f>IF(N305="zákl. přenesená",J305,0)</f>
        <v>0</v>
      </c>
      <c r="BH305" s="206">
        <f>IF(N305="sníž. přenesená",J305,0)</f>
        <v>0</v>
      </c>
      <c r="BI305" s="206">
        <f>IF(N305="nulová",J305,0)</f>
        <v>0</v>
      </c>
      <c r="BJ305" s="19" t="s">
        <v>79</v>
      </c>
      <c r="BK305" s="206">
        <f>ROUND(I305*H305,2)</f>
        <v>0</v>
      </c>
      <c r="BL305" s="19" t="s">
        <v>200</v>
      </c>
      <c r="BM305" s="205" t="s">
        <v>416</v>
      </c>
    </row>
    <row r="306" spans="1:65" s="14" customFormat="1">
      <c r="B306" s="218"/>
      <c r="C306" s="219"/>
      <c r="D306" s="209" t="s">
        <v>202</v>
      </c>
      <c r="E306" s="220" t="s">
        <v>19</v>
      </c>
      <c r="F306" s="221" t="s">
        <v>3627</v>
      </c>
      <c r="G306" s="219"/>
      <c r="H306" s="222">
        <v>15</v>
      </c>
      <c r="I306" s="223"/>
      <c r="J306" s="219"/>
      <c r="K306" s="219"/>
      <c r="L306" s="224"/>
      <c r="M306" s="225"/>
      <c r="N306" s="226"/>
      <c r="O306" s="226"/>
      <c r="P306" s="226"/>
      <c r="Q306" s="226"/>
      <c r="R306" s="226"/>
      <c r="S306" s="226"/>
      <c r="T306" s="227"/>
      <c r="AT306" s="228" t="s">
        <v>202</v>
      </c>
      <c r="AU306" s="228" t="s">
        <v>81</v>
      </c>
      <c r="AV306" s="14" t="s">
        <v>81</v>
      </c>
      <c r="AW306" s="14" t="s">
        <v>33</v>
      </c>
      <c r="AX306" s="14" t="s">
        <v>72</v>
      </c>
      <c r="AY306" s="228" t="s">
        <v>193</v>
      </c>
    </row>
    <row r="307" spans="1:65" s="15" customFormat="1">
      <c r="B307" s="229"/>
      <c r="C307" s="230"/>
      <c r="D307" s="209" t="s">
        <v>202</v>
      </c>
      <c r="E307" s="231" t="s">
        <v>19</v>
      </c>
      <c r="F307" s="232" t="s">
        <v>208</v>
      </c>
      <c r="G307" s="230"/>
      <c r="H307" s="233">
        <v>15</v>
      </c>
      <c r="I307" s="234"/>
      <c r="J307" s="230"/>
      <c r="K307" s="230"/>
      <c r="L307" s="235"/>
      <c r="M307" s="236"/>
      <c r="N307" s="237"/>
      <c r="O307" s="237"/>
      <c r="P307" s="237"/>
      <c r="Q307" s="237"/>
      <c r="R307" s="237"/>
      <c r="S307" s="237"/>
      <c r="T307" s="238"/>
      <c r="AT307" s="239" t="s">
        <v>202</v>
      </c>
      <c r="AU307" s="239" t="s">
        <v>81</v>
      </c>
      <c r="AV307" s="15" t="s">
        <v>209</v>
      </c>
      <c r="AW307" s="15" t="s">
        <v>33</v>
      </c>
      <c r="AX307" s="15" t="s">
        <v>79</v>
      </c>
      <c r="AY307" s="239" t="s">
        <v>193</v>
      </c>
    </row>
    <row r="308" spans="1:65" s="2" customFormat="1" ht="16.5" customHeight="1">
      <c r="A308" s="36"/>
      <c r="B308" s="37"/>
      <c r="C308" s="194" t="s">
        <v>422</v>
      </c>
      <c r="D308" s="194" t="s">
        <v>195</v>
      </c>
      <c r="E308" s="195" t="s">
        <v>419</v>
      </c>
      <c r="F308" s="196" t="s">
        <v>420</v>
      </c>
      <c r="G308" s="197" t="s">
        <v>402</v>
      </c>
      <c r="H308" s="198">
        <v>35</v>
      </c>
      <c r="I308" s="199"/>
      <c r="J308" s="200">
        <f>ROUND(I308*H308,2)</f>
        <v>0</v>
      </c>
      <c r="K308" s="196" t="s">
        <v>199</v>
      </c>
      <c r="L308" s="41"/>
      <c r="M308" s="201" t="s">
        <v>19</v>
      </c>
      <c r="N308" s="202" t="s">
        <v>43</v>
      </c>
      <c r="O308" s="66"/>
      <c r="P308" s="203">
        <f>O308*H308</f>
        <v>0</v>
      </c>
      <c r="Q308" s="203">
        <v>6.3549999999999995E-2</v>
      </c>
      <c r="R308" s="203">
        <f>Q308*H308</f>
        <v>2.2242499999999996</v>
      </c>
      <c r="S308" s="203">
        <v>0</v>
      </c>
      <c r="T308" s="204">
        <f>S308*H308</f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205" t="s">
        <v>200</v>
      </c>
      <c r="AT308" s="205" t="s">
        <v>195</v>
      </c>
      <c r="AU308" s="205" t="s">
        <v>81</v>
      </c>
      <c r="AY308" s="19" t="s">
        <v>193</v>
      </c>
      <c r="BE308" s="206">
        <f>IF(N308="základní",J308,0)</f>
        <v>0</v>
      </c>
      <c r="BF308" s="206">
        <f>IF(N308="snížená",J308,0)</f>
        <v>0</v>
      </c>
      <c r="BG308" s="206">
        <f>IF(N308="zákl. přenesená",J308,0)</f>
        <v>0</v>
      </c>
      <c r="BH308" s="206">
        <f>IF(N308="sníž. přenesená",J308,0)</f>
        <v>0</v>
      </c>
      <c r="BI308" s="206">
        <f>IF(N308="nulová",J308,0)</f>
        <v>0</v>
      </c>
      <c r="BJ308" s="19" t="s">
        <v>79</v>
      </c>
      <c r="BK308" s="206">
        <f>ROUND(I308*H308,2)</f>
        <v>0</v>
      </c>
      <c r="BL308" s="19" t="s">
        <v>200</v>
      </c>
      <c r="BM308" s="205" t="s">
        <v>421</v>
      </c>
    </row>
    <row r="309" spans="1:65" s="14" customFormat="1">
      <c r="B309" s="218"/>
      <c r="C309" s="219"/>
      <c r="D309" s="209" t="s">
        <v>202</v>
      </c>
      <c r="E309" s="220" t="s">
        <v>19</v>
      </c>
      <c r="F309" s="221" t="s">
        <v>3628</v>
      </c>
      <c r="G309" s="219"/>
      <c r="H309" s="222">
        <v>35</v>
      </c>
      <c r="I309" s="223"/>
      <c r="J309" s="219"/>
      <c r="K309" s="219"/>
      <c r="L309" s="224"/>
      <c r="M309" s="225"/>
      <c r="N309" s="226"/>
      <c r="O309" s="226"/>
      <c r="P309" s="226"/>
      <c r="Q309" s="226"/>
      <c r="R309" s="226"/>
      <c r="S309" s="226"/>
      <c r="T309" s="227"/>
      <c r="AT309" s="228" t="s">
        <v>202</v>
      </c>
      <c r="AU309" s="228" t="s">
        <v>81</v>
      </c>
      <c r="AV309" s="14" t="s">
        <v>81</v>
      </c>
      <c r="AW309" s="14" t="s">
        <v>33</v>
      </c>
      <c r="AX309" s="14" t="s">
        <v>72</v>
      </c>
      <c r="AY309" s="228" t="s">
        <v>193</v>
      </c>
    </row>
    <row r="310" spans="1:65" s="15" customFormat="1">
      <c r="B310" s="229"/>
      <c r="C310" s="230"/>
      <c r="D310" s="209" t="s">
        <v>202</v>
      </c>
      <c r="E310" s="231" t="s">
        <v>19</v>
      </c>
      <c r="F310" s="232" t="s">
        <v>208</v>
      </c>
      <c r="G310" s="230"/>
      <c r="H310" s="233">
        <v>35</v>
      </c>
      <c r="I310" s="234"/>
      <c r="J310" s="230"/>
      <c r="K310" s="230"/>
      <c r="L310" s="235"/>
      <c r="M310" s="236"/>
      <c r="N310" s="237"/>
      <c r="O310" s="237"/>
      <c r="P310" s="237"/>
      <c r="Q310" s="237"/>
      <c r="R310" s="237"/>
      <c r="S310" s="237"/>
      <c r="T310" s="238"/>
      <c r="AT310" s="239" t="s">
        <v>202</v>
      </c>
      <c r="AU310" s="239" t="s">
        <v>81</v>
      </c>
      <c r="AV310" s="15" t="s">
        <v>209</v>
      </c>
      <c r="AW310" s="15" t="s">
        <v>33</v>
      </c>
      <c r="AX310" s="15" t="s">
        <v>79</v>
      </c>
      <c r="AY310" s="239" t="s">
        <v>193</v>
      </c>
    </row>
    <row r="311" spans="1:65" s="2" customFormat="1" ht="16.5" customHeight="1">
      <c r="A311" s="36"/>
      <c r="B311" s="37"/>
      <c r="C311" s="194" t="s">
        <v>427</v>
      </c>
      <c r="D311" s="194" t="s">
        <v>195</v>
      </c>
      <c r="E311" s="195" t="s">
        <v>423</v>
      </c>
      <c r="F311" s="196" t="s">
        <v>424</v>
      </c>
      <c r="G311" s="197" t="s">
        <v>402</v>
      </c>
      <c r="H311" s="198">
        <v>5</v>
      </c>
      <c r="I311" s="199"/>
      <c r="J311" s="200">
        <f>ROUND(I311*H311,2)</f>
        <v>0</v>
      </c>
      <c r="K311" s="196" t="s">
        <v>199</v>
      </c>
      <c r="L311" s="41"/>
      <c r="M311" s="201" t="s">
        <v>19</v>
      </c>
      <c r="N311" s="202" t="s">
        <v>43</v>
      </c>
      <c r="O311" s="66"/>
      <c r="P311" s="203">
        <f>O311*H311</f>
        <v>0</v>
      </c>
      <c r="Q311" s="203">
        <v>8.1850000000000006E-2</v>
      </c>
      <c r="R311" s="203">
        <f>Q311*H311</f>
        <v>0.40925</v>
      </c>
      <c r="S311" s="203">
        <v>0</v>
      </c>
      <c r="T311" s="204">
        <f>S311*H311</f>
        <v>0</v>
      </c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R311" s="205" t="s">
        <v>200</v>
      </c>
      <c r="AT311" s="205" t="s">
        <v>195</v>
      </c>
      <c r="AU311" s="205" t="s">
        <v>81</v>
      </c>
      <c r="AY311" s="19" t="s">
        <v>193</v>
      </c>
      <c r="BE311" s="206">
        <f>IF(N311="základní",J311,0)</f>
        <v>0</v>
      </c>
      <c r="BF311" s="206">
        <f>IF(N311="snížená",J311,0)</f>
        <v>0</v>
      </c>
      <c r="BG311" s="206">
        <f>IF(N311="zákl. přenesená",J311,0)</f>
        <v>0</v>
      </c>
      <c r="BH311" s="206">
        <f>IF(N311="sníž. přenesená",J311,0)</f>
        <v>0</v>
      </c>
      <c r="BI311" s="206">
        <f>IF(N311="nulová",J311,0)</f>
        <v>0</v>
      </c>
      <c r="BJ311" s="19" t="s">
        <v>79</v>
      </c>
      <c r="BK311" s="206">
        <f>ROUND(I311*H311,2)</f>
        <v>0</v>
      </c>
      <c r="BL311" s="19" t="s">
        <v>200</v>
      </c>
      <c r="BM311" s="205" t="s">
        <v>3629</v>
      </c>
    </row>
    <row r="312" spans="1:65" s="14" customFormat="1">
      <c r="B312" s="218"/>
      <c r="C312" s="219"/>
      <c r="D312" s="209" t="s">
        <v>202</v>
      </c>
      <c r="E312" s="220" t="s">
        <v>19</v>
      </c>
      <c r="F312" s="221" t="s">
        <v>426</v>
      </c>
      <c r="G312" s="219"/>
      <c r="H312" s="222">
        <v>5</v>
      </c>
      <c r="I312" s="223"/>
      <c r="J312" s="219"/>
      <c r="K312" s="219"/>
      <c r="L312" s="224"/>
      <c r="M312" s="225"/>
      <c r="N312" s="226"/>
      <c r="O312" s="226"/>
      <c r="P312" s="226"/>
      <c r="Q312" s="226"/>
      <c r="R312" s="226"/>
      <c r="S312" s="226"/>
      <c r="T312" s="227"/>
      <c r="AT312" s="228" t="s">
        <v>202</v>
      </c>
      <c r="AU312" s="228" t="s">
        <v>81</v>
      </c>
      <c r="AV312" s="14" t="s">
        <v>81</v>
      </c>
      <c r="AW312" s="14" t="s">
        <v>33</v>
      </c>
      <c r="AX312" s="14" t="s">
        <v>72</v>
      </c>
      <c r="AY312" s="228" t="s">
        <v>193</v>
      </c>
    </row>
    <row r="313" spans="1:65" s="15" customFormat="1">
      <c r="B313" s="229"/>
      <c r="C313" s="230"/>
      <c r="D313" s="209" t="s">
        <v>202</v>
      </c>
      <c r="E313" s="231" t="s">
        <v>19</v>
      </c>
      <c r="F313" s="232" t="s">
        <v>208</v>
      </c>
      <c r="G313" s="230"/>
      <c r="H313" s="233">
        <v>5</v>
      </c>
      <c r="I313" s="234"/>
      <c r="J313" s="230"/>
      <c r="K313" s="230"/>
      <c r="L313" s="235"/>
      <c r="M313" s="236"/>
      <c r="N313" s="237"/>
      <c r="O313" s="237"/>
      <c r="P313" s="237"/>
      <c r="Q313" s="237"/>
      <c r="R313" s="237"/>
      <c r="S313" s="237"/>
      <c r="T313" s="238"/>
      <c r="AT313" s="239" t="s">
        <v>202</v>
      </c>
      <c r="AU313" s="239" t="s">
        <v>81</v>
      </c>
      <c r="AV313" s="15" t="s">
        <v>209</v>
      </c>
      <c r="AW313" s="15" t="s">
        <v>33</v>
      </c>
      <c r="AX313" s="15" t="s">
        <v>79</v>
      </c>
      <c r="AY313" s="239" t="s">
        <v>193</v>
      </c>
    </row>
    <row r="314" spans="1:65" s="2" customFormat="1" ht="16.5" customHeight="1">
      <c r="A314" s="36"/>
      <c r="B314" s="37"/>
      <c r="C314" s="194" t="s">
        <v>432</v>
      </c>
      <c r="D314" s="194" t="s">
        <v>195</v>
      </c>
      <c r="E314" s="195" t="s">
        <v>428</v>
      </c>
      <c r="F314" s="196" t="s">
        <v>429</v>
      </c>
      <c r="G314" s="197" t="s">
        <v>402</v>
      </c>
      <c r="H314" s="198">
        <v>4</v>
      </c>
      <c r="I314" s="199"/>
      <c r="J314" s="200">
        <f>ROUND(I314*H314,2)</f>
        <v>0</v>
      </c>
      <c r="K314" s="196" t="s">
        <v>199</v>
      </c>
      <c r="L314" s="41"/>
      <c r="M314" s="201" t="s">
        <v>19</v>
      </c>
      <c r="N314" s="202" t="s">
        <v>43</v>
      </c>
      <c r="O314" s="66"/>
      <c r="P314" s="203">
        <f>O314*H314</f>
        <v>0</v>
      </c>
      <c r="Q314" s="203">
        <v>9.1050000000000006E-2</v>
      </c>
      <c r="R314" s="203">
        <f>Q314*H314</f>
        <v>0.36420000000000002</v>
      </c>
      <c r="S314" s="203">
        <v>0</v>
      </c>
      <c r="T314" s="204">
        <f>S314*H314</f>
        <v>0</v>
      </c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R314" s="205" t="s">
        <v>200</v>
      </c>
      <c r="AT314" s="205" t="s">
        <v>195</v>
      </c>
      <c r="AU314" s="205" t="s">
        <v>81</v>
      </c>
      <c r="AY314" s="19" t="s">
        <v>193</v>
      </c>
      <c r="BE314" s="206">
        <f>IF(N314="základní",J314,0)</f>
        <v>0</v>
      </c>
      <c r="BF314" s="206">
        <f>IF(N314="snížená",J314,0)</f>
        <v>0</v>
      </c>
      <c r="BG314" s="206">
        <f>IF(N314="zákl. přenesená",J314,0)</f>
        <v>0</v>
      </c>
      <c r="BH314" s="206">
        <f>IF(N314="sníž. přenesená",J314,0)</f>
        <v>0</v>
      </c>
      <c r="BI314" s="206">
        <f>IF(N314="nulová",J314,0)</f>
        <v>0</v>
      </c>
      <c r="BJ314" s="19" t="s">
        <v>79</v>
      </c>
      <c r="BK314" s="206">
        <f>ROUND(I314*H314,2)</f>
        <v>0</v>
      </c>
      <c r="BL314" s="19" t="s">
        <v>200</v>
      </c>
      <c r="BM314" s="205" t="s">
        <v>430</v>
      </c>
    </row>
    <row r="315" spans="1:65" s="14" customFormat="1">
      <c r="B315" s="218"/>
      <c r="C315" s="219"/>
      <c r="D315" s="209" t="s">
        <v>202</v>
      </c>
      <c r="E315" s="220" t="s">
        <v>19</v>
      </c>
      <c r="F315" s="221" t="s">
        <v>431</v>
      </c>
      <c r="G315" s="219"/>
      <c r="H315" s="222">
        <v>4</v>
      </c>
      <c r="I315" s="223"/>
      <c r="J315" s="219"/>
      <c r="K315" s="219"/>
      <c r="L315" s="224"/>
      <c r="M315" s="225"/>
      <c r="N315" s="226"/>
      <c r="O315" s="226"/>
      <c r="P315" s="226"/>
      <c r="Q315" s="226"/>
      <c r="R315" s="226"/>
      <c r="S315" s="226"/>
      <c r="T315" s="227"/>
      <c r="AT315" s="228" t="s">
        <v>202</v>
      </c>
      <c r="AU315" s="228" t="s">
        <v>81</v>
      </c>
      <c r="AV315" s="14" t="s">
        <v>81</v>
      </c>
      <c r="AW315" s="14" t="s">
        <v>33</v>
      </c>
      <c r="AX315" s="14" t="s">
        <v>72</v>
      </c>
      <c r="AY315" s="228" t="s">
        <v>193</v>
      </c>
    </row>
    <row r="316" spans="1:65" s="15" customFormat="1">
      <c r="B316" s="229"/>
      <c r="C316" s="230"/>
      <c r="D316" s="209" t="s">
        <v>202</v>
      </c>
      <c r="E316" s="231" t="s">
        <v>19</v>
      </c>
      <c r="F316" s="232" t="s">
        <v>208</v>
      </c>
      <c r="G316" s="230"/>
      <c r="H316" s="233">
        <v>4</v>
      </c>
      <c r="I316" s="234"/>
      <c r="J316" s="230"/>
      <c r="K316" s="230"/>
      <c r="L316" s="235"/>
      <c r="M316" s="236"/>
      <c r="N316" s="237"/>
      <c r="O316" s="237"/>
      <c r="P316" s="237"/>
      <c r="Q316" s="237"/>
      <c r="R316" s="237"/>
      <c r="S316" s="237"/>
      <c r="T316" s="238"/>
      <c r="AT316" s="239" t="s">
        <v>202</v>
      </c>
      <c r="AU316" s="239" t="s">
        <v>81</v>
      </c>
      <c r="AV316" s="15" t="s">
        <v>209</v>
      </c>
      <c r="AW316" s="15" t="s">
        <v>33</v>
      </c>
      <c r="AX316" s="15" t="s">
        <v>79</v>
      </c>
      <c r="AY316" s="239" t="s">
        <v>193</v>
      </c>
    </row>
    <row r="317" spans="1:65" s="2" customFormat="1" ht="16.5" customHeight="1">
      <c r="A317" s="36"/>
      <c r="B317" s="37"/>
      <c r="C317" s="194" t="s">
        <v>437</v>
      </c>
      <c r="D317" s="194" t="s">
        <v>195</v>
      </c>
      <c r="E317" s="195" t="s">
        <v>433</v>
      </c>
      <c r="F317" s="196" t="s">
        <v>434</v>
      </c>
      <c r="G317" s="197" t="s">
        <v>402</v>
      </c>
      <c r="H317" s="198">
        <v>5</v>
      </c>
      <c r="I317" s="199"/>
      <c r="J317" s="200">
        <f>ROUND(I317*H317,2)</f>
        <v>0</v>
      </c>
      <c r="K317" s="196" t="s">
        <v>199</v>
      </c>
      <c r="L317" s="41"/>
      <c r="M317" s="201" t="s">
        <v>19</v>
      </c>
      <c r="N317" s="202" t="s">
        <v>43</v>
      </c>
      <c r="O317" s="66"/>
      <c r="P317" s="203">
        <f>O317*H317</f>
        <v>0</v>
      </c>
      <c r="Q317" s="203">
        <v>0.10005</v>
      </c>
      <c r="R317" s="203">
        <f>Q317*H317</f>
        <v>0.50024999999999997</v>
      </c>
      <c r="S317" s="203">
        <v>0</v>
      </c>
      <c r="T317" s="204">
        <f>S317*H317</f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205" t="s">
        <v>200</v>
      </c>
      <c r="AT317" s="205" t="s">
        <v>195</v>
      </c>
      <c r="AU317" s="205" t="s">
        <v>81</v>
      </c>
      <c r="AY317" s="19" t="s">
        <v>193</v>
      </c>
      <c r="BE317" s="206">
        <f>IF(N317="základní",J317,0)</f>
        <v>0</v>
      </c>
      <c r="BF317" s="206">
        <f>IF(N317="snížená",J317,0)</f>
        <v>0</v>
      </c>
      <c r="BG317" s="206">
        <f>IF(N317="zákl. přenesená",J317,0)</f>
        <v>0</v>
      </c>
      <c r="BH317" s="206">
        <f>IF(N317="sníž. přenesená",J317,0)</f>
        <v>0</v>
      </c>
      <c r="BI317" s="206">
        <f>IF(N317="nulová",J317,0)</f>
        <v>0</v>
      </c>
      <c r="BJ317" s="19" t="s">
        <v>79</v>
      </c>
      <c r="BK317" s="206">
        <f>ROUND(I317*H317,2)</f>
        <v>0</v>
      </c>
      <c r="BL317" s="19" t="s">
        <v>200</v>
      </c>
      <c r="BM317" s="205" t="s">
        <v>435</v>
      </c>
    </row>
    <row r="318" spans="1:65" s="14" customFormat="1">
      <c r="B318" s="218"/>
      <c r="C318" s="219"/>
      <c r="D318" s="209" t="s">
        <v>202</v>
      </c>
      <c r="E318" s="220" t="s">
        <v>19</v>
      </c>
      <c r="F318" s="221" t="s">
        <v>426</v>
      </c>
      <c r="G318" s="219"/>
      <c r="H318" s="222">
        <v>5</v>
      </c>
      <c r="I318" s="223"/>
      <c r="J318" s="219"/>
      <c r="K318" s="219"/>
      <c r="L318" s="224"/>
      <c r="M318" s="225"/>
      <c r="N318" s="226"/>
      <c r="O318" s="226"/>
      <c r="P318" s="226"/>
      <c r="Q318" s="226"/>
      <c r="R318" s="226"/>
      <c r="S318" s="226"/>
      <c r="T318" s="227"/>
      <c r="AT318" s="228" t="s">
        <v>202</v>
      </c>
      <c r="AU318" s="228" t="s">
        <v>81</v>
      </c>
      <c r="AV318" s="14" t="s">
        <v>81</v>
      </c>
      <c r="AW318" s="14" t="s">
        <v>33</v>
      </c>
      <c r="AX318" s="14" t="s">
        <v>72</v>
      </c>
      <c r="AY318" s="228" t="s">
        <v>193</v>
      </c>
    </row>
    <row r="319" spans="1:65" s="15" customFormat="1">
      <c r="B319" s="229"/>
      <c r="C319" s="230"/>
      <c r="D319" s="209" t="s">
        <v>202</v>
      </c>
      <c r="E319" s="231" t="s">
        <v>19</v>
      </c>
      <c r="F319" s="232" t="s">
        <v>208</v>
      </c>
      <c r="G319" s="230"/>
      <c r="H319" s="233">
        <v>5</v>
      </c>
      <c r="I319" s="234"/>
      <c r="J319" s="230"/>
      <c r="K319" s="230"/>
      <c r="L319" s="235"/>
      <c r="M319" s="236"/>
      <c r="N319" s="237"/>
      <c r="O319" s="237"/>
      <c r="P319" s="237"/>
      <c r="Q319" s="237"/>
      <c r="R319" s="237"/>
      <c r="S319" s="237"/>
      <c r="T319" s="238"/>
      <c r="AT319" s="239" t="s">
        <v>202</v>
      </c>
      <c r="AU319" s="239" t="s">
        <v>81</v>
      </c>
      <c r="AV319" s="15" t="s">
        <v>209</v>
      </c>
      <c r="AW319" s="15" t="s">
        <v>33</v>
      </c>
      <c r="AX319" s="15" t="s">
        <v>79</v>
      </c>
      <c r="AY319" s="239" t="s">
        <v>193</v>
      </c>
    </row>
    <row r="320" spans="1:65" s="2" customFormat="1" ht="16.5" customHeight="1">
      <c r="A320" s="36"/>
      <c r="B320" s="37"/>
      <c r="C320" s="194" t="s">
        <v>442</v>
      </c>
      <c r="D320" s="194" t="s">
        <v>195</v>
      </c>
      <c r="E320" s="195" t="s">
        <v>438</v>
      </c>
      <c r="F320" s="196" t="s">
        <v>439</v>
      </c>
      <c r="G320" s="197" t="s">
        <v>391</v>
      </c>
      <c r="H320" s="198">
        <v>23.5</v>
      </c>
      <c r="I320" s="199"/>
      <c r="J320" s="200">
        <f>ROUND(I320*H320,2)</f>
        <v>0</v>
      </c>
      <c r="K320" s="196" t="s">
        <v>199</v>
      </c>
      <c r="L320" s="41"/>
      <c r="M320" s="201" t="s">
        <v>19</v>
      </c>
      <c r="N320" s="202" t="s">
        <v>43</v>
      </c>
      <c r="O320" s="66"/>
      <c r="P320" s="203">
        <f>O320*H320</f>
        <v>0</v>
      </c>
      <c r="Q320" s="203">
        <v>3.4000000000000002E-4</v>
      </c>
      <c r="R320" s="203">
        <f>Q320*H320</f>
        <v>7.9900000000000006E-3</v>
      </c>
      <c r="S320" s="203">
        <v>0</v>
      </c>
      <c r="T320" s="204">
        <f>S320*H320</f>
        <v>0</v>
      </c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R320" s="205" t="s">
        <v>200</v>
      </c>
      <c r="AT320" s="205" t="s">
        <v>195</v>
      </c>
      <c r="AU320" s="205" t="s">
        <v>81</v>
      </c>
      <c r="AY320" s="19" t="s">
        <v>193</v>
      </c>
      <c r="BE320" s="206">
        <f>IF(N320="základní",J320,0)</f>
        <v>0</v>
      </c>
      <c r="BF320" s="206">
        <f>IF(N320="snížená",J320,0)</f>
        <v>0</v>
      </c>
      <c r="BG320" s="206">
        <f>IF(N320="zákl. přenesená",J320,0)</f>
        <v>0</v>
      </c>
      <c r="BH320" s="206">
        <f>IF(N320="sníž. přenesená",J320,0)</f>
        <v>0</v>
      </c>
      <c r="BI320" s="206">
        <f>IF(N320="nulová",J320,0)</f>
        <v>0</v>
      </c>
      <c r="BJ320" s="19" t="s">
        <v>79</v>
      </c>
      <c r="BK320" s="206">
        <f>ROUND(I320*H320,2)</f>
        <v>0</v>
      </c>
      <c r="BL320" s="19" t="s">
        <v>200</v>
      </c>
      <c r="BM320" s="205" t="s">
        <v>440</v>
      </c>
    </row>
    <row r="321" spans="1:65" s="14" customFormat="1">
      <c r="B321" s="218"/>
      <c r="C321" s="219"/>
      <c r="D321" s="209" t="s">
        <v>202</v>
      </c>
      <c r="E321" s="220" t="s">
        <v>19</v>
      </c>
      <c r="F321" s="221" t="s">
        <v>3630</v>
      </c>
      <c r="G321" s="219"/>
      <c r="H321" s="222">
        <v>23.5</v>
      </c>
      <c r="I321" s="223"/>
      <c r="J321" s="219"/>
      <c r="K321" s="219"/>
      <c r="L321" s="224"/>
      <c r="M321" s="225"/>
      <c r="N321" s="226"/>
      <c r="O321" s="226"/>
      <c r="P321" s="226"/>
      <c r="Q321" s="226"/>
      <c r="R321" s="226"/>
      <c r="S321" s="226"/>
      <c r="T321" s="227"/>
      <c r="AT321" s="228" t="s">
        <v>202</v>
      </c>
      <c r="AU321" s="228" t="s">
        <v>81</v>
      </c>
      <c r="AV321" s="14" t="s">
        <v>81</v>
      </c>
      <c r="AW321" s="14" t="s">
        <v>33</v>
      </c>
      <c r="AX321" s="14" t="s">
        <v>72</v>
      </c>
      <c r="AY321" s="228" t="s">
        <v>193</v>
      </c>
    </row>
    <row r="322" spans="1:65" s="15" customFormat="1">
      <c r="B322" s="229"/>
      <c r="C322" s="230"/>
      <c r="D322" s="209" t="s">
        <v>202</v>
      </c>
      <c r="E322" s="231" t="s">
        <v>19</v>
      </c>
      <c r="F322" s="232" t="s">
        <v>208</v>
      </c>
      <c r="G322" s="230"/>
      <c r="H322" s="233">
        <v>23.5</v>
      </c>
      <c r="I322" s="234"/>
      <c r="J322" s="230"/>
      <c r="K322" s="230"/>
      <c r="L322" s="235"/>
      <c r="M322" s="236"/>
      <c r="N322" s="237"/>
      <c r="O322" s="237"/>
      <c r="P322" s="237"/>
      <c r="Q322" s="237"/>
      <c r="R322" s="237"/>
      <c r="S322" s="237"/>
      <c r="T322" s="238"/>
      <c r="AT322" s="239" t="s">
        <v>202</v>
      </c>
      <c r="AU322" s="239" t="s">
        <v>81</v>
      </c>
      <c r="AV322" s="15" t="s">
        <v>209</v>
      </c>
      <c r="AW322" s="15" t="s">
        <v>33</v>
      </c>
      <c r="AX322" s="15" t="s">
        <v>79</v>
      </c>
      <c r="AY322" s="239" t="s">
        <v>193</v>
      </c>
    </row>
    <row r="323" spans="1:65" s="2" customFormat="1" ht="21.75" customHeight="1">
      <c r="A323" s="36"/>
      <c r="B323" s="37"/>
      <c r="C323" s="194" t="s">
        <v>450</v>
      </c>
      <c r="D323" s="194" t="s">
        <v>195</v>
      </c>
      <c r="E323" s="195" t="s">
        <v>472</v>
      </c>
      <c r="F323" s="196" t="s">
        <v>473</v>
      </c>
      <c r="G323" s="197" t="s">
        <v>266</v>
      </c>
      <c r="H323" s="198">
        <v>0.751</v>
      </c>
      <c r="I323" s="199"/>
      <c r="J323" s="200">
        <f>ROUND(I323*H323,2)</f>
        <v>0</v>
      </c>
      <c r="K323" s="196" t="s">
        <v>199</v>
      </c>
      <c r="L323" s="41"/>
      <c r="M323" s="201" t="s">
        <v>19</v>
      </c>
      <c r="N323" s="202" t="s">
        <v>43</v>
      </c>
      <c r="O323" s="66"/>
      <c r="P323" s="203">
        <f>O323*H323</f>
        <v>0</v>
      </c>
      <c r="Q323" s="203">
        <v>1.221E-2</v>
      </c>
      <c r="R323" s="203">
        <f>Q323*H323</f>
        <v>9.1697100000000011E-3</v>
      </c>
      <c r="S323" s="203">
        <v>0</v>
      </c>
      <c r="T323" s="204">
        <f>S323*H323</f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205" t="s">
        <v>200</v>
      </c>
      <c r="AT323" s="205" t="s">
        <v>195</v>
      </c>
      <c r="AU323" s="205" t="s">
        <v>81</v>
      </c>
      <c r="AY323" s="19" t="s">
        <v>193</v>
      </c>
      <c r="BE323" s="206">
        <f>IF(N323="základní",J323,0)</f>
        <v>0</v>
      </c>
      <c r="BF323" s="206">
        <f>IF(N323="snížená",J323,0)</f>
        <v>0</v>
      </c>
      <c r="BG323" s="206">
        <f>IF(N323="zákl. přenesená",J323,0)</f>
        <v>0</v>
      </c>
      <c r="BH323" s="206">
        <f>IF(N323="sníž. přenesená",J323,0)</f>
        <v>0</v>
      </c>
      <c r="BI323" s="206">
        <f>IF(N323="nulová",J323,0)</f>
        <v>0</v>
      </c>
      <c r="BJ323" s="19" t="s">
        <v>79</v>
      </c>
      <c r="BK323" s="206">
        <f>ROUND(I323*H323,2)</f>
        <v>0</v>
      </c>
      <c r="BL323" s="19" t="s">
        <v>200</v>
      </c>
      <c r="BM323" s="205" t="s">
        <v>474</v>
      </c>
    </row>
    <row r="324" spans="1:65" s="14" customFormat="1">
      <c r="B324" s="218"/>
      <c r="C324" s="219"/>
      <c r="D324" s="209" t="s">
        <v>202</v>
      </c>
      <c r="E324" s="220" t="s">
        <v>19</v>
      </c>
      <c r="F324" s="221" t="s">
        <v>3631</v>
      </c>
      <c r="G324" s="219"/>
      <c r="H324" s="222">
        <v>0.224</v>
      </c>
      <c r="I324" s="223"/>
      <c r="J324" s="219"/>
      <c r="K324" s="219"/>
      <c r="L324" s="224"/>
      <c r="M324" s="225"/>
      <c r="N324" s="226"/>
      <c r="O324" s="226"/>
      <c r="P324" s="226"/>
      <c r="Q324" s="226"/>
      <c r="R324" s="226"/>
      <c r="S324" s="226"/>
      <c r="T324" s="227"/>
      <c r="AT324" s="228" t="s">
        <v>202</v>
      </c>
      <c r="AU324" s="228" t="s">
        <v>81</v>
      </c>
      <c r="AV324" s="14" t="s">
        <v>81</v>
      </c>
      <c r="AW324" s="14" t="s">
        <v>33</v>
      </c>
      <c r="AX324" s="14" t="s">
        <v>72</v>
      </c>
      <c r="AY324" s="228" t="s">
        <v>193</v>
      </c>
    </row>
    <row r="325" spans="1:65" s="14" customFormat="1">
      <c r="B325" s="218"/>
      <c r="C325" s="219"/>
      <c r="D325" s="209" t="s">
        <v>202</v>
      </c>
      <c r="E325" s="220" t="s">
        <v>19</v>
      </c>
      <c r="F325" s="221" t="s">
        <v>3632</v>
      </c>
      <c r="G325" s="219"/>
      <c r="H325" s="222">
        <v>0.52700000000000002</v>
      </c>
      <c r="I325" s="223"/>
      <c r="J325" s="219"/>
      <c r="K325" s="219"/>
      <c r="L325" s="224"/>
      <c r="M325" s="225"/>
      <c r="N325" s="226"/>
      <c r="O325" s="226"/>
      <c r="P325" s="226"/>
      <c r="Q325" s="226"/>
      <c r="R325" s="226"/>
      <c r="S325" s="226"/>
      <c r="T325" s="227"/>
      <c r="AT325" s="228" t="s">
        <v>202</v>
      </c>
      <c r="AU325" s="228" t="s">
        <v>81</v>
      </c>
      <c r="AV325" s="14" t="s">
        <v>81</v>
      </c>
      <c r="AW325" s="14" t="s">
        <v>33</v>
      </c>
      <c r="AX325" s="14" t="s">
        <v>72</v>
      </c>
      <c r="AY325" s="228" t="s">
        <v>193</v>
      </c>
    </row>
    <row r="326" spans="1:65" s="15" customFormat="1">
      <c r="B326" s="229"/>
      <c r="C326" s="230"/>
      <c r="D326" s="209" t="s">
        <v>202</v>
      </c>
      <c r="E326" s="231" t="s">
        <v>19</v>
      </c>
      <c r="F326" s="232" t="s">
        <v>208</v>
      </c>
      <c r="G326" s="230"/>
      <c r="H326" s="233">
        <v>0.751</v>
      </c>
      <c r="I326" s="234"/>
      <c r="J326" s="230"/>
      <c r="K326" s="230"/>
      <c r="L326" s="235"/>
      <c r="M326" s="236"/>
      <c r="N326" s="237"/>
      <c r="O326" s="237"/>
      <c r="P326" s="237"/>
      <c r="Q326" s="237"/>
      <c r="R326" s="237"/>
      <c r="S326" s="237"/>
      <c r="T326" s="238"/>
      <c r="AT326" s="239" t="s">
        <v>202</v>
      </c>
      <c r="AU326" s="239" t="s">
        <v>81</v>
      </c>
      <c r="AV326" s="15" t="s">
        <v>209</v>
      </c>
      <c r="AW326" s="15" t="s">
        <v>33</v>
      </c>
      <c r="AX326" s="15" t="s">
        <v>79</v>
      </c>
      <c r="AY326" s="239" t="s">
        <v>193</v>
      </c>
    </row>
    <row r="327" spans="1:65" s="2" customFormat="1" ht="16.5" customHeight="1">
      <c r="A327" s="36"/>
      <c r="B327" s="37"/>
      <c r="C327" s="251" t="s">
        <v>456</v>
      </c>
      <c r="D327" s="251" t="s">
        <v>451</v>
      </c>
      <c r="E327" s="252" t="s">
        <v>3633</v>
      </c>
      <c r="F327" s="253" t="s">
        <v>3634</v>
      </c>
      <c r="G327" s="254" t="s">
        <v>266</v>
      </c>
      <c r="H327" s="255">
        <v>0.25800000000000001</v>
      </c>
      <c r="I327" s="256"/>
      <c r="J327" s="257">
        <f>ROUND(I327*H327,2)</f>
        <v>0</v>
      </c>
      <c r="K327" s="253" t="s">
        <v>199</v>
      </c>
      <c r="L327" s="258"/>
      <c r="M327" s="259" t="s">
        <v>19</v>
      </c>
      <c r="N327" s="260" t="s">
        <v>43</v>
      </c>
      <c r="O327" s="66"/>
      <c r="P327" s="203">
        <f>O327*H327</f>
        <v>0</v>
      </c>
      <c r="Q327" s="203">
        <v>1</v>
      </c>
      <c r="R327" s="203">
        <f>Q327*H327</f>
        <v>0.25800000000000001</v>
      </c>
      <c r="S327" s="203">
        <v>0</v>
      </c>
      <c r="T327" s="204">
        <f>S327*H327</f>
        <v>0</v>
      </c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R327" s="205" t="s">
        <v>258</v>
      </c>
      <c r="AT327" s="205" t="s">
        <v>451</v>
      </c>
      <c r="AU327" s="205" t="s">
        <v>81</v>
      </c>
      <c r="AY327" s="19" t="s">
        <v>193</v>
      </c>
      <c r="BE327" s="206">
        <f>IF(N327="základní",J327,0)</f>
        <v>0</v>
      </c>
      <c r="BF327" s="206">
        <f>IF(N327="snížená",J327,0)</f>
        <v>0</v>
      </c>
      <c r="BG327" s="206">
        <f>IF(N327="zákl. přenesená",J327,0)</f>
        <v>0</v>
      </c>
      <c r="BH327" s="206">
        <f>IF(N327="sníž. přenesená",J327,0)</f>
        <v>0</v>
      </c>
      <c r="BI327" s="206">
        <f>IF(N327="nulová",J327,0)</f>
        <v>0</v>
      </c>
      <c r="BJ327" s="19" t="s">
        <v>79</v>
      </c>
      <c r="BK327" s="206">
        <f>ROUND(I327*H327,2)</f>
        <v>0</v>
      </c>
      <c r="BL327" s="19" t="s">
        <v>200</v>
      </c>
      <c r="BM327" s="205" t="s">
        <v>479</v>
      </c>
    </row>
    <row r="328" spans="1:65" s="14" customFormat="1">
      <c r="B328" s="218"/>
      <c r="C328" s="219"/>
      <c r="D328" s="209" t="s">
        <v>202</v>
      </c>
      <c r="E328" s="219"/>
      <c r="F328" s="221" t="s">
        <v>3635</v>
      </c>
      <c r="G328" s="219"/>
      <c r="H328" s="222">
        <v>0.25800000000000001</v>
      </c>
      <c r="I328" s="223"/>
      <c r="J328" s="219"/>
      <c r="K328" s="219"/>
      <c r="L328" s="224"/>
      <c r="M328" s="225"/>
      <c r="N328" s="226"/>
      <c r="O328" s="226"/>
      <c r="P328" s="226"/>
      <c r="Q328" s="226"/>
      <c r="R328" s="226"/>
      <c r="S328" s="226"/>
      <c r="T328" s="227"/>
      <c r="AT328" s="228" t="s">
        <v>202</v>
      </c>
      <c r="AU328" s="228" t="s">
        <v>81</v>
      </c>
      <c r="AV328" s="14" t="s">
        <v>81</v>
      </c>
      <c r="AW328" s="14" t="s">
        <v>4</v>
      </c>
      <c r="AX328" s="14" t="s">
        <v>79</v>
      </c>
      <c r="AY328" s="228" t="s">
        <v>193</v>
      </c>
    </row>
    <row r="329" spans="1:65" s="2" customFormat="1" ht="16.5" customHeight="1">
      <c r="A329" s="36"/>
      <c r="B329" s="37"/>
      <c r="C329" s="251" t="s">
        <v>461</v>
      </c>
      <c r="D329" s="251" t="s">
        <v>451</v>
      </c>
      <c r="E329" s="252" t="s">
        <v>3636</v>
      </c>
      <c r="F329" s="253" t="s">
        <v>3637</v>
      </c>
      <c r="G329" s="254" t="s">
        <v>266</v>
      </c>
      <c r="H329" s="255">
        <v>0.60599999999999998</v>
      </c>
      <c r="I329" s="256"/>
      <c r="J329" s="257">
        <f>ROUND(I329*H329,2)</f>
        <v>0</v>
      </c>
      <c r="K329" s="253" t="s">
        <v>199</v>
      </c>
      <c r="L329" s="258"/>
      <c r="M329" s="259" t="s">
        <v>19</v>
      </c>
      <c r="N329" s="260" t="s">
        <v>43</v>
      </c>
      <c r="O329" s="66"/>
      <c r="P329" s="203">
        <f>O329*H329</f>
        <v>0</v>
      </c>
      <c r="Q329" s="203">
        <v>1</v>
      </c>
      <c r="R329" s="203">
        <f>Q329*H329</f>
        <v>0.60599999999999998</v>
      </c>
      <c r="S329" s="203">
        <v>0</v>
      </c>
      <c r="T329" s="204">
        <f>S329*H329</f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205" t="s">
        <v>258</v>
      </c>
      <c r="AT329" s="205" t="s">
        <v>451</v>
      </c>
      <c r="AU329" s="205" t="s">
        <v>81</v>
      </c>
      <c r="AY329" s="19" t="s">
        <v>193</v>
      </c>
      <c r="BE329" s="206">
        <f>IF(N329="základní",J329,0)</f>
        <v>0</v>
      </c>
      <c r="BF329" s="206">
        <f>IF(N329="snížená",J329,0)</f>
        <v>0</v>
      </c>
      <c r="BG329" s="206">
        <f>IF(N329="zákl. přenesená",J329,0)</f>
        <v>0</v>
      </c>
      <c r="BH329" s="206">
        <f>IF(N329="sníž. přenesená",J329,0)</f>
        <v>0</v>
      </c>
      <c r="BI329" s="206">
        <f>IF(N329="nulová",J329,0)</f>
        <v>0</v>
      </c>
      <c r="BJ329" s="19" t="s">
        <v>79</v>
      </c>
      <c r="BK329" s="206">
        <f>ROUND(I329*H329,2)</f>
        <v>0</v>
      </c>
      <c r="BL329" s="19" t="s">
        <v>200</v>
      </c>
      <c r="BM329" s="205" t="s">
        <v>3638</v>
      </c>
    </row>
    <row r="330" spans="1:65" s="14" customFormat="1">
      <c r="B330" s="218"/>
      <c r="C330" s="219"/>
      <c r="D330" s="209" t="s">
        <v>202</v>
      </c>
      <c r="E330" s="219"/>
      <c r="F330" s="221" t="s">
        <v>3639</v>
      </c>
      <c r="G330" s="219"/>
      <c r="H330" s="222">
        <v>0.60599999999999998</v>
      </c>
      <c r="I330" s="223"/>
      <c r="J330" s="219"/>
      <c r="K330" s="219"/>
      <c r="L330" s="224"/>
      <c r="M330" s="225"/>
      <c r="N330" s="226"/>
      <c r="O330" s="226"/>
      <c r="P330" s="226"/>
      <c r="Q330" s="226"/>
      <c r="R330" s="226"/>
      <c r="S330" s="226"/>
      <c r="T330" s="227"/>
      <c r="AT330" s="228" t="s">
        <v>202</v>
      </c>
      <c r="AU330" s="228" t="s">
        <v>81</v>
      </c>
      <c r="AV330" s="14" t="s">
        <v>81</v>
      </c>
      <c r="AW330" s="14" t="s">
        <v>4</v>
      </c>
      <c r="AX330" s="14" t="s">
        <v>79</v>
      </c>
      <c r="AY330" s="228" t="s">
        <v>193</v>
      </c>
    </row>
    <row r="331" spans="1:65" s="2" customFormat="1" ht="21.75" customHeight="1">
      <c r="A331" s="36"/>
      <c r="B331" s="37"/>
      <c r="C331" s="194" t="s">
        <v>466</v>
      </c>
      <c r="D331" s="194" t="s">
        <v>195</v>
      </c>
      <c r="E331" s="195" t="s">
        <v>482</v>
      </c>
      <c r="F331" s="196" t="s">
        <v>483</v>
      </c>
      <c r="G331" s="197" t="s">
        <v>391</v>
      </c>
      <c r="H331" s="198">
        <v>8.6</v>
      </c>
      <c r="I331" s="199"/>
      <c r="J331" s="200">
        <f>ROUND(I331*H331,2)</f>
        <v>0</v>
      </c>
      <c r="K331" s="196" t="s">
        <v>199</v>
      </c>
      <c r="L331" s="41"/>
      <c r="M331" s="201" t="s">
        <v>19</v>
      </c>
      <c r="N331" s="202" t="s">
        <v>43</v>
      </c>
      <c r="O331" s="66"/>
      <c r="P331" s="203">
        <f>O331*H331</f>
        <v>0</v>
      </c>
      <c r="Q331" s="203">
        <v>4.8000000000000001E-4</v>
      </c>
      <c r="R331" s="203">
        <f>Q331*H331</f>
        <v>4.1279999999999997E-3</v>
      </c>
      <c r="S331" s="203">
        <v>0</v>
      </c>
      <c r="T331" s="204">
        <f>S331*H331</f>
        <v>0</v>
      </c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R331" s="205" t="s">
        <v>200</v>
      </c>
      <c r="AT331" s="205" t="s">
        <v>195</v>
      </c>
      <c r="AU331" s="205" t="s">
        <v>81</v>
      </c>
      <c r="AY331" s="19" t="s">
        <v>193</v>
      </c>
      <c r="BE331" s="206">
        <f>IF(N331="základní",J331,0)</f>
        <v>0</v>
      </c>
      <c r="BF331" s="206">
        <f>IF(N331="snížená",J331,0)</f>
        <v>0</v>
      </c>
      <c r="BG331" s="206">
        <f>IF(N331="zákl. přenesená",J331,0)</f>
        <v>0</v>
      </c>
      <c r="BH331" s="206">
        <f>IF(N331="sníž. přenesená",J331,0)</f>
        <v>0</v>
      </c>
      <c r="BI331" s="206">
        <f>IF(N331="nulová",J331,0)</f>
        <v>0</v>
      </c>
      <c r="BJ331" s="19" t="s">
        <v>79</v>
      </c>
      <c r="BK331" s="206">
        <f>ROUND(I331*H331,2)</f>
        <v>0</v>
      </c>
      <c r="BL331" s="19" t="s">
        <v>200</v>
      </c>
      <c r="BM331" s="205" t="s">
        <v>484</v>
      </c>
    </row>
    <row r="332" spans="1:65" s="14" customFormat="1">
      <c r="B332" s="218"/>
      <c r="C332" s="219"/>
      <c r="D332" s="209" t="s">
        <v>202</v>
      </c>
      <c r="E332" s="220" t="s">
        <v>19</v>
      </c>
      <c r="F332" s="221" t="s">
        <v>3640</v>
      </c>
      <c r="G332" s="219"/>
      <c r="H332" s="222">
        <v>8.6</v>
      </c>
      <c r="I332" s="223"/>
      <c r="J332" s="219"/>
      <c r="K332" s="219"/>
      <c r="L332" s="224"/>
      <c r="M332" s="225"/>
      <c r="N332" s="226"/>
      <c r="O332" s="226"/>
      <c r="P332" s="226"/>
      <c r="Q332" s="226"/>
      <c r="R332" s="226"/>
      <c r="S332" s="226"/>
      <c r="T332" s="227"/>
      <c r="AT332" s="228" t="s">
        <v>202</v>
      </c>
      <c r="AU332" s="228" t="s">
        <v>81</v>
      </c>
      <c r="AV332" s="14" t="s">
        <v>81</v>
      </c>
      <c r="AW332" s="14" t="s">
        <v>33</v>
      </c>
      <c r="AX332" s="14" t="s">
        <v>72</v>
      </c>
      <c r="AY332" s="228" t="s">
        <v>193</v>
      </c>
    </row>
    <row r="333" spans="1:65" s="15" customFormat="1">
      <c r="B333" s="229"/>
      <c r="C333" s="230"/>
      <c r="D333" s="209" t="s">
        <v>202</v>
      </c>
      <c r="E333" s="231" t="s">
        <v>19</v>
      </c>
      <c r="F333" s="232" t="s">
        <v>208</v>
      </c>
      <c r="G333" s="230"/>
      <c r="H333" s="233">
        <v>8.6</v>
      </c>
      <c r="I333" s="234"/>
      <c r="J333" s="230"/>
      <c r="K333" s="230"/>
      <c r="L333" s="235"/>
      <c r="M333" s="236"/>
      <c r="N333" s="237"/>
      <c r="O333" s="237"/>
      <c r="P333" s="237"/>
      <c r="Q333" s="237"/>
      <c r="R333" s="237"/>
      <c r="S333" s="237"/>
      <c r="T333" s="238"/>
      <c r="AT333" s="239" t="s">
        <v>202</v>
      </c>
      <c r="AU333" s="239" t="s">
        <v>81</v>
      </c>
      <c r="AV333" s="15" t="s">
        <v>209</v>
      </c>
      <c r="AW333" s="15" t="s">
        <v>33</v>
      </c>
      <c r="AX333" s="15" t="s">
        <v>79</v>
      </c>
      <c r="AY333" s="239" t="s">
        <v>193</v>
      </c>
    </row>
    <row r="334" spans="1:65" s="2" customFormat="1" ht="21.75" customHeight="1">
      <c r="A334" s="36"/>
      <c r="B334" s="37"/>
      <c r="C334" s="194" t="s">
        <v>471</v>
      </c>
      <c r="D334" s="194" t="s">
        <v>195</v>
      </c>
      <c r="E334" s="195" t="s">
        <v>487</v>
      </c>
      <c r="F334" s="196" t="s">
        <v>488</v>
      </c>
      <c r="G334" s="197" t="s">
        <v>305</v>
      </c>
      <c r="H334" s="198">
        <v>4.5679999999999996</v>
      </c>
      <c r="I334" s="199"/>
      <c r="J334" s="200">
        <f>ROUND(I334*H334,2)</f>
        <v>0</v>
      </c>
      <c r="K334" s="196" t="s">
        <v>199</v>
      </c>
      <c r="L334" s="41"/>
      <c r="M334" s="201" t="s">
        <v>19</v>
      </c>
      <c r="N334" s="202" t="s">
        <v>43</v>
      </c>
      <c r="O334" s="66"/>
      <c r="P334" s="203">
        <f>O334*H334</f>
        <v>0</v>
      </c>
      <c r="Q334" s="203">
        <v>0.17330000000000001</v>
      </c>
      <c r="R334" s="203">
        <f>Q334*H334</f>
        <v>0.79163439999999996</v>
      </c>
      <c r="S334" s="203">
        <v>0</v>
      </c>
      <c r="T334" s="204">
        <f>S334*H334</f>
        <v>0</v>
      </c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R334" s="205" t="s">
        <v>200</v>
      </c>
      <c r="AT334" s="205" t="s">
        <v>195</v>
      </c>
      <c r="AU334" s="205" t="s">
        <v>81</v>
      </c>
      <c r="AY334" s="19" t="s">
        <v>193</v>
      </c>
      <c r="BE334" s="206">
        <f>IF(N334="základní",J334,0)</f>
        <v>0</v>
      </c>
      <c r="BF334" s="206">
        <f>IF(N334="snížená",J334,0)</f>
        <v>0</v>
      </c>
      <c r="BG334" s="206">
        <f>IF(N334="zákl. přenesená",J334,0)</f>
        <v>0</v>
      </c>
      <c r="BH334" s="206">
        <f>IF(N334="sníž. přenesená",J334,0)</f>
        <v>0</v>
      </c>
      <c r="BI334" s="206">
        <f>IF(N334="nulová",J334,0)</f>
        <v>0</v>
      </c>
      <c r="BJ334" s="19" t="s">
        <v>79</v>
      </c>
      <c r="BK334" s="206">
        <f>ROUND(I334*H334,2)</f>
        <v>0</v>
      </c>
      <c r="BL334" s="19" t="s">
        <v>200</v>
      </c>
      <c r="BM334" s="205" t="s">
        <v>489</v>
      </c>
    </row>
    <row r="335" spans="1:65" s="14" customFormat="1">
      <c r="B335" s="218"/>
      <c r="C335" s="219"/>
      <c r="D335" s="209" t="s">
        <v>202</v>
      </c>
      <c r="E335" s="220" t="s">
        <v>19</v>
      </c>
      <c r="F335" s="221" t="s">
        <v>3641</v>
      </c>
      <c r="G335" s="219"/>
      <c r="H335" s="222">
        <v>4.5679999999999996</v>
      </c>
      <c r="I335" s="223"/>
      <c r="J335" s="219"/>
      <c r="K335" s="219"/>
      <c r="L335" s="224"/>
      <c r="M335" s="225"/>
      <c r="N335" s="226"/>
      <c r="O335" s="226"/>
      <c r="P335" s="226"/>
      <c r="Q335" s="226"/>
      <c r="R335" s="226"/>
      <c r="S335" s="226"/>
      <c r="T335" s="227"/>
      <c r="AT335" s="228" t="s">
        <v>202</v>
      </c>
      <c r="AU335" s="228" t="s">
        <v>81</v>
      </c>
      <c r="AV335" s="14" t="s">
        <v>81</v>
      </c>
      <c r="AW335" s="14" t="s">
        <v>33</v>
      </c>
      <c r="AX335" s="14" t="s">
        <v>72</v>
      </c>
      <c r="AY335" s="228" t="s">
        <v>193</v>
      </c>
    </row>
    <row r="336" spans="1:65" s="15" customFormat="1">
      <c r="B336" s="229"/>
      <c r="C336" s="230"/>
      <c r="D336" s="209" t="s">
        <v>202</v>
      </c>
      <c r="E336" s="231" t="s">
        <v>19</v>
      </c>
      <c r="F336" s="232" t="s">
        <v>208</v>
      </c>
      <c r="G336" s="230"/>
      <c r="H336" s="233">
        <v>4.5679999999999996</v>
      </c>
      <c r="I336" s="234"/>
      <c r="J336" s="230"/>
      <c r="K336" s="230"/>
      <c r="L336" s="235"/>
      <c r="M336" s="236"/>
      <c r="N336" s="237"/>
      <c r="O336" s="237"/>
      <c r="P336" s="237"/>
      <c r="Q336" s="237"/>
      <c r="R336" s="237"/>
      <c r="S336" s="237"/>
      <c r="T336" s="238"/>
      <c r="AT336" s="239" t="s">
        <v>202</v>
      </c>
      <c r="AU336" s="239" t="s">
        <v>81</v>
      </c>
      <c r="AV336" s="15" t="s">
        <v>209</v>
      </c>
      <c r="AW336" s="15" t="s">
        <v>33</v>
      </c>
      <c r="AX336" s="15" t="s">
        <v>79</v>
      </c>
      <c r="AY336" s="239" t="s">
        <v>193</v>
      </c>
    </row>
    <row r="337" spans="1:65" s="12" customFormat="1" ht="22.9" customHeight="1">
      <c r="B337" s="178"/>
      <c r="C337" s="179"/>
      <c r="D337" s="180" t="s">
        <v>71</v>
      </c>
      <c r="E337" s="192" t="s">
        <v>200</v>
      </c>
      <c r="F337" s="192" t="s">
        <v>509</v>
      </c>
      <c r="G337" s="179"/>
      <c r="H337" s="179"/>
      <c r="I337" s="182"/>
      <c r="J337" s="193">
        <f>BK337</f>
        <v>0</v>
      </c>
      <c r="K337" s="179"/>
      <c r="L337" s="184"/>
      <c r="M337" s="185"/>
      <c r="N337" s="186"/>
      <c r="O337" s="186"/>
      <c r="P337" s="187">
        <f>SUM(P338:P363)</f>
        <v>0</v>
      </c>
      <c r="Q337" s="186"/>
      <c r="R337" s="187">
        <f>SUM(R338:R363)</f>
        <v>61.369096679999998</v>
      </c>
      <c r="S337" s="186"/>
      <c r="T337" s="188">
        <f>SUM(T338:T363)</f>
        <v>0</v>
      </c>
      <c r="AR337" s="189" t="s">
        <v>79</v>
      </c>
      <c r="AT337" s="190" t="s">
        <v>71</v>
      </c>
      <c r="AU337" s="190" t="s">
        <v>79</v>
      </c>
      <c r="AY337" s="189" t="s">
        <v>193</v>
      </c>
      <c r="BK337" s="191">
        <f>SUM(BK338:BK363)</f>
        <v>0</v>
      </c>
    </row>
    <row r="338" spans="1:65" s="2" customFormat="1" ht="33" customHeight="1">
      <c r="A338" s="36"/>
      <c r="B338" s="37"/>
      <c r="C338" s="194" t="s">
        <v>476</v>
      </c>
      <c r="D338" s="194" t="s">
        <v>195</v>
      </c>
      <c r="E338" s="195" t="s">
        <v>511</v>
      </c>
      <c r="F338" s="196" t="s">
        <v>512</v>
      </c>
      <c r="G338" s="197" t="s">
        <v>305</v>
      </c>
      <c r="H338" s="198">
        <v>104.102</v>
      </c>
      <c r="I338" s="199"/>
      <c r="J338" s="200">
        <f>ROUND(I338*H338,2)</f>
        <v>0</v>
      </c>
      <c r="K338" s="196" t="s">
        <v>199</v>
      </c>
      <c r="L338" s="41"/>
      <c r="M338" s="201" t="s">
        <v>19</v>
      </c>
      <c r="N338" s="202" t="s">
        <v>43</v>
      </c>
      <c r="O338" s="66"/>
      <c r="P338" s="203">
        <f>O338*H338</f>
        <v>0</v>
      </c>
      <c r="Q338" s="203">
        <v>0.35439999999999999</v>
      </c>
      <c r="R338" s="203">
        <f>Q338*H338</f>
        <v>36.893748799999997</v>
      </c>
      <c r="S338" s="203">
        <v>0</v>
      </c>
      <c r="T338" s="204">
        <f>S338*H338</f>
        <v>0</v>
      </c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R338" s="205" t="s">
        <v>200</v>
      </c>
      <c r="AT338" s="205" t="s">
        <v>195</v>
      </c>
      <c r="AU338" s="205" t="s">
        <v>81</v>
      </c>
      <c r="AY338" s="19" t="s">
        <v>193</v>
      </c>
      <c r="BE338" s="206">
        <f>IF(N338="základní",J338,0)</f>
        <v>0</v>
      </c>
      <c r="BF338" s="206">
        <f>IF(N338="snížená",J338,0)</f>
        <v>0</v>
      </c>
      <c r="BG338" s="206">
        <f>IF(N338="zákl. přenesená",J338,0)</f>
        <v>0</v>
      </c>
      <c r="BH338" s="206">
        <f>IF(N338="sníž. přenesená",J338,0)</f>
        <v>0</v>
      </c>
      <c r="BI338" s="206">
        <f>IF(N338="nulová",J338,0)</f>
        <v>0</v>
      </c>
      <c r="BJ338" s="19" t="s">
        <v>79</v>
      </c>
      <c r="BK338" s="206">
        <f>ROUND(I338*H338,2)</f>
        <v>0</v>
      </c>
      <c r="BL338" s="19" t="s">
        <v>200</v>
      </c>
      <c r="BM338" s="205" t="s">
        <v>513</v>
      </c>
    </row>
    <row r="339" spans="1:65" s="14" customFormat="1">
      <c r="B339" s="218"/>
      <c r="C339" s="219"/>
      <c r="D339" s="209" t="s">
        <v>202</v>
      </c>
      <c r="E339" s="220" t="s">
        <v>19</v>
      </c>
      <c r="F339" s="221" t="s">
        <v>3642</v>
      </c>
      <c r="G339" s="219"/>
      <c r="H339" s="222">
        <v>104.102</v>
      </c>
      <c r="I339" s="223"/>
      <c r="J339" s="219"/>
      <c r="K339" s="219"/>
      <c r="L339" s="224"/>
      <c r="M339" s="225"/>
      <c r="N339" s="226"/>
      <c r="O339" s="226"/>
      <c r="P339" s="226"/>
      <c r="Q339" s="226"/>
      <c r="R339" s="226"/>
      <c r="S339" s="226"/>
      <c r="T339" s="227"/>
      <c r="AT339" s="228" t="s">
        <v>202</v>
      </c>
      <c r="AU339" s="228" t="s">
        <v>81</v>
      </c>
      <c r="AV339" s="14" t="s">
        <v>81</v>
      </c>
      <c r="AW339" s="14" t="s">
        <v>33</v>
      </c>
      <c r="AX339" s="14" t="s">
        <v>72</v>
      </c>
      <c r="AY339" s="228" t="s">
        <v>193</v>
      </c>
    </row>
    <row r="340" spans="1:65" s="15" customFormat="1">
      <c r="B340" s="229"/>
      <c r="C340" s="230"/>
      <c r="D340" s="209" t="s">
        <v>202</v>
      </c>
      <c r="E340" s="231" t="s">
        <v>19</v>
      </c>
      <c r="F340" s="232" t="s">
        <v>208</v>
      </c>
      <c r="G340" s="230"/>
      <c r="H340" s="233">
        <v>104.102</v>
      </c>
      <c r="I340" s="234"/>
      <c r="J340" s="230"/>
      <c r="K340" s="230"/>
      <c r="L340" s="235"/>
      <c r="M340" s="236"/>
      <c r="N340" s="237"/>
      <c r="O340" s="237"/>
      <c r="P340" s="237"/>
      <c r="Q340" s="237"/>
      <c r="R340" s="237"/>
      <c r="S340" s="237"/>
      <c r="T340" s="238"/>
      <c r="AT340" s="239" t="s">
        <v>202</v>
      </c>
      <c r="AU340" s="239" t="s">
        <v>81</v>
      </c>
      <c r="AV340" s="15" t="s">
        <v>209</v>
      </c>
      <c r="AW340" s="15" t="s">
        <v>33</v>
      </c>
      <c r="AX340" s="15" t="s">
        <v>79</v>
      </c>
      <c r="AY340" s="239" t="s">
        <v>193</v>
      </c>
    </row>
    <row r="341" spans="1:65" s="2" customFormat="1" ht="21.75" customHeight="1">
      <c r="A341" s="36"/>
      <c r="B341" s="37"/>
      <c r="C341" s="194" t="s">
        <v>481</v>
      </c>
      <c r="D341" s="194" t="s">
        <v>195</v>
      </c>
      <c r="E341" s="195" t="s">
        <v>516</v>
      </c>
      <c r="F341" s="196" t="s">
        <v>517</v>
      </c>
      <c r="G341" s="197" t="s">
        <v>391</v>
      </c>
      <c r="H341" s="198">
        <v>77</v>
      </c>
      <c r="I341" s="199"/>
      <c r="J341" s="200">
        <f>ROUND(I341*H341,2)</f>
        <v>0</v>
      </c>
      <c r="K341" s="196" t="s">
        <v>199</v>
      </c>
      <c r="L341" s="41"/>
      <c r="M341" s="201" t="s">
        <v>19</v>
      </c>
      <c r="N341" s="202" t="s">
        <v>43</v>
      </c>
      <c r="O341" s="66"/>
      <c r="P341" s="203">
        <f>O341*H341</f>
        <v>0</v>
      </c>
      <c r="Q341" s="203">
        <v>2.257E-2</v>
      </c>
      <c r="R341" s="203">
        <f>Q341*H341</f>
        <v>1.7378899999999999</v>
      </c>
      <c r="S341" s="203">
        <v>0</v>
      </c>
      <c r="T341" s="204">
        <f>S341*H341</f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205" t="s">
        <v>200</v>
      </c>
      <c r="AT341" s="205" t="s">
        <v>195</v>
      </c>
      <c r="AU341" s="205" t="s">
        <v>81</v>
      </c>
      <c r="AY341" s="19" t="s">
        <v>193</v>
      </c>
      <c r="BE341" s="206">
        <f>IF(N341="základní",J341,0)</f>
        <v>0</v>
      </c>
      <c r="BF341" s="206">
        <f>IF(N341="snížená",J341,0)</f>
        <v>0</v>
      </c>
      <c r="BG341" s="206">
        <f>IF(N341="zákl. přenesená",J341,0)</f>
        <v>0</v>
      </c>
      <c r="BH341" s="206">
        <f>IF(N341="sníž. přenesená",J341,0)</f>
        <v>0</v>
      </c>
      <c r="BI341" s="206">
        <f>IF(N341="nulová",J341,0)</f>
        <v>0</v>
      </c>
      <c r="BJ341" s="19" t="s">
        <v>79</v>
      </c>
      <c r="BK341" s="206">
        <f>ROUND(I341*H341,2)</f>
        <v>0</v>
      </c>
      <c r="BL341" s="19" t="s">
        <v>200</v>
      </c>
      <c r="BM341" s="205" t="s">
        <v>518</v>
      </c>
    </row>
    <row r="342" spans="1:65" s="14" customFormat="1">
      <c r="B342" s="218"/>
      <c r="C342" s="219"/>
      <c r="D342" s="209" t="s">
        <v>202</v>
      </c>
      <c r="E342" s="220" t="s">
        <v>19</v>
      </c>
      <c r="F342" s="221" t="s">
        <v>3643</v>
      </c>
      <c r="G342" s="219"/>
      <c r="H342" s="222">
        <v>67</v>
      </c>
      <c r="I342" s="223"/>
      <c r="J342" s="219"/>
      <c r="K342" s="219"/>
      <c r="L342" s="224"/>
      <c r="M342" s="225"/>
      <c r="N342" s="226"/>
      <c r="O342" s="226"/>
      <c r="P342" s="226"/>
      <c r="Q342" s="226"/>
      <c r="R342" s="226"/>
      <c r="S342" s="226"/>
      <c r="T342" s="227"/>
      <c r="AT342" s="228" t="s">
        <v>202</v>
      </c>
      <c r="AU342" s="228" t="s">
        <v>81</v>
      </c>
      <c r="AV342" s="14" t="s">
        <v>81</v>
      </c>
      <c r="AW342" s="14" t="s">
        <v>33</v>
      </c>
      <c r="AX342" s="14" t="s">
        <v>72</v>
      </c>
      <c r="AY342" s="228" t="s">
        <v>193</v>
      </c>
    </row>
    <row r="343" spans="1:65" s="14" customFormat="1">
      <c r="B343" s="218"/>
      <c r="C343" s="219"/>
      <c r="D343" s="209" t="s">
        <v>202</v>
      </c>
      <c r="E343" s="220" t="s">
        <v>19</v>
      </c>
      <c r="F343" s="221" t="s">
        <v>3644</v>
      </c>
      <c r="G343" s="219"/>
      <c r="H343" s="222">
        <v>10</v>
      </c>
      <c r="I343" s="223"/>
      <c r="J343" s="219"/>
      <c r="K343" s="219"/>
      <c r="L343" s="224"/>
      <c r="M343" s="225"/>
      <c r="N343" s="226"/>
      <c r="O343" s="226"/>
      <c r="P343" s="226"/>
      <c r="Q343" s="226"/>
      <c r="R343" s="226"/>
      <c r="S343" s="226"/>
      <c r="T343" s="227"/>
      <c r="AT343" s="228" t="s">
        <v>202</v>
      </c>
      <c r="AU343" s="228" t="s">
        <v>81</v>
      </c>
      <c r="AV343" s="14" t="s">
        <v>81</v>
      </c>
      <c r="AW343" s="14" t="s">
        <v>33</v>
      </c>
      <c r="AX343" s="14" t="s">
        <v>72</v>
      </c>
      <c r="AY343" s="228" t="s">
        <v>193</v>
      </c>
    </row>
    <row r="344" spans="1:65" s="15" customFormat="1">
      <c r="B344" s="229"/>
      <c r="C344" s="230"/>
      <c r="D344" s="209" t="s">
        <v>202</v>
      </c>
      <c r="E344" s="231" t="s">
        <v>19</v>
      </c>
      <c r="F344" s="232" t="s">
        <v>208</v>
      </c>
      <c r="G344" s="230"/>
      <c r="H344" s="233">
        <v>77</v>
      </c>
      <c r="I344" s="234"/>
      <c r="J344" s="230"/>
      <c r="K344" s="230"/>
      <c r="L344" s="235"/>
      <c r="M344" s="236"/>
      <c r="N344" s="237"/>
      <c r="O344" s="237"/>
      <c r="P344" s="237"/>
      <c r="Q344" s="237"/>
      <c r="R344" s="237"/>
      <c r="S344" s="237"/>
      <c r="T344" s="238"/>
      <c r="AT344" s="239" t="s">
        <v>202</v>
      </c>
      <c r="AU344" s="239" t="s">
        <v>81</v>
      </c>
      <c r="AV344" s="15" t="s">
        <v>209</v>
      </c>
      <c r="AW344" s="15" t="s">
        <v>33</v>
      </c>
      <c r="AX344" s="15" t="s">
        <v>79</v>
      </c>
      <c r="AY344" s="239" t="s">
        <v>193</v>
      </c>
    </row>
    <row r="345" spans="1:65" s="2" customFormat="1" ht="16.5" customHeight="1">
      <c r="A345" s="36"/>
      <c r="B345" s="37"/>
      <c r="C345" s="194" t="s">
        <v>486</v>
      </c>
      <c r="D345" s="194" t="s">
        <v>195</v>
      </c>
      <c r="E345" s="195" t="s">
        <v>527</v>
      </c>
      <c r="F345" s="196" t="s">
        <v>528</v>
      </c>
      <c r="G345" s="197" t="s">
        <v>198</v>
      </c>
      <c r="H345" s="198">
        <v>8.8249999999999993</v>
      </c>
      <c r="I345" s="199"/>
      <c r="J345" s="200">
        <f>ROUND(I345*H345,2)</f>
        <v>0</v>
      </c>
      <c r="K345" s="196" t="s">
        <v>199</v>
      </c>
      <c r="L345" s="41"/>
      <c r="M345" s="201" t="s">
        <v>19</v>
      </c>
      <c r="N345" s="202" t="s">
        <v>43</v>
      </c>
      <c r="O345" s="66"/>
      <c r="P345" s="203">
        <f>O345*H345</f>
        <v>0</v>
      </c>
      <c r="Q345" s="203">
        <v>2.4533999999999998</v>
      </c>
      <c r="R345" s="203">
        <f>Q345*H345</f>
        <v>21.651254999999995</v>
      </c>
      <c r="S345" s="203">
        <v>0</v>
      </c>
      <c r="T345" s="204">
        <f>S345*H345</f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205" t="s">
        <v>200</v>
      </c>
      <c r="AT345" s="205" t="s">
        <v>195</v>
      </c>
      <c r="AU345" s="205" t="s">
        <v>81</v>
      </c>
      <c r="AY345" s="19" t="s">
        <v>193</v>
      </c>
      <c r="BE345" s="206">
        <f>IF(N345="základní",J345,0)</f>
        <v>0</v>
      </c>
      <c r="BF345" s="206">
        <f>IF(N345="snížená",J345,0)</f>
        <v>0</v>
      </c>
      <c r="BG345" s="206">
        <f>IF(N345="zákl. přenesená",J345,0)</f>
        <v>0</v>
      </c>
      <c r="BH345" s="206">
        <f>IF(N345="sníž. přenesená",J345,0)</f>
        <v>0</v>
      </c>
      <c r="BI345" s="206">
        <f>IF(N345="nulová",J345,0)</f>
        <v>0</v>
      </c>
      <c r="BJ345" s="19" t="s">
        <v>79</v>
      </c>
      <c r="BK345" s="206">
        <f>ROUND(I345*H345,2)</f>
        <v>0</v>
      </c>
      <c r="BL345" s="19" t="s">
        <v>200</v>
      </c>
      <c r="BM345" s="205" t="s">
        <v>529</v>
      </c>
    </row>
    <row r="346" spans="1:65" s="14" customFormat="1">
      <c r="B346" s="218"/>
      <c r="C346" s="219"/>
      <c r="D346" s="209" t="s">
        <v>202</v>
      </c>
      <c r="E346" s="220" t="s">
        <v>19</v>
      </c>
      <c r="F346" s="221" t="s">
        <v>3645</v>
      </c>
      <c r="G346" s="219"/>
      <c r="H346" s="222">
        <v>4.4340000000000002</v>
      </c>
      <c r="I346" s="223"/>
      <c r="J346" s="219"/>
      <c r="K346" s="219"/>
      <c r="L346" s="224"/>
      <c r="M346" s="225"/>
      <c r="N346" s="226"/>
      <c r="O346" s="226"/>
      <c r="P346" s="226"/>
      <c r="Q346" s="226"/>
      <c r="R346" s="226"/>
      <c r="S346" s="226"/>
      <c r="T346" s="227"/>
      <c r="AT346" s="228" t="s">
        <v>202</v>
      </c>
      <c r="AU346" s="228" t="s">
        <v>81</v>
      </c>
      <c r="AV346" s="14" t="s">
        <v>81</v>
      </c>
      <c r="AW346" s="14" t="s">
        <v>33</v>
      </c>
      <c r="AX346" s="14" t="s">
        <v>72</v>
      </c>
      <c r="AY346" s="228" t="s">
        <v>193</v>
      </c>
    </row>
    <row r="347" spans="1:65" s="14" customFormat="1">
      <c r="B347" s="218"/>
      <c r="C347" s="219"/>
      <c r="D347" s="209" t="s">
        <v>202</v>
      </c>
      <c r="E347" s="220" t="s">
        <v>19</v>
      </c>
      <c r="F347" s="221" t="s">
        <v>3646</v>
      </c>
      <c r="G347" s="219"/>
      <c r="H347" s="222">
        <v>0.68799999999999994</v>
      </c>
      <c r="I347" s="223"/>
      <c r="J347" s="219"/>
      <c r="K347" s="219"/>
      <c r="L347" s="224"/>
      <c r="M347" s="225"/>
      <c r="N347" s="226"/>
      <c r="O347" s="226"/>
      <c r="P347" s="226"/>
      <c r="Q347" s="226"/>
      <c r="R347" s="226"/>
      <c r="S347" s="226"/>
      <c r="T347" s="227"/>
      <c r="AT347" s="228" t="s">
        <v>202</v>
      </c>
      <c r="AU347" s="228" t="s">
        <v>81</v>
      </c>
      <c r="AV347" s="14" t="s">
        <v>81</v>
      </c>
      <c r="AW347" s="14" t="s">
        <v>33</v>
      </c>
      <c r="AX347" s="14" t="s">
        <v>72</v>
      </c>
      <c r="AY347" s="228" t="s">
        <v>193</v>
      </c>
    </row>
    <row r="348" spans="1:65" s="14" customFormat="1">
      <c r="B348" s="218"/>
      <c r="C348" s="219"/>
      <c r="D348" s="209" t="s">
        <v>202</v>
      </c>
      <c r="E348" s="220" t="s">
        <v>19</v>
      </c>
      <c r="F348" s="221" t="s">
        <v>3647</v>
      </c>
      <c r="G348" s="219"/>
      <c r="H348" s="222">
        <v>2.524</v>
      </c>
      <c r="I348" s="223"/>
      <c r="J348" s="219"/>
      <c r="K348" s="219"/>
      <c r="L348" s="224"/>
      <c r="M348" s="225"/>
      <c r="N348" s="226"/>
      <c r="O348" s="226"/>
      <c r="P348" s="226"/>
      <c r="Q348" s="226"/>
      <c r="R348" s="226"/>
      <c r="S348" s="226"/>
      <c r="T348" s="227"/>
      <c r="AT348" s="228" t="s">
        <v>202</v>
      </c>
      <c r="AU348" s="228" t="s">
        <v>81</v>
      </c>
      <c r="AV348" s="14" t="s">
        <v>81</v>
      </c>
      <c r="AW348" s="14" t="s">
        <v>33</v>
      </c>
      <c r="AX348" s="14" t="s">
        <v>72</v>
      </c>
      <c r="AY348" s="228" t="s">
        <v>193</v>
      </c>
    </row>
    <row r="349" spans="1:65" s="14" customFormat="1">
      <c r="B349" s="218"/>
      <c r="C349" s="219"/>
      <c r="D349" s="209" t="s">
        <v>202</v>
      </c>
      <c r="E349" s="220" t="s">
        <v>19</v>
      </c>
      <c r="F349" s="221" t="s">
        <v>3648</v>
      </c>
      <c r="G349" s="219"/>
      <c r="H349" s="222">
        <v>0.49099999999999999</v>
      </c>
      <c r="I349" s="223"/>
      <c r="J349" s="219"/>
      <c r="K349" s="219"/>
      <c r="L349" s="224"/>
      <c r="M349" s="225"/>
      <c r="N349" s="226"/>
      <c r="O349" s="226"/>
      <c r="P349" s="226"/>
      <c r="Q349" s="226"/>
      <c r="R349" s="226"/>
      <c r="S349" s="226"/>
      <c r="T349" s="227"/>
      <c r="AT349" s="228" t="s">
        <v>202</v>
      </c>
      <c r="AU349" s="228" t="s">
        <v>81</v>
      </c>
      <c r="AV349" s="14" t="s">
        <v>81</v>
      </c>
      <c r="AW349" s="14" t="s">
        <v>33</v>
      </c>
      <c r="AX349" s="14" t="s">
        <v>72</v>
      </c>
      <c r="AY349" s="228" t="s">
        <v>193</v>
      </c>
    </row>
    <row r="350" spans="1:65" s="14" customFormat="1">
      <c r="B350" s="218"/>
      <c r="C350" s="219"/>
      <c r="D350" s="209" t="s">
        <v>202</v>
      </c>
      <c r="E350" s="220" t="s">
        <v>19</v>
      </c>
      <c r="F350" s="221" t="s">
        <v>3649</v>
      </c>
      <c r="G350" s="219"/>
      <c r="H350" s="222">
        <v>0.68799999999999994</v>
      </c>
      <c r="I350" s="223"/>
      <c r="J350" s="219"/>
      <c r="K350" s="219"/>
      <c r="L350" s="224"/>
      <c r="M350" s="225"/>
      <c r="N350" s="226"/>
      <c r="O350" s="226"/>
      <c r="P350" s="226"/>
      <c r="Q350" s="226"/>
      <c r="R350" s="226"/>
      <c r="S350" s="226"/>
      <c r="T350" s="227"/>
      <c r="AT350" s="228" t="s">
        <v>202</v>
      </c>
      <c r="AU350" s="228" t="s">
        <v>81</v>
      </c>
      <c r="AV350" s="14" t="s">
        <v>81</v>
      </c>
      <c r="AW350" s="14" t="s">
        <v>33</v>
      </c>
      <c r="AX350" s="14" t="s">
        <v>72</v>
      </c>
      <c r="AY350" s="228" t="s">
        <v>193</v>
      </c>
    </row>
    <row r="351" spans="1:65" s="15" customFormat="1">
      <c r="B351" s="229"/>
      <c r="C351" s="230"/>
      <c r="D351" s="209" t="s">
        <v>202</v>
      </c>
      <c r="E351" s="231" t="s">
        <v>19</v>
      </c>
      <c r="F351" s="232" t="s">
        <v>208</v>
      </c>
      <c r="G351" s="230"/>
      <c r="H351" s="233">
        <v>8.8249999999999993</v>
      </c>
      <c r="I351" s="234"/>
      <c r="J351" s="230"/>
      <c r="K351" s="230"/>
      <c r="L351" s="235"/>
      <c r="M351" s="236"/>
      <c r="N351" s="237"/>
      <c r="O351" s="237"/>
      <c r="P351" s="237"/>
      <c r="Q351" s="237"/>
      <c r="R351" s="237"/>
      <c r="S351" s="237"/>
      <c r="T351" s="238"/>
      <c r="AT351" s="239" t="s">
        <v>202</v>
      </c>
      <c r="AU351" s="239" t="s">
        <v>81</v>
      </c>
      <c r="AV351" s="15" t="s">
        <v>209</v>
      </c>
      <c r="AW351" s="15" t="s">
        <v>33</v>
      </c>
      <c r="AX351" s="15" t="s">
        <v>79</v>
      </c>
      <c r="AY351" s="239" t="s">
        <v>193</v>
      </c>
    </row>
    <row r="352" spans="1:65" s="2" customFormat="1" ht="16.5" customHeight="1">
      <c r="A352" s="36"/>
      <c r="B352" s="37"/>
      <c r="C352" s="194" t="s">
        <v>491</v>
      </c>
      <c r="D352" s="194" t="s">
        <v>195</v>
      </c>
      <c r="E352" s="195" t="s">
        <v>536</v>
      </c>
      <c r="F352" s="196" t="s">
        <v>537</v>
      </c>
      <c r="G352" s="197" t="s">
        <v>305</v>
      </c>
      <c r="H352" s="198">
        <v>29.231000000000002</v>
      </c>
      <c r="I352" s="199"/>
      <c r="J352" s="200">
        <f>ROUND(I352*H352,2)</f>
        <v>0</v>
      </c>
      <c r="K352" s="196" t="s">
        <v>199</v>
      </c>
      <c r="L352" s="41"/>
      <c r="M352" s="201" t="s">
        <v>19</v>
      </c>
      <c r="N352" s="202" t="s">
        <v>43</v>
      </c>
      <c r="O352" s="66"/>
      <c r="P352" s="203">
        <f>O352*H352</f>
        <v>0</v>
      </c>
      <c r="Q352" s="203">
        <v>5.7600000000000004E-3</v>
      </c>
      <c r="R352" s="203">
        <f>Q352*H352</f>
        <v>0.16837056000000003</v>
      </c>
      <c r="S352" s="203">
        <v>0</v>
      </c>
      <c r="T352" s="204">
        <f>S352*H352</f>
        <v>0</v>
      </c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R352" s="205" t="s">
        <v>200</v>
      </c>
      <c r="AT352" s="205" t="s">
        <v>195</v>
      </c>
      <c r="AU352" s="205" t="s">
        <v>81</v>
      </c>
      <c r="AY352" s="19" t="s">
        <v>193</v>
      </c>
      <c r="BE352" s="206">
        <f>IF(N352="základní",J352,0)</f>
        <v>0</v>
      </c>
      <c r="BF352" s="206">
        <f>IF(N352="snížená",J352,0)</f>
        <v>0</v>
      </c>
      <c r="BG352" s="206">
        <f>IF(N352="zákl. přenesená",J352,0)</f>
        <v>0</v>
      </c>
      <c r="BH352" s="206">
        <f>IF(N352="sníž. přenesená",J352,0)</f>
        <v>0</v>
      </c>
      <c r="BI352" s="206">
        <f>IF(N352="nulová",J352,0)</f>
        <v>0</v>
      </c>
      <c r="BJ352" s="19" t="s">
        <v>79</v>
      </c>
      <c r="BK352" s="206">
        <f>ROUND(I352*H352,2)</f>
        <v>0</v>
      </c>
      <c r="BL352" s="19" t="s">
        <v>200</v>
      </c>
      <c r="BM352" s="205" t="s">
        <v>538</v>
      </c>
    </row>
    <row r="353" spans="1:65" s="14" customFormat="1">
      <c r="B353" s="218"/>
      <c r="C353" s="219"/>
      <c r="D353" s="209" t="s">
        <v>202</v>
      </c>
      <c r="E353" s="220" t="s">
        <v>19</v>
      </c>
      <c r="F353" s="221" t="s">
        <v>3650</v>
      </c>
      <c r="G353" s="219"/>
      <c r="H353" s="222">
        <v>0.98099999999999998</v>
      </c>
      <c r="I353" s="223"/>
      <c r="J353" s="219"/>
      <c r="K353" s="219"/>
      <c r="L353" s="224"/>
      <c r="M353" s="225"/>
      <c r="N353" s="226"/>
      <c r="O353" s="226"/>
      <c r="P353" s="226"/>
      <c r="Q353" s="226"/>
      <c r="R353" s="226"/>
      <c r="S353" s="226"/>
      <c r="T353" s="227"/>
      <c r="AT353" s="228" t="s">
        <v>202</v>
      </c>
      <c r="AU353" s="228" t="s">
        <v>81</v>
      </c>
      <c r="AV353" s="14" t="s">
        <v>81</v>
      </c>
      <c r="AW353" s="14" t="s">
        <v>33</v>
      </c>
      <c r="AX353" s="14" t="s">
        <v>72</v>
      </c>
      <c r="AY353" s="228" t="s">
        <v>193</v>
      </c>
    </row>
    <row r="354" spans="1:65" s="14" customFormat="1">
      <c r="B354" s="218"/>
      <c r="C354" s="219"/>
      <c r="D354" s="209" t="s">
        <v>202</v>
      </c>
      <c r="E354" s="220" t="s">
        <v>19</v>
      </c>
      <c r="F354" s="221" t="s">
        <v>3651</v>
      </c>
      <c r="G354" s="219"/>
      <c r="H354" s="222">
        <v>2.5</v>
      </c>
      <c r="I354" s="223"/>
      <c r="J354" s="219"/>
      <c r="K354" s="219"/>
      <c r="L354" s="224"/>
      <c r="M354" s="225"/>
      <c r="N354" s="226"/>
      <c r="O354" s="226"/>
      <c r="P354" s="226"/>
      <c r="Q354" s="226"/>
      <c r="R354" s="226"/>
      <c r="S354" s="226"/>
      <c r="T354" s="227"/>
      <c r="AT354" s="228" t="s">
        <v>202</v>
      </c>
      <c r="AU354" s="228" t="s">
        <v>81</v>
      </c>
      <c r="AV354" s="14" t="s">
        <v>81</v>
      </c>
      <c r="AW354" s="14" t="s">
        <v>33</v>
      </c>
      <c r="AX354" s="14" t="s">
        <v>72</v>
      </c>
      <c r="AY354" s="228" t="s">
        <v>193</v>
      </c>
    </row>
    <row r="355" spans="1:65" s="14" customFormat="1">
      <c r="B355" s="218"/>
      <c r="C355" s="219"/>
      <c r="D355" s="209" t="s">
        <v>202</v>
      </c>
      <c r="E355" s="220" t="s">
        <v>19</v>
      </c>
      <c r="F355" s="221" t="s">
        <v>3652</v>
      </c>
      <c r="G355" s="219"/>
      <c r="H355" s="222">
        <v>16.824999999999999</v>
      </c>
      <c r="I355" s="223"/>
      <c r="J355" s="219"/>
      <c r="K355" s="219"/>
      <c r="L355" s="224"/>
      <c r="M355" s="225"/>
      <c r="N355" s="226"/>
      <c r="O355" s="226"/>
      <c r="P355" s="226"/>
      <c r="Q355" s="226"/>
      <c r="R355" s="226"/>
      <c r="S355" s="226"/>
      <c r="T355" s="227"/>
      <c r="AT355" s="228" t="s">
        <v>202</v>
      </c>
      <c r="AU355" s="228" t="s">
        <v>81</v>
      </c>
      <c r="AV355" s="14" t="s">
        <v>81</v>
      </c>
      <c r="AW355" s="14" t="s">
        <v>33</v>
      </c>
      <c r="AX355" s="14" t="s">
        <v>72</v>
      </c>
      <c r="AY355" s="228" t="s">
        <v>193</v>
      </c>
    </row>
    <row r="356" spans="1:65" s="14" customFormat="1">
      <c r="B356" s="218"/>
      <c r="C356" s="219"/>
      <c r="D356" s="209" t="s">
        <v>202</v>
      </c>
      <c r="E356" s="220" t="s">
        <v>19</v>
      </c>
      <c r="F356" s="221" t="s">
        <v>3653</v>
      </c>
      <c r="G356" s="219"/>
      <c r="H356" s="222">
        <v>3.9249999999999998</v>
      </c>
      <c r="I356" s="223"/>
      <c r="J356" s="219"/>
      <c r="K356" s="219"/>
      <c r="L356" s="224"/>
      <c r="M356" s="225"/>
      <c r="N356" s="226"/>
      <c r="O356" s="226"/>
      <c r="P356" s="226"/>
      <c r="Q356" s="226"/>
      <c r="R356" s="226"/>
      <c r="S356" s="226"/>
      <c r="T356" s="227"/>
      <c r="AT356" s="228" t="s">
        <v>202</v>
      </c>
      <c r="AU356" s="228" t="s">
        <v>81</v>
      </c>
      <c r="AV356" s="14" t="s">
        <v>81</v>
      </c>
      <c r="AW356" s="14" t="s">
        <v>33</v>
      </c>
      <c r="AX356" s="14" t="s">
        <v>72</v>
      </c>
      <c r="AY356" s="228" t="s">
        <v>193</v>
      </c>
    </row>
    <row r="357" spans="1:65" s="14" customFormat="1">
      <c r="B357" s="218"/>
      <c r="C357" s="219"/>
      <c r="D357" s="209" t="s">
        <v>202</v>
      </c>
      <c r="E357" s="220" t="s">
        <v>19</v>
      </c>
      <c r="F357" s="221" t="s">
        <v>3654</v>
      </c>
      <c r="G357" s="219"/>
      <c r="H357" s="222">
        <v>5</v>
      </c>
      <c r="I357" s="223"/>
      <c r="J357" s="219"/>
      <c r="K357" s="219"/>
      <c r="L357" s="224"/>
      <c r="M357" s="225"/>
      <c r="N357" s="226"/>
      <c r="O357" s="226"/>
      <c r="P357" s="226"/>
      <c r="Q357" s="226"/>
      <c r="R357" s="226"/>
      <c r="S357" s="226"/>
      <c r="T357" s="227"/>
      <c r="AT357" s="228" t="s">
        <v>202</v>
      </c>
      <c r="AU357" s="228" t="s">
        <v>81</v>
      </c>
      <c r="AV357" s="14" t="s">
        <v>81</v>
      </c>
      <c r="AW357" s="14" t="s">
        <v>33</v>
      </c>
      <c r="AX357" s="14" t="s">
        <v>72</v>
      </c>
      <c r="AY357" s="228" t="s">
        <v>193</v>
      </c>
    </row>
    <row r="358" spans="1:65" s="15" customFormat="1">
      <c r="B358" s="229"/>
      <c r="C358" s="230"/>
      <c r="D358" s="209" t="s">
        <v>202</v>
      </c>
      <c r="E358" s="231" t="s">
        <v>19</v>
      </c>
      <c r="F358" s="232" t="s">
        <v>208</v>
      </c>
      <c r="G358" s="230"/>
      <c r="H358" s="233">
        <v>29.231000000000002</v>
      </c>
      <c r="I358" s="234"/>
      <c r="J358" s="230"/>
      <c r="K358" s="230"/>
      <c r="L358" s="235"/>
      <c r="M358" s="236"/>
      <c r="N358" s="237"/>
      <c r="O358" s="237"/>
      <c r="P358" s="237"/>
      <c r="Q358" s="237"/>
      <c r="R358" s="237"/>
      <c r="S358" s="237"/>
      <c r="T358" s="238"/>
      <c r="AT358" s="239" t="s">
        <v>202</v>
      </c>
      <c r="AU358" s="239" t="s">
        <v>81</v>
      </c>
      <c r="AV358" s="15" t="s">
        <v>209</v>
      </c>
      <c r="AW358" s="15" t="s">
        <v>33</v>
      </c>
      <c r="AX358" s="15" t="s">
        <v>79</v>
      </c>
      <c r="AY358" s="239" t="s">
        <v>193</v>
      </c>
    </row>
    <row r="359" spans="1:65" s="2" customFormat="1" ht="16.5" customHeight="1">
      <c r="A359" s="36"/>
      <c r="B359" s="37"/>
      <c r="C359" s="194" t="s">
        <v>496</v>
      </c>
      <c r="D359" s="194" t="s">
        <v>195</v>
      </c>
      <c r="E359" s="195" t="s">
        <v>545</v>
      </c>
      <c r="F359" s="196" t="s">
        <v>546</v>
      </c>
      <c r="G359" s="197" t="s">
        <v>305</v>
      </c>
      <c r="H359" s="198">
        <v>29.231000000000002</v>
      </c>
      <c r="I359" s="199"/>
      <c r="J359" s="200">
        <f>ROUND(I359*H359,2)</f>
        <v>0</v>
      </c>
      <c r="K359" s="196" t="s">
        <v>199</v>
      </c>
      <c r="L359" s="41"/>
      <c r="M359" s="201" t="s">
        <v>19</v>
      </c>
      <c r="N359" s="202" t="s">
        <v>43</v>
      </c>
      <c r="O359" s="66"/>
      <c r="P359" s="203">
        <f>O359*H359</f>
        <v>0</v>
      </c>
      <c r="Q359" s="203">
        <v>0</v>
      </c>
      <c r="R359" s="203">
        <f>Q359*H359</f>
        <v>0</v>
      </c>
      <c r="S359" s="203">
        <v>0</v>
      </c>
      <c r="T359" s="204">
        <f>S359*H359</f>
        <v>0</v>
      </c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R359" s="205" t="s">
        <v>200</v>
      </c>
      <c r="AT359" s="205" t="s">
        <v>195</v>
      </c>
      <c r="AU359" s="205" t="s">
        <v>81</v>
      </c>
      <c r="AY359" s="19" t="s">
        <v>193</v>
      </c>
      <c r="BE359" s="206">
        <f>IF(N359="základní",J359,0)</f>
        <v>0</v>
      </c>
      <c r="BF359" s="206">
        <f>IF(N359="snížená",J359,0)</f>
        <v>0</v>
      </c>
      <c r="BG359" s="206">
        <f>IF(N359="zákl. přenesená",J359,0)</f>
        <v>0</v>
      </c>
      <c r="BH359" s="206">
        <f>IF(N359="sníž. přenesená",J359,0)</f>
        <v>0</v>
      </c>
      <c r="BI359" s="206">
        <f>IF(N359="nulová",J359,0)</f>
        <v>0</v>
      </c>
      <c r="BJ359" s="19" t="s">
        <v>79</v>
      </c>
      <c r="BK359" s="206">
        <f>ROUND(I359*H359,2)</f>
        <v>0</v>
      </c>
      <c r="BL359" s="19" t="s">
        <v>200</v>
      </c>
      <c r="BM359" s="205" t="s">
        <v>547</v>
      </c>
    </row>
    <row r="360" spans="1:65" s="2" customFormat="1" ht="16.5" customHeight="1">
      <c r="A360" s="36"/>
      <c r="B360" s="37"/>
      <c r="C360" s="194" t="s">
        <v>501</v>
      </c>
      <c r="D360" s="194" t="s">
        <v>195</v>
      </c>
      <c r="E360" s="195" t="s">
        <v>549</v>
      </c>
      <c r="F360" s="196" t="s">
        <v>550</v>
      </c>
      <c r="G360" s="197" t="s">
        <v>266</v>
      </c>
      <c r="H360" s="198">
        <v>0.872</v>
      </c>
      <c r="I360" s="199"/>
      <c r="J360" s="200">
        <f>ROUND(I360*H360,2)</f>
        <v>0</v>
      </c>
      <c r="K360" s="196" t="s">
        <v>199</v>
      </c>
      <c r="L360" s="41"/>
      <c r="M360" s="201" t="s">
        <v>19</v>
      </c>
      <c r="N360" s="202" t="s">
        <v>43</v>
      </c>
      <c r="O360" s="66"/>
      <c r="P360" s="203">
        <f>O360*H360</f>
        <v>0</v>
      </c>
      <c r="Q360" s="203">
        <v>1.0525599999999999</v>
      </c>
      <c r="R360" s="203">
        <f>Q360*H360</f>
        <v>0.91783231999999992</v>
      </c>
      <c r="S360" s="203">
        <v>0</v>
      </c>
      <c r="T360" s="204">
        <f>S360*H360</f>
        <v>0</v>
      </c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R360" s="205" t="s">
        <v>200</v>
      </c>
      <c r="AT360" s="205" t="s">
        <v>195</v>
      </c>
      <c r="AU360" s="205" t="s">
        <v>81</v>
      </c>
      <c r="AY360" s="19" t="s">
        <v>193</v>
      </c>
      <c r="BE360" s="206">
        <f>IF(N360="základní",J360,0)</f>
        <v>0</v>
      </c>
      <c r="BF360" s="206">
        <f>IF(N360="snížená",J360,0)</f>
        <v>0</v>
      </c>
      <c r="BG360" s="206">
        <f>IF(N360="zákl. přenesená",J360,0)</f>
        <v>0</v>
      </c>
      <c r="BH360" s="206">
        <f>IF(N360="sníž. přenesená",J360,0)</f>
        <v>0</v>
      </c>
      <c r="BI360" s="206">
        <f>IF(N360="nulová",J360,0)</f>
        <v>0</v>
      </c>
      <c r="BJ360" s="19" t="s">
        <v>79</v>
      </c>
      <c r="BK360" s="206">
        <f>ROUND(I360*H360,2)</f>
        <v>0</v>
      </c>
      <c r="BL360" s="19" t="s">
        <v>200</v>
      </c>
      <c r="BM360" s="205" t="s">
        <v>551</v>
      </c>
    </row>
    <row r="361" spans="1:65" s="14" customFormat="1">
      <c r="B361" s="218"/>
      <c r="C361" s="219"/>
      <c r="D361" s="209" t="s">
        <v>202</v>
      </c>
      <c r="E361" s="220" t="s">
        <v>19</v>
      </c>
      <c r="F361" s="221" t="s">
        <v>3655</v>
      </c>
      <c r="G361" s="219"/>
      <c r="H361" s="222">
        <v>0.69399999999999995</v>
      </c>
      <c r="I361" s="223"/>
      <c r="J361" s="219"/>
      <c r="K361" s="219"/>
      <c r="L361" s="224"/>
      <c r="M361" s="225"/>
      <c r="N361" s="226"/>
      <c r="O361" s="226"/>
      <c r="P361" s="226"/>
      <c r="Q361" s="226"/>
      <c r="R361" s="226"/>
      <c r="S361" s="226"/>
      <c r="T361" s="227"/>
      <c r="AT361" s="228" t="s">
        <v>202</v>
      </c>
      <c r="AU361" s="228" t="s">
        <v>81</v>
      </c>
      <c r="AV361" s="14" t="s">
        <v>81</v>
      </c>
      <c r="AW361" s="14" t="s">
        <v>33</v>
      </c>
      <c r="AX361" s="14" t="s">
        <v>72</v>
      </c>
      <c r="AY361" s="228" t="s">
        <v>193</v>
      </c>
    </row>
    <row r="362" spans="1:65" s="14" customFormat="1">
      <c r="B362" s="218"/>
      <c r="C362" s="219"/>
      <c r="D362" s="209" t="s">
        <v>202</v>
      </c>
      <c r="E362" s="220" t="s">
        <v>19</v>
      </c>
      <c r="F362" s="221" t="s">
        <v>3656</v>
      </c>
      <c r="G362" s="219"/>
      <c r="H362" s="222">
        <v>0.17799999999999999</v>
      </c>
      <c r="I362" s="223"/>
      <c r="J362" s="219"/>
      <c r="K362" s="219"/>
      <c r="L362" s="224"/>
      <c r="M362" s="225"/>
      <c r="N362" s="226"/>
      <c r="O362" s="226"/>
      <c r="P362" s="226"/>
      <c r="Q362" s="226"/>
      <c r="R362" s="226"/>
      <c r="S362" s="226"/>
      <c r="T362" s="227"/>
      <c r="AT362" s="228" t="s">
        <v>202</v>
      </c>
      <c r="AU362" s="228" t="s">
        <v>81</v>
      </c>
      <c r="AV362" s="14" t="s">
        <v>81</v>
      </c>
      <c r="AW362" s="14" t="s">
        <v>33</v>
      </c>
      <c r="AX362" s="14" t="s">
        <v>72</v>
      </c>
      <c r="AY362" s="228" t="s">
        <v>193</v>
      </c>
    </row>
    <row r="363" spans="1:65" s="15" customFormat="1">
      <c r="B363" s="229"/>
      <c r="C363" s="230"/>
      <c r="D363" s="209" t="s">
        <v>202</v>
      </c>
      <c r="E363" s="231" t="s">
        <v>19</v>
      </c>
      <c r="F363" s="232" t="s">
        <v>208</v>
      </c>
      <c r="G363" s="230"/>
      <c r="H363" s="233">
        <v>0.872</v>
      </c>
      <c r="I363" s="234"/>
      <c r="J363" s="230"/>
      <c r="K363" s="230"/>
      <c r="L363" s="235"/>
      <c r="M363" s="236"/>
      <c r="N363" s="237"/>
      <c r="O363" s="237"/>
      <c r="P363" s="237"/>
      <c r="Q363" s="237"/>
      <c r="R363" s="237"/>
      <c r="S363" s="237"/>
      <c r="T363" s="238"/>
      <c r="AT363" s="239" t="s">
        <v>202</v>
      </c>
      <c r="AU363" s="239" t="s">
        <v>81</v>
      </c>
      <c r="AV363" s="15" t="s">
        <v>209</v>
      </c>
      <c r="AW363" s="15" t="s">
        <v>33</v>
      </c>
      <c r="AX363" s="15" t="s">
        <v>79</v>
      </c>
      <c r="AY363" s="239" t="s">
        <v>193</v>
      </c>
    </row>
    <row r="364" spans="1:65" s="12" customFormat="1" ht="22.9" customHeight="1">
      <c r="B364" s="178"/>
      <c r="C364" s="179"/>
      <c r="D364" s="180" t="s">
        <v>71</v>
      </c>
      <c r="E364" s="192" t="s">
        <v>466</v>
      </c>
      <c r="F364" s="192" t="s">
        <v>3657</v>
      </c>
      <c r="G364" s="179"/>
      <c r="H364" s="179"/>
      <c r="I364" s="182"/>
      <c r="J364" s="193">
        <f>BK364</f>
        <v>0</v>
      </c>
      <c r="K364" s="179"/>
      <c r="L364" s="184"/>
      <c r="M364" s="185"/>
      <c r="N364" s="186"/>
      <c r="O364" s="186"/>
      <c r="P364" s="187">
        <f>SUM(P365:P370)</f>
        <v>0</v>
      </c>
      <c r="Q364" s="186"/>
      <c r="R364" s="187">
        <f>SUM(R365:R370)</f>
        <v>1.8280000000000001</v>
      </c>
      <c r="S364" s="186"/>
      <c r="T364" s="188">
        <f>SUM(T365:T370)</f>
        <v>0</v>
      </c>
      <c r="AR364" s="189" t="s">
        <v>79</v>
      </c>
      <c r="AT364" s="190" t="s">
        <v>71</v>
      </c>
      <c r="AU364" s="190" t="s">
        <v>79</v>
      </c>
      <c r="AY364" s="189" t="s">
        <v>193</v>
      </c>
      <c r="BK364" s="191">
        <f>SUM(BK365:BK370)</f>
        <v>0</v>
      </c>
    </row>
    <row r="365" spans="1:65" s="2" customFormat="1" ht="16.5" customHeight="1">
      <c r="A365" s="36"/>
      <c r="B365" s="37"/>
      <c r="C365" s="194" t="s">
        <v>505</v>
      </c>
      <c r="D365" s="194" t="s">
        <v>195</v>
      </c>
      <c r="E365" s="195" t="s">
        <v>3658</v>
      </c>
      <c r="F365" s="196" t="s">
        <v>3659</v>
      </c>
      <c r="G365" s="197" t="s">
        <v>266</v>
      </c>
      <c r="H365" s="198">
        <v>1.8280000000000001</v>
      </c>
      <c r="I365" s="199"/>
      <c r="J365" s="200">
        <f>ROUND(I365*H365,2)</f>
        <v>0</v>
      </c>
      <c r="K365" s="196" t="s">
        <v>199</v>
      </c>
      <c r="L365" s="41"/>
      <c r="M365" s="201" t="s">
        <v>19</v>
      </c>
      <c r="N365" s="202" t="s">
        <v>43</v>
      </c>
      <c r="O365" s="66"/>
      <c r="P365" s="203">
        <f>O365*H365</f>
        <v>0</v>
      </c>
      <c r="Q365" s="203">
        <v>0</v>
      </c>
      <c r="R365" s="203">
        <f>Q365*H365</f>
        <v>0</v>
      </c>
      <c r="S365" s="203">
        <v>0</v>
      </c>
      <c r="T365" s="204">
        <f>S365*H365</f>
        <v>0</v>
      </c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R365" s="205" t="s">
        <v>200</v>
      </c>
      <c r="AT365" s="205" t="s">
        <v>195</v>
      </c>
      <c r="AU365" s="205" t="s">
        <v>81</v>
      </c>
      <c r="AY365" s="19" t="s">
        <v>193</v>
      </c>
      <c r="BE365" s="206">
        <f>IF(N365="základní",J365,0)</f>
        <v>0</v>
      </c>
      <c r="BF365" s="206">
        <f>IF(N365="snížená",J365,0)</f>
        <v>0</v>
      </c>
      <c r="BG365" s="206">
        <f>IF(N365="zákl. přenesená",J365,0)</f>
        <v>0</v>
      </c>
      <c r="BH365" s="206">
        <f>IF(N365="sníž. přenesená",J365,0)</f>
        <v>0</v>
      </c>
      <c r="BI365" s="206">
        <f>IF(N365="nulová",J365,0)</f>
        <v>0</v>
      </c>
      <c r="BJ365" s="19" t="s">
        <v>79</v>
      </c>
      <c r="BK365" s="206">
        <f>ROUND(I365*H365,2)</f>
        <v>0</v>
      </c>
      <c r="BL365" s="19" t="s">
        <v>200</v>
      </c>
      <c r="BM365" s="205" t="s">
        <v>3660</v>
      </c>
    </row>
    <row r="366" spans="1:65" s="13" customFormat="1">
      <c r="B366" s="207"/>
      <c r="C366" s="208"/>
      <c r="D366" s="209" t="s">
        <v>202</v>
      </c>
      <c r="E366" s="210" t="s">
        <v>19</v>
      </c>
      <c r="F366" s="211" t="s">
        <v>3661</v>
      </c>
      <c r="G366" s="208"/>
      <c r="H366" s="210" t="s">
        <v>19</v>
      </c>
      <c r="I366" s="212"/>
      <c r="J366" s="208"/>
      <c r="K366" s="208"/>
      <c r="L366" s="213"/>
      <c r="M366" s="214"/>
      <c r="N366" s="215"/>
      <c r="O366" s="215"/>
      <c r="P366" s="215"/>
      <c r="Q366" s="215"/>
      <c r="R366" s="215"/>
      <c r="S366" s="215"/>
      <c r="T366" s="216"/>
      <c r="AT366" s="217" t="s">
        <v>202</v>
      </c>
      <c r="AU366" s="217" t="s">
        <v>81</v>
      </c>
      <c r="AV366" s="13" t="s">
        <v>79</v>
      </c>
      <c r="AW366" s="13" t="s">
        <v>33</v>
      </c>
      <c r="AX366" s="13" t="s">
        <v>72</v>
      </c>
      <c r="AY366" s="217" t="s">
        <v>193</v>
      </c>
    </row>
    <row r="367" spans="1:65" s="14" customFormat="1">
      <c r="B367" s="218"/>
      <c r="C367" s="219"/>
      <c r="D367" s="209" t="s">
        <v>202</v>
      </c>
      <c r="E367" s="220" t="s">
        <v>19</v>
      </c>
      <c r="F367" s="221" t="s">
        <v>3662</v>
      </c>
      <c r="G367" s="219"/>
      <c r="H367" s="222">
        <v>1.8280000000000001</v>
      </c>
      <c r="I367" s="223"/>
      <c r="J367" s="219"/>
      <c r="K367" s="219"/>
      <c r="L367" s="224"/>
      <c r="M367" s="225"/>
      <c r="N367" s="226"/>
      <c r="O367" s="226"/>
      <c r="P367" s="226"/>
      <c r="Q367" s="226"/>
      <c r="R367" s="226"/>
      <c r="S367" s="226"/>
      <c r="T367" s="227"/>
      <c r="AT367" s="228" t="s">
        <v>202</v>
      </c>
      <c r="AU367" s="228" t="s">
        <v>81</v>
      </c>
      <c r="AV367" s="14" t="s">
        <v>81</v>
      </c>
      <c r="AW367" s="14" t="s">
        <v>33</v>
      </c>
      <c r="AX367" s="14" t="s">
        <v>72</v>
      </c>
      <c r="AY367" s="228" t="s">
        <v>193</v>
      </c>
    </row>
    <row r="368" spans="1:65" s="15" customFormat="1">
      <c r="B368" s="229"/>
      <c r="C368" s="230"/>
      <c r="D368" s="209" t="s">
        <v>202</v>
      </c>
      <c r="E368" s="231" t="s">
        <v>19</v>
      </c>
      <c r="F368" s="232" t="s">
        <v>208</v>
      </c>
      <c r="G368" s="230"/>
      <c r="H368" s="233">
        <v>1.8280000000000001</v>
      </c>
      <c r="I368" s="234"/>
      <c r="J368" s="230"/>
      <c r="K368" s="230"/>
      <c r="L368" s="235"/>
      <c r="M368" s="236"/>
      <c r="N368" s="237"/>
      <c r="O368" s="237"/>
      <c r="P368" s="237"/>
      <c r="Q368" s="237"/>
      <c r="R368" s="237"/>
      <c r="S368" s="237"/>
      <c r="T368" s="238"/>
      <c r="AT368" s="239" t="s">
        <v>202</v>
      </c>
      <c r="AU368" s="239" t="s">
        <v>81</v>
      </c>
      <c r="AV368" s="15" t="s">
        <v>209</v>
      </c>
      <c r="AW368" s="15" t="s">
        <v>33</v>
      </c>
      <c r="AX368" s="15" t="s">
        <v>79</v>
      </c>
      <c r="AY368" s="239" t="s">
        <v>193</v>
      </c>
    </row>
    <row r="369" spans="1:65" s="2" customFormat="1" ht="21.75" customHeight="1">
      <c r="A369" s="36"/>
      <c r="B369" s="37"/>
      <c r="C369" s="251" t="s">
        <v>510</v>
      </c>
      <c r="D369" s="251" t="s">
        <v>451</v>
      </c>
      <c r="E369" s="252" t="s">
        <v>3663</v>
      </c>
      <c r="F369" s="253" t="s">
        <v>3664</v>
      </c>
      <c r="G369" s="254" t="s">
        <v>266</v>
      </c>
      <c r="H369" s="255">
        <v>1.8280000000000001</v>
      </c>
      <c r="I369" s="256"/>
      <c r="J369" s="257">
        <f>ROUND(I369*H369,2)</f>
        <v>0</v>
      </c>
      <c r="K369" s="253" t="s">
        <v>199</v>
      </c>
      <c r="L369" s="258"/>
      <c r="M369" s="259" t="s">
        <v>19</v>
      </c>
      <c r="N369" s="260" t="s">
        <v>43</v>
      </c>
      <c r="O369" s="66"/>
      <c r="P369" s="203">
        <f>O369*H369</f>
        <v>0</v>
      </c>
      <c r="Q369" s="203">
        <v>1</v>
      </c>
      <c r="R369" s="203">
        <f>Q369*H369</f>
        <v>1.8280000000000001</v>
      </c>
      <c r="S369" s="203">
        <v>0</v>
      </c>
      <c r="T369" s="204">
        <f>S369*H369</f>
        <v>0</v>
      </c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R369" s="205" t="s">
        <v>258</v>
      </c>
      <c r="AT369" s="205" t="s">
        <v>451</v>
      </c>
      <c r="AU369" s="205" t="s">
        <v>81</v>
      </c>
      <c r="AY369" s="19" t="s">
        <v>193</v>
      </c>
      <c r="BE369" s="206">
        <f>IF(N369="základní",J369,0)</f>
        <v>0</v>
      </c>
      <c r="BF369" s="206">
        <f>IF(N369="snížená",J369,0)</f>
        <v>0</v>
      </c>
      <c r="BG369" s="206">
        <f>IF(N369="zákl. přenesená",J369,0)</f>
        <v>0</v>
      </c>
      <c r="BH369" s="206">
        <f>IF(N369="sníž. přenesená",J369,0)</f>
        <v>0</v>
      </c>
      <c r="BI369" s="206">
        <f>IF(N369="nulová",J369,0)</f>
        <v>0</v>
      </c>
      <c r="BJ369" s="19" t="s">
        <v>79</v>
      </c>
      <c r="BK369" s="206">
        <f>ROUND(I369*H369,2)</f>
        <v>0</v>
      </c>
      <c r="BL369" s="19" t="s">
        <v>200</v>
      </c>
      <c r="BM369" s="205" t="s">
        <v>3665</v>
      </c>
    </row>
    <row r="370" spans="1:65" s="2" customFormat="1" ht="16.5" customHeight="1">
      <c r="A370" s="36"/>
      <c r="B370" s="37"/>
      <c r="C370" s="251" t="s">
        <v>515</v>
      </c>
      <c r="D370" s="251" t="s">
        <v>451</v>
      </c>
      <c r="E370" s="252" t="s">
        <v>3529</v>
      </c>
      <c r="F370" s="253" t="s">
        <v>3666</v>
      </c>
      <c r="G370" s="254" t="s">
        <v>402</v>
      </c>
      <c r="H370" s="255">
        <v>1</v>
      </c>
      <c r="I370" s="256"/>
      <c r="J370" s="257">
        <f>ROUND(I370*H370,2)</f>
        <v>0</v>
      </c>
      <c r="K370" s="253" t="s">
        <v>19</v>
      </c>
      <c r="L370" s="258"/>
      <c r="M370" s="259" t="s">
        <v>19</v>
      </c>
      <c r="N370" s="260" t="s">
        <v>43</v>
      </c>
      <c r="O370" s="66"/>
      <c r="P370" s="203">
        <f>O370*H370</f>
        <v>0</v>
      </c>
      <c r="Q370" s="203">
        <v>0</v>
      </c>
      <c r="R370" s="203">
        <f>Q370*H370</f>
        <v>0</v>
      </c>
      <c r="S370" s="203">
        <v>0</v>
      </c>
      <c r="T370" s="204">
        <f>S370*H370</f>
        <v>0</v>
      </c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R370" s="205" t="s">
        <v>258</v>
      </c>
      <c r="AT370" s="205" t="s">
        <v>451</v>
      </c>
      <c r="AU370" s="205" t="s">
        <v>81</v>
      </c>
      <c r="AY370" s="19" t="s">
        <v>193</v>
      </c>
      <c r="BE370" s="206">
        <f>IF(N370="základní",J370,0)</f>
        <v>0</v>
      </c>
      <c r="BF370" s="206">
        <f>IF(N370="snížená",J370,0)</f>
        <v>0</v>
      </c>
      <c r="BG370" s="206">
        <f>IF(N370="zákl. přenesená",J370,0)</f>
        <v>0</v>
      </c>
      <c r="BH370" s="206">
        <f>IF(N370="sníž. přenesená",J370,0)</f>
        <v>0</v>
      </c>
      <c r="BI370" s="206">
        <f>IF(N370="nulová",J370,0)</f>
        <v>0</v>
      </c>
      <c r="BJ370" s="19" t="s">
        <v>79</v>
      </c>
      <c r="BK370" s="206">
        <f>ROUND(I370*H370,2)</f>
        <v>0</v>
      </c>
      <c r="BL370" s="19" t="s">
        <v>200</v>
      </c>
      <c r="BM370" s="205" t="s">
        <v>3667</v>
      </c>
    </row>
    <row r="371" spans="1:65" s="12" customFormat="1" ht="22.9" customHeight="1">
      <c r="B371" s="178"/>
      <c r="C371" s="179"/>
      <c r="D371" s="180" t="s">
        <v>71</v>
      </c>
      <c r="E371" s="192" t="s">
        <v>461</v>
      </c>
      <c r="F371" s="192" t="s">
        <v>3668</v>
      </c>
      <c r="G371" s="179"/>
      <c r="H371" s="179"/>
      <c r="I371" s="182"/>
      <c r="J371" s="193">
        <f>BK371</f>
        <v>0</v>
      </c>
      <c r="K371" s="179"/>
      <c r="L371" s="184"/>
      <c r="M371" s="185"/>
      <c r="N371" s="186"/>
      <c r="O371" s="186"/>
      <c r="P371" s="187">
        <f>SUM(P372:P388)</f>
        <v>0</v>
      </c>
      <c r="Q371" s="186"/>
      <c r="R371" s="187">
        <f>SUM(R372:R388)</f>
        <v>6.04974963</v>
      </c>
      <c r="S371" s="186"/>
      <c r="T371" s="188">
        <f>SUM(T372:T388)</f>
        <v>0</v>
      </c>
      <c r="AR371" s="189" t="s">
        <v>79</v>
      </c>
      <c r="AT371" s="190" t="s">
        <v>71</v>
      </c>
      <c r="AU371" s="190" t="s">
        <v>79</v>
      </c>
      <c r="AY371" s="189" t="s">
        <v>193</v>
      </c>
      <c r="BK371" s="191">
        <f>SUM(BK372:BK388)</f>
        <v>0</v>
      </c>
    </row>
    <row r="372" spans="1:65" s="2" customFormat="1" ht="21.75" customHeight="1">
      <c r="A372" s="36"/>
      <c r="B372" s="37"/>
      <c r="C372" s="194" t="s">
        <v>521</v>
      </c>
      <c r="D372" s="194" t="s">
        <v>195</v>
      </c>
      <c r="E372" s="195" t="s">
        <v>3669</v>
      </c>
      <c r="F372" s="196" t="s">
        <v>3670</v>
      </c>
      <c r="G372" s="197" t="s">
        <v>198</v>
      </c>
      <c r="H372" s="198">
        <v>1.3919999999999999</v>
      </c>
      <c r="I372" s="199"/>
      <c r="J372" s="200">
        <f>ROUND(I372*H372,2)</f>
        <v>0</v>
      </c>
      <c r="K372" s="196" t="s">
        <v>199</v>
      </c>
      <c r="L372" s="41"/>
      <c r="M372" s="201" t="s">
        <v>19</v>
      </c>
      <c r="N372" s="202" t="s">
        <v>43</v>
      </c>
      <c r="O372" s="66"/>
      <c r="P372" s="203">
        <f>O372*H372</f>
        <v>0</v>
      </c>
      <c r="Q372" s="203">
        <v>2.4533700000000001</v>
      </c>
      <c r="R372" s="203">
        <f>Q372*H372</f>
        <v>3.4150910399999996</v>
      </c>
      <c r="S372" s="203">
        <v>0</v>
      </c>
      <c r="T372" s="204">
        <f>S372*H372</f>
        <v>0</v>
      </c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R372" s="205" t="s">
        <v>200</v>
      </c>
      <c r="AT372" s="205" t="s">
        <v>195</v>
      </c>
      <c r="AU372" s="205" t="s">
        <v>81</v>
      </c>
      <c r="AY372" s="19" t="s">
        <v>193</v>
      </c>
      <c r="BE372" s="206">
        <f>IF(N372="základní",J372,0)</f>
        <v>0</v>
      </c>
      <c r="BF372" s="206">
        <f>IF(N372="snížená",J372,0)</f>
        <v>0</v>
      </c>
      <c r="BG372" s="206">
        <f>IF(N372="zákl. přenesená",J372,0)</f>
        <v>0</v>
      </c>
      <c r="BH372" s="206">
        <f>IF(N372="sníž. přenesená",J372,0)</f>
        <v>0</v>
      </c>
      <c r="BI372" s="206">
        <f>IF(N372="nulová",J372,0)</f>
        <v>0</v>
      </c>
      <c r="BJ372" s="19" t="s">
        <v>79</v>
      </c>
      <c r="BK372" s="206">
        <f>ROUND(I372*H372,2)</f>
        <v>0</v>
      </c>
      <c r="BL372" s="19" t="s">
        <v>200</v>
      </c>
      <c r="BM372" s="205" t="s">
        <v>3671</v>
      </c>
    </row>
    <row r="373" spans="1:65" s="14" customFormat="1">
      <c r="B373" s="218"/>
      <c r="C373" s="219"/>
      <c r="D373" s="209" t="s">
        <v>202</v>
      </c>
      <c r="E373" s="220" t="s">
        <v>19</v>
      </c>
      <c r="F373" s="221" t="s">
        <v>3672</v>
      </c>
      <c r="G373" s="219"/>
      <c r="H373" s="222">
        <v>1.3919999999999999</v>
      </c>
      <c r="I373" s="223"/>
      <c r="J373" s="219"/>
      <c r="K373" s="219"/>
      <c r="L373" s="224"/>
      <c r="M373" s="225"/>
      <c r="N373" s="226"/>
      <c r="O373" s="226"/>
      <c r="P373" s="226"/>
      <c r="Q373" s="226"/>
      <c r="R373" s="226"/>
      <c r="S373" s="226"/>
      <c r="T373" s="227"/>
      <c r="AT373" s="228" t="s">
        <v>202</v>
      </c>
      <c r="AU373" s="228" t="s">
        <v>81</v>
      </c>
      <c r="AV373" s="14" t="s">
        <v>81</v>
      </c>
      <c r="AW373" s="14" t="s">
        <v>33</v>
      </c>
      <c r="AX373" s="14" t="s">
        <v>72</v>
      </c>
      <c r="AY373" s="228" t="s">
        <v>193</v>
      </c>
    </row>
    <row r="374" spans="1:65" s="15" customFormat="1">
      <c r="B374" s="229"/>
      <c r="C374" s="230"/>
      <c r="D374" s="209" t="s">
        <v>202</v>
      </c>
      <c r="E374" s="231" t="s">
        <v>19</v>
      </c>
      <c r="F374" s="232" t="s">
        <v>208</v>
      </c>
      <c r="G374" s="230"/>
      <c r="H374" s="233">
        <v>1.3919999999999999</v>
      </c>
      <c r="I374" s="234"/>
      <c r="J374" s="230"/>
      <c r="K374" s="230"/>
      <c r="L374" s="235"/>
      <c r="M374" s="236"/>
      <c r="N374" s="237"/>
      <c r="O374" s="237"/>
      <c r="P374" s="237"/>
      <c r="Q374" s="237"/>
      <c r="R374" s="237"/>
      <c r="S374" s="237"/>
      <c r="T374" s="238"/>
      <c r="AT374" s="239" t="s">
        <v>202</v>
      </c>
      <c r="AU374" s="239" t="s">
        <v>81</v>
      </c>
      <c r="AV374" s="15" t="s">
        <v>209</v>
      </c>
      <c r="AW374" s="15" t="s">
        <v>33</v>
      </c>
      <c r="AX374" s="15" t="s">
        <v>79</v>
      </c>
      <c r="AY374" s="239" t="s">
        <v>193</v>
      </c>
    </row>
    <row r="375" spans="1:65" s="2" customFormat="1" ht="21.75" customHeight="1">
      <c r="A375" s="36"/>
      <c r="B375" s="37"/>
      <c r="C375" s="194" t="s">
        <v>526</v>
      </c>
      <c r="D375" s="194" t="s">
        <v>195</v>
      </c>
      <c r="E375" s="195" t="s">
        <v>3673</v>
      </c>
      <c r="F375" s="196" t="s">
        <v>3674</v>
      </c>
      <c r="G375" s="197" t="s">
        <v>266</v>
      </c>
      <c r="H375" s="198">
        <v>8.6999999999999994E-2</v>
      </c>
      <c r="I375" s="199"/>
      <c r="J375" s="200">
        <f>ROUND(I375*H375,2)</f>
        <v>0</v>
      </c>
      <c r="K375" s="196" t="s">
        <v>199</v>
      </c>
      <c r="L375" s="41"/>
      <c r="M375" s="201" t="s">
        <v>19</v>
      </c>
      <c r="N375" s="202" t="s">
        <v>43</v>
      </c>
      <c r="O375" s="66"/>
      <c r="P375" s="203">
        <f>O375*H375</f>
        <v>0</v>
      </c>
      <c r="Q375" s="203">
        <v>1.06277</v>
      </c>
      <c r="R375" s="203">
        <f>Q375*H375</f>
        <v>9.2460989999999993E-2</v>
      </c>
      <c r="S375" s="203">
        <v>0</v>
      </c>
      <c r="T375" s="204">
        <f>S375*H375</f>
        <v>0</v>
      </c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R375" s="205" t="s">
        <v>200</v>
      </c>
      <c r="AT375" s="205" t="s">
        <v>195</v>
      </c>
      <c r="AU375" s="205" t="s">
        <v>81</v>
      </c>
      <c r="AY375" s="19" t="s">
        <v>193</v>
      </c>
      <c r="BE375" s="206">
        <f>IF(N375="základní",J375,0)</f>
        <v>0</v>
      </c>
      <c r="BF375" s="206">
        <f>IF(N375="snížená",J375,0)</f>
        <v>0</v>
      </c>
      <c r="BG375" s="206">
        <f>IF(N375="zákl. přenesená",J375,0)</f>
        <v>0</v>
      </c>
      <c r="BH375" s="206">
        <f>IF(N375="sníž. přenesená",J375,0)</f>
        <v>0</v>
      </c>
      <c r="BI375" s="206">
        <f>IF(N375="nulová",J375,0)</f>
        <v>0</v>
      </c>
      <c r="BJ375" s="19" t="s">
        <v>79</v>
      </c>
      <c r="BK375" s="206">
        <f>ROUND(I375*H375,2)</f>
        <v>0</v>
      </c>
      <c r="BL375" s="19" t="s">
        <v>200</v>
      </c>
      <c r="BM375" s="205" t="s">
        <v>3675</v>
      </c>
    </row>
    <row r="376" spans="1:65" s="14" customFormat="1">
      <c r="B376" s="218"/>
      <c r="C376" s="219"/>
      <c r="D376" s="209" t="s">
        <v>202</v>
      </c>
      <c r="E376" s="220" t="s">
        <v>19</v>
      </c>
      <c r="F376" s="221" t="s">
        <v>3676</v>
      </c>
      <c r="G376" s="219"/>
      <c r="H376" s="222">
        <v>8.6999999999999994E-2</v>
      </c>
      <c r="I376" s="223"/>
      <c r="J376" s="219"/>
      <c r="K376" s="219"/>
      <c r="L376" s="224"/>
      <c r="M376" s="225"/>
      <c r="N376" s="226"/>
      <c r="O376" s="226"/>
      <c r="P376" s="226"/>
      <c r="Q376" s="226"/>
      <c r="R376" s="226"/>
      <c r="S376" s="226"/>
      <c r="T376" s="227"/>
      <c r="AT376" s="228" t="s">
        <v>202</v>
      </c>
      <c r="AU376" s="228" t="s">
        <v>81</v>
      </c>
      <c r="AV376" s="14" t="s">
        <v>81</v>
      </c>
      <c r="AW376" s="14" t="s">
        <v>33</v>
      </c>
      <c r="AX376" s="14" t="s">
        <v>72</v>
      </c>
      <c r="AY376" s="228" t="s">
        <v>193</v>
      </c>
    </row>
    <row r="377" spans="1:65" s="15" customFormat="1">
      <c r="B377" s="229"/>
      <c r="C377" s="230"/>
      <c r="D377" s="209" t="s">
        <v>202</v>
      </c>
      <c r="E377" s="231" t="s">
        <v>19</v>
      </c>
      <c r="F377" s="232" t="s">
        <v>208</v>
      </c>
      <c r="G377" s="230"/>
      <c r="H377" s="233">
        <v>8.6999999999999994E-2</v>
      </c>
      <c r="I377" s="234"/>
      <c r="J377" s="230"/>
      <c r="K377" s="230"/>
      <c r="L377" s="235"/>
      <c r="M377" s="236"/>
      <c r="N377" s="237"/>
      <c r="O377" s="237"/>
      <c r="P377" s="237"/>
      <c r="Q377" s="237"/>
      <c r="R377" s="237"/>
      <c r="S377" s="237"/>
      <c r="T377" s="238"/>
      <c r="AT377" s="239" t="s">
        <v>202</v>
      </c>
      <c r="AU377" s="239" t="s">
        <v>81</v>
      </c>
      <c r="AV377" s="15" t="s">
        <v>209</v>
      </c>
      <c r="AW377" s="15" t="s">
        <v>33</v>
      </c>
      <c r="AX377" s="15" t="s">
        <v>79</v>
      </c>
      <c r="AY377" s="239" t="s">
        <v>193</v>
      </c>
    </row>
    <row r="378" spans="1:65" s="2" customFormat="1" ht="21.75" customHeight="1">
      <c r="A378" s="36"/>
      <c r="B378" s="37"/>
      <c r="C378" s="194" t="s">
        <v>535</v>
      </c>
      <c r="D378" s="194" t="s">
        <v>195</v>
      </c>
      <c r="E378" s="195" t="s">
        <v>3677</v>
      </c>
      <c r="F378" s="196" t="s">
        <v>3678</v>
      </c>
      <c r="G378" s="197" t="s">
        <v>305</v>
      </c>
      <c r="H378" s="198">
        <v>7.2</v>
      </c>
      <c r="I378" s="199"/>
      <c r="J378" s="200">
        <f>ROUND(I378*H378,2)</f>
        <v>0</v>
      </c>
      <c r="K378" s="196" t="s">
        <v>199</v>
      </c>
      <c r="L378" s="41"/>
      <c r="M378" s="201" t="s">
        <v>19</v>
      </c>
      <c r="N378" s="202" t="s">
        <v>43</v>
      </c>
      <c r="O378" s="66"/>
      <c r="P378" s="203">
        <f>O378*H378</f>
        <v>0</v>
      </c>
      <c r="Q378" s="203">
        <v>1.282E-2</v>
      </c>
      <c r="R378" s="203">
        <f>Q378*H378</f>
        <v>9.2303999999999997E-2</v>
      </c>
      <c r="S378" s="203">
        <v>0</v>
      </c>
      <c r="T378" s="204">
        <f>S378*H378</f>
        <v>0</v>
      </c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R378" s="205" t="s">
        <v>200</v>
      </c>
      <c r="AT378" s="205" t="s">
        <v>195</v>
      </c>
      <c r="AU378" s="205" t="s">
        <v>81</v>
      </c>
      <c r="AY378" s="19" t="s">
        <v>193</v>
      </c>
      <c r="BE378" s="206">
        <f>IF(N378="základní",J378,0)</f>
        <v>0</v>
      </c>
      <c r="BF378" s="206">
        <f>IF(N378="snížená",J378,0)</f>
        <v>0</v>
      </c>
      <c r="BG378" s="206">
        <f>IF(N378="zákl. přenesená",J378,0)</f>
        <v>0</v>
      </c>
      <c r="BH378" s="206">
        <f>IF(N378="sníž. přenesená",J378,0)</f>
        <v>0</v>
      </c>
      <c r="BI378" s="206">
        <f>IF(N378="nulová",J378,0)</f>
        <v>0</v>
      </c>
      <c r="BJ378" s="19" t="s">
        <v>79</v>
      </c>
      <c r="BK378" s="206">
        <f>ROUND(I378*H378,2)</f>
        <v>0</v>
      </c>
      <c r="BL378" s="19" t="s">
        <v>200</v>
      </c>
      <c r="BM378" s="205" t="s">
        <v>3679</v>
      </c>
    </row>
    <row r="379" spans="1:65" s="14" customFormat="1">
      <c r="B379" s="218"/>
      <c r="C379" s="219"/>
      <c r="D379" s="209" t="s">
        <v>202</v>
      </c>
      <c r="E379" s="220" t="s">
        <v>19</v>
      </c>
      <c r="F379" s="221" t="s">
        <v>3680</v>
      </c>
      <c r="G379" s="219"/>
      <c r="H379" s="222">
        <v>7.2</v>
      </c>
      <c r="I379" s="223"/>
      <c r="J379" s="219"/>
      <c r="K379" s="219"/>
      <c r="L379" s="224"/>
      <c r="M379" s="225"/>
      <c r="N379" s="226"/>
      <c r="O379" s="226"/>
      <c r="P379" s="226"/>
      <c r="Q379" s="226"/>
      <c r="R379" s="226"/>
      <c r="S379" s="226"/>
      <c r="T379" s="227"/>
      <c r="AT379" s="228" t="s">
        <v>202</v>
      </c>
      <c r="AU379" s="228" t="s">
        <v>81</v>
      </c>
      <c r="AV379" s="14" t="s">
        <v>81</v>
      </c>
      <c r="AW379" s="14" t="s">
        <v>33</v>
      </c>
      <c r="AX379" s="14" t="s">
        <v>72</v>
      </c>
      <c r="AY379" s="228" t="s">
        <v>193</v>
      </c>
    </row>
    <row r="380" spans="1:65" s="15" customFormat="1">
      <c r="B380" s="229"/>
      <c r="C380" s="230"/>
      <c r="D380" s="209" t="s">
        <v>202</v>
      </c>
      <c r="E380" s="231" t="s">
        <v>19</v>
      </c>
      <c r="F380" s="232" t="s">
        <v>208</v>
      </c>
      <c r="G380" s="230"/>
      <c r="H380" s="233">
        <v>7.2</v>
      </c>
      <c r="I380" s="234"/>
      <c r="J380" s="230"/>
      <c r="K380" s="230"/>
      <c r="L380" s="235"/>
      <c r="M380" s="236"/>
      <c r="N380" s="237"/>
      <c r="O380" s="237"/>
      <c r="P380" s="237"/>
      <c r="Q380" s="237"/>
      <c r="R380" s="237"/>
      <c r="S380" s="237"/>
      <c r="T380" s="238"/>
      <c r="AT380" s="239" t="s">
        <v>202</v>
      </c>
      <c r="AU380" s="239" t="s">
        <v>81</v>
      </c>
      <c r="AV380" s="15" t="s">
        <v>209</v>
      </c>
      <c r="AW380" s="15" t="s">
        <v>33</v>
      </c>
      <c r="AX380" s="15" t="s">
        <v>79</v>
      </c>
      <c r="AY380" s="239" t="s">
        <v>193</v>
      </c>
    </row>
    <row r="381" spans="1:65" s="2" customFormat="1" ht="21.75" customHeight="1">
      <c r="A381" s="36"/>
      <c r="B381" s="37"/>
      <c r="C381" s="194" t="s">
        <v>544</v>
      </c>
      <c r="D381" s="194" t="s">
        <v>195</v>
      </c>
      <c r="E381" s="195" t="s">
        <v>3681</v>
      </c>
      <c r="F381" s="196" t="s">
        <v>3682</v>
      </c>
      <c r="G381" s="197" t="s">
        <v>305</v>
      </c>
      <c r="H381" s="198">
        <v>7.2</v>
      </c>
      <c r="I381" s="199"/>
      <c r="J381" s="200">
        <f>ROUND(I381*H381,2)</f>
        <v>0</v>
      </c>
      <c r="K381" s="196" t="s">
        <v>199</v>
      </c>
      <c r="L381" s="41"/>
      <c r="M381" s="201" t="s">
        <v>19</v>
      </c>
      <c r="N381" s="202" t="s">
        <v>43</v>
      </c>
      <c r="O381" s="66"/>
      <c r="P381" s="203">
        <f>O381*H381</f>
        <v>0</v>
      </c>
      <c r="Q381" s="203">
        <v>0</v>
      </c>
      <c r="R381" s="203">
        <f>Q381*H381</f>
        <v>0</v>
      </c>
      <c r="S381" s="203">
        <v>0</v>
      </c>
      <c r="T381" s="204">
        <f>S381*H381</f>
        <v>0</v>
      </c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R381" s="205" t="s">
        <v>200</v>
      </c>
      <c r="AT381" s="205" t="s">
        <v>195</v>
      </c>
      <c r="AU381" s="205" t="s">
        <v>81</v>
      </c>
      <c r="AY381" s="19" t="s">
        <v>193</v>
      </c>
      <c r="BE381" s="206">
        <f>IF(N381="základní",J381,0)</f>
        <v>0</v>
      </c>
      <c r="BF381" s="206">
        <f>IF(N381="snížená",J381,0)</f>
        <v>0</v>
      </c>
      <c r="BG381" s="206">
        <f>IF(N381="zákl. přenesená",J381,0)</f>
        <v>0</v>
      </c>
      <c r="BH381" s="206">
        <f>IF(N381="sníž. přenesená",J381,0)</f>
        <v>0</v>
      </c>
      <c r="BI381" s="206">
        <f>IF(N381="nulová",J381,0)</f>
        <v>0</v>
      </c>
      <c r="BJ381" s="19" t="s">
        <v>79</v>
      </c>
      <c r="BK381" s="206">
        <f>ROUND(I381*H381,2)</f>
        <v>0</v>
      </c>
      <c r="BL381" s="19" t="s">
        <v>200</v>
      </c>
      <c r="BM381" s="205" t="s">
        <v>3683</v>
      </c>
    </row>
    <row r="382" spans="1:65" s="2" customFormat="1" ht="21.75" customHeight="1">
      <c r="A382" s="36"/>
      <c r="B382" s="37"/>
      <c r="C382" s="194" t="s">
        <v>548</v>
      </c>
      <c r="D382" s="194" t="s">
        <v>195</v>
      </c>
      <c r="E382" s="195" t="s">
        <v>3684</v>
      </c>
      <c r="F382" s="196" t="s">
        <v>3685</v>
      </c>
      <c r="G382" s="197" t="s">
        <v>391</v>
      </c>
      <c r="H382" s="198">
        <v>21.6</v>
      </c>
      <c r="I382" s="199"/>
      <c r="J382" s="200">
        <f>ROUND(I382*H382,2)</f>
        <v>0</v>
      </c>
      <c r="K382" s="196" t="s">
        <v>199</v>
      </c>
      <c r="L382" s="41"/>
      <c r="M382" s="201" t="s">
        <v>19</v>
      </c>
      <c r="N382" s="202" t="s">
        <v>43</v>
      </c>
      <c r="O382" s="66"/>
      <c r="P382" s="203">
        <f>O382*H382</f>
        <v>0</v>
      </c>
      <c r="Q382" s="203">
        <v>0.11046</v>
      </c>
      <c r="R382" s="203">
        <f>Q382*H382</f>
        <v>2.3859360000000001</v>
      </c>
      <c r="S382" s="203">
        <v>0</v>
      </c>
      <c r="T382" s="204">
        <f>S382*H382</f>
        <v>0</v>
      </c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R382" s="205" t="s">
        <v>200</v>
      </c>
      <c r="AT382" s="205" t="s">
        <v>195</v>
      </c>
      <c r="AU382" s="205" t="s">
        <v>81</v>
      </c>
      <c r="AY382" s="19" t="s">
        <v>193</v>
      </c>
      <c r="BE382" s="206">
        <f>IF(N382="základní",J382,0)</f>
        <v>0</v>
      </c>
      <c r="BF382" s="206">
        <f>IF(N382="snížená",J382,0)</f>
        <v>0</v>
      </c>
      <c r="BG382" s="206">
        <f>IF(N382="zákl. přenesená",J382,0)</f>
        <v>0</v>
      </c>
      <c r="BH382" s="206">
        <f>IF(N382="sníž. přenesená",J382,0)</f>
        <v>0</v>
      </c>
      <c r="BI382" s="206">
        <f>IF(N382="nulová",J382,0)</f>
        <v>0</v>
      </c>
      <c r="BJ382" s="19" t="s">
        <v>79</v>
      </c>
      <c r="BK382" s="206">
        <f>ROUND(I382*H382,2)</f>
        <v>0</v>
      </c>
      <c r="BL382" s="19" t="s">
        <v>200</v>
      </c>
      <c r="BM382" s="205" t="s">
        <v>3686</v>
      </c>
    </row>
    <row r="383" spans="1:65" s="14" customFormat="1">
      <c r="B383" s="218"/>
      <c r="C383" s="219"/>
      <c r="D383" s="209" t="s">
        <v>202</v>
      </c>
      <c r="E383" s="220" t="s">
        <v>19</v>
      </c>
      <c r="F383" s="221" t="s">
        <v>3687</v>
      </c>
      <c r="G383" s="219"/>
      <c r="H383" s="222">
        <v>21.6</v>
      </c>
      <c r="I383" s="223"/>
      <c r="J383" s="219"/>
      <c r="K383" s="219"/>
      <c r="L383" s="224"/>
      <c r="M383" s="225"/>
      <c r="N383" s="226"/>
      <c r="O383" s="226"/>
      <c r="P383" s="226"/>
      <c r="Q383" s="226"/>
      <c r="R383" s="226"/>
      <c r="S383" s="226"/>
      <c r="T383" s="227"/>
      <c r="AT383" s="228" t="s">
        <v>202</v>
      </c>
      <c r="AU383" s="228" t="s">
        <v>81</v>
      </c>
      <c r="AV383" s="14" t="s">
        <v>81</v>
      </c>
      <c r="AW383" s="14" t="s">
        <v>33</v>
      </c>
      <c r="AX383" s="14" t="s">
        <v>72</v>
      </c>
      <c r="AY383" s="228" t="s">
        <v>193</v>
      </c>
    </row>
    <row r="384" spans="1:65" s="15" customFormat="1">
      <c r="B384" s="229"/>
      <c r="C384" s="230"/>
      <c r="D384" s="209" t="s">
        <v>202</v>
      </c>
      <c r="E384" s="231" t="s">
        <v>19</v>
      </c>
      <c r="F384" s="232" t="s">
        <v>208</v>
      </c>
      <c r="G384" s="230"/>
      <c r="H384" s="233">
        <v>21.6</v>
      </c>
      <c r="I384" s="234"/>
      <c r="J384" s="230"/>
      <c r="K384" s="230"/>
      <c r="L384" s="235"/>
      <c r="M384" s="236"/>
      <c r="N384" s="237"/>
      <c r="O384" s="237"/>
      <c r="P384" s="237"/>
      <c r="Q384" s="237"/>
      <c r="R384" s="237"/>
      <c r="S384" s="237"/>
      <c r="T384" s="238"/>
      <c r="AT384" s="239" t="s">
        <v>202</v>
      </c>
      <c r="AU384" s="239" t="s">
        <v>81</v>
      </c>
      <c r="AV384" s="15" t="s">
        <v>209</v>
      </c>
      <c r="AW384" s="15" t="s">
        <v>33</v>
      </c>
      <c r="AX384" s="15" t="s">
        <v>79</v>
      </c>
      <c r="AY384" s="239" t="s">
        <v>193</v>
      </c>
    </row>
    <row r="385" spans="1:65" s="2" customFormat="1" ht="16.5" customHeight="1">
      <c r="A385" s="36"/>
      <c r="B385" s="37"/>
      <c r="C385" s="194" t="s">
        <v>556</v>
      </c>
      <c r="D385" s="194" t="s">
        <v>195</v>
      </c>
      <c r="E385" s="195" t="s">
        <v>3688</v>
      </c>
      <c r="F385" s="196" t="s">
        <v>3689</v>
      </c>
      <c r="G385" s="197" t="s">
        <v>305</v>
      </c>
      <c r="H385" s="198">
        <v>9.7200000000000006</v>
      </c>
      <c r="I385" s="199"/>
      <c r="J385" s="200">
        <f>ROUND(I385*H385,2)</f>
        <v>0</v>
      </c>
      <c r="K385" s="196" t="s">
        <v>199</v>
      </c>
      <c r="L385" s="41"/>
      <c r="M385" s="201" t="s">
        <v>19</v>
      </c>
      <c r="N385" s="202" t="s">
        <v>43</v>
      </c>
      <c r="O385" s="66"/>
      <c r="P385" s="203">
        <f>O385*H385</f>
        <v>0</v>
      </c>
      <c r="Q385" s="203">
        <v>6.5799999999999999E-3</v>
      </c>
      <c r="R385" s="203">
        <f>Q385*H385</f>
        <v>6.3957600000000003E-2</v>
      </c>
      <c r="S385" s="203">
        <v>0</v>
      </c>
      <c r="T385" s="204">
        <f>S385*H385</f>
        <v>0</v>
      </c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R385" s="205" t="s">
        <v>200</v>
      </c>
      <c r="AT385" s="205" t="s">
        <v>195</v>
      </c>
      <c r="AU385" s="205" t="s">
        <v>81</v>
      </c>
      <c r="AY385" s="19" t="s">
        <v>193</v>
      </c>
      <c r="BE385" s="206">
        <f>IF(N385="základní",J385,0)</f>
        <v>0</v>
      </c>
      <c r="BF385" s="206">
        <f>IF(N385="snížená",J385,0)</f>
        <v>0</v>
      </c>
      <c r="BG385" s="206">
        <f>IF(N385="zákl. přenesená",J385,0)</f>
        <v>0</v>
      </c>
      <c r="BH385" s="206">
        <f>IF(N385="sníž. přenesená",J385,0)</f>
        <v>0</v>
      </c>
      <c r="BI385" s="206">
        <f>IF(N385="nulová",J385,0)</f>
        <v>0</v>
      </c>
      <c r="BJ385" s="19" t="s">
        <v>79</v>
      </c>
      <c r="BK385" s="206">
        <f>ROUND(I385*H385,2)</f>
        <v>0</v>
      </c>
      <c r="BL385" s="19" t="s">
        <v>200</v>
      </c>
      <c r="BM385" s="205" t="s">
        <v>3690</v>
      </c>
    </row>
    <row r="386" spans="1:65" s="14" customFormat="1">
      <c r="B386" s="218"/>
      <c r="C386" s="219"/>
      <c r="D386" s="209" t="s">
        <v>202</v>
      </c>
      <c r="E386" s="220" t="s">
        <v>19</v>
      </c>
      <c r="F386" s="221" t="s">
        <v>3691</v>
      </c>
      <c r="G386" s="219"/>
      <c r="H386" s="222">
        <v>9.7200000000000006</v>
      </c>
      <c r="I386" s="223"/>
      <c r="J386" s="219"/>
      <c r="K386" s="219"/>
      <c r="L386" s="224"/>
      <c r="M386" s="225"/>
      <c r="N386" s="226"/>
      <c r="O386" s="226"/>
      <c r="P386" s="226"/>
      <c r="Q386" s="226"/>
      <c r="R386" s="226"/>
      <c r="S386" s="226"/>
      <c r="T386" s="227"/>
      <c r="AT386" s="228" t="s">
        <v>202</v>
      </c>
      <c r="AU386" s="228" t="s">
        <v>81</v>
      </c>
      <c r="AV386" s="14" t="s">
        <v>81</v>
      </c>
      <c r="AW386" s="14" t="s">
        <v>33</v>
      </c>
      <c r="AX386" s="14" t="s">
        <v>72</v>
      </c>
      <c r="AY386" s="228" t="s">
        <v>193</v>
      </c>
    </row>
    <row r="387" spans="1:65" s="15" customFormat="1">
      <c r="B387" s="229"/>
      <c r="C387" s="230"/>
      <c r="D387" s="209" t="s">
        <v>202</v>
      </c>
      <c r="E387" s="231" t="s">
        <v>19</v>
      </c>
      <c r="F387" s="232" t="s">
        <v>208</v>
      </c>
      <c r="G387" s="230"/>
      <c r="H387" s="233">
        <v>9.7200000000000006</v>
      </c>
      <c r="I387" s="234"/>
      <c r="J387" s="230"/>
      <c r="K387" s="230"/>
      <c r="L387" s="235"/>
      <c r="M387" s="236"/>
      <c r="N387" s="237"/>
      <c r="O387" s="237"/>
      <c r="P387" s="237"/>
      <c r="Q387" s="237"/>
      <c r="R387" s="237"/>
      <c r="S387" s="237"/>
      <c r="T387" s="238"/>
      <c r="AT387" s="239" t="s">
        <v>202</v>
      </c>
      <c r="AU387" s="239" t="s">
        <v>81</v>
      </c>
      <c r="AV387" s="15" t="s">
        <v>209</v>
      </c>
      <c r="AW387" s="15" t="s">
        <v>33</v>
      </c>
      <c r="AX387" s="15" t="s">
        <v>79</v>
      </c>
      <c r="AY387" s="239" t="s">
        <v>193</v>
      </c>
    </row>
    <row r="388" spans="1:65" s="2" customFormat="1" ht="16.5" customHeight="1">
      <c r="A388" s="36"/>
      <c r="B388" s="37"/>
      <c r="C388" s="194" t="s">
        <v>561</v>
      </c>
      <c r="D388" s="194" t="s">
        <v>195</v>
      </c>
      <c r="E388" s="195" t="s">
        <v>3692</v>
      </c>
      <c r="F388" s="196" t="s">
        <v>3693</v>
      </c>
      <c r="G388" s="197" t="s">
        <v>305</v>
      </c>
      <c r="H388" s="198">
        <v>9.7200000000000006</v>
      </c>
      <c r="I388" s="199"/>
      <c r="J388" s="200">
        <f>ROUND(I388*H388,2)</f>
        <v>0</v>
      </c>
      <c r="K388" s="196" t="s">
        <v>199</v>
      </c>
      <c r="L388" s="41"/>
      <c r="M388" s="201" t="s">
        <v>19</v>
      </c>
      <c r="N388" s="202" t="s">
        <v>43</v>
      </c>
      <c r="O388" s="66"/>
      <c r="P388" s="203">
        <f>O388*H388</f>
        <v>0</v>
      </c>
      <c r="Q388" s="203">
        <v>0</v>
      </c>
      <c r="R388" s="203">
        <f>Q388*H388</f>
        <v>0</v>
      </c>
      <c r="S388" s="203">
        <v>0</v>
      </c>
      <c r="T388" s="204">
        <f>S388*H388</f>
        <v>0</v>
      </c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R388" s="205" t="s">
        <v>200</v>
      </c>
      <c r="AT388" s="205" t="s">
        <v>195</v>
      </c>
      <c r="AU388" s="205" t="s">
        <v>81</v>
      </c>
      <c r="AY388" s="19" t="s">
        <v>193</v>
      </c>
      <c r="BE388" s="206">
        <f>IF(N388="základní",J388,0)</f>
        <v>0</v>
      </c>
      <c r="BF388" s="206">
        <f>IF(N388="snížená",J388,0)</f>
        <v>0</v>
      </c>
      <c r="BG388" s="206">
        <f>IF(N388="zákl. přenesená",J388,0)</f>
        <v>0</v>
      </c>
      <c r="BH388" s="206">
        <f>IF(N388="sníž. přenesená",J388,0)</f>
        <v>0</v>
      </c>
      <c r="BI388" s="206">
        <f>IF(N388="nulová",J388,0)</f>
        <v>0</v>
      </c>
      <c r="BJ388" s="19" t="s">
        <v>79</v>
      </c>
      <c r="BK388" s="206">
        <f>ROUND(I388*H388,2)</f>
        <v>0</v>
      </c>
      <c r="BL388" s="19" t="s">
        <v>200</v>
      </c>
      <c r="BM388" s="205" t="s">
        <v>3694</v>
      </c>
    </row>
    <row r="389" spans="1:65" s="12" customFormat="1" ht="22.9" customHeight="1">
      <c r="B389" s="178"/>
      <c r="C389" s="179"/>
      <c r="D389" s="180" t="s">
        <v>71</v>
      </c>
      <c r="E389" s="192" t="s">
        <v>554</v>
      </c>
      <c r="F389" s="192" t="s">
        <v>555</v>
      </c>
      <c r="G389" s="179"/>
      <c r="H389" s="179"/>
      <c r="I389" s="182"/>
      <c r="J389" s="193">
        <f>BK389</f>
        <v>0</v>
      </c>
      <c r="K389" s="179"/>
      <c r="L389" s="184"/>
      <c r="M389" s="185"/>
      <c r="N389" s="186"/>
      <c r="O389" s="186"/>
      <c r="P389" s="187">
        <f>SUM(P390:P401)</f>
        <v>0</v>
      </c>
      <c r="Q389" s="186"/>
      <c r="R389" s="187">
        <f>SUM(R390:R401)</f>
        <v>14.802707</v>
      </c>
      <c r="S389" s="186"/>
      <c r="T389" s="188">
        <f>SUM(T390:T401)</f>
        <v>0</v>
      </c>
      <c r="AR389" s="189" t="s">
        <v>79</v>
      </c>
      <c r="AT389" s="190" t="s">
        <v>71</v>
      </c>
      <c r="AU389" s="190" t="s">
        <v>79</v>
      </c>
      <c r="AY389" s="189" t="s">
        <v>193</v>
      </c>
      <c r="BK389" s="191">
        <f>SUM(BK390:BK401)</f>
        <v>0</v>
      </c>
    </row>
    <row r="390" spans="1:65" s="2" customFormat="1" ht="16.5" customHeight="1">
      <c r="A390" s="36"/>
      <c r="B390" s="37"/>
      <c r="C390" s="194" t="s">
        <v>565</v>
      </c>
      <c r="D390" s="194" t="s">
        <v>195</v>
      </c>
      <c r="E390" s="195" t="s">
        <v>557</v>
      </c>
      <c r="F390" s="196" t="s">
        <v>558</v>
      </c>
      <c r="G390" s="197" t="s">
        <v>305</v>
      </c>
      <c r="H390" s="198">
        <v>14.75</v>
      </c>
      <c r="I390" s="199"/>
      <c r="J390" s="200">
        <f>ROUND(I390*H390,2)</f>
        <v>0</v>
      </c>
      <c r="K390" s="196" t="s">
        <v>199</v>
      </c>
      <c r="L390" s="41"/>
      <c r="M390" s="201" t="s">
        <v>19</v>
      </c>
      <c r="N390" s="202" t="s">
        <v>43</v>
      </c>
      <c r="O390" s="66"/>
      <c r="P390" s="203">
        <f>O390*H390</f>
        <v>0</v>
      </c>
      <c r="Q390" s="203">
        <v>0.27560000000000001</v>
      </c>
      <c r="R390" s="203">
        <f>Q390*H390</f>
        <v>4.0651000000000002</v>
      </c>
      <c r="S390" s="203">
        <v>0</v>
      </c>
      <c r="T390" s="204">
        <f>S390*H390</f>
        <v>0</v>
      </c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R390" s="205" t="s">
        <v>200</v>
      </c>
      <c r="AT390" s="205" t="s">
        <v>195</v>
      </c>
      <c r="AU390" s="205" t="s">
        <v>81</v>
      </c>
      <c r="AY390" s="19" t="s">
        <v>193</v>
      </c>
      <c r="BE390" s="206">
        <f>IF(N390="základní",J390,0)</f>
        <v>0</v>
      </c>
      <c r="BF390" s="206">
        <f>IF(N390="snížená",J390,0)</f>
        <v>0</v>
      </c>
      <c r="BG390" s="206">
        <f>IF(N390="zákl. přenesená",J390,0)</f>
        <v>0</v>
      </c>
      <c r="BH390" s="206">
        <f>IF(N390="sníž. přenesená",J390,0)</f>
        <v>0</v>
      </c>
      <c r="BI390" s="206">
        <f>IF(N390="nulová",J390,0)</f>
        <v>0</v>
      </c>
      <c r="BJ390" s="19" t="s">
        <v>79</v>
      </c>
      <c r="BK390" s="206">
        <f>ROUND(I390*H390,2)</f>
        <v>0</v>
      </c>
      <c r="BL390" s="19" t="s">
        <v>200</v>
      </c>
      <c r="BM390" s="205" t="s">
        <v>559</v>
      </c>
    </row>
    <row r="391" spans="1:65" s="14" customFormat="1">
      <c r="B391" s="218"/>
      <c r="C391" s="219"/>
      <c r="D391" s="209" t="s">
        <v>202</v>
      </c>
      <c r="E391" s="220" t="s">
        <v>19</v>
      </c>
      <c r="F391" s="221" t="s">
        <v>3695</v>
      </c>
      <c r="G391" s="219"/>
      <c r="H391" s="222">
        <v>14.75</v>
      </c>
      <c r="I391" s="223"/>
      <c r="J391" s="219"/>
      <c r="K391" s="219"/>
      <c r="L391" s="224"/>
      <c r="M391" s="225"/>
      <c r="N391" s="226"/>
      <c r="O391" s="226"/>
      <c r="P391" s="226"/>
      <c r="Q391" s="226"/>
      <c r="R391" s="226"/>
      <c r="S391" s="226"/>
      <c r="T391" s="227"/>
      <c r="AT391" s="228" t="s">
        <v>202</v>
      </c>
      <c r="AU391" s="228" t="s">
        <v>81</v>
      </c>
      <c r="AV391" s="14" t="s">
        <v>81</v>
      </c>
      <c r="AW391" s="14" t="s">
        <v>33</v>
      </c>
      <c r="AX391" s="14" t="s">
        <v>72</v>
      </c>
      <c r="AY391" s="228" t="s">
        <v>193</v>
      </c>
    </row>
    <row r="392" spans="1:65" s="15" customFormat="1">
      <c r="B392" s="229"/>
      <c r="C392" s="230"/>
      <c r="D392" s="209" t="s">
        <v>202</v>
      </c>
      <c r="E392" s="231" t="s">
        <v>19</v>
      </c>
      <c r="F392" s="232" t="s">
        <v>208</v>
      </c>
      <c r="G392" s="230"/>
      <c r="H392" s="233">
        <v>14.75</v>
      </c>
      <c r="I392" s="234"/>
      <c r="J392" s="230"/>
      <c r="K392" s="230"/>
      <c r="L392" s="235"/>
      <c r="M392" s="236"/>
      <c r="N392" s="237"/>
      <c r="O392" s="237"/>
      <c r="P392" s="237"/>
      <c r="Q392" s="237"/>
      <c r="R392" s="237"/>
      <c r="S392" s="237"/>
      <c r="T392" s="238"/>
      <c r="AT392" s="239" t="s">
        <v>202</v>
      </c>
      <c r="AU392" s="239" t="s">
        <v>81</v>
      </c>
      <c r="AV392" s="15" t="s">
        <v>209</v>
      </c>
      <c r="AW392" s="15" t="s">
        <v>33</v>
      </c>
      <c r="AX392" s="15" t="s">
        <v>79</v>
      </c>
      <c r="AY392" s="239" t="s">
        <v>193</v>
      </c>
    </row>
    <row r="393" spans="1:65" s="2" customFormat="1" ht="16.5" customHeight="1">
      <c r="A393" s="36"/>
      <c r="B393" s="37"/>
      <c r="C393" s="194" t="s">
        <v>570</v>
      </c>
      <c r="D393" s="194" t="s">
        <v>195</v>
      </c>
      <c r="E393" s="195" t="s">
        <v>562</v>
      </c>
      <c r="F393" s="196" t="s">
        <v>563</v>
      </c>
      <c r="G393" s="197" t="s">
        <v>305</v>
      </c>
      <c r="H393" s="198">
        <v>14.75</v>
      </c>
      <c r="I393" s="199"/>
      <c r="J393" s="200">
        <f>ROUND(I393*H393,2)</f>
        <v>0</v>
      </c>
      <c r="K393" s="196" t="s">
        <v>199</v>
      </c>
      <c r="L393" s="41"/>
      <c r="M393" s="201" t="s">
        <v>19</v>
      </c>
      <c r="N393" s="202" t="s">
        <v>43</v>
      </c>
      <c r="O393" s="66"/>
      <c r="P393" s="203">
        <f>O393*H393</f>
        <v>0</v>
      </c>
      <c r="Q393" s="203">
        <v>0.46</v>
      </c>
      <c r="R393" s="203">
        <f>Q393*H393</f>
        <v>6.7850000000000001</v>
      </c>
      <c r="S393" s="203">
        <v>0</v>
      </c>
      <c r="T393" s="204">
        <f>S393*H393</f>
        <v>0</v>
      </c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R393" s="205" t="s">
        <v>200</v>
      </c>
      <c r="AT393" s="205" t="s">
        <v>195</v>
      </c>
      <c r="AU393" s="205" t="s">
        <v>81</v>
      </c>
      <c r="AY393" s="19" t="s">
        <v>193</v>
      </c>
      <c r="BE393" s="206">
        <f>IF(N393="základní",J393,0)</f>
        <v>0</v>
      </c>
      <c r="BF393" s="206">
        <f>IF(N393="snížená",J393,0)</f>
        <v>0</v>
      </c>
      <c r="BG393" s="206">
        <f>IF(N393="zákl. přenesená",J393,0)</f>
        <v>0</v>
      </c>
      <c r="BH393" s="206">
        <f>IF(N393="sníž. přenesená",J393,0)</f>
        <v>0</v>
      </c>
      <c r="BI393" s="206">
        <f>IF(N393="nulová",J393,0)</f>
        <v>0</v>
      </c>
      <c r="BJ393" s="19" t="s">
        <v>79</v>
      </c>
      <c r="BK393" s="206">
        <f>ROUND(I393*H393,2)</f>
        <v>0</v>
      </c>
      <c r="BL393" s="19" t="s">
        <v>200</v>
      </c>
      <c r="BM393" s="205" t="s">
        <v>564</v>
      </c>
    </row>
    <row r="394" spans="1:65" s="2" customFormat="1" ht="16.5" customHeight="1">
      <c r="A394" s="36"/>
      <c r="B394" s="37"/>
      <c r="C394" s="194" t="s">
        <v>575</v>
      </c>
      <c r="D394" s="194" t="s">
        <v>195</v>
      </c>
      <c r="E394" s="195" t="s">
        <v>566</v>
      </c>
      <c r="F394" s="196" t="s">
        <v>567</v>
      </c>
      <c r="G394" s="197" t="s">
        <v>305</v>
      </c>
      <c r="H394" s="198">
        <v>23.6</v>
      </c>
      <c r="I394" s="199"/>
      <c r="J394" s="200">
        <f>ROUND(I394*H394,2)</f>
        <v>0</v>
      </c>
      <c r="K394" s="196" t="s">
        <v>199</v>
      </c>
      <c r="L394" s="41"/>
      <c r="M394" s="201" t="s">
        <v>19</v>
      </c>
      <c r="N394" s="202" t="s">
        <v>43</v>
      </c>
      <c r="O394" s="66"/>
      <c r="P394" s="203">
        <f>O394*H394</f>
        <v>0</v>
      </c>
      <c r="Q394" s="203">
        <v>4.6999999999999999E-4</v>
      </c>
      <c r="R394" s="203">
        <f>Q394*H394</f>
        <v>1.1092000000000001E-2</v>
      </c>
      <c r="S394" s="203">
        <v>0</v>
      </c>
      <c r="T394" s="204">
        <f>S394*H394</f>
        <v>0</v>
      </c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R394" s="205" t="s">
        <v>200</v>
      </c>
      <c r="AT394" s="205" t="s">
        <v>195</v>
      </c>
      <c r="AU394" s="205" t="s">
        <v>81</v>
      </c>
      <c r="AY394" s="19" t="s">
        <v>193</v>
      </c>
      <c r="BE394" s="206">
        <f>IF(N394="základní",J394,0)</f>
        <v>0</v>
      </c>
      <c r="BF394" s="206">
        <f>IF(N394="snížená",J394,0)</f>
        <v>0</v>
      </c>
      <c r="BG394" s="206">
        <f>IF(N394="zákl. přenesená",J394,0)</f>
        <v>0</v>
      </c>
      <c r="BH394" s="206">
        <f>IF(N394="sníž. přenesená",J394,0)</f>
        <v>0</v>
      </c>
      <c r="BI394" s="206">
        <f>IF(N394="nulová",J394,0)</f>
        <v>0</v>
      </c>
      <c r="BJ394" s="19" t="s">
        <v>79</v>
      </c>
      <c r="BK394" s="206">
        <f>ROUND(I394*H394,2)</f>
        <v>0</v>
      </c>
      <c r="BL394" s="19" t="s">
        <v>200</v>
      </c>
      <c r="BM394" s="205" t="s">
        <v>568</v>
      </c>
    </row>
    <row r="395" spans="1:65" s="14" customFormat="1">
      <c r="B395" s="218"/>
      <c r="C395" s="219"/>
      <c r="D395" s="209" t="s">
        <v>202</v>
      </c>
      <c r="E395" s="220" t="s">
        <v>19</v>
      </c>
      <c r="F395" s="221" t="s">
        <v>3696</v>
      </c>
      <c r="G395" s="219"/>
      <c r="H395" s="222">
        <v>23.6</v>
      </c>
      <c r="I395" s="223"/>
      <c r="J395" s="219"/>
      <c r="K395" s="219"/>
      <c r="L395" s="224"/>
      <c r="M395" s="225"/>
      <c r="N395" s="226"/>
      <c r="O395" s="226"/>
      <c r="P395" s="226"/>
      <c r="Q395" s="226"/>
      <c r="R395" s="226"/>
      <c r="S395" s="226"/>
      <c r="T395" s="227"/>
      <c r="AT395" s="228" t="s">
        <v>202</v>
      </c>
      <c r="AU395" s="228" t="s">
        <v>81</v>
      </c>
      <c r="AV395" s="14" t="s">
        <v>81</v>
      </c>
      <c r="AW395" s="14" t="s">
        <v>33</v>
      </c>
      <c r="AX395" s="14" t="s">
        <v>72</v>
      </c>
      <c r="AY395" s="228" t="s">
        <v>193</v>
      </c>
    </row>
    <row r="396" spans="1:65" s="15" customFormat="1">
      <c r="B396" s="229"/>
      <c r="C396" s="230"/>
      <c r="D396" s="209" t="s">
        <v>202</v>
      </c>
      <c r="E396" s="231" t="s">
        <v>19</v>
      </c>
      <c r="F396" s="232" t="s">
        <v>208</v>
      </c>
      <c r="G396" s="230"/>
      <c r="H396" s="233">
        <v>23.6</v>
      </c>
      <c r="I396" s="234"/>
      <c r="J396" s="230"/>
      <c r="K396" s="230"/>
      <c r="L396" s="235"/>
      <c r="M396" s="236"/>
      <c r="N396" s="237"/>
      <c r="O396" s="237"/>
      <c r="P396" s="237"/>
      <c r="Q396" s="237"/>
      <c r="R396" s="237"/>
      <c r="S396" s="237"/>
      <c r="T396" s="238"/>
      <c r="AT396" s="239" t="s">
        <v>202</v>
      </c>
      <c r="AU396" s="239" t="s">
        <v>81</v>
      </c>
      <c r="AV396" s="15" t="s">
        <v>209</v>
      </c>
      <c r="AW396" s="15" t="s">
        <v>33</v>
      </c>
      <c r="AX396" s="15" t="s">
        <v>79</v>
      </c>
      <c r="AY396" s="239" t="s">
        <v>193</v>
      </c>
    </row>
    <row r="397" spans="1:65" s="2" customFormat="1" ht="21.75" customHeight="1">
      <c r="A397" s="36"/>
      <c r="B397" s="37"/>
      <c r="C397" s="194" t="s">
        <v>582</v>
      </c>
      <c r="D397" s="194" t="s">
        <v>195</v>
      </c>
      <c r="E397" s="195" t="s">
        <v>571</v>
      </c>
      <c r="F397" s="196" t="s">
        <v>572</v>
      </c>
      <c r="G397" s="197" t="s">
        <v>391</v>
      </c>
      <c r="H397" s="198">
        <v>30.5</v>
      </c>
      <c r="I397" s="199"/>
      <c r="J397" s="200">
        <f>ROUND(I397*H397,2)</f>
        <v>0</v>
      </c>
      <c r="K397" s="196" t="s">
        <v>199</v>
      </c>
      <c r="L397" s="41"/>
      <c r="M397" s="201" t="s">
        <v>19</v>
      </c>
      <c r="N397" s="202" t="s">
        <v>43</v>
      </c>
      <c r="O397" s="66"/>
      <c r="P397" s="203">
        <f>O397*H397</f>
        <v>0</v>
      </c>
      <c r="Q397" s="203">
        <v>0.10095</v>
      </c>
      <c r="R397" s="203">
        <f>Q397*H397</f>
        <v>3.0789749999999998</v>
      </c>
      <c r="S397" s="203">
        <v>0</v>
      </c>
      <c r="T397" s="204">
        <f>S397*H397</f>
        <v>0</v>
      </c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R397" s="205" t="s">
        <v>200</v>
      </c>
      <c r="AT397" s="205" t="s">
        <v>195</v>
      </c>
      <c r="AU397" s="205" t="s">
        <v>81</v>
      </c>
      <c r="AY397" s="19" t="s">
        <v>193</v>
      </c>
      <c r="BE397" s="206">
        <f>IF(N397="základní",J397,0)</f>
        <v>0</v>
      </c>
      <c r="BF397" s="206">
        <f>IF(N397="snížená",J397,0)</f>
        <v>0</v>
      </c>
      <c r="BG397" s="206">
        <f>IF(N397="zákl. přenesená",J397,0)</f>
        <v>0</v>
      </c>
      <c r="BH397" s="206">
        <f>IF(N397="sníž. přenesená",J397,0)</f>
        <v>0</v>
      </c>
      <c r="BI397" s="206">
        <f>IF(N397="nulová",J397,0)</f>
        <v>0</v>
      </c>
      <c r="BJ397" s="19" t="s">
        <v>79</v>
      </c>
      <c r="BK397" s="206">
        <f>ROUND(I397*H397,2)</f>
        <v>0</v>
      </c>
      <c r="BL397" s="19" t="s">
        <v>200</v>
      </c>
      <c r="BM397" s="205" t="s">
        <v>573</v>
      </c>
    </row>
    <row r="398" spans="1:65" s="14" customFormat="1">
      <c r="B398" s="218"/>
      <c r="C398" s="219"/>
      <c r="D398" s="209" t="s">
        <v>202</v>
      </c>
      <c r="E398" s="220" t="s">
        <v>19</v>
      </c>
      <c r="F398" s="221" t="s">
        <v>3697</v>
      </c>
      <c r="G398" s="219"/>
      <c r="H398" s="222">
        <v>30.5</v>
      </c>
      <c r="I398" s="223"/>
      <c r="J398" s="219"/>
      <c r="K398" s="219"/>
      <c r="L398" s="224"/>
      <c r="M398" s="225"/>
      <c r="N398" s="226"/>
      <c r="O398" s="226"/>
      <c r="P398" s="226"/>
      <c r="Q398" s="226"/>
      <c r="R398" s="226"/>
      <c r="S398" s="226"/>
      <c r="T398" s="227"/>
      <c r="AT398" s="228" t="s">
        <v>202</v>
      </c>
      <c r="AU398" s="228" t="s">
        <v>81</v>
      </c>
      <c r="AV398" s="14" t="s">
        <v>81</v>
      </c>
      <c r="AW398" s="14" t="s">
        <v>33</v>
      </c>
      <c r="AX398" s="14" t="s">
        <v>72</v>
      </c>
      <c r="AY398" s="228" t="s">
        <v>193</v>
      </c>
    </row>
    <row r="399" spans="1:65" s="15" customFormat="1">
      <c r="B399" s="229"/>
      <c r="C399" s="230"/>
      <c r="D399" s="209" t="s">
        <v>202</v>
      </c>
      <c r="E399" s="231" t="s">
        <v>19</v>
      </c>
      <c r="F399" s="232" t="s">
        <v>208</v>
      </c>
      <c r="G399" s="230"/>
      <c r="H399" s="233">
        <v>30.5</v>
      </c>
      <c r="I399" s="234"/>
      <c r="J399" s="230"/>
      <c r="K399" s="230"/>
      <c r="L399" s="235"/>
      <c r="M399" s="236"/>
      <c r="N399" s="237"/>
      <c r="O399" s="237"/>
      <c r="P399" s="237"/>
      <c r="Q399" s="237"/>
      <c r="R399" s="237"/>
      <c r="S399" s="237"/>
      <c r="T399" s="238"/>
      <c r="AT399" s="239" t="s">
        <v>202</v>
      </c>
      <c r="AU399" s="239" t="s">
        <v>81</v>
      </c>
      <c r="AV399" s="15" t="s">
        <v>209</v>
      </c>
      <c r="AW399" s="15" t="s">
        <v>33</v>
      </c>
      <c r="AX399" s="15" t="s">
        <v>79</v>
      </c>
      <c r="AY399" s="239" t="s">
        <v>193</v>
      </c>
    </row>
    <row r="400" spans="1:65" s="2" customFormat="1" ht="16.5" customHeight="1">
      <c r="A400" s="36"/>
      <c r="B400" s="37"/>
      <c r="C400" s="251" t="s">
        <v>588</v>
      </c>
      <c r="D400" s="251" t="s">
        <v>451</v>
      </c>
      <c r="E400" s="252" t="s">
        <v>576</v>
      </c>
      <c r="F400" s="253" t="s">
        <v>577</v>
      </c>
      <c r="G400" s="254" t="s">
        <v>391</v>
      </c>
      <c r="H400" s="255">
        <v>30.805</v>
      </c>
      <c r="I400" s="256"/>
      <c r="J400" s="257">
        <f>ROUND(I400*H400,2)</f>
        <v>0</v>
      </c>
      <c r="K400" s="253" t="s">
        <v>199</v>
      </c>
      <c r="L400" s="258"/>
      <c r="M400" s="259" t="s">
        <v>19</v>
      </c>
      <c r="N400" s="260" t="s">
        <v>43</v>
      </c>
      <c r="O400" s="66"/>
      <c r="P400" s="203">
        <f>O400*H400</f>
        <v>0</v>
      </c>
      <c r="Q400" s="203">
        <v>2.8000000000000001E-2</v>
      </c>
      <c r="R400" s="203">
        <f>Q400*H400</f>
        <v>0.86253999999999997</v>
      </c>
      <c r="S400" s="203">
        <v>0</v>
      </c>
      <c r="T400" s="204">
        <f>S400*H400</f>
        <v>0</v>
      </c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R400" s="205" t="s">
        <v>258</v>
      </c>
      <c r="AT400" s="205" t="s">
        <v>451</v>
      </c>
      <c r="AU400" s="205" t="s">
        <v>81</v>
      </c>
      <c r="AY400" s="19" t="s">
        <v>193</v>
      </c>
      <c r="BE400" s="206">
        <f>IF(N400="základní",J400,0)</f>
        <v>0</v>
      </c>
      <c r="BF400" s="206">
        <f>IF(N400="snížená",J400,0)</f>
        <v>0</v>
      </c>
      <c r="BG400" s="206">
        <f>IF(N400="zákl. přenesená",J400,0)</f>
        <v>0</v>
      </c>
      <c r="BH400" s="206">
        <f>IF(N400="sníž. přenesená",J400,0)</f>
        <v>0</v>
      </c>
      <c r="BI400" s="206">
        <f>IF(N400="nulová",J400,0)</f>
        <v>0</v>
      </c>
      <c r="BJ400" s="19" t="s">
        <v>79</v>
      </c>
      <c r="BK400" s="206">
        <f>ROUND(I400*H400,2)</f>
        <v>0</v>
      </c>
      <c r="BL400" s="19" t="s">
        <v>200</v>
      </c>
      <c r="BM400" s="205" t="s">
        <v>578</v>
      </c>
    </row>
    <row r="401" spans="1:65" s="14" customFormat="1">
      <c r="B401" s="218"/>
      <c r="C401" s="219"/>
      <c r="D401" s="209" t="s">
        <v>202</v>
      </c>
      <c r="E401" s="219"/>
      <c r="F401" s="221" t="s">
        <v>3698</v>
      </c>
      <c r="G401" s="219"/>
      <c r="H401" s="222">
        <v>30.805</v>
      </c>
      <c r="I401" s="223"/>
      <c r="J401" s="219"/>
      <c r="K401" s="219"/>
      <c r="L401" s="224"/>
      <c r="M401" s="225"/>
      <c r="N401" s="226"/>
      <c r="O401" s="226"/>
      <c r="P401" s="226"/>
      <c r="Q401" s="226"/>
      <c r="R401" s="226"/>
      <c r="S401" s="226"/>
      <c r="T401" s="227"/>
      <c r="AT401" s="228" t="s">
        <v>202</v>
      </c>
      <c r="AU401" s="228" t="s">
        <v>81</v>
      </c>
      <c r="AV401" s="14" t="s">
        <v>81</v>
      </c>
      <c r="AW401" s="14" t="s">
        <v>4</v>
      </c>
      <c r="AX401" s="14" t="s">
        <v>79</v>
      </c>
      <c r="AY401" s="228" t="s">
        <v>193</v>
      </c>
    </row>
    <row r="402" spans="1:65" s="12" customFormat="1" ht="22.9" customHeight="1">
      <c r="B402" s="178"/>
      <c r="C402" s="179"/>
      <c r="D402" s="180" t="s">
        <v>71</v>
      </c>
      <c r="E402" s="192" t="s">
        <v>248</v>
      </c>
      <c r="F402" s="192" t="s">
        <v>632</v>
      </c>
      <c r="G402" s="179"/>
      <c r="H402" s="179"/>
      <c r="I402" s="182"/>
      <c r="J402" s="193">
        <f>BK402</f>
        <v>0</v>
      </c>
      <c r="K402" s="179"/>
      <c r="L402" s="184"/>
      <c r="M402" s="185"/>
      <c r="N402" s="186"/>
      <c r="O402" s="186"/>
      <c r="P402" s="187">
        <f>P403+P492+P546+P583</f>
        <v>0</v>
      </c>
      <c r="Q402" s="186"/>
      <c r="R402" s="187">
        <f>R403+R492+R546+R583</f>
        <v>408.88822545000005</v>
      </c>
      <c r="S402" s="186"/>
      <c r="T402" s="188">
        <f>T403+T492+T546+T583</f>
        <v>0</v>
      </c>
      <c r="AR402" s="189" t="s">
        <v>79</v>
      </c>
      <c r="AT402" s="190" t="s">
        <v>71</v>
      </c>
      <c r="AU402" s="190" t="s">
        <v>79</v>
      </c>
      <c r="AY402" s="189" t="s">
        <v>193</v>
      </c>
      <c r="BK402" s="191">
        <f>BK403+BK492+BK546+BK583</f>
        <v>0</v>
      </c>
    </row>
    <row r="403" spans="1:65" s="12" customFormat="1" ht="20.85" customHeight="1">
      <c r="B403" s="178"/>
      <c r="C403" s="179"/>
      <c r="D403" s="180" t="s">
        <v>71</v>
      </c>
      <c r="E403" s="192" t="s">
        <v>561</v>
      </c>
      <c r="F403" s="192" t="s">
        <v>633</v>
      </c>
      <c r="G403" s="179"/>
      <c r="H403" s="179"/>
      <c r="I403" s="182"/>
      <c r="J403" s="193">
        <f>BK403</f>
        <v>0</v>
      </c>
      <c r="K403" s="179"/>
      <c r="L403" s="184"/>
      <c r="M403" s="185"/>
      <c r="N403" s="186"/>
      <c r="O403" s="186"/>
      <c r="P403" s="187">
        <f>SUM(P404:P491)</f>
        <v>0</v>
      </c>
      <c r="Q403" s="186"/>
      <c r="R403" s="187">
        <f>SUM(R404:R491)</f>
        <v>24.853985050000002</v>
      </c>
      <c r="S403" s="186"/>
      <c r="T403" s="188">
        <f>SUM(T404:T491)</f>
        <v>0</v>
      </c>
      <c r="AR403" s="189" t="s">
        <v>79</v>
      </c>
      <c r="AT403" s="190" t="s">
        <v>71</v>
      </c>
      <c r="AU403" s="190" t="s">
        <v>81</v>
      </c>
      <c r="AY403" s="189" t="s">
        <v>193</v>
      </c>
      <c r="BK403" s="191">
        <f>SUM(BK404:BK491)</f>
        <v>0</v>
      </c>
    </row>
    <row r="404" spans="1:65" s="2" customFormat="1" ht="21.75" customHeight="1">
      <c r="A404" s="36"/>
      <c r="B404" s="37"/>
      <c r="C404" s="194" t="s">
        <v>593</v>
      </c>
      <c r="D404" s="194" t="s">
        <v>195</v>
      </c>
      <c r="E404" s="195" t="s">
        <v>635</v>
      </c>
      <c r="F404" s="196" t="s">
        <v>636</v>
      </c>
      <c r="G404" s="197" t="s">
        <v>305</v>
      </c>
      <c r="H404" s="198">
        <v>14.378</v>
      </c>
      <c r="I404" s="199"/>
      <c r="J404" s="200">
        <f>ROUND(I404*H404,2)</f>
        <v>0</v>
      </c>
      <c r="K404" s="196" t="s">
        <v>199</v>
      </c>
      <c r="L404" s="41"/>
      <c r="M404" s="201" t="s">
        <v>19</v>
      </c>
      <c r="N404" s="202" t="s">
        <v>43</v>
      </c>
      <c r="O404" s="66"/>
      <c r="P404" s="203">
        <f>O404*H404</f>
        <v>0</v>
      </c>
      <c r="Q404" s="203">
        <v>4.3800000000000002E-3</v>
      </c>
      <c r="R404" s="203">
        <f>Q404*H404</f>
        <v>6.2975639999999999E-2</v>
      </c>
      <c r="S404" s="203">
        <v>0</v>
      </c>
      <c r="T404" s="204">
        <f>S404*H404</f>
        <v>0</v>
      </c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R404" s="205" t="s">
        <v>200</v>
      </c>
      <c r="AT404" s="205" t="s">
        <v>195</v>
      </c>
      <c r="AU404" s="205" t="s">
        <v>209</v>
      </c>
      <c r="AY404" s="19" t="s">
        <v>193</v>
      </c>
      <c r="BE404" s="206">
        <f>IF(N404="základní",J404,0)</f>
        <v>0</v>
      </c>
      <c r="BF404" s="206">
        <f>IF(N404="snížená",J404,0)</f>
        <v>0</v>
      </c>
      <c r="BG404" s="206">
        <f>IF(N404="zákl. přenesená",J404,0)</f>
        <v>0</v>
      </c>
      <c r="BH404" s="206">
        <f>IF(N404="sníž. přenesená",J404,0)</f>
        <v>0</v>
      </c>
      <c r="BI404" s="206">
        <f>IF(N404="nulová",J404,0)</f>
        <v>0</v>
      </c>
      <c r="BJ404" s="19" t="s">
        <v>79</v>
      </c>
      <c r="BK404" s="206">
        <f>ROUND(I404*H404,2)</f>
        <v>0</v>
      </c>
      <c r="BL404" s="19" t="s">
        <v>200</v>
      </c>
      <c r="BM404" s="205" t="s">
        <v>637</v>
      </c>
    </row>
    <row r="405" spans="1:65" s="14" customFormat="1">
      <c r="B405" s="218"/>
      <c r="C405" s="219"/>
      <c r="D405" s="209" t="s">
        <v>202</v>
      </c>
      <c r="E405" s="220" t="s">
        <v>19</v>
      </c>
      <c r="F405" s="221" t="s">
        <v>3699</v>
      </c>
      <c r="G405" s="219"/>
      <c r="H405" s="222">
        <v>14.378</v>
      </c>
      <c r="I405" s="223"/>
      <c r="J405" s="219"/>
      <c r="K405" s="219"/>
      <c r="L405" s="224"/>
      <c r="M405" s="225"/>
      <c r="N405" s="226"/>
      <c r="O405" s="226"/>
      <c r="P405" s="226"/>
      <c r="Q405" s="226"/>
      <c r="R405" s="226"/>
      <c r="S405" s="226"/>
      <c r="T405" s="227"/>
      <c r="AT405" s="228" t="s">
        <v>202</v>
      </c>
      <c r="AU405" s="228" t="s">
        <v>209</v>
      </c>
      <c r="AV405" s="14" t="s">
        <v>81</v>
      </c>
      <c r="AW405" s="14" t="s">
        <v>33</v>
      </c>
      <c r="AX405" s="14" t="s">
        <v>72</v>
      </c>
      <c r="AY405" s="228" t="s">
        <v>193</v>
      </c>
    </row>
    <row r="406" spans="1:65" s="15" customFormat="1">
      <c r="B406" s="229"/>
      <c r="C406" s="230"/>
      <c r="D406" s="209" t="s">
        <v>202</v>
      </c>
      <c r="E406" s="231" t="s">
        <v>19</v>
      </c>
      <c r="F406" s="232" t="s">
        <v>208</v>
      </c>
      <c r="G406" s="230"/>
      <c r="H406" s="233">
        <v>14.378</v>
      </c>
      <c r="I406" s="234"/>
      <c r="J406" s="230"/>
      <c r="K406" s="230"/>
      <c r="L406" s="235"/>
      <c r="M406" s="236"/>
      <c r="N406" s="237"/>
      <c r="O406" s="237"/>
      <c r="P406" s="237"/>
      <c r="Q406" s="237"/>
      <c r="R406" s="237"/>
      <c r="S406" s="237"/>
      <c r="T406" s="238"/>
      <c r="AT406" s="239" t="s">
        <v>202</v>
      </c>
      <c r="AU406" s="239" t="s">
        <v>209</v>
      </c>
      <c r="AV406" s="15" t="s">
        <v>209</v>
      </c>
      <c r="AW406" s="15" t="s">
        <v>33</v>
      </c>
      <c r="AX406" s="15" t="s">
        <v>79</v>
      </c>
      <c r="AY406" s="239" t="s">
        <v>193</v>
      </c>
    </row>
    <row r="407" spans="1:65" s="2" customFormat="1" ht="21.75" customHeight="1">
      <c r="A407" s="36"/>
      <c r="B407" s="37"/>
      <c r="C407" s="194" t="s">
        <v>595</v>
      </c>
      <c r="D407" s="194" t="s">
        <v>195</v>
      </c>
      <c r="E407" s="195" t="s">
        <v>639</v>
      </c>
      <c r="F407" s="196" t="s">
        <v>640</v>
      </c>
      <c r="G407" s="197" t="s">
        <v>305</v>
      </c>
      <c r="H407" s="198">
        <v>7.4180000000000001</v>
      </c>
      <c r="I407" s="199"/>
      <c r="J407" s="200">
        <f>ROUND(I407*H407,2)</f>
        <v>0</v>
      </c>
      <c r="K407" s="196" t="s">
        <v>199</v>
      </c>
      <c r="L407" s="41"/>
      <c r="M407" s="201" t="s">
        <v>19</v>
      </c>
      <c r="N407" s="202" t="s">
        <v>43</v>
      </c>
      <c r="O407" s="66"/>
      <c r="P407" s="203">
        <f>O407*H407</f>
        <v>0</v>
      </c>
      <c r="Q407" s="203">
        <v>1.8380000000000001E-2</v>
      </c>
      <c r="R407" s="203">
        <f>Q407*H407</f>
        <v>0.13634283999999999</v>
      </c>
      <c r="S407" s="203">
        <v>0</v>
      </c>
      <c r="T407" s="204">
        <f>S407*H407</f>
        <v>0</v>
      </c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R407" s="205" t="s">
        <v>200</v>
      </c>
      <c r="AT407" s="205" t="s">
        <v>195</v>
      </c>
      <c r="AU407" s="205" t="s">
        <v>209</v>
      </c>
      <c r="AY407" s="19" t="s">
        <v>193</v>
      </c>
      <c r="BE407" s="206">
        <f>IF(N407="základní",J407,0)</f>
        <v>0</v>
      </c>
      <c r="BF407" s="206">
        <f>IF(N407="snížená",J407,0)</f>
        <v>0</v>
      </c>
      <c r="BG407" s="206">
        <f>IF(N407="zákl. přenesená",J407,0)</f>
        <v>0</v>
      </c>
      <c r="BH407" s="206">
        <f>IF(N407="sníž. přenesená",J407,0)</f>
        <v>0</v>
      </c>
      <c r="BI407" s="206">
        <f>IF(N407="nulová",J407,0)</f>
        <v>0</v>
      </c>
      <c r="BJ407" s="19" t="s">
        <v>79</v>
      </c>
      <c r="BK407" s="206">
        <f>ROUND(I407*H407,2)</f>
        <v>0</v>
      </c>
      <c r="BL407" s="19" t="s">
        <v>200</v>
      </c>
      <c r="BM407" s="205" t="s">
        <v>641</v>
      </c>
    </row>
    <row r="408" spans="1:65" s="13" customFormat="1">
      <c r="B408" s="207"/>
      <c r="C408" s="208"/>
      <c r="D408" s="209" t="s">
        <v>202</v>
      </c>
      <c r="E408" s="210" t="s">
        <v>19</v>
      </c>
      <c r="F408" s="211" t="s">
        <v>339</v>
      </c>
      <c r="G408" s="208"/>
      <c r="H408" s="210" t="s">
        <v>19</v>
      </c>
      <c r="I408" s="212"/>
      <c r="J408" s="208"/>
      <c r="K408" s="208"/>
      <c r="L408" s="213"/>
      <c r="M408" s="214"/>
      <c r="N408" s="215"/>
      <c r="O408" s="215"/>
      <c r="P408" s="215"/>
      <c r="Q408" s="215"/>
      <c r="R408" s="215"/>
      <c r="S408" s="215"/>
      <c r="T408" s="216"/>
      <c r="AT408" s="217" t="s">
        <v>202</v>
      </c>
      <c r="AU408" s="217" t="s">
        <v>209</v>
      </c>
      <c r="AV408" s="13" t="s">
        <v>79</v>
      </c>
      <c r="AW408" s="13" t="s">
        <v>33</v>
      </c>
      <c r="AX408" s="13" t="s">
        <v>72</v>
      </c>
      <c r="AY408" s="217" t="s">
        <v>193</v>
      </c>
    </row>
    <row r="409" spans="1:65" s="13" customFormat="1">
      <c r="B409" s="207"/>
      <c r="C409" s="208"/>
      <c r="D409" s="209" t="s">
        <v>202</v>
      </c>
      <c r="E409" s="210" t="s">
        <v>19</v>
      </c>
      <c r="F409" s="211" t="s">
        <v>642</v>
      </c>
      <c r="G409" s="208"/>
      <c r="H409" s="210" t="s">
        <v>19</v>
      </c>
      <c r="I409" s="212"/>
      <c r="J409" s="208"/>
      <c r="K409" s="208"/>
      <c r="L409" s="213"/>
      <c r="M409" s="214"/>
      <c r="N409" s="215"/>
      <c r="O409" s="215"/>
      <c r="P409" s="215"/>
      <c r="Q409" s="215"/>
      <c r="R409" s="215"/>
      <c r="S409" s="215"/>
      <c r="T409" s="216"/>
      <c r="AT409" s="217" t="s">
        <v>202</v>
      </c>
      <c r="AU409" s="217" t="s">
        <v>209</v>
      </c>
      <c r="AV409" s="13" t="s">
        <v>79</v>
      </c>
      <c r="AW409" s="13" t="s">
        <v>33</v>
      </c>
      <c r="AX409" s="13" t="s">
        <v>72</v>
      </c>
      <c r="AY409" s="217" t="s">
        <v>193</v>
      </c>
    </row>
    <row r="410" spans="1:65" s="14" customFormat="1">
      <c r="B410" s="218"/>
      <c r="C410" s="219"/>
      <c r="D410" s="209" t="s">
        <v>202</v>
      </c>
      <c r="E410" s="220" t="s">
        <v>19</v>
      </c>
      <c r="F410" s="221" t="s">
        <v>3700</v>
      </c>
      <c r="G410" s="219"/>
      <c r="H410" s="222">
        <v>7.4180000000000001</v>
      </c>
      <c r="I410" s="223"/>
      <c r="J410" s="219"/>
      <c r="K410" s="219"/>
      <c r="L410" s="224"/>
      <c r="M410" s="225"/>
      <c r="N410" s="226"/>
      <c r="O410" s="226"/>
      <c r="P410" s="226"/>
      <c r="Q410" s="226"/>
      <c r="R410" s="226"/>
      <c r="S410" s="226"/>
      <c r="T410" s="227"/>
      <c r="AT410" s="228" t="s">
        <v>202</v>
      </c>
      <c r="AU410" s="228" t="s">
        <v>209</v>
      </c>
      <c r="AV410" s="14" t="s">
        <v>81</v>
      </c>
      <c r="AW410" s="14" t="s">
        <v>33</v>
      </c>
      <c r="AX410" s="14" t="s">
        <v>72</v>
      </c>
      <c r="AY410" s="228" t="s">
        <v>193</v>
      </c>
    </row>
    <row r="411" spans="1:65" s="15" customFormat="1">
      <c r="B411" s="229"/>
      <c r="C411" s="230"/>
      <c r="D411" s="209" t="s">
        <v>202</v>
      </c>
      <c r="E411" s="231" t="s">
        <v>19</v>
      </c>
      <c r="F411" s="232" t="s">
        <v>208</v>
      </c>
      <c r="G411" s="230"/>
      <c r="H411" s="233">
        <v>7.4180000000000001</v>
      </c>
      <c r="I411" s="234"/>
      <c r="J411" s="230"/>
      <c r="K411" s="230"/>
      <c r="L411" s="235"/>
      <c r="M411" s="236"/>
      <c r="N411" s="237"/>
      <c r="O411" s="237"/>
      <c r="P411" s="237"/>
      <c r="Q411" s="237"/>
      <c r="R411" s="237"/>
      <c r="S411" s="237"/>
      <c r="T411" s="238"/>
      <c r="AT411" s="239" t="s">
        <v>202</v>
      </c>
      <c r="AU411" s="239" t="s">
        <v>209</v>
      </c>
      <c r="AV411" s="15" t="s">
        <v>209</v>
      </c>
      <c r="AW411" s="15" t="s">
        <v>33</v>
      </c>
      <c r="AX411" s="15" t="s">
        <v>79</v>
      </c>
      <c r="AY411" s="239" t="s">
        <v>193</v>
      </c>
    </row>
    <row r="412" spans="1:65" s="2" customFormat="1" ht="21.75" customHeight="1">
      <c r="A412" s="36"/>
      <c r="B412" s="37"/>
      <c r="C412" s="194" t="s">
        <v>597</v>
      </c>
      <c r="D412" s="194" t="s">
        <v>195</v>
      </c>
      <c r="E412" s="195" t="s">
        <v>651</v>
      </c>
      <c r="F412" s="196" t="s">
        <v>652</v>
      </c>
      <c r="G412" s="197" t="s">
        <v>305</v>
      </c>
      <c r="H412" s="198">
        <v>7.4180000000000001</v>
      </c>
      <c r="I412" s="199"/>
      <c r="J412" s="200">
        <f>ROUND(I412*H412,2)</f>
        <v>0</v>
      </c>
      <c r="K412" s="196" t="s">
        <v>199</v>
      </c>
      <c r="L412" s="41"/>
      <c r="M412" s="201" t="s">
        <v>19</v>
      </c>
      <c r="N412" s="202" t="s">
        <v>43</v>
      </c>
      <c r="O412" s="66"/>
      <c r="P412" s="203">
        <f>O412*H412</f>
        <v>0</v>
      </c>
      <c r="Q412" s="203">
        <v>7.9000000000000008E-3</v>
      </c>
      <c r="R412" s="203">
        <f>Q412*H412</f>
        <v>5.8602200000000007E-2</v>
      </c>
      <c r="S412" s="203">
        <v>0</v>
      </c>
      <c r="T412" s="204">
        <f>S412*H412</f>
        <v>0</v>
      </c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R412" s="205" t="s">
        <v>200</v>
      </c>
      <c r="AT412" s="205" t="s">
        <v>195</v>
      </c>
      <c r="AU412" s="205" t="s">
        <v>209</v>
      </c>
      <c r="AY412" s="19" t="s">
        <v>193</v>
      </c>
      <c r="BE412" s="206">
        <f>IF(N412="základní",J412,0)</f>
        <v>0</v>
      </c>
      <c r="BF412" s="206">
        <f>IF(N412="snížená",J412,0)</f>
        <v>0</v>
      </c>
      <c r="BG412" s="206">
        <f>IF(N412="zákl. přenesená",J412,0)</f>
        <v>0</v>
      </c>
      <c r="BH412" s="206">
        <f>IF(N412="sníž. přenesená",J412,0)</f>
        <v>0</v>
      </c>
      <c r="BI412" s="206">
        <f>IF(N412="nulová",J412,0)</f>
        <v>0</v>
      </c>
      <c r="BJ412" s="19" t="s">
        <v>79</v>
      </c>
      <c r="BK412" s="206">
        <f>ROUND(I412*H412,2)</f>
        <v>0</v>
      </c>
      <c r="BL412" s="19" t="s">
        <v>200</v>
      </c>
      <c r="BM412" s="205" t="s">
        <v>653</v>
      </c>
    </row>
    <row r="413" spans="1:65" s="2" customFormat="1" ht="21.75" customHeight="1">
      <c r="A413" s="36"/>
      <c r="B413" s="37"/>
      <c r="C413" s="194" t="s">
        <v>601</v>
      </c>
      <c r="D413" s="194" t="s">
        <v>195</v>
      </c>
      <c r="E413" s="195" t="s">
        <v>3701</v>
      </c>
      <c r="F413" s="196" t="s">
        <v>3702</v>
      </c>
      <c r="G413" s="197" t="s">
        <v>305</v>
      </c>
      <c r="H413" s="198">
        <v>6.96</v>
      </c>
      <c r="I413" s="199"/>
      <c r="J413" s="200">
        <f>ROUND(I413*H413,2)</f>
        <v>0</v>
      </c>
      <c r="K413" s="196" t="s">
        <v>199</v>
      </c>
      <c r="L413" s="41"/>
      <c r="M413" s="201" t="s">
        <v>19</v>
      </c>
      <c r="N413" s="202" t="s">
        <v>43</v>
      </c>
      <c r="O413" s="66"/>
      <c r="P413" s="203">
        <f>O413*H413</f>
        <v>0</v>
      </c>
      <c r="Q413" s="203">
        <v>1.8380000000000001E-2</v>
      </c>
      <c r="R413" s="203">
        <f>Q413*H413</f>
        <v>0.12792480000000001</v>
      </c>
      <c r="S413" s="203">
        <v>0</v>
      </c>
      <c r="T413" s="204">
        <f>S413*H413</f>
        <v>0</v>
      </c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R413" s="205" t="s">
        <v>200</v>
      </c>
      <c r="AT413" s="205" t="s">
        <v>195</v>
      </c>
      <c r="AU413" s="205" t="s">
        <v>209</v>
      </c>
      <c r="AY413" s="19" t="s">
        <v>193</v>
      </c>
      <c r="BE413" s="206">
        <f>IF(N413="základní",J413,0)</f>
        <v>0</v>
      </c>
      <c r="BF413" s="206">
        <f>IF(N413="snížená",J413,0)</f>
        <v>0</v>
      </c>
      <c r="BG413" s="206">
        <f>IF(N413="zákl. přenesená",J413,0)</f>
        <v>0</v>
      </c>
      <c r="BH413" s="206">
        <f>IF(N413="sníž. přenesená",J413,0)</f>
        <v>0</v>
      </c>
      <c r="BI413" s="206">
        <f>IF(N413="nulová",J413,0)</f>
        <v>0</v>
      </c>
      <c r="BJ413" s="19" t="s">
        <v>79</v>
      </c>
      <c r="BK413" s="206">
        <f>ROUND(I413*H413,2)</f>
        <v>0</v>
      </c>
      <c r="BL413" s="19" t="s">
        <v>200</v>
      </c>
      <c r="BM413" s="205" t="s">
        <v>3703</v>
      </c>
    </row>
    <row r="414" spans="1:65" s="13" customFormat="1">
      <c r="B414" s="207"/>
      <c r="C414" s="208"/>
      <c r="D414" s="209" t="s">
        <v>202</v>
      </c>
      <c r="E414" s="210" t="s">
        <v>19</v>
      </c>
      <c r="F414" s="211" t="s">
        <v>3704</v>
      </c>
      <c r="G414" s="208"/>
      <c r="H414" s="210" t="s">
        <v>19</v>
      </c>
      <c r="I414" s="212"/>
      <c r="J414" s="208"/>
      <c r="K414" s="208"/>
      <c r="L414" s="213"/>
      <c r="M414" s="214"/>
      <c r="N414" s="215"/>
      <c r="O414" s="215"/>
      <c r="P414" s="215"/>
      <c r="Q414" s="215"/>
      <c r="R414" s="215"/>
      <c r="S414" s="215"/>
      <c r="T414" s="216"/>
      <c r="AT414" s="217" t="s">
        <v>202</v>
      </c>
      <c r="AU414" s="217" t="s">
        <v>209</v>
      </c>
      <c r="AV414" s="13" t="s">
        <v>79</v>
      </c>
      <c r="AW414" s="13" t="s">
        <v>33</v>
      </c>
      <c r="AX414" s="13" t="s">
        <v>72</v>
      </c>
      <c r="AY414" s="217" t="s">
        <v>193</v>
      </c>
    </row>
    <row r="415" spans="1:65" s="14" customFormat="1">
      <c r="B415" s="218"/>
      <c r="C415" s="219"/>
      <c r="D415" s="209" t="s">
        <v>202</v>
      </c>
      <c r="E415" s="220" t="s">
        <v>19</v>
      </c>
      <c r="F415" s="221" t="s">
        <v>3705</v>
      </c>
      <c r="G415" s="219"/>
      <c r="H415" s="222">
        <v>6.96</v>
      </c>
      <c r="I415" s="223"/>
      <c r="J415" s="219"/>
      <c r="K415" s="219"/>
      <c r="L415" s="224"/>
      <c r="M415" s="225"/>
      <c r="N415" s="226"/>
      <c r="O415" s="226"/>
      <c r="P415" s="226"/>
      <c r="Q415" s="226"/>
      <c r="R415" s="226"/>
      <c r="S415" s="226"/>
      <c r="T415" s="227"/>
      <c r="AT415" s="228" t="s">
        <v>202</v>
      </c>
      <c r="AU415" s="228" t="s">
        <v>209</v>
      </c>
      <c r="AV415" s="14" t="s">
        <v>81</v>
      </c>
      <c r="AW415" s="14" t="s">
        <v>33</v>
      </c>
      <c r="AX415" s="14" t="s">
        <v>72</v>
      </c>
      <c r="AY415" s="228" t="s">
        <v>193</v>
      </c>
    </row>
    <row r="416" spans="1:65" s="15" customFormat="1">
      <c r="B416" s="229"/>
      <c r="C416" s="230"/>
      <c r="D416" s="209" t="s">
        <v>202</v>
      </c>
      <c r="E416" s="231" t="s">
        <v>19</v>
      </c>
      <c r="F416" s="232" t="s">
        <v>208</v>
      </c>
      <c r="G416" s="230"/>
      <c r="H416" s="233">
        <v>6.96</v>
      </c>
      <c r="I416" s="234"/>
      <c r="J416" s="230"/>
      <c r="K416" s="230"/>
      <c r="L416" s="235"/>
      <c r="M416" s="236"/>
      <c r="N416" s="237"/>
      <c r="O416" s="237"/>
      <c r="P416" s="237"/>
      <c r="Q416" s="237"/>
      <c r="R416" s="237"/>
      <c r="S416" s="237"/>
      <c r="T416" s="238"/>
      <c r="AT416" s="239" t="s">
        <v>202</v>
      </c>
      <c r="AU416" s="239" t="s">
        <v>209</v>
      </c>
      <c r="AV416" s="15" t="s">
        <v>209</v>
      </c>
      <c r="AW416" s="15" t="s">
        <v>33</v>
      </c>
      <c r="AX416" s="15" t="s">
        <v>79</v>
      </c>
      <c r="AY416" s="239" t="s">
        <v>193</v>
      </c>
    </row>
    <row r="417" spans="1:65" s="2" customFormat="1" ht="21.75" customHeight="1">
      <c r="A417" s="36"/>
      <c r="B417" s="37"/>
      <c r="C417" s="194" t="s">
        <v>605</v>
      </c>
      <c r="D417" s="194" t="s">
        <v>195</v>
      </c>
      <c r="E417" s="195" t="s">
        <v>3706</v>
      </c>
      <c r="F417" s="196" t="s">
        <v>3707</v>
      </c>
      <c r="G417" s="197" t="s">
        <v>305</v>
      </c>
      <c r="H417" s="198">
        <v>6.96</v>
      </c>
      <c r="I417" s="199"/>
      <c r="J417" s="200">
        <f>ROUND(I417*H417,2)</f>
        <v>0</v>
      </c>
      <c r="K417" s="196" t="s">
        <v>199</v>
      </c>
      <c r="L417" s="41"/>
      <c r="M417" s="201" t="s">
        <v>19</v>
      </c>
      <c r="N417" s="202" t="s">
        <v>43</v>
      </c>
      <c r="O417" s="66"/>
      <c r="P417" s="203">
        <f>O417*H417</f>
        <v>0</v>
      </c>
      <c r="Q417" s="203">
        <v>7.9000000000000008E-3</v>
      </c>
      <c r="R417" s="203">
        <f>Q417*H417</f>
        <v>5.4984000000000005E-2</v>
      </c>
      <c r="S417" s="203">
        <v>0</v>
      </c>
      <c r="T417" s="204">
        <f>S417*H417</f>
        <v>0</v>
      </c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R417" s="205" t="s">
        <v>200</v>
      </c>
      <c r="AT417" s="205" t="s">
        <v>195</v>
      </c>
      <c r="AU417" s="205" t="s">
        <v>209</v>
      </c>
      <c r="AY417" s="19" t="s">
        <v>193</v>
      </c>
      <c r="BE417" s="206">
        <f>IF(N417="základní",J417,0)</f>
        <v>0</v>
      </c>
      <c r="BF417" s="206">
        <f>IF(N417="snížená",J417,0)</f>
        <v>0</v>
      </c>
      <c r="BG417" s="206">
        <f>IF(N417="zákl. přenesená",J417,0)</f>
        <v>0</v>
      </c>
      <c r="BH417" s="206">
        <f>IF(N417="sníž. přenesená",J417,0)</f>
        <v>0</v>
      </c>
      <c r="BI417" s="206">
        <f>IF(N417="nulová",J417,0)</f>
        <v>0</v>
      </c>
      <c r="BJ417" s="19" t="s">
        <v>79</v>
      </c>
      <c r="BK417" s="206">
        <f>ROUND(I417*H417,2)</f>
        <v>0</v>
      </c>
      <c r="BL417" s="19" t="s">
        <v>200</v>
      </c>
      <c r="BM417" s="205" t="s">
        <v>3708</v>
      </c>
    </row>
    <row r="418" spans="1:65" s="2" customFormat="1" ht="21.75" customHeight="1">
      <c r="A418" s="36"/>
      <c r="B418" s="37"/>
      <c r="C418" s="194" t="s">
        <v>612</v>
      </c>
      <c r="D418" s="194" t="s">
        <v>195</v>
      </c>
      <c r="E418" s="195" t="s">
        <v>655</v>
      </c>
      <c r="F418" s="196" t="s">
        <v>656</v>
      </c>
      <c r="G418" s="197" t="s">
        <v>305</v>
      </c>
      <c r="H418" s="198">
        <v>736.21400000000006</v>
      </c>
      <c r="I418" s="199"/>
      <c r="J418" s="200">
        <f>ROUND(I418*H418,2)</f>
        <v>0</v>
      </c>
      <c r="K418" s="196" t="s">
        <v>199</v>
      </c>
      <c r="L418" s="41"/>
      <c r="M418" s="201" t="s">
        <v>19</v>
      </c>
      <c r="N418" s="202" t="s">
        <v>43</v>
      </c>
      <c r="O418" s="66"/>
      <c r="P418" s="203">
        <f>O418*H418</f>
        <v>0</v>
      </c>
      <c r="Q418" s="203">
        <v>4.3800000000000002E-3</v>
      </c>
      <c r="R418" s="203">
        <f>Q418*H418</f>
        <v>3.2246173200000006</v>
      </c>
      <c r="S418" s="203">
        <v>0</v>
      </c>
      <c r="T418" s="204">
        <f>S418*H418</f>
        <v>0</v>
      </c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R418" s="205" t="s">
        <v>200</v>
      </c>
      <c r="AT418" s="205" t="s">
        <v>195</v>
      </c>
      <c r="AU418" s="205" t="s">
        <v>209</v>
      </c>
      <c r="AY418" s="19" t="s">
        <v>193</v>
      </c>
      <c r="BE418" s="206">
        <f>IF(N418="základní",J418,0)</f>
        <v>0</v>
      </c>
      <c r="BF418" s="206">
        <f>IF(N418="snížená",J418,0)</f>
        <v>0</v>
      </c>
      <c r="BG418" s="206">
        <f>IF(N418="zákl. přenesená",J418,0)</f>
        <v>0</v>
      </c>
      <c r="BH418" s="206">
        <f>IF(N418="sníž. přenesená",J418,0)</f>
        <v>0</v>
      </c>
      <c r="BI418" s="206">
        <f>IF(N418="nulová",J418,0)</f>
        <v>0</v>
      </c>
      <c r="BJ418" s="19" t="s">
        <v>79</v>
      </c>
      <c r="BK418" s="206">
        <f>ROUND(I418*H418,2)</f>
        <v>0</v>
      </c>
      <c r="BL418" s="19" t="s">
        <v>200</v>
      </c>
      <c r="BM418" s="205" t="s">
        <v>657</v>
      </c>
    </row>
    <row r="419" spans="1:65" s="2" customFormat="1" ht="21.75" customHeight="1">
      <c r="A419" s="36"/>
      <c r="B419" s="37"/>
      <c r="C419" s="194" t="s">
        <v>617</v>
      </c>
      <c r="D419" s="194" t="s">
        <v>195</v>
      </c>
      <c r="E419" s="195" t="s">
        <v>660</v>
      </c>
      <c r="F419" s="196" t="s">
        <v>661</v>
      </c>
      <c r="G419" s="197" t="s">
        <v>305</v>
      </c>
      <c r="H419" s="198">
        <v>497.52</v>
      </c>
      <c r="I419" s="199"/>
      <c r="J419" s="200">
        <f>ROUND(I419*H419,2)</f>
        <v>0</v>
      </c>
      <c r="K419" s="196" t="s">
        <v>199</v>
      </c>
      <c r="L419" s="41"/>
      <c r="M419" s="201" t="s">
        <v>19</v>
      </c>
      <c r="N419" s="202" t="s">
        <v>43</v>
      </c>
      <c r="O419" s="66"/>
      <c r="P419" s="203">
        <f>O419*H419</f>
        <v>0</v>
      </c>
      <c r="Q419" s="203">
        <v>1.8380000000000001E-2</v>
      </c>
      <c r="R419" s="203">
        <f>Q419*H419</f>
        <v>9.1444176000000006</v>
      </c>
      <c r="S419" s="203">
        <v>0</v>
      </c>
      <c r="T419" s="204">
        <f>S419*H419</f>
        <v>0</v>
      </c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R419" s="205" t="s">
        <v>200</v>
      </c>
      <c r="AT419" s="205" t="s">
        <v>195</v>
      </c>
      <c r="AU419" s="205" t="s">
        <v>209</v>
      </c>
      <c r="AY419" s="19" t="s">
        <v>193</v>
      </c>
      <c r="BE419" s="206">
        <f>IF(N419="základní",J419,0)</f>
        <v>0</v>
      </c>
      <c r="BF419" s="206">
        <f>IF(N419="snížená",J419,0)</f>
        <v>0</v>
      </c>
      <c r="BG419" s="206">
        <f>IF(N419="zákl. přenesená",J419,0)</f>
        <v>0</v>
      </c>
      <c r="BH419" s="206">
        <f>IF(N419="sníž. přenesená",J419,0)</f>
        <v>0</v>
      </c>
      <c r="BI419" s="206">
        <f>IF(N419="nulová",J419,0)</f>
        <v>0</v>
      </c>
      <c r="BJ419" s="19" t="s">
        <v>79</v>
      </c>
      <c r="BK419" s="206">
        <f>ROUND(I419*H419,2)</f>
        <v>0</v>
      </c>
      <c r="BL419" s="19" t="s">
        <v>200</v>
      </c>
      <c r="BM419" s="205" t="s">
        <v>662</v>
      </c>
    </row>
    <row r="420" spans="1:65" s="13" customFormat="1">
      <c r="B420" s="207"/>
      <c r="C420" s="208"/>
      <c r="D420" s="209" t="s">
        <v>202</v>
      </c>
      <c r="E420" s="210" t="s">
        <v>19</v>
      </c>
      <c r="F420" s="211" t="s">
        <v>339</v>
      </c>
      <c r="G420" s="208"/>
      <c r="H420" s="210" t="s">
        <v>19</v>
      </c>
      <c r="I420" s="212"/>
      <c r="J420" s="208"/>
      <c r="K420" s="208"/>
      <c r="L420" s="213"/>
      <c r="M420" s="214"/>
      <c r="N420" s="215"/>
      <c r="O420" s="215"/>
      <c r="P420" s="215"/>
      <c r="Q420" s="215"/>
      <c r="R420" s="215"/>
      <c r="S420" s="215"/>
      <c r="T420" s="216"/>
      <c r="AT420" s="217" t="s">
        <v>202</v>
      </c>
      <c r="AU420" s="217" t="s">
        <v>209</v>
      </c>
      <c r="AV420" s="13" t="s">
        <v>79</v>
      </c>
      <c r="AW420" s="13" t="s">
        <v>33</v>
      </c>
      <c r="AX420" s="13" t="s">
        <v>72</v>
      </c>
      <c r="AY420" s="217" t="s">
        <v>193</v>
      </c>
    </row>
    <row r="421" spans="1:65" s="14" customFormat="1">
      <c r="B421" s="218"/>
      <c r="C421" s="219"/>
      <c r="D421" s="209" t="s">
        <v>202</v>
      </c>
      <c r="E421" s="220" t="s">
        <v>19</v>
      </c>
      <c r="F421" s="221" t="s">
        <v>3709</v>
      </c>
      <c r="G421" s="219"/>
      <c r="H421" s="222">
        <v>227.4</v>
      </c>
      <c r="I421" s="223"/>
      <c r="J421" s="219"/>
      <c r="K421" s="219"/>
      <c r="L421" s="224"/>
      <c r="M421" s="225"/>
      <c r="N421" s="226"/>
      <c r="O421" s="226"/>
      <c r="P421" s="226"/>
      <c r="Q421" s="226"/>
      <c r="R421" s="226"/>
      <c r="S421" s="226"/>
      <c r="T421" s="227"/>
      <c r="AT421" s="228" t="s">
        <v>202</v>
      </c>
      <c r="AU421" s="228" t="s">
        <v>209</v>
      </c>
      <c r="AV421" s="14" t="s">
        <v>81</v>
      </c>
      <c r="AW421" s="14" t="s">
        <v>33</v>
      </c>
      <c r="AX421" s="14" t="s">
        <v>72</v>
      </c>
      <c r="AY421" s="228" t="s">
        <v>193</v>
      </c>
    </row>
    <row r="422" spans="1:65" s="14" customFormat="1">
      <c r="B422" s="218"/>
      <c r="C422" s="219"/>
      <c r="D422" s="209" t="s">
        <v>202</v>
      </c>
      <c r="E422" s="220" t="s">
        <v>19</v>
      </c>
      <c r="F422" s="221" t="s">
        <v>3710</v>
      </c>
      <c r="G422" s="219"/>
      <c r="H422" s="222">
        <v>168.45</v>
      </c>
      <c r="I422" s="223"/>
      <c r="J422" s="219"/>
      <c r="K422" s="219"/>
      <c r="L422" s="224"/>
      <c r="M422" s="225"/>
      <c r="N422" s="226"/>
      <c r="O422" s="226"/>
      <c r="P422" s="226"/>
      <c r="Q422" s="226"/>
      <c r="R422" s="226"/>
      <c r="S422" s="226"/>
      <c r="T422" s="227"/>
      <c r="AT422" s="228" t="s">
        <v>202</v>
      </c>
      <c r="AU422" s="228" t="s">
        <v>209</v>
      </c>
      <c r="AV422" s="14" t="s">
        <v>81</v>
      </c>
      <c r="AW422" s="14" t="s">
        <v>33</v>
      </c>
      <c r="AX422" s="14" t="s">
        <v>72</v>
      </c>
      <c r="AY422" s="228" t="s">
        <v>193</v>
      </c>
    </row>
    <row r="423" spans="1:65" s="14" customFormat="1">
      <c r="B423" s="218"/>
      <c r="C423" s="219"/>
      <c r="D423" s="209" t="s">
        <v>202</v>
      </c>
      <c r="E423" s="220" t="s">
        <v>19</v>
      </c>
      <c r="F423" s="221" t="s">
        <v>3711</v>
      </c>
      <c r="G423" s="219"/>
      <c r="H423" s="222">
        <v>48.073</v>
      </c>
      <c r="I423" s="223"/>
      <c r="J423" s="219"/>
      <c r="K423" s="219"/>
      <c r="L423" s="224"/>
      <c r="M423" s="225"/>
      <c r="N423" s="226"/>
      <c r="O423" s="226"/>
      <c r="P423" s="226"/>
      <c r="Q423" s="226"/>
      <c r="R423" s="226"/>
      <c r="S423" s="226"/>
      <c r="T423" s="227"/>
      <c r="AT423" s="228" t="s">
        <v>202</v>
      </c>
      <c r="AU423" s="228" t="s">
        <v>209</v>
      </c>
      <c r="AV423" s="14" t="s">
        <v>81</v>
      </c>
      <c r="AW423" s="14" t="s">
        <v>33</v>
      </c>
      <c r="AX423" s="14" t="s">
        <v>72</v>
      </c>
      <c r="AY423" s="228" t="s">
        <v>193</v>
      </c>
    </row>
    <row r="424" spans="1:65" s="14" customFormat="1">
      <c r="B424" s="218"/>
      <c r="C424" s="219"/>
      <c r="D424" s="209" t="s">
        <v>202</v>
      </c>
      <c r="E424" s="220" t="s">
        <v>19</v>
      </c>
      <c r="F424" s="221" t="s">
        <v>3712</v>
      </c>
      <c r="G424" s="219"/>
      <c r="H424" s="222">
        <v>223.61500000000001</v>
      </c>
      <c r="I424" s="223"/>
      <c r="J424" s="219"/>
      <c r="K424" s="219"/>
      <c r="L424" s="224"/>
      <c r="M424" s="225"/>
      <c r="N424" s="226"/>
      <c r="O424" s="226"/>
      <c r="P424" s="226"/>
      <c r="Q424" s="226"/>
      <c r="R424" s="226"/>
      <c r="S424" s="226"/>
      <c r="T424" s="227"/>
      <c r="AT424" s="228" t="s">
        <v>202</v>
      </c>
      <c r="AU424" s="228" t="s">
        <v>209</v>
      </c>
      <c r="AV424" s="14" t="s">
        <v>81</v>
      </c>
      <c r="AW424" s="14" t="s">
        <v>33</v>
      </c>
      <c r="AX424" s="14" t="s">
        <v>72</v>
      </c>
      <c r="AY424" s="228" t="s">
        <v>193</v>
      </c>
    </row>
    <row r="425" spans="1:65" s="14" customFormat="1">
      <c r="B425" s="218"/>
      <c r="C425" s="219"/>
      <c r="D425" s="209" t="s">
        <v>202</v>
      </c>
      <c r="E425" s="220" t="s">
        <v>19</v>
      </c>
      <c r="F425" s="221" t="s">
        <v>3713</v>
      </c>
      <c r="G425" s="219"/>
      <c r="H425" s="222">
        <v>-42.645000000000003</v>
      </c>
      <c r="I425" s="223"/>
      <c r="J425" s="219"/>
      <c r="K425" s="219"/>
      <c r="L425" s="224"/>
      <c r="M425" s="225"/>
      <c r="N425" s="226"/>
      <c r="O425" s="226"/>
      <c r="P425" s="226"/>
      <c r="Q425" s="226"/>
      <c r="R425" s="226"/>
      <c r="S425" s="226"/>
      <c r="T425" s="227"/>
      <c r="AT425" s="228" t="s">
        <v>202</v>
      </c>
      <c r="AU425" s="228" t="s">
        <v>209</v>
      </c>
      <c r="AV425" s="14" t="s">
        <v>81</v>
      </c>
      <c r="AW425" s="14" t="s">
        <v>33</v>
      </c>
      <c r="AX425" s="14" t="s">
        <v>72</v>
      </c>
      <c r="AY425" s="228" t="s">
        <v>193</v>
      </c>
    </row>
    <row r="426" spans="1:65" s="14" customFormat="1">
      <c r="B426" s="218"/>
      <c r="C426" s="219"/>
      <c r="D426" s="209" t="s">
        <v>202</v>
      </c>
      <c r="E426" s="220" t="s">
        <v>19</v>
      </c>
      <c r="F426" s="221" t="s">
        <v>3714</v>
      </c>
      <c r="G426" s="219"/>
      <c r="H426" s="222">
        <v>10.054</v>
      </c>
      <c r="I426" s="223"/>
      <c r="J426" s="219"/>
      <c r="K426" s="219"/>
      <c r="L426" s="224"/>
      <c r="M426" s="225"/>
      <c r="N426" s="226"/>
      <c r="O426" s="226"/>
      <c r="P426" s="226"/>
      <c r="Q426" s="226"/>
      <c r="R426" s="226"/>
      <c r="S426" s="226"/>
      <c r="T426" s="227"/>
      <c r="AT426" s="228" t="s">
        <v>202</v>
      </c>
      <c r="AU426" s="228" t="s">
        <v>209</v>
      </c>
      <c r="AV426" s="14" t="s">
        <v>81</v>
      </c>
      <c r="AW426" s="14" t="s">
        <v>33</v>
      </c>
      <c r="AX426" s="14" t="s">
        <v>72</v>
      </c>
      <c r="AY426" s="228" t="s">
        <v>193</v>
      </c>
    </row>
    <row r="427" spans="1:65" s="14" customFormat="1">
      <c r="B427" s="218"/>
      <c r="C427" s="219"/>
      <c r="D427" s="209" t="s">
        <v>202</v>
      </c>
      <c r="E427" s="220" t="s">
        <v>19</v>
      </c>
      <c r="F427" s="221" t="s">
        <v>3715</v>
      </c>
      <c r="G427" s="219"/>
      <c r="H427" s="222">
        <v>-8.2949999999999999</v>
      </c>
      <c r="I427" s="223"/>
      <c r="J427" s="219"/>
      <c r="K427" s="219"/>
      <c r="L427" s="224"/>
      <c r="M427" s="225"/>
      <c r="N427" s="226"/>
      <c r="O427" s="226"/>
      <c r="P427" s="226"/>
      <c r="Q427" s="226"/>
      <c r="R427" s="226"/>
      <c r="S427" s="226"/>
      <c r="T427" s="227"/>
      <c r="AT427" s="228" t="s">
        <v>202</v>
      </c>
      <c r="AU427" s="228" t="s">
        <v>209</v>
      </c>
      <c r="AV427" s="14" t="s">
        <v>81</v>
      </c>
      <c r="AW427" s="14" t="s">
        <v>33</v>
      </c>
      <c r="AX427" s="14" t="s">
        <v>72</v>
      </c>
      <c r="AY427" s="228" t="s">
        <v>193</v>
      </c>
    </row>
    <row r="428" spans="1:65" s="14" customFormat="1">
      <c r="B428" s="218"/>
      <c r="C428" s="219"/>
      <c r="D428" s="209" t="s">
        <v>202</v>
      </c>
      <c r="E428" s="220" t="s">
        <v>19</v>
      </c>
      <c r="F428" s="221" t="s">
        <v>3716</v>
      </c>
      <c r="G428" s="219"/>
      <c r="H428" s="222">
        <v>-50.432000000000002</v>
      </c>
      <c r="I428" s="223"/>
      <c r="J428" s="219"/>
      <c r="K428" s="219"/>
      <c r="L428" s="224"/>
      <c r="M428" s="225"/>
      <c r="N428" s="226"/>
      <c r="O428" s="226"/>
      <c r="P428" s="226"/>
      <c r="Q428" s="226"/>
      <c r="R428" s="226"/>
      <c r="S428" s="226"/>
      <c r="T428" s="227"/>
      <c r="AT428" s="228" t="s">
        <v>202</v>
      </c>
      <c r="AU428" s="228" t="s">
        <v>209</v>
      </c>
      <c r="AV428" s="14" t="s">
        <v>81</v>
      </c>
      <c r="AW428" s="14" t="s">
        <v>33</v>
      </c>
      <c r="AX428" s="14" t="s">
        <v>72</v>
      </c>
      <c r="AY428" s="228" t="s">
        <v>193</v>
      </c>
    </row>
    <row r="429" spans="1:65" s="14" customFormat="1">
      <c r="B429" s="218"/>
      <c r="C429" s="219"/>
      <c r="D429" s="209" t="s">
        <v>202</v>
      </c>
      <c r="E429" s="220" t="s">
        <v>19</v>
      </c>
      <c r="F429" s="221" t="s">
        <v>3717</v>
      </c>
      <c r="G429" s="219"/>
      <c r="H429" s="222">
        <v>9.84</v>
      </c>
      <c r="I429" s="223"/>
      <c r="J429" s="219"/>
      <c r="K429" s="219"/>
      <c r="L429" s="224"/>
      <c r="M429" s="225"/>
      <c r="N429" s="226"/>
      <c r="O429" s="226"/>
      <c r="P429" s="226"/>
      <c r="Q429" s="226"/>
      <c r="R429" s="226"/>
      <c r="S429" s="226"/>
      <c r="T429" s="227"/>
      <c r="AT429" s="228" t="s">
        <v>202</v>
      </c>
      <c r="AU429" s="228" t="s">
        <v>209</v>
      </c>
      <c r="AV429" s="14" t="s">
        <v>81</v>
      </c>
      <c r="AW429" s="14" t="s">
        <v>33</v>
      </c>
      <c r="AX429" s="14" t="s">
        <v>72</v>
      </c>
      <c r="AY429" s="228" t="s">
        <v>193</v>
      </c>
    </row>
    <row r="430" spans="1:65" s="15" customFormat="1">
      <c r="B430" s="229"/>
      <c r="C430" s="230"/>
      <c r="D430" s="209" t="s">
        <v>202</v>
      </c>
      <c r="E430" s="231" t="s">
        <v>19</v>
      </c>
      <c r="F430" s="232" t="s">
        <v>208</v>
      </c>
      <c r="G430" s="230"/>
      <c r="H430" s="233">
        <v>586.05999999999995</v>
      </c>
      <c r="I430" s="234"/>
      <c r="J430" s="230"/>
      <c r="K430" s="230"/>
      <c r="L430" s="235"/>
      <c r="M430" s="236"/>
      <c r="N430" s="237"/>
      <c r="O430" s="237"/>
      <c r="P430" s="237"/>
      <c r="Q430" s="237"/>
      <c r="R430" s="237"/>
      <c r="S430" s="237"/>
      <c r="T430" s="238"/>
      <c r="AT430" s="239" t="s">
        <v>202</v>
      </c>
      <c r="AU430" s="239" t="s">
        <v>209</v>
      </c>
      <c r="AV430" s="15" t="s">
        <v>209</v>
      </c>
      <c r="AW430" s="15" t="s">
        <v>33</v>
      </c>
      <c r="AX430" s="15" t="s">
        <v>72</v>
      </c>
      <c r="AY430" s="239" t="s">
        <v>193</v>
      </c>
    </row>
    <row r="431" spans="1:65" s="13" customFormat="1">
      <c r="B431" s="207"/>
      <c r="C431" s="208"/>
      <c r="D431" s="209" t="s">
        <v>202</v>
      </c>
      <c r="E431" s="210" t="s">
        <v>19</v>
      </c>
      <c r="F431" s="211" t="s">
        <v>345</v>
      </c>
      <c r="G431" s="208"/>
      <c r="H431" s="210" t="s">
        <v>19</v>
      </c>
      <c r="I431" s="212"/>
      <c r="J431" s="208"/>
      <c r="K431" s="208"/>
      <c r="L431" s="213"/>
      <c r="M431" s="214"/>
      <c r="N431" s="215"/>
      <c r="O431" s="215"/>
      <c r="P431" s="215"/>
      <c r="Q431" s="215"/>
      <c r="R431" s="215"/>
      <c r="S431" s="215"/>
      <c r="T431" s="216"/>
      <c r="AT431" s="217" t="s">
        <v>202</v>
      </c>
      <c r="AU431" s="217" t="s">
        <v>209</v>
      </c>
      <c r="AV431" s="13" t="s">
        <v>79</v>
      </c>
      <c r="AW431" s="13" t="s">
        <v>33</v>
      </c>
      <c r="AX431" s="13" t="s">
        <v>72</v>
      </c>
      <c r="AY431" s="217" t="s">
        <v>193</v>
      </c>
    </row>
    <row r="432" spans="1:65" s="14" customFormat="1">
      <c r="B432" s="218"/>
      <c r="C432" s="219"/>
      <c r="D432" s="209" t="s">
        <v>202</v>
      </c>
      <c r="E432" s="220" t="s">
        <v>19</v>
      </c>
      <c r="F432" s="221" t="s">
        <v>3718</v>
      </c>
      <c r="G432" s="219"/>
      <c r="H432" s="222">
        <v>55.91</v>
      </c>
      <c r="I432" s="223"/>
      <c r="J432" s="219"/>
      <c r="K432" s="219"/>
      <c r="L432" s="224"/>
      <c r="M432" s="225"/>
      <c r="N432" s="226"/>
      <c r="O432" s="226"/>
      <c r="P432" s="226"/>
      <c r="Q432" s="226"/>
      <c r="R432" s="226"/>
      <c r="S432" s="226"/>
      <c r="T432" s="227"/>
      <c r="AT432" s="228" t="s">
        <v>202</v>
      </c>
      <c r="AU432" s="228" t="s">
        <v>209</v>
      </c>
      <c r="AV432" s="14" t="s">
        <v>81</v>
      </c>
      <c r="AW432" s="14" t="s">
        <v>33</v>
      </c>
      <c r="AX432" s="14" t="s">
        <v>72</v>
      </c>
      <c r="AY432" s="228" t="s">
        <v>193</v>
      </c>
    </row>
    <row r="433" spans="2:51" s="14" customFormat="1">
      <c r="B433" s="218"/>
      <c r="C433" s="219"/>
      <c r="D433" s="209" t="s">
        <v>202</v>
      </c>
      <c r="E433" s="220" t="s">
        <v>19</v>
      </c>
      <c r="F433" s="221" t="s">
        <v>3719</v>
      </c>
      <c r="G433" s="219"/>
      <c r="H433" s="222">
        <v>54.896000000000001</v>
      </c>
      <c r="I433" s="223"/>
      <c r="J433" s="219"/>
      <c r="K433" s="219"/>
      <c r="L433" s="224"/>
      <c r="M433" s="225"/>
      <c r="N433" s="226"/>
      <c r="O433" s="226"/>
      <c r="P433" s="226"/>
      <c r="Q433" s="226"/>
      <c r="R433" s="226"/>
      <c r="S433" s="226"/>
      <c r="T433" s="227"/>
      <c r="AT433" s="228" t="s">
        <v>202</v>
      </c>
      <c r="AU433" s="228" t="s">
        <v>209</v>
      </c>
      <c r="AV433" s="14" t="s">
        <v>81</v>
      </c>
      <c r="AW433" s="14" t="s">
        <v>33</v>
      </c>
      <c r="AX433" s="14" t="s">
        <v>72</v>
      </c>
      <c r="AY433" s="228" t="s">
        <v>193</v>
      </c>
    </row>
    <row r="434" spans="2:51" s="14" customFormat="1">
      <c r="B434" s="218"/>
      <c r="C434" s="219"/>
      <c r="D434" s="209" t="s">
        <v>202</v>
      </c>
      <c r="E434" s="220" t="s">
        <v>19</v>
      </c>
      <c r="F434" s="221" t="s">
        <v>3720</v>
      </c>
      <c r="G434" s="219"/>
      <c r="H434" s="222">
        <v>53.762999999999998</v>
      </c>
      <c r="I434" s="223"/>
      <c r="J434" s="219"/>
      <c r="K434" s="219"/>
      <c r="L434" s="224"/>
      <c r="M434" s="225"/>
      <c r="N434" s="226"/>
      <c r="O434" s="226"/>
      <c r="P434" s="226"/>
      <c r="Q434" s="226"/>
      <c r="R434" s="226"/>
      <c r="S434" s="226"/>
      <c r="T434" s="227"/>
      <c r="AT434" s="228" t="s">
        <v>202</v>
      </c>
      <c r="AU434" s="228" t="s">
        <v>209</v>
      </c>
      <c r="AV434" s="14" t="s">
        <v>81</v>
      </c>
      <c r="AW434" s="14" t="s">
        <v>33</v>
      </c>
      <c r="AX434" s="14" t="s">
        <v>72</v>
      </c>
      <c r="AY434" s="228" t="s">
        <v>193</v>
      </c>
    </row>
    <row r="435" spans="2:51" s="14" customFormat="1">
      <c r="B435" s="218"/>
      <c r="C435" s="219"/>
      <c r="D435" s="209" t="s">
        <v>202</v>
      </c>
      <c r="E435" s="220" t="s">
        <v>19</v>
      </c>
      <c r="F435" s="221" t="s">
        <v>3721</v>
      </c>
      <c r="G435" s="219"/>
      <c r="H435" s="222">
        <v>24.428999999999998</v>
      </c>
      <c r="I435" s="223"/>
      <c r="J435" s="219"/>
      <c r="K435" s="219"/>
      <c r="L435" s="224"/>
      <c r="M435" s="225"/>
      <c r="N435" s="226"/>
      <c r="O435" s="226"/>
      <c r="P435" s="226"/>
      <c r="Q435" s="226"/>
      <c r="R435" s="226"/>
      <c r="S435" s="226"/>
      <c r="T435" s="227"/>
      <c r="AT435" s="228" t="s">
        <v>202</v>
      </c>
      <c r="AU435" s="228" t="s">
        <v>209</v>
      </c>
      <c r="AV435" s="14" t="s">
        <v>81</v>
      </c>
      <c r="AW435" s="14" t="s">
        <v>33</v>
      </c>
      <c r="AX435" s="14" t="s">
        <v>72</v>
      </c>
      <c r="AY435" s="228" t="s">
        <v>193</v>
      </c>
    </row>
    <row r="436" spans="2:51" s="14" customFormat="1">
      <c r="B436" s="218"/>
      <c r="C436" s="219"/>
      <c r="D436" s="209" t="s">
        <v>202</v>
      </c>
      <c r="E436" s="220" t="s">
        <v>19</v>
      </c>
      <c r="F436" s="221" t="s">
        <v>3722</v>
      </c>
      <c r="G436" s="219"/>
      <c r="H436" s="222">
        <v>-27.523</v>
      </c>
      <c r="I436" s="223"/>
      <c r="J436" s="219"/>
      <c r="K436" s="219"/>
      <c r="L436" s="224"/>
      <c r="M436" s="225"/>
      <c r="N436" s="226"/>
      <c r="O436" s="226"/>
      <c r="P436" s="226"/>
      <c r="Q436" s="226"/>
      <c r="R436" s="226"/>
      <c r="S436" s="226"/>
      <c r="T436" s="227"/>
      <c r="AT436" s="228" t="s">
        <v>202</v>
      </c>
      <c r="AU436" s="228" t="s">
        <v>209</v>
      </c>
      <c r="AV436" s="14" t="s">
        <v>81</v>
      </c>
      <c r="AW436" s="14" t="s">
        <v>33</v>
      </c>
      <c r="AX436" s="14" t="s">
        <v>72</v>
      </c>
      <c r="AY436" s="228" t="s">
        <v>193</v>
      </c>
    </row>
    <row r="437" spans="2:51" s="14" customFormat="1">
      <c r="B437" s="218"/>
      <c r="C437" s="219"/>
      <c r="D437" s="209" t="s">
        <v>202</v>
      </c>
      <c r="E437" s="220" t="s">
        <v>19</v>
      </c>
      <c r="F437" s="221" t="s">
        <v>3723</v>
      </c>
      <c r="G437" s="219"/>
      <c r="H437" s="222">
        <v>-2.9249999999999998</v>
      </c>
      <c r="I437" s="223"/>
      <c r="J437" s="219"/>
      <c r="K437" s="219"/>
      <c r="L437" s="224"/>
      <c r="M437" s="225"/>
      <c r="N437" s="226"/>
      <c r="O437" s="226"/>
      <c r="P437" s="226"/>
      <c r="Q437" s="226"/>
      <c r="R437" s="226"/>
      <c r="S437" s="226"/>
      <c r="T437" s="227"/>
      <c r="AT437" s="228" t="s">
        <v>202</v>
      </c>
      <c r="AU437" s="228" t="s">
        <v>209</v>
      </c>
      <c r="AV437" s="14" t="s">
        <v>81</v>
      </c>
      <c r="AW437" s="14" t="s">
        <v>33</v>
      </c>
      <c r="AX437" s="14" t="s">
        <v>72</v>
      </c>
      <c r="AY437" s="228" t="s">
        <v>193</v>
      </c>
    </row>
    <row r="438" spans="2:51" s="14" customFormat="1">
      <c r="B438" s="218"/>
      <c r="C438" s="219"/>
      <c r="D438" s="209" t="s">
        <v>202</v>
      </c>
      <c r="E438" s="220" t="s">
        <v>19</v>
      </c>
      <c r="F438" s="221" t="s">
        <v>3724</v>
      </c>
      <c r="G438" s="219"/>
      <c r="H438" s="222">
        <v>-8.3960000000000008</v>
      </c>
      <c r="I438" s="223"/>
      <c r="J438" s="219"/>
      <c r="K438" s="219"/>
      <c r="L438" s="224"/>
      <c r="M438" s="225"/>
      <c r="N438" s="226"/>
      <c r="O438" s="226"/>
      <c r="P438" s="226"/>
      <c r="Q438" s="226"/>
      <c r="R438" s="226"/>
      <c r="S438" s="226"/>
      <c r="T438" s="227"/>
      <c r="AT438" s="228" t="s">
        <v>202</v>
      </c>
      <c r="AU438" s="228" t="s">
        <v>209</v>
      </c>
      <c r="AV438" s="14" t="s">
        <v>81</v>
      </c>
      <c r="AW438" s="14" t="s">
        <v>33</v>
      </c>
      <c r="AX438" s="14" t="s">
        <v>72</v>
      </c>
      <c r="AY438" s="228" t="s">
        <v>193</v>
      </c>
    </row>
    <row r="439" spans="2:51" s="14" customFormat="1">
      <c r="B439" s="218"/>
      <c r="C439" s="219"/>
      <c r="D439" s="209" t="s">
        <v>202</v>
      </c>
      <c r="E439" s="220" t="s">
        <v>19</v>
      </c>
      <c r="F439" s="221" t="s">
        <v>3725</v>
      </c>
      <c r="G439" s="219"/>
      <c r="H439" s="222">
        <v>-21.658000000000001</v>
      </c>
      <c r="I439" s="223"/>
      <c r="J439" s="219"/>
      <c r="K439" s="219"/>
      <c r="L439" s="224"/>
      <c r="M439" s="225"/>
      <c r="N439" s="226"/>
      <c r="O439" s="226"/>
      <c r="P439" s="226"/>
      <c r="Q439" s="226"/>
      <c r="R439" s="226"/>
      <c r="S439" s="226"/>
      <c r="T439" s="227"/>
      <c r="AT439" s="228" t="s">
        <v>202</v>
      </c>
      <c r="AU439" s="228" t="s">
        <v>209</v>
      </c>
      <c r="AV439" s="14" t="s">
        <v>81</v>
      </c>
      <c r="AW439" s="14" t="s">
        <v>33</v>
      </c>
      <c r="AX439" s="14" t="s">
        <v>72</v>
      </c>
      <c r="AY439" s="228" t="s">
        <v>193</v>
      </c>
    </row>
    <row r="440" spans="2:51" s="15" customFormat="1">
      <c r="B440" s="229"/>
      <c r="C440" s="230"/>
      <c r="D440" s="209" t="s">
        <v>202</v>
      </c>
      <c r="E440" s="231" t="s">
        <v>19</v>
      </c>
      <c r="F440" s="232" t="s">
        <v>208</v>
      </c>
      <c r="G440" s="230"/>
      <c r="H440" s="233">
        <v>128.49600000000001</v>
      </c>
      <c r="I440" s="234"/>
      <c r="J440" s="230"/>
      <c r="K440" s="230"/>
      <c r="L440" s="235"/>
      <c r="M440" s="236"/>
      <c r="N440" s="237"/>
      <c r="O440" s="237"/>
      <c r="P440" s="237"/>
      <c r="Q440" s="237"/>
      <c r="R440" s="237"/>
      <c r="S440" s="237"/>
      <c r="T440" s="238"/>
      <c r="AT440" s="239" t="s">
        <v>202</v>
      </c>
      <c r="AU440" s="239" t="s">
        <v>209</v>
      </c>
      <c r="AV440" s="15" t="s">
        <v>209</v>
      </c>
      <c r="AW440" s="15" t="s">
        <v>33</v>
      </c>
      <c r="AX440" s="15" t="s">
        <v>72</v>
      </c>
      <c r="AY440" s="239" t="s">
        <v>193</v>
      </c>
    </row>
    <row r="441" spans="2:51" s="14" customFormat="1">
      <c r="B441" s="218"/>
      <c r="C441" s="219"/>
      <c r="D441" s="209" t="s">
        <v>202</v>
      </c>
      <c r="E441" s="220" t="s">
        <v>19</v>
      </c>
      <c r="F441" s="221" t="s">
        <v>3726</v>
      </c>
      <c r="G441" s="219"/>
      <c r="H441" s="222">
        <v>-141.23099999999999</v>
      </c>
      <c r="I441" s="223"/>
      <c r="J441" s="219"/>
      <c r="K441" s="219"/>
      <c r="L441" s="224"/>
      <c r="M441" s="225"/>
      <c r="N441" s="226"/>
      <c r="O441" s="226"/>
      <c r="P441" s="226"/>
      <c r="Q441" s="226"/>
      <c r="R441" s="226"/>
      <c r="S441" s="226"/>
      <c r="T441" s="227"/>
      <c r="AT441" s="228" t="s">
        <v>202</v>
      </c>
      <c r="AU441" s="228" t="s">
        <v>209</v>
      </c>
      <c r="AV441" s="14" t="s">
        <v>81</v>
      </c>
      <c r="AW441" s="14" t="s">
        <v>33</v>
      </c>
      <c r="AX441" s="14" t="s">
        <v>72</v>
      </c>
      <c r="AY441" s="228" t="s">
        <v>193</v>
      </c>
    </row>
    <row r="442" spans="2:51" s="15" customFormat="1">
      <c r="B442" s="229"/>
      <c r="C442" s="230"/>
      <c r="D442" s="209" t="s">
        <v>202</v>
      </c>
      <c r="E442" s="231" t="s">
        <v>19</v>
      </c>
      <c r="F442" s="232" t="s">
        <v>208</v>
      </c>
      <c r="G442" s="230"/>
      <c r="H442" s="233">
        <v>-141.23099999999999</v>
      </c>
      <c r="I442" s="234"/>
      <c r="J442" s="230"/>
      <c r="K442" s="230"/>
      <c r="L442" s="235"/>
      <c r="M442" s="236"/>
      <c r="N442" s="237"/>
      <c r="O442" s="237"/>
      <c r="P442" s="237"/>
      <c r="Q442" s="237"/>
      <c r="R442" s="237"/>
      <c r="S442" s="237"/>
      <c r="T442" s="238"/>
      <c r="AT442" s="239" t="s">
        <v>202</v>
      </c>
      <c r="AU442" s="239" t="s">
        <v>209</v>
      </c>
      <c r="AV442" s="15" t="s">
        <v>209</v>
      </c>
      <c r="AW442" s="15" t="s">
        <v>33</v>
      </c>
      <c r="AX442" s="15" t="s">
        <v>72</v>
      </c>
      <c r="AY442" s="239" t="s">
        <v>193</v>
      </c>
    </row>
    <row r="443" spans="2:51" s="13" customFormat="1">
      <c r="B443" s="207"/>
      <c r="C443" s="208"/>
      <c r="D443" s="209" t="s">
        <v>202</v>
      </c>
      <c r="E443" s="210" t="s">
        <v>19</v>
      </c>
      <c r="F443" s="211" t="s">
        <v>3727</v>
      </c>
      <c r="G443" s="208"/>
      <c r="H443" s="210" t="s">
        <v>19</v>
      </c>
      <c r="I443" s="212"/>
      <c r="J443" s="208"/>
      <c r="K443" s="208"/>
      <c r="L443" s="213"/>
      <c r="M443" s="214"/>
      <c r="N443" s="215"/>
      <c r="O443" s="215"/>
      <c r="P443" s="215"/>
      <c r="Q443" s="215"/>
      <c r="R443" s="215"/>
      <c r="S443" s="215"/>
      <c r="T443" s="216"/>
      <c r="AT443" s="217" t="s">
        <v>202</v>
      </c>
      <c r="AU443" s="217" t="s">
        <v>209</v>
      </c>
      <c r="AV443" s="13" t="s">
        <v>79</v>
      </c>
      <c r="AW443" s="13" t="s">
        <v>33</v>
      </c>
      <c r="AX443" s="13" t="s">
        <v>72</v>
      </c>
      <c r="AY443" s="217" t="s">
        <v>193</v>
      </c>
    </row>
    <row r="444" spans="2:51" s="14" customFormat="1">
      <c r="B444" s="218"/>
      <c r="C444" s="219"/>
      <c r="D444" s="209" t="s">
        <v>202</v>
      </c>
      <c r="E444" s="220" t="s">
        <v>19</v>
      </c>
      <c r="F444" s="221" t="s">
        <v>3728</v>
      </c>
      <c r="G444" s="219"/>
      <c r="H444" s="222">
        <v>-98.3</v>
      </c>
      <c r="I444" s="223"/>
      <c r="J444" s="219"/>
      <c r="K444" s="219"/>
      <c r="L444" s="224"/>
      <c r="M444" s="225"/>
      <c r="N444" s="226"/>
      <c r="O444" s="226"/>
      <c r="P444" s="226"/>
      <c r="Q444" s="226"/>
      <c r="R444" s="226"/>
      <c r="S444" s="226"/>
      <c r="T444" s="227"/>
      <c r="AT444" s="228" t="s">
        <v>202</v>
      </c>
      <c r="AU444" s="228" t="s">
        <v>209</v>
      </c>
      <c r="AV444" s="14" t="s">
        <v>81</v>
      </c>
      <c r="AW444" s="14" t="s">
        <v>33</v>
      </c>
      <c r="AX444" s="14" t="s">
        <v>72</v>
      </c>
      <c r="AY444" s="228" t="s">
        <v>193</v>
      </c>
    </row>
    <row r="445" spans="2:51" s="14" customFormat="1">
      <c r="B445" s="218"/>
      <c r="C445" s="219"/>
      <c r="D445" s="209" t="s">
        <v>202</v>
      </c>
      <c r="E445" s="220" t="s">
        <v>19</v>
      </c>
      <c r="F445" s="221" t="s">
        <v>3729</v>
      </c>
      <c r="G445" s="219"/>
      <c r="H445" s="222">
        <v>13</v>
      </c>
      <c r="I445" s="223"/>
      <c r="J445" s="219"/>
      <c r="K445" s="219"/>
      <c r="L445" s="224"/>
      <c r="M445" s="225"/>
      <c r="N445" s="226"/>
      <c r="O445" s="226"/>
      <c r="P445" s="226"/>
      <c r="Q445" s="226"/>
      <c r="R445" s="226"/>
      <c r="S445" s="226"/>
      <c r="T445" s="227"/>
      <c r="AT445" s="228" t="s">
        <v>202</v>
      </c>
      <c r="AU445" s="228" t="s">
        <v>209</v>
      </c>
      <c r="AV445" s="14" t="s">
        <v>81</v>
      </c>
      <c r="AW445" s="14" t="s">
        <v>33</v>
      </c>
      <c r="AX445" s="14" t="s">
        <v>72</v>
      </c>
      <c r="AY445" s="228" t="s">
        <v>193</v>
      </c>
    </row>
    <row r="446" spans="2:51" s="14" customFormat="1">
      <c r="B446" s="218"/>
      <c r="C446" s="219"/>
      <c r="D446" s="209" t="s">
        <v>202</v>
      </c>
      <c r="E446" s="220" t="s">
        <v>19</v>
      </c>
      <c r="F446" s="221" t="s">
        <v>3730</v>
      </c>
      <c r="G446" s="219"/>
      <c r="H446" s="222">
        <v>11</v>
      </c>
      <c r="I446" s="223"/>
      <c r="J446" s="219"/>
      <c r="K446" s="219"/>
      <c r="L446" s="224"/>
      <c r="M446" s="225"/>
      <c r="N446" s="226"/>
      <c r="O446" s="226"/>
      <c r="P446" s="226"/>
      <c r="Q446" s="226"/>
      <c r="R446" s="226"/>
      <c r="S446" s="226"/>
      <c r="T446" s="227"/>
      <c r="AT446" s="228" t="s">
        <v>202</v>
      </c>
      <c r="AU446" s="228" t="s">
        <v>209</v>
      </c>
      <c r="AV446" s="14" t="s">
        <v>81</v>
      </c>
      <c r="AW446" s="14" t="s">
        <v>33</v>
      </c>
      <c r="AX446" s="14" t="s">
        <v>72</v>
      </c>
      <c r="AY446" s="228" t="s">
        <v>193</v>
      </c>
    </row>
    <row r="447" spans="2:51" s="14" customFormat="1">
      <c r="B447" s="218"/>
      <c r="C447" s="219"/>
      <c r="D447" s="209" t="s">
        <v>202</v>
      </c>
      <c r="E447" s="220" t="s">
        <v>19</v>
      </c>
      <c r="F447" s="221" t="s">
        <v>3731</v>
      </c>
      <c r="G447" s="219"/>
      <c r="H447" s="222">
        <v>-1.5049999999999999</v>
      </c>
      <c r="I447" s="223"/>
      <c r="J447" s="219"/>
      <c r="K447" s="219"/>
      <c r="L447" s="224"/>
      <c r="M447" s="225"/>
      <c r="N447" s="226"/>
      <c r="O447" s="226"/>
      <c r="P447" s="226"/>
      <c r="Q447" s="226"/>
      <c r="R447" s="226"/>
      <c r="S447" s="226"/>
      <c r="T447" s="227"/>
      <c r="AT447" s="228" t="s">
        <v>202</v>
      </c>
      <c r="AU447" s="228" t="s">
        <v>209</v>
      </c>
      <c r="AV447" s="14" t="s">
        <v>81</v>
      </c>
      <c r="AW447" s="14" t="s">
        <v>33</v>
      </c>
      <c r="AX447" s="14" t="s">
        <v>72</v>
      </c>
      <c r="AY447" s="228" t="s">
        <v>193</v>
      </c>
    </row>
    <row r="448" spans="2:51" s="15" customFormat="1">
      <c r="B448" s="229"/>
      <c r="C448" s="230"/>
      <c r="D448" s="209" t="s">
        <v>202</v>
      </c>
      <c r="E448" s="231" t="s">
        <v>19</v>
      </c>
      <c r="F448" s="232" t="s">
        <v>208</v>
      </c>
      <c r="G448" s="230"/>
      <c r="H448" s="233">
        <v>-75.805000000000007</v>
      </c>
      <c r="I448" s="234"/>
      <c r="J448" s="230"/>
      <c r="K448" s="230"/>
      <c r="L448" s="235"/>
      <c r="M448" s="236"/>
      <c r="N448" s="237"/>
      <c r="O448" s="237"/>
      <c r="P448" s="237"/>
      <c r="Q448" s="237"/>
      <c r="R448" s="237"/>
      <c r="S448" s="237"/>
      <c r="T448" s="238"/>
      <c r="AT448" s="239" t="s">
        <v>202</v>
      </c>
      <c r="AU448" s="239" t="s">
        <v>209</v>
      </c>
      <c r="AV448" s="15" t="s">
        <v>209</v>
      </c>
      <c r="AW448" s="15" t="s">
        <v>33</v>
      </c>
      <c r="AX448" s="15" t="s">
        <v>72</v>
      </c>
      <c r="AY448" s="239" t="s">
        <v>193</v>
      </c>
    </row>
    <row r="449" spans="1:65" s="16" customFormat="1">
      <c r="B449" s="240"/>
      <c r="C449" s="241"/>
      <c r="D449" s="209" t="s">
        <v>202</v>
      </c>
      <c r="E449" s="242" t="s">
        <v>19</v>
      </c>
      <c r="F449" s="243" t="s">
        <v>211</v>
      </c>
      <c r="G449" s="241"/>
      <c r="H449" s="244">
        <v>497.52</v>
      </c>
      <c r="I449" s="245"/>
      <c r="J449" s="241"/>
      <c r="K449" s="241"/>
      <c r="L449" s="246"/>
      <c r="M449" s="247"/>
      <c r="N449" s="248"/>
      <c r="O449" s="248"/>
      <c r="P449" s="248"/>
      <c r="Q449" s="248"/>
      <c r="R449" s="248"/>
      <c r="S449" s="248"/>
      <c r="T449" s="249"/>
      <c r="AT449" s="250" t="s">
        <v>202</v>
      </c>
      <c r="AU449" s="250" t="s">
        <v>209</v>
      </c>
      <c r="AV449" s="16" t="s">
        <v>200</v>
      </c>
      <c r="AW449" s="16" t="s">
        <v>33</v>
      </c>
      <c r="AX449" s="16" t="s">
        <v>79</v>
      </c>
      <c r="AY449" s="250" t="s">
        <v>193</v>
      </c>
    </row>
    <row r="450" spans="1:65" s="2" customFormat="1" ht="21.75" customHeight="1">
      <c r="A450" s="36"/>
      <c r="B450" s="37"/>
      <c r="C450" s="194" t="s">
        <v>622</v>
      </c>
      <c r="D450" s="194" t="s">
        <v>195</v>
      </c>
      <c r="E450" s="195" t="s">
        <v>683</v>
      </c>
      <c r="F450" s="196" t="s">
        <v>684</v>
      </c>
      <c r="G450" s="197" t="s">
        <v>305</v>
      </c>
      <c r="H450" s="198">
        <v>107.913</v>
      </c>
      <c r="I450" s="199"/>
      <c r="J450" s="200">
        <f>ROUND(I450*H450,2)</f>
        <v>0</v>
      </c>
      <c r="K450" s="196" t="s">
        <v>199</v>
      </c>
      <c r="L450" s="41"/>
      <c r="M450" s="201" t="s">
        <v>19</v>
      </c>
      <c r="N450" s="202" t="s">
        <v>43</v>
      </c>
      <c r="O450" s="66"/>
      <c r="P450" s="203">
        <f>O450*H450</f>
        <v>0</v>
      </c>
      <c r="Q450" s="203">
        <v>1.575E-2</v>
      </c>
      <c r="R450" s="203">
        <f>Q450*H450</f>
        <v>1.6996297499999999</v>
      </c>
      <c r="S450" s="203">
        <v>0</v>
      </c>
      <c r="T450" s="204">
        <f>S450*H450</f>
        <v>0</v>
      </c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R450" s="205" t="s">
        <v>200</v>
      </c>
      <c r="AT450" s="205" t="s">
        <v>195</v>
      </c>
      <c r="AU450" s="205" t="s">
        <v>209</v>
      </c>
      <c r="AY450" s="19" t="s">
        <v>193</v>
      </c>
      <c r="BE450" s="206">
        <f>IF(N450="základní",J450,0)</f>
        <v>0</v>
      </c>
      <c r="BF450" s="206">
        <f>IF(N450="snížená",J450,0)</f>
        <v>0</v>
      </c>
      <c r="BG450" s="206">
        <f>IF(N450="zákl. přenesená",J450,0)</f>
        <v>0</v>
      </c>
      <c r="BH450" s="206">
        <f>IF(N450="sníž. přenesená",J450,0)</f>
        <v>0</v>
      </c>
      <c r="BI450" s="206">
        <f>IF(N450="nulová",J450,0)</f>
        <v>0</v>
      </c>
      <c r="BJ450" s="19" t="s">
        <v>79</v>
      </c>
      <c r="BK450" s="206">
        <f>ROUND(I450*H450,2)</f>
        <v>0</v>
      </c>
      <c r="BL450" s="19" t="s">
        <v>200</v>
      </c>
      <c r="BM450" s="205" t="s">
        <v>685</v>
      </c>
    </row>
    <row r="451" spans="1:65" s="13" customFormat="1">
      <c r="B451" s="207"/>
      <c r="C451" s="208"/>
      <c r="D451" s="209" t="s">
        <v>202</v>
      </c>
      <c r="E451" s="210" t="s">
        <v>19</v>
      </c>
      <c r="F451" s="211" t="s">
        <v>3732</v>
      </c>
      <c r="G451" s="208"/>
      <c r="H451" s="210" t="s">
        <v>19</v>
      </c>
      <c r="I451" s="212"/>
      <c r="J451" s="208"/>
      <c r="K451" s="208"/>
      <c r="L451" s="213"/>
      <c r="M451" s="214"/>
      <c r="N451" s="215"/>
      <c r="O451" s="215"/>
      <c r="P451" s="215"/>
      <c r="Q451" s="215"/>
      <c r="R451" s="215"/>
      <c r="S451" s="215"/>
      <c r="T451" s="216"/>
      <c r="AT451" s="217" t="s">
        <v>202</v>
      </c>
      <c r="AU451" s="217" t="s">
        <v>209</v>
      </c>
      <c r="AV451" s="13" t="s">
        <v>79</v>
      </c>
      <c r="AW451" s="13" t="s">
        <v>33</v>
      </c>
      <c r="AX451" s="13" t="s">
        <v>72</v>
      </c>
      <c r="AY451" s="217" t="s">
        <v>193</v>
      </c>
    </row>
    <row r="452" spans="1:65" s="14" customFormat="1">
      <c r="B452" s="218"/>
      <c r="C452" s="219"/>
      <c r="D452" s="209" t="s">
        <v>202</v>
      </c>
      <c r="E452" s="220" t="s">
        <v>19</v>
      </c>
      <c r="F452" s="221" t="s">
        <v>3733</v>
      </c>
      <c r="G452" s="219"/>
      <c r="H452" s="222">
        <v>21.658000000000001</v>
      </c>
      <c r="I452" s="223"/>
      <c r="J452" s="219"/>
      <c r="K452" s="219"/>
      <c r="L452" s="224"/>
      <c r="M452" s="225"/>
      <c r="N452" s="226"/>
      <c r="O452" s="226"/>
      <c r="P452" s="226"/>
      <c r="Q452" s="226"/>
      <c r="R452" s="226"/>
      <c r="S452" s="226"/>
      <c r="T452" s="227"/>
      <c r="AT452" s="228" t="s">
        <v>202</v>
      </c>
      <c r="AU452" s="228" t="s">
        <v>209</v>
      </c>
      <c r="AV452" s="14" t="s">
        <v>81</v>
      </c>
      <c r="AW452" s="14" t="s">
        <v>33</v>
      </c>
      <c r="AX452" s="14" t="s">
        <v>72</v>
      </c>
      <c r="AY452" s="228" t="s">
        <v>193</v>
      </c>
    </row>
    <row r="453" spans="1:65" s="15" customFormat="1">
      <c r="B453" s="229"/>
      <c r="C453" s="230"/>
      <c r="D453" s="209" t="s">
        <v>202</v>
      </c>
      <c r="E453" s="231" t="s">
        <v>19</v>
      </c>
      <c r="F453" s="232" t="s">
        <v>208</v>
      </c>
      <c r="G453" s="230"/>
      <c r="H453" s="233">
        <v>21.658000000000001</v>
      </c>
      <c r="I453" s="234"/>
      <c r="J453" s="230"/>
      <c r="K453" s="230"/>
      <c r="L453" s="235"/>
      <c r="M453" s="236"/>
      <c r="N453" s="237"/>
      <c r="O453" s="237"/>
      <c r="P453" s="237"/>
      <c r="Q453" s="237"/>
      <c r="R453" s="237"/>
      <c r="S453" s="237"/>
      <c r="T453" s="238"/>
      <c r="AT453" s="239" t="s">
        <v>202</v>
      </c>
      <c r="AU453" s="239" t="s">
        <v>209</v>
      </c>
      <c r="AV453" s="15" t="s">
        <v>209</v>
      </c>
      <c r="AW453" s="15" t="s">
        <v>33</v>
      </c>
      <c r="AX453" s="15" t="s">
        <v>72</v>
      </c>
      <c r="AY453" s="239" t="s">
        <v>193</v>
      </c>
    </row>
    <row r="454" spans="1:65" s="13" customFormat="1">
      <c r="B454" s="207"/>
      <c r="C454" s="208"/>
      <c r="D454" s="209" t="s">
        <v>202</v>
      </c>
      <c r="E454" s="210" t="s">
        <v>19</v>
      </c>
      <c r="F454" s="211" t="s">
        <v>3734</v>
      </c>
      <c r="G454" s="208"/>
      <c r="H454" s="210" t="s">
        <v>19</v>
      </c>
      <c r="I454" s="212"/>
      <c r="J454" s="208"/>
      <c r="K454" s="208"/>
      <c r="L454" s="213"/>
      <c r="M454" s="214"/>
      <c r="N454" s="215"/>
      <c r="O454" s="215"/>
      <c r="P454" s="215"/>
      <c r="Q454" s="215"/>
      <c r="R454" s="215"/>
      <c r="S454" s="215"/>
      <c r="T454" s="216"/>
      <c r="AT454" s="217" t="s">
        <v>202</v>
      </c>
      <c r="AU454" s="217" t="s">
        <v>209</v>
      </c>
      <c r="AV454" s="13" t="s">
        <v>79</v>
      </c>
      <c r="AW454" s="13" t="s">
        <v>33</v>
      </c>
      <c r="AX454" s="13" t="s">
        <v>72</v>
      </c>
      <c r="AY454" s="217" t="s">
        <v>193</v>
      </c>
    </row>
    <row r="455" spans="1:65" s="14" customFormat="1">
      <c r="B455" s="218"/>
      <c r="C455" s="219"/>
      <c r="D455" s="209" t="s">
        <v>202</v>
      </c>
      <c r="E455" s="220" t="s">
        <v>19</v>
      </c>
      <c r="F455" s="221" t="s">
        <v>3735</v>
      </c>
      <c r="G455" s="219"/>
      <c r="H455" s="222">
        <v>98.3</v>
      </c>
      <c r="I455" s="223"/>
      <c r="J455" s="219"/>
      <c r="K455" s="219"/>
      <c r="L455" s="224"/>
      <c r="M455" s="225"/>
      <c r="N455" s="226"/>
      <c r="O455" s="226"/>
      <c r="P455" s="226"/>
      <c r="Q455" s="226"/>
      <c r="R455" s="226"/>
      <c r="S455" s="226"/>
      <c r="T455" s="227"/>
      <c r="AT455" s="228" t="s">
        <v>202</v>
      </c>
      <c r="AU455" s="228" t="s">
        <v>209</v>
      </c>
      <c r="AV455" s="14" t="s">
        <v>81</v>
      </c>
      <c r="AW455" s="14" t="s">
        <v>33</v>
      </c>
      <c r="AX455" s="14" t="s">
        <v>72</v>
      </c>
      <c r="AY455" s="228" t="s">
        <v>193</v>
      </c>
    </row>
    <row r="456" spans="1:65" s="14" customFormat="1">
      <c r="B456" s="218"/>
      <c r="C456" s="219"/>
      <c r="D456" s="209" t="s">
        <v>202</v>
      </c>
      <c r="E456" s="220" t="s">
        <v>19</v>
      </c>
      <c r="F456" s="221" t="s">
        <v>3736</v>
      </c>
      <c r="G456" s="219"/>
      <c r="H456" s="222">
        <v>-13</v>
      </c>
      <c r="I456" s="223"/>
      <c r="J456" s="219"/>
      <c r="K456" s="219"/>
      <c r="L456" s="224"/>
      <c r="M456" s="225"/>
      <c r="N456" s="226"/>
      <c r="O456" s="226"/>
      <c r="P456" s="226"/>
      <c r="Q456" s="226"/>
      <c r="R456" s="226"/>
      <c r="S456" s="226"/>
      <c r="T456" s="227"/>
      <c r="AT456" s="228" t="s">
        <v>202</v>
      </c>
      <c r="AU456" s="228" t="s">
        <v>209</v>
      </c>
      <c r="AV456" s="14" t="s">
        <v>81</v>
      </c>
      <c r="AW456" s="14" t="s">
        <v>33</v>
      </c>
      <c r="AX456" s="14" t="s">
        <v>72</v>
      </c>
      <c r="AY456" s="228" t="s">
        <v>193</v>
      </c>
    </row>
    <row r="457" spans="1:65" s="14" customFormat="1">
      <c r="B457" s="218"/>
      <c r="C457" s="219"/>
      <c r="D457" s="209" t="s">
        <v>202</v>
      </c>
      <c r="E457" s="220" t="s">
        <v>19</v>
      </c>
      <c r="F457" s="221" t="s">
        <v>3737</v>
      </c>
      <c r="G457" s="219"/>
      <c r="H457" s="222">
        <v>-11</v>
      </c>
      <c r="I457" s="223"/>
      <c r="J457" s="219"/>
      <c r="K457" s="219"/>
      <c r="L457" s="224"/>
      <c r="M457" s="225"/>
      <c r="N457" s="226"/>
      <c r="O457" s="226"/>
      <c r="P457" s="226"/>
      <c r="Q457" s="226"/>
      <c r="R457" s="226"/>
      <c r="S457" s="226"/>
      <c r="T457" s="227"/>
      <c r="AT457" s="228" t="s">
        <v>202</v>
      </c>
      <c r="AU457" s="228" t="s">
        <v>209</v>
      </c>
      <c r="AV457" s="14" t="s">
        <v>81</v>
      </c>
      <c r="AW457" s="14" t="s">
        <v>33</v>
      </c>
      <c r="AX457" s="14" t="s">
        <v>72</v>
      </c>
      <c r="AY457" s="228" t="s">
        <v>193</v>
      </c>
    </row>
    <row r="458" spans="1:65" s="14" customFormat="1">
      <c r="B458" s="218"/>
      <c r="C458" s="219"/>
      <c r="D458" s="209" t="s">
        <v>202</v>
      </c>
      <c r="E458" s="220" t="s">
        <v>19</v>
      </c>
      <c r="F458" s="221" t="s">
        <v>3738</v>
      </c>
      <c r="G458" s="219"/>
      <c r="H458" s="222">
        <v>1.5049999999999999</v>
      </c>
      <c r="I458" s="223"/>
      <c r="J458" s="219"/>
      <c r="K458" s="219"/>
      <c r="L458" s="224"/>
      <c r="M458" s="225"/>
      <c r="N458" s="226"/>
      <c r="O458" s="226"/>
      <c r="P458" s="226"/>
      <c r="Q458" s="226"/>
      <c r="R458" s="226"/>
      <c r="S458" s="226"/>
      <c r="T458" s="227"/>
      <c r="AT458" s="228" t="s">
        <v>202</v>
      </c>
      <c r="AU458" s="228" t="s">
        <v>209</v>
      </c>
      <c r="AV458" s="14" t="s">
        <v>81</v>
      </c>
      <c r="AW458" s="14" t="s">
        <v>33</v>
      </c>
      <c r="AX458" s="14" t="s">
        <v>72</v>
      </c>
      <c r="AY458" s="228" t="s">
        <v>193</v>
      </c>
    </row>
    <row r="459" spans="1:65" s="15" customFormat="1">
      <c r="B459" s="229"/>
      <c r="C459" s="230"/>
      <c r="D459" s="209" t="s">
        <v>202</v>
      </c>
      <c r="E459" s="231" t="s">
        <v>19</v>
      </c>
      <c r="F459" s="232" t="s">
        <v>208</v>
      </c>
      <c r="G459" s="230"/>
      <c r="H459" s="233">
        <v>75.805000000000007</v>
      </c>
      <c r="I459" s="234"/>
      <c r="J459" s="230"/>
      <c r="K459" s="230"/>
      <c r="L459" s="235"/>
      <c r="M459" s="236"/>
      <c r="N459" s="237"/>
      <c r="O459" s="237"/>
      <c r="P459" s="237"/>
      <c r="Q459" s="237"/>
      <c r="R459" s="237"/>
      <c r="S459" s="237"/>
      <c r="T459" s="238"/>
      <c r="AT459" s="239" t="s">
        <v>202</v>
      </c>
      <c r="AU459" s="239" t="s">
        <v>209</v>
      </c>
      <c r="AV459" s="15" t="s">
        <v>209</v>
      </c>
      <c r="AW459" s="15" t="s">
        <v>33</v>
      </c>
      <c r="AX459" s="15" t="s">
        <v>72</v>
      </c>
      <c r="AY459" s="239" t="s">
        <v>193</v>
      </c>
    </row>
    <row r="460" spans="1:65" s="13" customFormat="1">
      <c r="B460" s="207"/>
      <c r="C460" s="208"/>
      <c r="D460" s="209" t="s">
        <v>202</v>
      </c>
      <c r="E460" s="210" t="s">
        <v>19</v>
      </c>
      <c r="F460" s="211" t="s">
        <v>3739</v>
      </c>
      <c r="G460" s="208"/>
      <c r="H460" s="210" t="s">
        <v>19</v>
      </c>
      <c r="I460" s="212"/>
      <c r="J460" s="208"/>
      <c r="K460" s="208"/>
      <c r="L460" s="213"/>
      <c r="M460" s="214"/>
      <c r="N460" s="215"/>
      <c r="O460" s="215"/>
      <c r="P460" s="215"/>
      <c r="Q460" s="215"/>
      <c r="R460" s="215"/>
      <c r="S460" s="215"/>
      <c r="T460" s="216"/>
      <c r="AT460" s="217" t="s">
        <v>202</v>
      </c>
      <c r="AU460" s="217" t="s">
        <v>209</v>
      </c>
      <c r="AV460" s="13" t="s">
        <v>79</v>
      </c>
      <c r="AW460" s="13" t="s">
        <v>33</v>
      </c>
      <c r="AX460" s="13" t="s">
        <v>72</v>
      </c>
      <c r="AY460" s="217" t="s">
        <v>193</v>
      </c>
    </row>
    <row r="461" spans="1:65" s="14" customFormat="1">
      <c r="B461" s="218"/>
      <c r="C461" s="219"/>
      <c r="D461" s="209" t="s">
        <v>202</v>
      </c>
      <c r="E461" s="220" t="s">
        <v>19</v>
      </c>
      <c r="F461" s="221" t="s">
        <v>3740</v>
      </c>
      <c r="G461" s="219"/>
      <c r="H461" s="222">
        <v>10.45</v>
      </c>
      <c r="I461" s="223"/>
      <c r="J461" s="219"/>
      <c r="K461" s="219"/>
      <c r="L461" s="224"/>
      <c r="M461" s="225"/>
      <c r="N461" s="226"/>
      <c r="O461" s="226"/>
      <c r="P461" s="226"/>
      <c r="Q461" s="226"/>
      <c r="R461" s="226"/>
      <c r="S461" s="226"/>
      <c r="T461" s="227"/>
      <c r="AT461" s="228" t="s">
        <v>202</v>
      </c>
      <c r="AU461" s="228" t="s">
        <v>209</v>
      </c>
      <c r="AV461" s="14" t="s">
        <v>81</v>
      </c>
      <c r="AW461" s="14" t="s">
        <v>33</v>
      </c>
      <c r="AX461" s="14" t="s">
        <v>72</v>
      </c>
      <c r="AY461" s="228" t="s">
        <v>193</v>
      </c>
    </row>
    <row r="462" spans="1:65" s="15" customFormat="1">
      <c r="B462" s="229"/>
      <c r="C462" s="230"/>
      <c r="D462" s="209" t="s">
        <v>202</v>
      </c>
      <c r="E462" s="231" t="s">
        <v>19</v>
      </c>
      <c r="F462" s="232" t="s">
        <v>208</v>
      </c>
      <c r="G462" s="230"/>
      <c r="H462" s="233">
        <v>10.45</v>
      </c>
      <c r="I462" s="234"/>
      <c r="J462" s="230"/>
      <c r="K462" s="230"/>
      <c r="L462" s="235"/>
      <c r="M462" s="236"/>
      <c r="N462" s="237"/>
      <c r="O462" s="237"/>
      <c r="P462" s="237"/>
      <c r="Q462" s="237"/>
      <c r="R462" s="237"/>
      <c r="S462" s="237"/>
      <c r="T462" s="238"/>
      <c r="AT462" s="239" t="s">
        <v>202</v>
      </c>
      <c r="AU462" s="239" t="s">
        <v>209</v>
      </c>
      <c r="AV462" s="15" t="s">
        <v>209</v>
      </c>
      <c r="AW462" s="15" t="s">
        <v>33</v>
      </c>
      <c r="AX462" s="15" t="s">
        <v>72</v>
      </c>
      <c r="AY462" s="239" t="s">
        <v>193</v>
      </c>
    </row>
    <row r="463" spans="1:65" s="16" customFormat="1">
      <c r="B463" s="240"/>
      <c r="C463" s="241"/>
      <c r="D463" s="209" t="s">
        <v>202</v>
      </c>
      <c r="E463" s="242" t="s">
        <v>19</v>
      </c>
      <c r="F463" s="243" t="s">
        <v>211</v>
      </c>
      <c r="G463" s="241"/>
      <c r="H463" s="244">
        <v>107.913</v>
      </c>
      <c r="I463" s="245"/>
      <c r="J463" s="241"/>
      <c r="K463" s="241"/>
      <c r="L463" s="246"/>
      <c r="M463" s="247"/>
      <c r="N463" s="248"/>
      <c r="O463" s="248"/>
      <c r="P463" s="248"/>
      <c r="Q463" s="248"/>
      <c r="R463" s="248"/>
      <c r="S463" s="248"/>
      <c r="T463" s="249"/>
      <c r="AT463" s="250" t="s">
        <v>202</v>
      </c>
      <c r="AU463" s="250" t="s">
        <v>209</v>
      </c>
      <c r="AV463" s="16" t="s">
        <v>200</v>
      </c>
      <c r="AW463" s="16" t="s">
        <v>33</v>
      </c>
      <c r="AX463" s="16" t="s">
        <v>79</v>
      </c>
      <c r="AY463" s="250" t="s">
        <v>193</v>
      </c>
    </row>
    <row r="464" spans="1:65" s="2" customFormat="1" ht="21.75" customHeight="1">
      <c r="A464" s="36"/>
      <c r="B464" s="37"/>
      <c r="C464" s="194" t="s">
        <v>626</v>
      </c>
      <c r="D464" s="194" t="s">
        <v>195</v>
      </c>
      <c r="E464" s="195" t="s">
        <v>688</v>
      </c>
      <c r="F464" s="196" t="s">
        <v>689</v>
      </c>
      <c r="G464" s="197" t="s">
        <v>305</v>
      </c>
      <c r="H464" s="198">
        <v>238.69399999999999</v>
      </c>
      <c r="I464" s="199"/>
      <c r="J464" s="200">
        <f>ROUND(I464*H464,2)</f>
        <v>0</v>
      </c>
      <c r="K464" s="196" t="s">
        <v>199</v>
      </c>
      <c r="L464" s="41"/>
      <c r="M464" s="201" t="s">
        <v>19</v>
      </c>
      <c r="N464" s="202" t="s">
        <v>43</v>
      </c>
      <c r="O464" s="66"/>
      <c r="P464" s="203">
        <f>O464*H464</f>
        <v>0</v>
      </c>
      <c r="Q464" s="203">
        <v>1.54E-2</v>
      </c>
      <c r="R464" s="203">
        <f>Q464*H464</f>
        <v>3.6758875999999998</v>
      </c>
      <c r="S464" s="203">
        <v>0</v>
      </c>
      <c r="T464" s="204">
        <f>S464*H464</f>
        <v>0</v>
      </c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R464" s="205" t="s">
        <v>200</v>
      </c>
      <c r="AT464" s="205" t="s">
        <v>195</v>
      </c>
      <c r="AU464" s="205" t="s">
        <v>209</v>
      </c>
      <c r="AY464" s="19" t="s">
        <v>193</v>
      </c>
      <c r="BE464" s="206">
        <f>IF(N464="základní",J464,0)</f>
        <v>0</v>
      </c>
      <c r="BF464" s="206">
        <f>IF(N464="snížená",J464,0)</f>
        <v>0</v>
      </c>
      <c r="BG464" s="206">
        <f>IF(N464="zákl. přenesená",J464,0)</f>
        <v>0</v>
      </c>
      <c r="BH464" s="206">
        <f>IF(N464="sníž. přenesená",J464,0)</f>
        <v>0</v>
      </c>
      <c r="BI464" s="206">
        <f>IF(N464="nulová",J464,0)</f>
        <v>0</v>
      </c>
      <c r="BJ464" s="19" t="s">
        <v>79</v>
      </c>
      <c r="BK464" s="206">
        <f>ROUND(I464*H464,2)</f>
        <v>0</v>
      </c>
      <c r="BL464" s="19" t="s">
        <v>200</v>
      </c>
      <c r="BM464" s="205" t="s">
        <v>690</v>
      </c>
    </row>
    <row r="465" spans="2:51" s="13" customFormat="1">
      <c r="B465" s="207"/>
      <c r="C465" s="208"/>
      <c r="D465" s="209" t="s">
        <v>202</v>
      </c>
      <c r="E465" s="210" t="s">
        <v>19</v>
      </c>
      <c r="F465" s="211" t="s">
        <v>691</v>
      </c>
      <c r="G465" s="208"/>
      <c r="H465" s="210" t="s">
        <v>19</v>
      </c>
      <c r="I465" s="212"/>
      <c r="J465" s="208"/>
      <c r="K465" s="208"/>
      <c r="L465" s="213"/>
      <c r="M465" s="214"/>
      <c r="N465" s="215"/>
      <c r="O465" s="215"/>
      <c r="P465" s="215"/>
      <c r="Q465" s="215"/>
      <c r="R465" s="215"/>
      <c r="S465" s="215"/>
      <c r="T465" s="216"/>
      <c r="AT465" s="217" t="s">
        <v>202</v>
      </c>
      <c r="AU465" s="217" t="s">
        <v>209</v>
      </c>
      <c r="AV465" s="13" t="s">
        <v>79</v>
      </c>
      <c r="AW465" s="13" t="s">
        <v>33</v>
      </c>
      <c r="AX465" s="13" t="s">
        <v>72</v>
      </c>
      <c r="AY465" s="217" t="s">
        <v>193</v>
      </c>
    </row>
    <row r="466" spans="2:51" s="13" customFormat="1">
      <c r="B466" s="207"/>
      <c r="C466" s="208"/>
      <c r="D466" s="209" t="s">
        <v>202</v>
      </c>
      <c r="E466" s="210" t="s">
        <v>19</v>
      </c>
      <c r="F466" s="211" t="s">
        <v>339</v>
      </c>
      <c r="G466" s="208"/>
      <c r="H466" s="210" t="s">
        <v>19</v>
      </c>
      <c r="I466" s="212"/>
      <c r="J466" s="208"/>
      <c r="K466" s="208"/>
      <c r="L466" s="213"/>
      <c r="M466" s="214"/>
      <c r="N466" s="215"/>
      <c r="O466" s="215"/>
      <c r="P466" s="215"/>
      <c r="Q466" s="215"/>
      <c r="R466" s="215"/>
      <c r="S466" s="215"/>
      <c r="T466" s="216"/>
      <c r="AT466" s="217" t="s">
        <v>202</v>
      </c>
      <c r="AU466" s="217" t="s">
        <v>209</v>
      </c>
      <c r="AV466" s="13" t="s">
        <v>79</v>
      </c>
      <c r="AW466" s="13" t="s">
        <v>33</v>
      </c>
      <c r="AX466" s="13" t="s">
        <v>72</v>
      </c>
      <c r="AY466" s="217" t="s">
        <v>193</v>
      </c>
    </row>
    <row r="467" spans="2:51" s="14" customFormat="1">
      <c r="B467" s="218"/>
      <c r="C467" s="219"/>
      <c r="D467" s="209" t="s">
        <v>202</v>
      </c>
      <c r="E467" s="220" t="s">
        <v>19</v>
      </c>
      <c r="F467" s="221" t="s">
        <v>3741</v>
      </c>
      <c r="G467" s="219"/>
      <c r="H467" s="222">
        <v>7.04</v>
      </c>
      <c r="I467" s="223"/>
      <c r="J467" s="219"/>
      <c r="K467" s="219"/>
      <c r="L467" s="224"/>
      <c r="M467" s="225"/>
      <c r="N467" s="226"/>
      <c r="O467" s="226"/>
      <c r="P467" s="226"/>
      <c r="Q467" s="226"/>
      <c r="R467" s="226"/>
      <c r="S467" s="226"/>
      <c r="T467" s="227"/>
      <c r="AT467" s="228" t="s">
        <v>202</v>
      </c>
      <c r="AU467" s="228" t="s">
        <v>209</v>
      </c>
      <c r="AV467" s="14" t="s">
        <v>81</v>
      </c>
      <c r="AW467" s="14" t="s">
        <v>33</v>
      </c>
      <c r="AX467" s="14" t="s">
        <v>72</v>
      </c>
      <c r="AY467" s="228" t="s">
        <v>193</v>
      </c>
    </row>
    <row r="468" spans="2:51" s="14" customFormat="1">
      <c r="B468" s="218"/>
      <c r="C468" s="219"/>
      <c r="D468" s="209" t="s">
        <v>202</v>
      </c>
      <c r="E468" s="220" t="s">
        <v>19</v>
      </c>
      <c r="F468" s="221" t="s">
        <v>3742</v>
      </c>
      <c r="G468" s="219"/>
      <c r="H468" s="222">
        <v>14.2</v>
      </c>
      <c r="I468" s="223"/>
      <c r="J468" s="219"/>
      <c r="K468" s="219"/>
      <c r="L468" s="224"/>
      <c r="M468" s="225"/>
      <c r="N468" s="226"/>
      <c r="O468" s="226"/>
      <c r="P468" s="226"/>
      <c r="Q468" s="226"/>
      <c r="R468" s="226"/>
      <c r="S468" s="226"/>
      <c r="T468" s="227"/>
      <c r="AT468" s="228" t="s">
        <v>202</v>
      </c>
      <c r="AU468" s="228" t="s">
        <v>209</v>
      </c>
      <c r="AV468" s="14" t="s">
        <v>81</v>
      </c>
      <c r="AW468" s="14" t="s">
        <v>33</v>
      </c>
      <c r="AX468" s="14" t="s">
        <v>72</v>
      </c>
      <c r="AY468" s="228" t="s">
        <v>193</v>
      </c>
    </row>
    <row r="469" spans="2:51" s="14" customFormat="1">
      <c r="B469" s="218"/>
      <c r="C469" s="219"/>
      <c r="D469" s="209" t="s">
        <v>202</v>
      </c>
      <c r="E469" s="220" t="s">
        <v>19</v>
      </c>
      <c r="F469" s="221" t="s">
        <v>3743</v>
      </c>
      <c r="G469" s="219"/>
      <c r="H469" s="222">
        <v>17.32</v>
      </c>
      <c r="I469" s="223"/>
      <c r="J469" s="219"/>
      <c r="K469" s="219"/>
      <c r="L469" s="224"/>
      <c r="M469" s="225"/>
      <c r="N469" s="226"/>
      <c r="O469" s="226"/>
      <c r="P469" s="226"/>
      <c r="Q469" s="226"/>
      <c r="R469" s="226"/>
      <c r="S469" s="226"/>
      <c r="T469" s="227"/>
      <c r="AT469" s="228" t="s">
        <v>202</v>
      </c>
      <c r="AU469" s="228" t="s">
        <v>209</v>
      </c>
      <c r="AV469" s="14" t="s">
        <v>81</v>
      </c>
      <c r="AW469" s="14" t="s">
        <v>33</v>
      </c>
      <c r="AX469" s="14" t="s">
        <v>72</v>
      </c>
      <c r="AY469" s="228" t="s">
        <v>193</v>
      </c>
    </row>
    <row r="470" spans="2:51" s="14" customFormat="1">
      <c r="B470" s="218"/>
      <c r="C470" s="219"/>
      <c r="D470" s="209" t="s">
        <v>202</v>
      </c>
      <c r="E470" s="220" t="s">
        <v>19</v>
      </c>
      <c r="F470" s="221" t="s">
        <v>3744</v>
      </c>
      <c r="G470" s="219"/>
      <c r="H470" s="222">
        <v>9.3000000000000007</v>
      </c>
      <c r="I470" s="223"/>
      <c r="J470" s="219"/>
      <c r="K470" s="219"/>
      <c r="L470" s="224"/>
      <c r="M470" s="225"/>
      <c r="N470" s="226"/>
      <c r="O470" s="226"/>
      <c r="P470" s="226"/>
      <c r="Q470" s="226"/>
      <c r="R470" s="226"/>
      <c r="S470" s="226"/>
      <c r="T470" s="227"/>
      <c r="AT470" s="228" t="s">
        <v>202</v>
      </c>
      <c r="AU470" s="228" t="s">
        <v>209</v>
      </c>
      <c r="AV470" s="14" t="s">
        <v>81</v>
      </c>
      <c r="AW470" s="14" t="s">
        <v>33</v>
      </c>
      <c r="AX470" s="14" t="s">
        <v>72</v>
      </c>
      <c r="AY470" s="228" t="s">
        <v>193</v>
      </c>
    </row>
    <row r="471" spans="2:51" s="14" customFormat="1">
      <c r="B471" s="218"/>
      <c r="C471" s="219"/>
      <c r="D471" s="209" t="s">
        <v>202</v>
      </c>
      <c r="E471" s="220" t="s">
        <v>19</v>
      </c>
      <c r="F471" s="221" t="s">
        <v>3745</v>
      </c>
      <c r="G471" s="219"/>
      <c r="H471" s="222">
        <v>11.7</v>
      </c>
      <c r="I471" s="223"/>
      <c r="J471" s="219"/>
      <c r="K471" s="219"/>
      <c r="L471" s="224"/>
      <c r="M471" s="225"/>
      <c r="N471" s="226"/>
      <c r="O471" s="226"/>
      <c r="P471" s="226"/>
      <c r="Q471" s="226"/>
      <c r="R471" s="226"/>
      <c r="S471" s="226"/>
      <c r="T471" s="227"/>
      <c r="AT471" s="228" t="s">
        <v>202</v>
      </c>
      <c r="AU471" s="228" t="s">
        <v>209</v>
      </c>
      <c r="AV471" s="14" t="s">
        <v>81</v>
      </c>
      <c r="AW471" s="14" t="s">
        <v>33</v>
      </c>
      <c r="AX471" s="14" t="s">
        <v>72</v>
      </c>
      <c r="AY471" s="228" t="s">
        <v>193</v>
      </c>
    </row>
    <row r="472" spans="2:51" s="14" customFormat="1">
      <c r="B472" s="218"/>
      <c r="C472" s="219"/>
      <c r="D472" s="209" t="s">
        <v>202</v>
      </c>
      <c r="E472" s="220" t="s">
        <v>19</v>
      </c>
      <c r="F472" s="221" t="s">
        <v>3746</v>
      </c>
      <c r="G472" s="219"/>
      <c r="H472" s="222">
        <v>9.6430000000000007</v>
      </c>
      <c r="I472" s="223"/>
      <c r="J472" s="219"/>
      <c r="K472" s="219"/>
      <c r="L472" s="224"/>
      <c r="M472" s="225"/>
      <c r="N472" s="226"/>
      <c r="O472" s="226"/>
      <c r="P472" s="226"/>
      <c r="Q472" s="226"/>
      <c r="R472" s="226"/>
      <c r="S472" s="226"/>
      <c r="T472" s="227"/>
      <c r="AT472" s="228" t="s">
        <v>202</v>
      </c>
      <c r="AU472" s="228" t="s">
        <v>209</v>
      </c>
      <c r="AV472" s="14" t="s">
        <v>81</v>
      </c>
      <c r="AW472" s="14" t="s">
        <v>33</v>
      </c>
      <c r="AX472" s="14" t="s">
        <v>72</v>
      </c>
      <c r="AY472" s="228" t="s">
        <v>193</v>
      </c>
    </row>
    <row r="473" spans="2:51" s="14" customFormat="1">
      <c r="B473" s="218"/>
      <c r="C473" s="219"/>
      <c r="D473" s="209" t="s">
        <v>202</v>
      </c>
      <c r="E473" s="220" t="s">
        <v>19</v>
      </c>
      <c r="F473" s="221" t="s">
        <v>3747</v>
      </c>
      <c r="G473" s="219"/>
      <c r="H473" s="222">
        <v>11.84</v>
      </c>
      <c r="I473" s="223"/>
      <c r="J473" s="219"/>
      <c r="K473" s="219"/>
      <c r="L473" s="224"/>
      <c r="M473" s="225"/>
      <c r="N473" s="226"/>
      <c r="O473" s="226"/>
      <c r="P473" s="226"/>
      <c r="Q473" s="226"/>
      <c r="R473" s="226"/>
      <c r="S473" s="226"/>
      <c r="T473" s="227"/>
      <c r="AT473" s="228" t="s">
        <v>202</v>
      </c>
      <c r="AU473" s="228" t="s">
        <v>209</v>
      </c>
      <c r="AV473" s="14" t="s">
        <v>81</v>
      </c>
      <c r="AW473" s="14" t="s">
        <v>33</v>
      </c>
      <c r="AX473" s="14" t="s">
        <v>72</v>
      </c>
      <c r="AY473" s="228" t="s">
        <v>193</v>
      </c>
    </row>
    <row r="474" spans="2:51" s="14" customFormat="1">
      <c r="B474" s="218"/>
      <c r="C474" s="219"/>
      <c r="D474" s="209" t="s">
        <v>202</v>
      </c>
      <c r="E474" s="220" t="s">
        <v>19</v>
      </c>
      <c r="F474" s="221" t="s">
        <v>3748</v>
      </c>
      <c r="G474" s="219"/>
      <c r="H474" s="222">
        <v>11.1</v>
      </c>
      <c r="I474" s="223"/>
      <c r="J474" s="219"/>
      <c r="K474" s="219"/>
      <c r="L474" s="224"/>
      <c r="M474" s="225"/>
      <c r="N474" s="226"/>
      <c r="O474" s="226"/>
      <c r="P474" s="226"/>
      <c r="Q474" s="226"/>
      <c r="R474" s="226"/>
      <c r="S474" s="226"/>
      <c r="T474" s="227"/>
      <c r="AT474" s="228" t="s">
        <v>202</v>
      </c>
      <c r="AU474" s="228" t="s">
        <v>209</v>
      </c>
      <c r="AV474" s="14" t="s">
        <v>81</v>
      </c>
      <c r="AW474" s="14" t="s">
        <v>33</v>
      </c>
      <c r="AX474" s="14" t="s">
        <v>72</v>
      </c>
      <c r="AY474" s="228" t="s">
        <v>193</v>
      </c>
    </row>
    <row r="475" spans="2:51" s="14" customFormat="1">
      <c r="B475" s="218"/>
      <c r="C475" s="219"/>
      <c r="D475" s="209" t="s">
        <v>202</v>
      </c>
      <c r="E475" s="220" t="s">
        <v>19</v>
      </c>
      <c r="F475" s="221" t="s">
        <v>3749</v>
      </c>
      <c r="G475" s="219"/>
      <c r="H475" s="222">
        <v>10.935</v>
      </c>
      <c r="I475" s="223"/>
      <c r="J475" s="219"/>
      <c r="K475" s="219"/>
      <c r="L475" s="224"/>
      <c r="M475" s="225"/>
      <c r="N475" s="226"/>
      <c r="O475" s="226"/>
      <c r="P475" s="226"/>
      <c r="Q475" s="226"/>
      <c r="R475" s="226"/>
      <c r="S475" s="226"/>
      <c r="T475" s="227"/>
      <c r="AT475" s="228" t="s">
        <v>202</v>
      </c>
      <c r="AU475" s="228" t="s">
        <v>209</v>
      </c>
      <c r="AV475" s="14" t="s">
        <v>81</v>
      </c>
      <c r="AW475" s="14" t="s">
        <v>33</v>
      </c>
      <c r="AX475" s="14" t="s">
        <v>72</v>
      </c>
      <c r="AY475" s="228" t="s">
        <v>193</v>
      </c>
    </row>
    <row r="476" spans="2:51" s="14" customFormat="1">
      <c r="B476" s="218"/>
      <c r="C476" s="219"/>
      <c r="D476" s="209" t="s">
        <v>202</v>
      </c>
      <c r="E476" s="220" t="s">
        <v>19</v>
      </c>
      <c r="F476" s="221" t="s">
        <v>3750</v>
      </c>
      <c r="G476" s="219"/>
      <c r="H476" s="222">
        <v>14.2</v>
      </c>
      <c r="I476" s="223"/>
      <c r="J476" s="219"/>
      <c r="K476" s="219"/>
      <c r="L476" s="224"/>
      <c r="M476" s="225"/>
      <c r="N476" s="226"/>
      <c r="O476" s="226"/>
      <c r="P476" s="226"/>
      <c r="Q476" s="226"/>
      <c r="R476" s="226"/>
      <c r="S476" s="226"/>
      <c r="T476" s="227"/>
      <c r="AT476" s="228" t="s">
        <v>202</v>
      </c>
      <c r="AU476" s="228" t="s">
        <v>209</v>
      </c>
      <c r="AV476" s="14" t="s">
        <v>81</v>
      </c>
      <c r="AW476" s="14" t="s">
        <v>33</v>
      </c>
      <c r="AX476" s="14" t="s">
        <v>72</v>
      </c>
      <c r="AY476" s="228" t="s">
        <v>193</v>
      </c>
    </row>
    <row r="477" spans="2:51" s="13" customFormat="1">
      <c r="B477" s="207"/>
      <c r="C477" s="208"/>
      <c r="D477" s="209" t="s">
        <v>202</v>
      </c>
      <c r="E477" s="210" t="s">
        <v>19</v>
      </c>
      <c r="F477" s="211" t="s">
        <v>345</v>
      </c>
      <c r="G477" s="208"/>
      <c r="H477" s="210" t="s">
        <v>19</v>
      </c>
      <c r="I477" s="212"/>
      <c r="J477" s="208"/>
      <c r="K477" s="208"/>
      <c r="L477" s="213"/>
      <c r="M477" s="214"/>
      <c r="N477" s="215"/>
      <c r="O477" s="215"/>
      <c r="P477" s="215"/>
      <c r="Q477" s="215"/>
      <c r="R477" s="215"/>
      <c r="S477" s="215"/>
      <c r="T477" s="216"/>
      <c r="AT477" s="217" t="s">
        <v>202</v>
      </c>
      <c r="AU477" s="217" t="s">
        <v>209</v>
      </c>
      <c r="AV477" s="13" t="s">
        <v>79</v>
      </c>
      <c r="AW477" s="13" t="s">
        <v>33</v>
      </c>
      <c r="AX477" s="13" t="s">
        <v>72</v>
      </c>
      <c r="AY477" s="217" t="s">
        <v>193</v>
      </c>
    </row>
    <row r="478" spans="2:51" s="14" customFormat="1">
      <c r="B478" s="218"/>
      <c r="C478" s="219"/>
      <c r="D478" s="209" t="s">
        <v>202</v>
      </c>
      <c r="E478" s="220" t="s">
        <v>19</v>
      </c>
      <c r="F478" s="221" t="s">
        <v>3751</v>
      </c>
      <c r="G478" s="219"/>
      <c r="H478" s="222">
        <v>18.632999999999999</v>
      </c>
      <c r="I478" s="223"/>
      <c r="J478" s="219"/>
      <c r="K478" s="219"/>
      <c r="L478" s="224"/>
      <c r="M478" s="225"/>
      <c r="N478" s="226"/>
      <c r="O478" s="226"/>
      <c r="P478" s="226"/>
      <c r="Q478" s="226"/>
      <c r="R478" s="226"/>
      <c r="S478" s="226"/>
      <c r="T478" s="227"/>
      <c r="AT478" s="228" t="s">
        <v>202</v>
      </c>
      <c r="AU478" s="228" t="s">
        <v>209</v>
      </c>
      <c r="AV478" s="14" t="s">
        <v>81</v>
      </c>
      <c r="AW478" s="14" t="s">
        <v>33</v>
      </c>
      <c r="AX478" s="14" t="s">
        <v>72</v>
      </c>
      <c r="AY478" s="228" t="s">
        <v>193</v>
      </c>
    </row>
    <row r="479" spans="2:51" s="14" customFormat="1">
      <c r="B479" s="218"/>
      <c r="C479" s="219"/>
      <c r="D479" s="209" t="s">
        <v>202</v>
      </c>
      <c r="E479" s="220" t="s">
        <v>19</v>
      </c>
      <c r="F479" s="221" t="s">
        <v>3752</v>
      </c>
      <c r="G479" s="219"/>
      <c r="H479" s="222">
        <v>5.32</v>
      </c>
      <c r="I479" s="223"/>
      <c r="J479" s="219"/>
      <c r="K479" s="219"/>
      <c r="L479" s="224"/>
      <c r="M479" s="225"/>
      <c r="N479" s="226"/>
      <c r="O479" s="226"/>
      <c r="P479" s="226"/>
      <c r="Q479" s="226"/>
      <c r="R479" s="226"/>
      <c r="S479" s="226"/>
      <c r="T479" s="227"/>
      <c r="AT479" s="228" t="s">
        <v>202</v>
      </c>
      <c r="AU479" s="228" t="s">
        <v>209</v>
      </c>
      <c r="AV479" s="14" t="s">
        <v>81</v>
      </c>
      <c r="AW479" s="14" t="s">
        <v>33</v>
      </c>
      <c r="AX479" s="14" t="s">
        <v>72</v>
      </c>
      <c r="AY479" s="228" t="s">
        <v>193</v>
      </c>
    </row>
    <row r="480" spans="2:51" s="15" customFormat="1">
      <c r="B480" s="229"/>
      <c r="C480" s="230"/>
      <c r="D480" s="209" t="s">
        <v>202</v>
      </c>
      <c r="E480" s="231" t="s">
        <v>19</v>
      </c>
      <c r="F480" s="232" t="s">
        <v>208</v>
      </c>
      <c r="G480" s="230"/>
      <c r="H480" s="233">
        <v>141.23099999999999</v>
      </c>
      <c r="I480" s="234"/>
      <c r="J480" s="230"/>
      <c r="K480" s="230"/>
      <c r="L480" s="235"/>
      <c r="M480" s="236"/>
      <c r="N480" s="237"/>
      <c r="O480" s="237"/>
      <c r="P480" s="237"/>
      <c r="Q480" s="237"/>
      <c r="R480" s="237"/>
      <c r="S480" s="237"/>
      <c r="T480" s="238"/>
      <c r="AT480" s="239" t="s">
        <v>202</v>
      </c>
      <c r="AU480" s="239" t="s">
        <v>209</v>
      </c>
      <c r="AV480" s="15" t="s">
        <v>209</v>
      </c>
      <c r="AW480" s="15" t="s">
        <v>33</v>
      </c>
      <c r="AX480" s="15" t="s">
        <v>72</v>
      </c>
      <c r="AY480" s="239" t="s">
        <v>193</v>
      </c>
    </row>
    <row r="481" spans="1:65" s="13" customFormat="1">
      <c r="B481" s="207"/>
      <c r="C481" s="208"/>
      <c r="D481" s="209" t="s">
        <v>202</v>
      </c>
      <c r="E481" s="210" t="s">
        <v>19</v>
      </c>
      <c r="F481" s="211" t="s">
        <v>3732</v>
      </c>
      <c r="G481" s="208"/>
      <c r="H481" s="210" t="s">
        <v>19</v>
      </c>
      <c r="I481" s="212"/>
      <c r="J481" s="208"/>
      <c r="K481" s="208"/>
      <c r="L481" s="213"/>
      <c r="M481" s="214"/>
      <c r="N481" s="215"/>
      <c r="O481" s="215"/>
      <c r="P481" s="215"/>
      <c r="Q481" s="215"/>
      <c r="R481" s="215"/>
      <c r="S481" s="215"/>
      <c r="T481" s="216"/>
      <c r="AT481" s="217" t="s">
        <v>202</v>
      </c>
      <c r="AU481" s="217" t="s">
        <v>209</v>
      </c>
      <c r="AV481" s="13" t="s">
        <v>79</v>
      </c>
      <c r="AW481" s="13" t="s">
        <v>33</v>
      </c>
      <c r="AX481" s="13" t="s">
        <v>72</v>
      </c>
      <c r="AY481" s="217" t="s">
        <v>193</v>
      </c>
    </row>
    <row r="482" spans="1:65" s="14" customFormat="1">
      <c r="B482" s="218"/>
      <c r="C482" s="219"/>
      <c r="D482" s="209" t="s">
        <v>202</v>
      </c>
      <c r="E482" s="220" t="s">
        <v>19</v>
      </c>
      <c r="F482" s="221" t="s">
        <v>3733</v>
      </c>
      <c r="G482" s="219"/>
      <c r="H482" s="222">
        <v>21.658000000000001</v>
      </c>
      <c r="I482" s="223"/>
      <c r="J482" s="219"/>
      <c r="K482" s="219"/>
      <c r="L482" s="224"/>
      <c r="M482" s="225"/>
      <c r="N482" s="226"/>
      <c r="O482" s="226"/>
      <c r="P482" s="226"/>
      <c r="Q482" s="226"/>
      <c r="R482" s="226"/>
      <c r="S482" s="226"/>
      <c r="T482" s="227"/>
      <c r="AT482" s="228" t="s">
        <v>202</v>
      </c>
      <c r="AU482" s="228" t="s">
        <v>209</v>
      </c>
      <c r="AV482" s="14" t="s">
        <v>81</v>
      </c>
      <c r="AW482" s="14" t="s">
        <v>33</v>
      </c>
      <c r="AX482" s="14" t="s">
        <v>72</v>
      </c>
      <c r="AY482" s="228" t="s">
        <v>193</v>
      </c>
    </row>
    <row r="483" spans="1:65" s="15" customFormat="1">
      <c r="B483" s="229"/>
      <c r="C483" s="230"/>
      <c r="D483" s="209" t="s">
        <v>202</v>
      </c>
      <c r="E483" s="231" t="s">
        <v>19</v>
      </c>
      <c r="F483" s="232" t="s">
        <v>208</v>
      </c>
      <c r="G483" s="230"/>
      <c r="H483" s="233">
        <v>21.658000000000001</v>
      </c>
      <c r="I483" s="234"/>
      <c r="J483" s="230"/>
      <c r="K483" s="230"/>
      <c r="L483" s="235"/>
      <c r="M483" s="236"/>
      <c r="N483" s="237"/>
      <c r="O483" s="237"/>
      <c r="P483" s="237"/>
      <c r="Q483" s="237"/>
      <c r="R483" s="237"/>
      <c r="S483" s="237"/>
      <c r="T483" s="238"/>
      <c r="AT483" s="239" t="s">
        <v>202</v>
      </c>
      <c r="AU483" s="239" t="s">
        <v>209</v>
      </c>
      <c r="AV483" s="15" t="s">
        <v>209</v>
      </c>
      <c r="AW483" s="15" t="s">
        <v>33</v>
      </c>
      <c r="AX483" s="15" t="s">
        <v>72</v>
      </c>
      <c r="AY483" s="239" t="s">
        <v>193</v>
      </c>
    </row>
    <row r="484" spans="1:65" s="13" customFormat="1">
      <c r="B484" s="207"/>
      <c r="C484" s="208"/>
      <c r="D484" s="209" t="s">
        <v>202</v>
      </c>
      <c r="E484" s="210" t="s">
        <v>19</v>
      </c>
      <c r="F484" s="211" t="s">
        <v>3734</v>
      </c>
      <c r="G484" s="208"/>
      <c r="H484" s="210" t="s">
        <v>19</v>
      </c>
      <c r="I484" s="212"/>
      <c r="J484" s="208"/>
      <c r="K484" s="208"/>
      <c r="L484" s="213"/>
      <c r="M484" s="214"/>
      <c r="N484" s="215"/>
      <c r="O484" s="215"/>
      <c r="P484" s="215"/>
      <c r="Q484" s="215"/>
      <c r="R484" s="215"/>
      <c r="S484" s="215"/>
      <c r="T484" s="216"/>
      <c r="AT484" s="217" t="s">
        <v>202</v>
      </c>
      <c r="AU484" s="217" t="s">
        <v>209</v>
      </c>
      <c r="AV484" s="13" t="s">
        <v>79</v>
      </c>
      <c r="AW484" s="13" t="s">
        <v>33</v>
      </c>
      <c r="AX484" s="13" t="s">
        <v>72</v>
      </c>
      <c r="AY484" s="217" t="s">
        <v>193</v>
      </c>
    </row>
    <row r="485" spans="1:65" s="14" customFormat="1">
      <c r="B485" s="218"/>
      <c r="C485" s="219"/>
      <c r="D485" s="209" t="s">
        <v>202</v>
      </c>
      <c r="E485" s="220" t="s">
        <v>19</v>
      </c>
      <c r="F485" s="221" t="s">
        <v>3735</v>
      </c>
      <c r="G485" s="219"/>
      <c r="H485" s="222">
        <v>98.3</v>
      </c>
      <c r="I485" s="223"/>
      <c r="J485" s="219"/>
      <c r="K485" s="219"/>
      <c r="L485" s="224"/>
      <c r="M485" s="225"/>
      <c r="N485" s="226"/>
      <c r="O485" s="226"/>
      <c r="P485" s="226"/>
      <c r="Q485" s="226"/>
      <c r="R485" s="226"/>
      <c r="S485" s="226"/>
      <c r="T485" s="227"/>
      <c r="AT485" s="228" t="s">
        <v>202</v>
      </c>
      <c r="AU485" s="228" t="s">
        <v>209</v>
      </c>
      <c r="AV485" s="14" t="s">
        <v>81</v>
      </c>
      <c r="AW485" s="14" t="s">
        <v>33</v>
      </c>
      <c r="AX485" s="14" t="s">
        <v>72</v>
      </c>
      <c r="AY485" s="228" t="s">
        <v>193</v>
      </c>
    </row>
    <row r="486" spans="1:65" s="14" customFormat="1">
      <c r="B486" s="218"/>
      <c r="C486" s="219"/>
      <c r="D486" s="209" t="s">
        <v>202</v>
      </c>
      <c r="E486" s="220" t="s">
        <v>19</v>
      </c>
      <c r="F486" s="221" t="s">
        <v>3736</v>
      </c>
      <c r="G486" s="219"/>
      <c r="H486" s="222">
        <v>-13</v>
      </c>
      <c r="I486" s="223"/>
      <c r="J486" s="219"/>
      <c r="K486" s="219"/>
      <c r="L486" s="224"/>
      <c r="M486" s="225"/>
      <c r="N486" s="226"/>
      <c r="O486" s="226"/>
      <c r="P486" s="226"/>
      <c r="Q486" s="226"/>
      <c r="R486" s="226"/>
      <c r="S486" s="226"/>
      <c r="T486" s="227"/>
      <c r="AT486" s="228" t="s">
        <v>202</v>
      </c>
      <c r="AU486" s="228" t="s">
        <v>209</v>
      </c>
      <c r="AV486" s="14" t="s">
        <v>81</v>
      </c>
      <c r="AW486" s="14" t="s">
        <v>33</v>
      </c>
      <c r="AX486" s="14" t="s">
        <v>72</v>
      </c>
      <c r="AY486" s="228" t="s">
        <v>193</v>
      </c>
    </row>
    <row r="487" spans="1:65" s="14" customFormat="1">
      <c r="B487" s="218"/>
      <c r="C487" s="219"/>
      <c r="D487" s="209" t="s">
        <v>202</v>
      </c>
      <c r="E487" s="220" t="s">
        <v>19</v>
      </c>
      <c r="F487" s="221" t="s">
        <v>3737</v>
      </c>
      <c r="G487" s="219"/>
      <c r="H487" s="222">
        <v>-11</v>
      </c>
      <c r="I487" s="223"/>
      <c r="J487" s="219"/>
      <c r="K487" s="219"/>
      <c r="L487" s="224"/>
      <c r="M487" s="225"/>
      <c r="N487" s="226"/>
      <c r="O487" s="226"/>
      <c r="P487" s="226"/>
      <c r="Q487" s="226"/>
      <c r="R487" s="226"/>
      <c r="S487" s="226"/>
      <c r="T487" s="227"/>
      <c r="AT487" s="228" t="s">
        <v>202</v>
      </c>
      <c r="AU487" s="228" t="s">
        <v>209</v>
      </c>
      <c r="AV487" s="14" t="s">
        <v>81</v>
      </c>
      <c r="AW487" s="14" t="s">
        <v>33</v>
      </c>
      <c r="AX487" s="14" t="s">
        <v>72</v>
      </c>
      <c r="AY487" s="228" t="s">
        <v>193</v>
      </c>
    </row>
    <row r="488" spans="1:65" s="14" customFormat="1">
      <c r="B488" s="218"/>
      <c r="C488" s="219"/>
      <c r="D488" s="209" t="s">
        <v>202</v>
      </c>
      <c r="E488" s="220" t="s">
        <v>19</v>
      </c>
      <c r="F488" s="221" t="s">
        <v>3738</v>
      </c>
      <c r="G488" s="219"/>
      <c r="H488" s="222">
        <v>1.5049999999999999</v>
      </c>
      <c r="I488" s="223"/>
      <c r="J488" s="219"/>
      <c r="K488" s="219"/>
      <c r="L488" s="224"/>
      <c r="M488" s="225"/>
      <c r="N488" s="226"/>
      <c r="O488" s="226"/>
      <c r="P488" s="226"/>
      <c r="Q488" s="226"/>
      <c r="R488" s="226"/>
      <c r="S488" s="226"/>
      <c r="T488" s="227"/>
      <c r="AT488" s="228" t="s">
        <v>202</v>
      </c>
      <c r="AU488" s="228" t="s">
        <v>209</v>
      </c>
      <c r="AV488" s="14" t="s">
        <v>81</v>
      </c>
      <c r="AW488" s="14" t="s">
        <v>33</v>
      </c>
      <c r="AX488" s="14" t="s">
        <v>72</v>
      </c>
      <c r="AY488" s="228" t="s">
        <v>193</v>
      </c>
    </row>
    <row r="489" spans="1:65" s="15" customFormat="1">
      <c r="B489" s="229"/>
      <c r="C489" s="230"/>
      <c r="D489" s="209" t="s">
        <v>202</v>
      </c>
      <c r="E489" s="231" t="s">
        <v>19</v>
      </c>
      <c r="F489" s="232" t="s">
        <v>208</v>
      </c>
      <c r="G489" s="230"/>
      <c r="H489" s="233">
        <v>75.805000000000007</v>
      </c>
      <c r="I489" s="234"/>
      <c r="J489" s="230"/>
      <c r="K489" s="230"/>
      <c r="L489" s="235"/>
      <c r="M489" s="236"/>
      <c r="N489" s="237"/>
      <c r="O489" s="237"/>
      <c r="P489" s="237"/>
      <c r="Q489" s="237"/>
      <c r="R489" s="237"/>
      <c r="S489" s="237"/>
      <c r="T489" s="238"/>
      <c r="AT489" s="239" t="s">
        <v>202</v>
      </c>
      <c r="AU489" s="239" t="s">
        <v>209</v>
      </c>
      <c r="AV489" s="15" t="s">
        <v>209</v>
      </c>
      <c r="AW489" s="15" t="s">
        <v>33</v>
      </c>
      <c r="AX489" s="15" t="s">
        <v>72</v>
      </c>
      <c r="AY489" s="239" t="s">
        <v>193</v>
      </c>
    </row>
    <row r="490" spans="1:65" s="16" customFormat="1">
      <c r="B490" s="240"/>
      <c r="C490" s="241"/>
      <c r="D490" s="209" t="s">
        <v>202</v>
      </c>
      <c r="E490" s="242" t="s">
        <v>19</v>
      </c>
      <c r="F490" s="243" t="s">
        <v>211</v>
      </c>
      <c r="G490" s="241"/>
      <c r="H490" s="244">
        <v>238.69399999999999</v>
      </c>
      <c r="I490" s="245"/>
      <c r="J490" s="241"/>
      <c r="K490" s="241"/>
      <c r="L490" s="246"/>
      <c r="M490" s="247"/>
      <c r="N490" s="248"/>
      <c r="O490" s="248"/>
      <c r="P490" s="248"/>
      <c r="Q490" s="248"/>
      <c r="R490" s="248"/>
      <c r="S490" s="248"/>
      <c r="T490" s="249"/>
      <c r="AT490" s="250" t="s">
        <v>202</v>
      </c>
      <c r="AU490" s="250" t="s">
        <v>209</v>
      </c>
      <c r="AV490" s="16" t="s">
        <v>200</v>
      </c>
      <c r="AW490" s="16" t="s">
        <v>33</v>
      </c>
      <c r="AX490" s="16" t="s">
        <v>79</v>
      </c>
      <c r="AY490" s="250" t="s">
        <v>193</v>
      </c>
    </row>
    <row r="491" spans="1:65" s="2" customFormat="1" ht="21.75" customHeight="1">
      <c r="A491" s="36"/>
      <c r="B491" s="37"/>
      <c r="C491" s="194" t="s">
        <v>630</v>
      </c>
      <c r="D491" s="194" t="s">
        <v>195</v>
      </c>
      <c r="E491" s="195" t="s">
        <v>706</v>
      </c>
      <c r="F491" s="196" t="s">
        <v>707</v>
      </c>
      <c r="G491" s="197" t="s">
        <v>305</v>
      </c>
      <c r="H491" s="198">
        <v>844.12699999999995</v>
      </c>
      <c r="I491" s="199"/>
      <c r="J491" s="200">
        <f>ROUND(I491*H491,2)</f>
        <v>0</v>
      </c>
      <c r="K491" s="196" t="s">
        <v>199</v>
      </c>
      <c r="L491" s="41"/>
      <c r="M491" s="201" t="s">
        <v>19</v>
      </c>
      <c r="N491" s="202" t="s">
        <v>43</v>
      </c>
      <c r="O491" s="66"/>
      <c r="P491" s="203">
        <f>O491*H491</f>
        <v>0</v>
      </c>
      <c r="Q491" s="203">
        <v>7.9000000000000008E-3</v>
      </c>
      <c r="R491" s="203">
        <f>Q491*H491</f>
        <v>6.6686033</v>
      </c>
      <c r="S491" s="203">
        <v>0</v>
      </c>
      <c r="T491" s="204">
        <f>S491*H491</f>
        <v>0</v>
      </c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R491" s="205" t="s">
        <v>200</v>
      </c>
      <c r="AT491" s="205" t="s">
        <v>195</v>
      </c>
      <c r="AU491" s="205" t="s">
        <v>209</v>
      </c>
      <c r="AY491" s="19" t="s">
        <v>193</v>
      </c>
      <c r="BE491" s="206">
        <f>IF(N491="základní",J491,0)</f>
        <v>0</v>
      </c>
      <c r="BF491" s="206">
        <f>IF(N491="snížená",J491,0)</f>
        <v>0</v>
      </c>
      <c r="BG491" s="206">
        <f>IF(N491="zákl. přenesená",J491,0)</f>
        <v>0</v>
      </c>
      <c r="BH491" s="206">
        <f>IF(N491="sníž. přenesená",J491,0)</f>
        <v>0</v>
      </c>
      <c r="BI491" s="206">
        <f>IF(N491="nulová",J491,0)</f>
        <v>0</v>
      </c>
      <c r="BJ491" s="19" t="s">
        <v>79</v>
      </c>
      <c r="BK491" s="206">
        <f>ROUND(I491*H491,2)</f>
        <v>0</v>
      </c>
      <c r="BL491" s="19" t="s">
        <v>200</v>
      </c>
      <c r="BM491" s="205" t="s">
        <v>708</v>
      </c>
    </row>
    <row r="492" spans="1:65" s="12" customFormat="1" ht="20.85" customHeight="1">
      <c r="B492" s="178"/>
      <c r="C492" s="179"/>
      <c r="D492" s="180" t="s">
        <v>71</v>
      </c>
      <c r="E492" s="192" t="s">
        <v>565</v>
      </c>
      <c r="F492" s="192" t="s">
        <v>724</v>
      </c>
      <c r="G492" s="179"/>
      <c r="H492" s="179"/>
      <c r="I492" s="182"/>
      <c r="J492" s="193">
        <f>BK492</f>
        <v>0</v>
      </c>
      <c r="K492" s="179"/>
      <c r="L492" s="184"/>
      <c r="M492" s="185"/>
      <c r="N492" s="186"/>
      <c r="O492" s="186"/>
      <c r="P492" s="187">
        <f>SUM(P493:P545)</f>
        <v>0</v>
      </c>
      <c r="Q492" s="186"/>
      <c r="R492" s="187">
        <f>SUM(R493:R545)</f>
        <v>8.8416973599999977</v>
      </c>
      <c r="S492" s="186"/>
      <c r="T492" s="188">
        <f>SUM(T493:T545)</f>
        <v>0</v>
      </c>
      <c r="AR492" s="189" t="s">
        <v>79</v>
      </c>
      <c r="AT492" s="190" t="s">
        <v>71</v>
      </c>
      <c r="AU492" s="190" t="s">
        <v>81</v>
      </c>
      <c r="AY492" s="189" t="s">
        <v>193</v>
      </c>
      <c r="BK492" s="191">
        <f>SUM(BK493:BK545)</f>
        <v>0</v>
      </c>
    </row>
    <row r="493" spans="1:65" s="2" customFormat="1" ht="21.75" customHeight="1">
      <c r="A493" s="36"/>
      <c r="B493" s="37"/>
      <c r="C493" s="194" t="s">
        <v>634</v>
      </c>
      <c r="D493" s="194" t="s">
        <v>195</v>
      </c>
      <c r="E493" s="195" t="s">
        <v>726</v>
      </c>
      <c r="F493" s="196" t="s">
        <v>727</v>
      </c>
      <c r="G493" s="197" t="s">
        <v>305</v>
      </c>
      <c r="H493" s="198">
        <v>60.37</v>
      </c>
      <c r="I493" s="199"/>
      <c r="J493" s="200">
        <f>ROUND(I493*H493,2)</f>
        <v>0</v>
      </c>
      <c r="K493" s="196" t="s">
        <v>199</v>
      </c>
      <c r="L493" s="41"/>
      <c r="M493" s="201" t="s">
        <v>19</v>
      </c>
      <c r="N493" s="202" t="s">
        <v>43</v>
      </c>
      <c r="O493" s="66"/>
      <c r="P493" s="203">
        <f>O493*H493</f>
        <v>0</v>
      </c>
      <c r="Q493" s="203">
        <v>4.3800000000000002E-3</v>
      </c>
      <c r="R493" s="203">
        <f>Q493*H493</f>
        <v>0.26442060000000001</v>
      </c>
      <c r="S493" s="203">
        <v>0</v>
      </c>
      <c r="T493" s="204">
        <f>S493*H493</f>
        <v>0</v>
      </c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R493" s="205" t="s">
        <v>200</v>
      </c>
      <c r="AT493" s="205" t="s">
        <v>195</v>
      </c>
      <c r="AU493" s="205" t="s">
        <v>209</v>
      </c>
      <c r="AY493" s="19" t="s">
        <v>193</v>
      </c>
      <c r="BE493" s="206">
        <f>IF(N493="základní",J493,0)</f>
        <v>0</v>
      </c>
      <c r="BF493" s="206">
        <f>IF(N493="snížená",J493,0)</f>
        <v>0</v>
      </c>
      <c r="BG493" s="206">
        <f>IF(N493="zákl. přenesená",J493,0)</f>
        <v>0</v>
      </c>
      <c r="BH493" s="206">
        <f>IF(N493="sníž. přenesená",J493,0)</f>
        <v>0</v>
      </c>
      <c r="BI493" s="206">
        <f>IF(N493="nulová",J493,0)</f>
        <v>0</v>
      </c>
      <c r="BJ493" s="19" t="s">
        <v>79</v>
      </c>
      <c r="BK493" s="206">
        <f>ROUND(I493*H493,2)</f>
        <v>0</v>
      </c>
      <c r="BL493" s="19" t="s">
        <v>200</v>
      </c>
      <c r="BM493" s="205" t="s">
        <v>728</v>
      </c>
    </row>
    <row r="494" spans="1:65" s="14" customFormat="1">
      <c r="B494" s="218"/>
      <c r="C494" s="219"/>
      <c r="D494" s="209" t="s">
        <v>202</v>
      </c>
      <c r="E494" s="220" t="s">
        <v>19</v>
      </c>
      <c r="F494" s="221" t="s">
        <v>3753</v>
      </c>
      <c r="G494" s="219"/>
      <c r="H494" s="222">
        <v>35.869999999999997</v>
      </c>
      <c r="I494" s="223"/>
      <c r="J494" s="219"/>
      <c r="K494" s="219"/>
      <c r="L494" s="224"/>
      <c r="M494" s="225"/>
      <c r="N494" s="226"/>
      <c r="O494" s="226"/>
      <c r="P494" s="226"/>
      <c r="Q494" s="226"/>
      <c r="R494" s="226"/>
      <c r="S494" s="226"/>
      <c r="T494" s="227"/>
      <c r="AT494" s="228" t="s">
        <v>202</v>
      </c>
      <c r="AU494" s="228" t="s">
        <v>209</v>
      </c>
      <c r="AV494" s="14" t="s">
        <v>81</v>
      </c>
      <c r="AW494" s="14" t="s">
        <v>33</v>
      </c>
      <c r="AX494" s="14" t="s">
        <v>72</v>
      </c>
      <c r="AY494" s="228" t="s">
        <v>193</v>
      </c>
    </row>
    <row r="495" spans="1:65" s="14" customFormat="1">
      <c r="B495" s="218"/>
      <c r="C495" s="219"/>
      <c r="D495" s="209" t="s">
        <v>202</v>
      </c>
      <c r="E495" s="220" t="s">
        <v>19</v>
      </c>
      <c r="F495" s="221" t="s">
        <v>3754</v>
      </c>
      <c r="G495" s="219"/>
      <c r="H495" s="222">
        <v>24.5</v>
      </c>
      <c r="I495" s="223"/>
      <c r="J495" s="219"/>
      <c r="K495" s="219"/>
      <c r="L495" s="224"/>
      <c r="M495" s="225"/>
      <c r="N495" s="226"/>
      <c r="O495" s="226"/>
      <c r="P495" s="226"/>
      <c r="Q495" s="226"/>
      <c r="R495" s="226"/>
      <c r="S495" s="226"/>
      <c r="T495" s="227"/>
      <c r="AT495" s="228" t="s">
        <v>202</v>
      </c>
      <c r="AU495" s="228" t="s">
        <v>209</v>
      </c>
      <c r="AV495" s="14" t="s">
        <v>81</v>
      </c>
      <c r="AW495" s="14" t="s">
        <v>33</v>
      </c>
      <c r="AX495" s="14" t="s">
        <v>72</v>
      </c>
      <c r="AY495" s="228" t="s">
        <v>193</v>
      </c>
    </row>
    <row r="496" spans="1:65" s="15" customFormat="1">
      <c r="B496" s="229"/>
      <c r="C496" s="230"/>
      <c r="D496" s="209" t="s">
        <v>202</v>
      </c>
      <c r="E496" s="231" t="s">
        <v>19</v>
      </c>
      <c r="F496" s="232" t="s">
        <v>208</v>
      </c>
      <c r="G496" s="230"/>
      <c r="H496" s="233">
        <v>60.37</v>
      </c>
      <c r="I496" s="234"/>
      <c r="J496" s="230"/>
      <c r="K496" s="230"/>
      <c r="L496" s="235"/>
      <c r="M496" s="236"/>
      <c r="N496" s="237"/>
      <c r="O496" s="237"/>
      <c r="P496" s="237"/>
      <c r="Q496" s="237"/>
      <c r="R496" s="237"/>
      <c r="S496" s="237"/>
      <c r="T496" s="238"/>
      <c r="AT496" s="239" t="s">
        <v>202</v>
      </c>
      <c r="AU496" s="239" t="s">
        <v>209</v>
      </c>
      <c r="AV496" s="15" t="s">
        <v>209</v>
      </c>
      <c r="AW496" s="15" t="s">
        <v>33</v>
      </c>
      <c r="AX496" s="15" t="s">
        <v>79</v>
      </c>
      <c r="AY496" s="239" t="s">
        <v>193</v>
      </c>
    </row>
    <row r="497" spans="1:65" s="2" customFormat="1" ht="21.75" customHeight="1">
      <c r="A497" s="36"/>
      <c r="B497" s="37"/>
      <c r="C497" s="194" t="s">
        <v>638</v>
      </c>
      <c r="D497" s="194" t="s">
        <v>195</v>
      </c>
      <c r="E497" s="195" t="s">
        <v>732</v>
      </c>
      <c r="F497" s="196" t="s">
        <v>733</v>
      </c>
      <c r="G497" s="197" t="s">
        <v>305</v>
      </c>
      <c r="H497" s="198">
        <v>60.37</v>
      </c>
      <c r="I497" s="199"/>
      <c r="J497" s="200">
        <f>ROUND(I497*H497,2)</f>
        <v>0</v>
      </c>
      <c r="K497" s="196" t="s">
        <v>199</v>
      </c>
      <c r="L497" s="41"/>
      <c r="M497" s="201" t="s">
        <v>19</v>
      </c>
      <c r="N497" s="202" t="s">
        <v>43</v>
      </c>
      <c r="O497" s="66"/>
      <c r="P497" s="203">
        <f>O497*H497</f>
        <v>0</v>
      </c>
      <c r="Q497" s="203">
        <v>3.48E-3</v>
      </c>
      <c r="R497" s="203">
        <f>Q497*H497</f>
        <v>0.21008759999999999</v>
      </c>
      <c r="S497" s="203">
        <v>0</v>
      </c>
      <c r="T497" s="204">
        <f>S497*H497</f>
        <v>0</v>
      </c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R497" s="205" t="s">
        <v>200</v>
      </c>
      <c r="AT497" s="205" t="s">
        <v>195</v>
      </c>
      <c r="AU497" s="205" t="s">
        <v>209</v>
      </c>
      <c r="AY497" s="19" t="s">
        <v>193</v>
      </c>
      <c r="BE497" s="206">
        <f>IF(N497="základní",J497,0)</f>
        <v>0</v>
      </c>
      <c r="BF497" s="206">
        <f>IF(N497="snížená",J497,0)</f>
        <v>0</v>
      </c>
      <c r="BG497" s="206">
        <f>IF(N497="zákl. přenesená",J497,0)</f>
        <v>0</v>
      </c>
      <c r="BH497" s="206">
        <f>IF(N497="sníž. přenesená",J497,0)</f>
        <v>0</v>
      </c>
      <c r="BI497" s="206">
        <f>IF(N497="nulová",J497,0)</f>
        <v>0</v>
      </c>
      <c r="BJ497" s="19" t="s">
        <v>79</v>
      </c>
      <c r="BK497" s="206">
        <f>ROUND(I497*H497,2)</f>
        <v>0</v>
      </c>
      <c r="BL497" s="19" t="s">
        <v>200</v>
      </c>
      <c r="BM497" s="205" t="s">
        <v>734</v>
      </c>
    </row>
    <row r="498" spans="1:65" s="2" customFormat="1" ht="21.75" customHeight="1">
      <c r="A498" s="36"/>
      <c r="B498" s="37"/>
      <c r="C498" s="194" t="s">
        <v>650</v>
      </c>
      <c r="D498" s="194" t="s">
        <v>195</v>
      </c>
      <c r="E498" s="195" t="s">
        <v>736</v>
      </c>
      <c r="F498" s="196" t="s">
        <v>737</v>
      </c>
      <c r="G498" s="197" t="s">
        <v>305</v>
      </c>
      <c r="H498" s="198">
        <v>249.23099999999999</v>
      </c>
      <c r="I498" s="199"/>
      <c r="J498" s="200">
        <f>ROUND(I498*H498,2)</f>
        <v>0</v>
      </c>
      <c r="K498" s="196" t="s">
        <v>199</v>
      </c>
      <c r="L498" s="41"/>
      <c r="M498" s="201" t="s">
        <v>19</v>
      </c>
      <c r="N498" s="202" t="s">
        <v>43</v>
      </c>
      <c r="O498" s="66"/>
      <c r="P498" s="203">
        <f>O498*H498</f>
        <v>0</v>
      </c>
      <c r="Q498" s="203">
        <v>4.3800000000000002E-3</v>
      </c>
      <c r="R498" s="203">
        <f>Q498*H498</f>
        <v>1.0916317799999999</v>
      </c>
      <c r="S498" s="203">
        <v>0</v>
      </c>
      <c r="T498" s="204">
        <f>S498*H498</f>
        <v>0</v>
      </c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R498" s="205" t="s">
        <v>200</v>
      </c>
      <c r="AT498" s="205" t="s">
        <v>195</v>
      </c>
      <c r="AU498" s="205" t="s">
        <v>209</v>
      </c>
      <c r="AY498" s="19" t="s">
        <v>193</v>
      </c>
      <c r="BE498" s="206">
        <f>IF(N498="základní",J498,0)</f>
        <v>0</v>
      </c>
      <c r="BF498" s="206">
        <f>IF(N498="snížená",J498,0)</f>
        <v>0</v>
      </c>
      <c r="BG498" s="206">
        <f>IF(N498="zákl. přenesená",J498,0)</f>
        <v>0</v>
      </c>
      <c r="BH498" s="206">
        <f>IF(N498="sníž. přenesená",J498,0)</f>
        <v>0</v>
      </c>
      <c r="BI498" s="206">
        <f>IF(N498="nulová",J498,0)</f>
        <v>0</v>
      </c>
      <c r="BJ498" s="19" t="s">
        <v>79</v>
      </c>
      <c r="BK498" s="206">
        <f>ROUND(I498*H498,2)</f>
        <v>0</v>
      </c>
      <c r="BL498" s="19" t="s">
        <v>200</v>
      </c>
      <c r="BM498" s="205" t="s">
        <v>738</v>
      </c>
    </row>
    <row r="499" spans="1:65" s="2" customFormat="1" ht="16.5" customHeight="1">
      <c r="A499" s="36"/>
      <c r="B499" s="37"/>
      <c r="C499" s="194" t="s">
        <v>654</v>
      </c>
      <c r="D499" s="194" t="s">
        <v>195</v>
      </c>
      <c r="E499" s="195" t="s">
        <v>740</v>
      </c>
      <c r="F499" s="196" t="s">
        <v>741</v>
      </c>
      <c r="G499" s="197" t="s">
        <v>305</v>
      </c>
      <c r="H499" s="198">
        <v>249.23099999999999</v>
      </c>
      <c r="I499" s="199"/>
      <c r="J499" s="200">
        <f>ROUND(I499*H499,2)</f>
        <v>0</v>
      </c>
      <c r="K499" s="196" t="s">
        <v>199</v>
      </c>
      <c r="L499" s="41"/>
      <c r="M499" s="201" t="s">
        <v>19</v>
      </c>
      <c r="N499" s="202" t="s">
        <v>43</v>
      </c>
      <c r="O499" s="66"/>
      <c r="P499" s="203">
        <f>O499*H499</f>
        <v>0</v>
      </c>
      <c r="Q499" s="203">
        <v>2.3099999999999999E-2</v>
      </c>
      <c r="R499" s="203">
        <f>Q499*H499</f>
        <v>5.7572360999999992</v>
      </c>
      <c r="S499" s="203">
        <v>0</v>
      </c>
      <c r="T499" s="204">
        <f>S499*H499</f>
        <v>0</v>
      </c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R499" s="205" t="s">
        <v>200</v>
      </c>
      <c r="AT499" s="205" t="s">
        <v>195</v>
      </c>
      <c r="AU499" s="205" t="s">
        <v>209</v>
      </c>
      <c r="AY499" s="19" t="s">
        <v>193</v>
      </c>
      <c r="BE499" s="206">
        <f>IF(N499="základní",J499,0)</f>
        <v>0</v>
      </c>
      <c r="BF499" s="206">
        <f>IF(N499="snížená",J499,0)</f>
        <v>0</v>
      </c>
      <c r="BG499" s="206">
        <f>IF(N499="zákl. přenesená",J499,0)</f>
        <v>0</v>
      </c>
      <c r="BH499" s="206">
        <f>IF(N499="sníž. přenesená",J499,0)</f>
        <v>0</v>
      </c>
      <c r="BI499" s="206">
        <f>IF(N499="nulová",J499,0)</f>
        <v>0</v>
      </c>
      <c r="BJ499" s="19" t="s">
        <v>79</v>
      </c>
      <c r="BK499" s="206">
        <f>ROUND(I499*H499,2)</f>
        <v>0</v>
      </c>
      <c r="BL499" s="19" t="s">
        <v>200</v>
      </c>
      <c r="BM499" s="205" t="s">
        <v>742</v>
      </c>
    </row>
    <row r="500" spans="1:65" s="13" customFormat="1">
      <c r="B500" s="207"/>
      <c r="C500" s="208"/>
      <c r="D500" s="209" t="s">
        <v>202</v>
      </c>
      <c r="E500" s="210" t="s">
        <v>19</v>
      </c>
      <c r="F500" s="211" t="s">
        <v>743</v>
      </c>
      <c r="G500" s="208"/>
      <c r="H500" s="210" t="s">
        <v>19</v>
      </c>
      <c r="I500" s="212"/>
      <c r="J500" s="208"/>
      <c r="K500" s="208"/>
      <c r="L500" s="213"/>
      <c r="M500" s="214"/>
      <c r="N500" s="215"/>
      <c r="O500" s="215"/>
      <c r="P500" s="215"/>
      <c r="Q500" s="215"/>
      <c r="R500" s="215"/>
      <c r="S500" s="215"/>
      <c r="T500" s="216"/>
      <c r="AT500" s="217" t="s">
        <v>202</v>
      </c>
      <c r="AU500" s="217" t="s">
        <v>209</v>
      </c>
      <c r="AV500" s="13" t="s">
        <v>79</v>
      </c>
      <c r="AW500" s="13" t="s">
        <v>33</v>
      </c>
      <c r="AX500" s="13" t="s">
        <v>72</v>
      </c>
      <c r="AY500" s="217" t="s">
        <v>193</v>
      </c>
    </row>
    <row r="501" spans="1:65" s="13" customFormat="1">
      <c r="B501" s="207"/>
      <c r="C501" s="208"/>
      <c r="D501" s="209" t="s">
        <v>202</v>
      </c>
      <c r="E501" s="210" t="s">
        <v>19</v>
      </c>
      <c r="F501" s="211" t="s">
        <v>744</v>
      </c>
      <c r="G501" s="208"/>
      <c r="H501" s="210" t="s">
        <v>19</v>
      </c>
      <c r="I501" s="212"/>
      <c r="J501" s="208"/>
      <c r="K501" s="208"/>
      <c r="L501" s="213"/>
      <c r="M501" s="214"/>
      <c r="N501" s="215"/>
      <c r="O501" s="215"/>
      <c r="P501" s="215"/>
      <c r="Q501" s="215"/>
      <c r="R501" s="215"/>
      <c r="S501" s="215"/>
      <c r="T501" s="216"/>
      <c r="AT501" s="217" t="s">
        <v>202</v>
      </c>
      <c r="AU501" s="217" t="s">
        <v>209</v>
      </c>
      <c r="AV501" s="13" t="s">
        <v>79</v>
      </c>
      <c r="AW501" s="13" t="s">
        <v>33</v>
      </c>
      <c r="AX501" s="13" t="s">
        <v>72</v>
      </c>
      <c r="AY501" s="217" t="s">
        <v>193</v>
      </c>
    </row>
    <row r="502" spans="1:65" s="14" customFormat="1">
      <c r="B502" s="218"/>
      <c r="C502" s="219"/>
      <c r="D502" s="209" t="s">
        <v>202</v>
      </c>
      <c r="E502" s="220" t="s">
        <v>19</v>
      </c>
      <c r="F502" s="221" t="s">
        <v>3755</v>
      </c>
      <c r="G502" s="219"/>
      <c r="H502" s="222">
        <v>255.8</v>
      </c>
      <c r="I502" s="223"/>
      <c r="J502" s="219"/>
      <c r="K502" s="219"/>
      <c r="L502" s="224"/>
      <c r="M502" s="225"/>
      <c r="N502" s="226"/>
      <c r="O502" s="226"/>
      <c r="P502" s="226"/>
      <c r="Q502" s="226"/>
      <c r="R502" s="226"/>
      <c r="S502" s="226"/>
      <c r="T502" s="227"/>
      <c r="AT502" s="228" t="s">
        <v>202</v>
      </c>
      <c r="AU502" s="228" t="s">
        <v>209</v>
      </c>
      <c r="AV502" s="14" t="s">
        <v>81</v>
      </c>
      <c r="AW502" s="14" t="s">
        <v>33</v>
      </c>
      <c r="AX502" s="14" t="s">
        <v>72</v>
      </c>
      <c r="AY502" s="228" t="s">
        <v>193</v>
      </c>
    </row>
    <row r="503" spans="1:65" s="14" customFormat="1">
      <c r="B503" s="218"/>
      <c r="C503" s="219"/>
      <c r="D503" s="209" t="s">
        <v>202</v>
      </c>
      <c r="E503" s="220" t="s">
        <v>19</v>
      </c>
      <c r="F503" s="221" t="s">
        <v>3756</v>
      </c>
      <c r="G503" s="219"/>
      <c r="H503" s="222">
        <v>-34.895000000000003</v>
      </c>
      <c r="I503" s="223"/>
      <c r="J503" s="219"/>
      <c r="K503" s="219"/>
      <c r="L503" s="224"/>
      <c r="M503" s="225"/>
      <c r="N503" s="226"/>
      <c r="O503" s="226"/>
      <c r="P503" s="226"/>
      <c r="Q503" s="226"/>
      <c r="R503" s="226"/>
      <c r="S503" s="226"/>
      <c r="T503" s="227"/>
      <c r="AT503" s="228" t="s">
        <v>202</v>
      </c>
      <c r="AU503" s="228" t="s">
        <v>209</v>
      </c>
      <c r="AV503" s="14" t="s">
        <v>81</v>
      </c>
      <c r="AW503" s="14" t="s">
        <v>33</v>
      </c>
      <c r="AX503" s="14" t="s">
        <v>72</v>
      </c>
      <c r="AY503" s="228" t="s">
        <v>193</v>
      </c>
    </row>
    <row r="504" spans="1:65" s="14" customFormat="1">
      <c r="B504" s="218"/>
      <c r="C504" s="219"/>
      <c r="D504" s="209" t="s">
        <v>202</v>
      </c>
      <c r="E504" s="220" t="s">
        <v>19</v>
      </c>
      <c r="F504" s="221" t="s">
        <v>3757</v>
      </c>
      <c r="G504" s="219"/>
      <c r="H504" s="222">
        <v>11.576000000000001</v>
      </c>
      <c r="I504" s="223"/>
      <c r="J504" s="219"/>
      <c r="K504" s="219"/>
      <c r="L504" s="224"/>
      <c r="M504" s="225"/>
      <c r="N504" s="226"/>
      <c r="O504" s="226"/>
      <c r="P504" s="226"/>
      <c r="Q504" s="226"/>
      <c r="R504" s="226"/>
      <c r="S504" s="226"/>
      <c r="T504" s="227"/>
      <c r="AT504" s="228" t="s">
        <v>202</v>
      </c>
      <c r="AU504" s="228" t="s">
        <v>209</v>
      </c>
      <c r="AV504" s="14" t="s">
        <v>81</v>
      </c>
      <c r="AW504" s="14" t="s">
        <v>33</v>
      </c>
      <c r="AX504" s="14" t="s">
        <v>72</v>
      </c>
      <c r="AY504" s="228" t="s">
        <v>193</v>
      </c>
    </row>
    <row r="505" spans="1:65" s="15" customFormat="1">
      <c r="B505" s="229"/>
      <c r="C505" s="230"/>
      <c r="D505" s="209" t="s">
        <v>202</v>
      </c>
      <c r="E505" s="231" t="s">
        <v>19</v>
      </c>
      <c r="F505" s="232" t="s">
        <v>208</v>
      </c>
      <c r="G505" s="230"/>
      <c r="H505" s="233">
        <v>232.48099999999999</v>
      </c>
      <c r="I505" s="234"/>
      <c r="J505" s="230"/>
      <c r="K505" s="230"/>
      <c r="L505" s="235"/>
      <c r="M505" s="236"/>
      <c r="N505" s="237"/>
      <c r="O505" s="237"/>
      <c r="P505" s="237"/>
      <c r="Q505" s="237"/>
      <c r="R505" s="237"/>
      <c r="S505" s="237"/>
      <c r="T505" s="238"/>
      <c r="AT505" s="239" t="s">
        <v>202</v>
      </c>
      <c r="AU505" s="239" t="s">
        <v>209</v>
      </c>
      <c r="AV505" s="15" t="s">
        <v>209</v>
      </c>
      <c r="AW505" s="15" t="s">
        <v>33</v>
      </c>
      <c r="AX505" s="15" t="s">
        <v>72</v>
      </c>
      <c r="AY505" s="239" t="s">
        <v>193</v>
      </c>
    </row>
    <row r="506" spans="1:65" s="13" customFormat="1">
      <c r="B506" s="207"/>
      <c r="C506" s="208"/>
      <c r="D506" s="209" t="s">
        <v>202</v>
      </c>
      <c r="E506" s="210" t="s">
        <v>19</v>
      </c>
      <c r="F506" s="211" t="s">
        <v>751</v>
      </c>
      <c r="G506" s="208"/>
      <c r="H506" s="210" t="s">
        <v>19</v>
      </c>
      <c r="I506" s="212"/>
      <c r="J506" s="208"/>
      <c r="K506" s="208"/>
      <c r="L506" s="213"/>
      <c r="M506" s="214"/>
      <c r="N506" s="215"/>
      <c r="O506" s="215"/>
      <c r="P506" s="215"/>
      <c r="Q506" s="215"/>
      <c r="R506" s="215"/>
      <c r="S506" s="215"/>
      <c r="T506" s="216"/>
      <c r="AT506" s="217" t="s">
        <v>202</v>
      </c>
      <c r="AU506" s="217" t="s">
        <v>209</v>
      </c>
      <c r="AV506" s="13" t="s">
        <v>79</v>
      </c>
      <c r="AW506" s="13" t="s">
        <v>33</v>
      </c>
      <c r="AX506" s="13" t="s">
        <v>72</v>
      </c>
      <c r="AY506" s="217" t="s">
        <v>193</v>
      </c>
    </row>
    <row r="507" spans="1:65" s="14" customFormat="1">
      <c r="B507" s="218"/>
      <c r="C507" s="219"/>
      <c r="D507" s="209" t="s">
        <v>202</v>
      </c>
      <c r="E507" s="220" t="s">
        <v>19</v>
      </c>
      <c r="F507" s="221" t="s">
        <v>3758</v>
      </c>
      <c r="G507" s="219"/>
      <c r="H507" s="222">
        <v>16.75</v>
      </c>
      <c r="I507" s="223"/>
      <c r="J507" s="219"/>
      <c r="K507" s="219"/>
      <c r="L507" s="224"/>
      <c r="M507" s="225"/>
      <c r="N507" s="226"/>
      <c r="O507" s="226"/>
      <c r="P507" s="226"/>
      <c r="Q507" s="226"/>
      <c r="R507" s="226"/>
      <c r="S507" s="226"/>
      <c r="T507" s="227"/>
      <c r="AT507" s="228" t="s">
        <v>202</v>
      </c>
      <c r="AU507" s="228" t="s">
        <v>209</v>
      </c>
      <c r="AV507" s="14" t="s">
        <v>81</v>
      </c>
      <c r="AW507" s="14" t="s">
        <v>33</v>
      </c>
      <c r="AX507" s="14" t="s">
        <v>72</v>
      </c>
      <c r="AY507" s="228" t="s">
        <v>193</v>
      </c>
    </row>
    <row r="508" spans="1:65" s="15" customFormat="1">
      <c r="B508" s="229"/>
      <c r="C508" s="230"/>
      <c r="D508" s="209" t="s">
        <v>202</v>
      </c>
      <c r="E508" s="231" t="s">
        <v>19</v>
      </c>
      <c r="F508" s="232" t="s">
        <v>208</v>
      </c>
      <c r="G508" s="230"/>
      <c r="H508" s="233">
        <v>16.75</v>
      </c>
      <c r="I508" s="234"/>
      <c r="J508" s="230"/>
      <c r="K508" s="230"/>
      <c r="L508" s="235"/>
      <c r="M508" s="236"/>
      <c r="N508" s="237"/>
      <c r="O508" s="237"/>
      <c r="P508" s="237"/>
      <c r="Q508" s="237"/>
      <c r="R508" s="237"/>
      <c r="S508" s="237"/>
      <c r="T508" s="238"/>
      <c r="AT508" s="239" t="s">
        <v>202</v>
      </c>
      <c r="AU508" s="239" t="s">
        <v>209</v>
      </c>
      <c r="AV508" s="15" t="s">
        <v>209</v>
      </c>
      <c r="AW508" s="15" t="s">
        <v>33</v>
      </c>
      <c r="AX508" s="15" t="s">
        <v>72</v>
      </c>
      <c r="AY508" s="239" t="s">
        <v>193</v>
      </c>
    </row>
    <row r="509" spans="1:65" s="16" customFormat="1">
      <c r="B509" s="240"/>
      <c r="C509" s="241"/>
      <c r="D509" s="209" t="s">
        <v>202</v>
      </c>
      <c r="E509" s="242" t="s">
        <v>19</v>
      </c>
      <c r="F509" s="243" t="s">
        <v>211</v>
      </c>
      <c r="G509" s="241"/>
      <c r="H509" s="244">
        <v>249.23099999999999</v>
      </c>
      <c r="I509" s="245"/>
      <c r="J509" s="241"/>
      <c r="K509" s="241"/>
      <c r="L509" s="246"/>
      <c r="M509" s="247"/>
      <c r="N509" s="248"/>
      <c r="O509" s="248"/>
      <c r="P509" s="248"/>
      <c r="Q509" s="248"/>
      <c r="R509" s="248"/>
      <c r="S509" s="248"/>
      <c r="T509" s="249"/>
      <c r="AT509" s="250" t="s">
        <v>202</v>
      </c>
      <c r="AU509" s="250" t="s">
        <v>209</v>
      </c>
      <c r="AV509" s="16" t="s">
        <v>200</v>
      </c>
      <c r="AW509" s="16" t="s">
        <v>33</v>
      </c>
      <c r="AX509" s="16" t="s">
        <v>79</v>
      </c>
      <c r="AY509" s="250" t="s">
        <v>193</v>
      </c>
    </row>
    <row r="510" spans="1:65" s="2" customFormat="1" ht="21.75" customHeight="1">
      <c r="A510" s="36"/>
      <c r="B510" s="37"/>
      <c r="C510" s="194" t="s">
        <v>659</v>
      </c>
      <c r="D510" s="194" t="s">
        <v>195</v>
      </c>
      <c r="E510" s="195" t="s">
        <v>754</v>
      </c>
      <c r="F510" s="196" t="s">
        <v>755</v>
      </c>
      <c r="G510" s="197" t="s">
        <v>305</v>
      </c>
      <c r="H510" s="198">
        <v>218.131</v>
      </c>
      <c r="I510" s="199"/>
      <c r="J510" s="200">
        <f>ROUND(I510*H510,2)</f>
        <v>0</v>
      </c>
      <c r="K510" s="196" t="s">
        <v>199</v>
      </c>
      <c r="L510" s="41"/>
      <c r="M510" s="201" t="s">
        <v>19</v>
      </c>
      <c r="N510" s="202" t="s">
        <v>43</v>
      </c>
      <c r="O510" s="66"/>
      <c r="P510" s="203">
        <f>O510*H510</f>
        <v>0</v>
      </c>
      <c r="Q510" s="203">
        <v>3.48E-3</v>
      </c>
      <c r="R510" s="203">
        <f>Q510*H510</f>
        <v>0.75909588000000006</v>
      </c>
      <c r="S510" s="203">
        <v>0</v>
      </c>
      <c r="T510" s="204">
        <f>S510*H510</f>
        <v>0</v>
      </c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R510" s="205" t="s">
        <v>200</v>
      </c>
      <c r="AT510" s="205" t="s">
        <v>195</v>
      </c>
      <c r="AU510" s="205" t="s">
        <v>209</v>
      </c>
      <c r="AY510" s="19" t="s">
        <v>193</v>
      </c>
      <c r="BE510" s="206">
        <f>IF(N510="základní",J510,0)</f>
        <v>0</v>
      </c>
      <c r="BF510" s="206">
        <f>IF(N510="snížená",J510,0)</f>
        <v>0</v>
      </c>
      <c r="BG510" s="206">
        <f>IF(N510="zákl. přenesená",J510,0)</f>
        <v>0</v>
      </c>
      <c r="BH510" s="206">
        <f>IF(N510="sníž. přenesená",J510,0)</f>
        <v>0</v>
      </c>
      <c r="BI510" s="206">
        <f>IF(N510="nulová",J510,0)</f>
        <v>0</v>
      </c>
      <c r="BJ510" s="19" t="s">
        <v>79</v>
      </c>
      <c r="BK510" s="206">
        <f>ROUND(I510*H510,2)</f>
        <v>0</v>
      </c>
      <c r="BL510" s="19" t="s">
        <v>200</v>
      </c>
      <c r="BM510" s="205" t="s">
        <v>756</v>
      </c>
    </row>
    <row r="511" spans="1:65" s="13" customFormat="1">
      <c r="B511" s="207"/>
      <c r="C511" s="208"/>
      <c r="D511" s="209" t="s">
        <v>202</v>
      </c>
      <c r="E511" s="210" t="s">
        <v>19</v>
      </c>
      <c r="F511" s="211" t="s">
        <v>743</v>
      </c>
      <c r="G511" s="208"/>
      <c r="H511" s="210" t="s">
        <v>19</v>
      </c>
      <c r="I511" s="212"/>
      <c r="J511" s="208"/>
      <c r="K511" s="208"/>
      <c r="L511" s="213"/>
      <c r="M511" s="214"/>
      <c r="N511" s="215"/>
      <c r="O511" s="215"/>
      <c r="P511" s="215"/>
      <c r="Q511" s="215"/>
      <c r="R511" s="215"/>
      <c r="S511" s="215"/>
      <c r="T511" s="216"/>
      <c r="AT511" s="217" t="s">
        <v>202</v>
      </c>
      <c r="AU511" s="217" t="s">
        <v>209</v>
      </c>
      <c r="AV511" s="13" t="s">
        <v>79</v>
      </c>
      <c r="AW511" s="13" t="s">
        <v>33</v>
      </c>
      <c r="AX511" s="13" t="s">
        <v>72</v>
      </c>
      <c r="AY511" s="217" t="s">
        <v>193</v>
      </c>
    </row>
    <row r="512" spans="1:65" s="13" customFormat="1">
      <c r="B512" s="207"/>
      <c r="C512" s="208"/>
      <c r="D512" s="209" t="s">
        <v>202</v>
      </c>
      <c r="E512" s="210" t="s">
        <v>19</v>
      </c>
      <c r="F512" s="211" t="s">
        <v>744</v>
      </c>
      <c r="G512" s="208"/>
      <c r="H512" s="210" t="s">
        <v>19</v>
      </c>
      <c r="I512" s="212"/>
      <c r="J512" s="208"/>
      <c r="K512" s="208"/>
      <c r="L512" s="213"/>
      <c r="M512" s="214"/>
      <c r="N512" s="215"/>
      <c r="O512" s="215"/>
      <c r="P512" s="215"/>
      <c r="Q512" s="215"/>
      <c r="R512" s="215"/>
      <c r="S512" s="215"/>
      <c r="T512" s="216"/>
      <c r="AT512" s="217" t="s">
        <v>202</v>
      </c>
      <c r="AU512" s="217" t="s">
        <v>209</v>
      </c>
      <c r="AV512" s="13" t="s">
        <v>79</v>
      </c>
      <c r="AW512" s="13" t="s">
        <v>33</v>
      </c>
      <c r="AX512" s="13" t="s">
        <v>72</v>
      </c>
      <c r="AY512" s="217" t="s">
        <v>193</v>
      </c>
    </row>
    <row r="513" spans="1:65" s="14" customFormat="1">
      <c r="B513" s="218"/>
      <c r="C513" s="219"/>
      <c r="D513" s="209" t="s">
        <v>202</v>
      </c>
      <c r="E513" s="220" t="s">
        <v>19</v>
      </c>
      <c r="F513" s="221" t="s">
        <v>3759</v>
      </c>
      <c r="G513" s="219"/>
      <c r="H513" s="222">
        <v>241.45</v>
      </c>
      <c r="I513" s="223"/>
      <c r="J513" s="219"/>
      <c r="K513" s="219"/>
      <c r="L513" s="224"/>
      <c r="M513" s="225"/>
      <c r="N513" s="226"/>
      <c r="O513" s="226"/>
      <c r="P513" s="226"/>
      <c r="Q513" s="226"/>
      <c r="R513" s="226"/>
      <c r="S513" s="226"/>
      <c r="T513" s="227"/>
      <c r="AT513" s="228" t="s">
        <v>202</v>
      </c>
      <c r="AU513" s="228" t="s">
        <v>209</v>
      </c>
      <c r="AV513" s="14" t="s">
        <v>81</v>
      </c>
      <c r="AW513" s="14" t="s">
        <v>33</v>
      </c>
      <c r="AX513" s="14" t="s">
        <v>72</v>
      </c>
      <c r="AY513" s="228" t="s">
        <v>193</v>
      </c>
    </row>
    <row r="514" spans="1:65" s="14" customFormat="1">
      <c r="B514" s="218"/>
      <c r="C514" s="219"/>
      <c r="D514" s="209" t="s">
        <v>202</v>
      </c>
      <c r="E514" s="220" t="s">
        <v>19</v>
      </c>
      <c r="F514" s="221" t="s">
        <v>3756</v>
      </c>
      <c r="G514" s="219"/>
      <c r="H514" s="222">
        <v>-34.895000000000003</v>
      </c>
      <c r="I514" s="223"/>
      <c r="J514" s="219"/>
      <c r="K514" s="219"/>
      <c r="L514" s="224"/>
      <c r="M514" s="225"/>
      <c r="N514" s="226"/>
      <c r="O514" s="226"/>
      <c r="P514" s="226"/>
      <c r="Q514" s="226"/>
      <c r="R514" s="226"/>
      <c r="S514" s="226"/>
      <c r="T514" s="227"/>
      <c r="AT514" s="228" t="s">
        <v>202</v>
      </c>
      <c r="AU514" s="228" t="s">
        <v>209</v>
      </c>
      <c r="AV514" s="14" t="s">
        <v>81</v>
      </c>
      <c r="AW514" s="14" t="s">
        <v>33</v>
      </c>
      <c r="AX514" s="14" t="s">
        <v>72</v>
      </c>
      <c r="AY514" s="228" t="s">
        <v>193</v>
      </c>
    </row>
    <row r="515" spans="1:65" s="14" customFormat="1">
      <c r="B515" s="218"/>
      <c r="C515" s="219"/>
      <c r="D515" s="209" t="s">
        <v>202</v>
      </c>
      <c r="E515" s="220" t="s">
        <v>19</v>
      </c>
      <c r="F515" s="221" t="s">
        <v>3757</v>
      </c>
      <c r="G515" s="219"/>
      <c r="H515" s="222">
        <v>11.576000000000001</v>
      </c>
      <c r="I515" s="223"/>
      <c r="J515" s="219"/>
      <c r="K515" s="219"/>
      <c r="L515" s="224"/>
      <c r="M515" s="225"/>
      <c r="N515" s="226"/>
      <c r="O515" s="226"/>
      <c r="P515" s="226"/>
      <c r="Q515" s="226"/>
      <c r="R515" s="226"/>
      <c r="S515" s="226"/>
      <c r="T515" s="227"/>
      <c r="AT515" s="228" t="s">
        <v>202</v>
      </c>
      <c r="AU515" s="228" t="s">
        <v>209</v>
      </c>
      <c r="AV515" s="14" t="s">
        <v>81</v>
      </c>
      <c r="AW515" s="14" t="s">
        <v>33</v>
      </c>
      <c r="AX515" s="14" t="s">
        <v>72</v>
      </c>
      <c r="AY515" s="228" t="s">
        <v>193</v>
      </c>
    </row>
    <row r="516" spans="1:65" s="15" customFormat="1">
      <c r="B516" s="229"/>
      <c r="C516" s="230"/>
      <c r="D516" s="209" t="s">
        <v>202</v>
      </c>
      <c r="E516" s="231" t="s">
        <v>19</v>
      </c>
      <c r="F516" s="232" t="s">
        <v>208</v>
      </c>
      <c r="G516" s="230"/>
      <c r="H516" s="233">
        <v>218.131</v>
      </c>
      <c r="I516" s="234"/>
      <c r="J516" s="230"/>
      <c r="K516" s="230"/>
      <c r="L516" s="235"/>
      <c r="M516" s="236"/>
      <c r="N516" s="237"/>
      <c r="O516" s="237"/>
      <c r="P516" s="237"/>
      <c r="Q516" s="237"/>
      <c r="R516" s="237"/>
      <c r="S516" s="237"/>
      <c r="T516" s="238"/>
      <c r="AT516" s="239" t="s">
        <v>202</v>
      </c>
      <c r="AU516" s="239" t="s">
        <v>209</v>
      </c>
      <c r="AV516" s="15" t="s">
        <v>209</v>
      </c>
      <c r="AW516" s="15" t="s">
        <v>33</v>
      </c>
      <c r="AX516" s="15" t="s">
        <v>79</v>
      </c>
      <c r="AY516" s="239" t="s">
        <v>193</v>
      </c>
    </row>
    <row r="517" spans="1:65" s="2" customFormat="1" ht="21.75" customHeight="1">
      <c r="A517" s="36"/>
      <c r="B517" s="37"/>
      <c r="C517" s="194" t="s">
        <v>682</v>
      </c>
      <c r="D517" s="194" t="s">
        <v>195</v>
      </c>
      <c r="E517" s="195" t="s">
        <v>759</v>
      </c>
      <c r="F517" s="196" t="s">
        <v>760</v>
      </c>
      <c r="G517" s="197" t="s">
        <v>305</v>
      </c>
      <c r="H517" s="198">
        <v>16.75</v>
      </c>
      <c r="I517" s="199"/>
      <c r="J517" s="200">
        <f>ROUND(I517*H517,2)</f>
        <v>0</v>
      </c>
      <c r="K517" s="196" t="s">
        <v>199</v>
      </c>
      <c r="L517" s="41"/>
      <c r="M517" s="201" t="s">
        <v>19</v>
      </c>
      <c r="N517" s="202" t="s">
        <v>43</v>
      </c>
      <c r="O517" s="66"/>
      <c r="P517" s="203">
        <f>O517*H517</f>
        <v>0</v>
      </c>
      <c r="Q517" s="203">
        <v>3.48E-3</v>
      </c>
      <c r="R517" s="203">
        <f>Q517*H517</f>
        <v>5.8290000000000002E-2</v>
      </c>
      <c r="S517" s="203">
        <v>0</v>
      </c>
      <c r="T517" s="204">
        <f>S517*H517</f>
        <v>0</v>
      </c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R517" s="205" t="s">
        <v>200</v>
      </c>
      <c r="AT517" s="205" t="s">
        <v>195</v>
      </c>
      <c r="AU517" s="205" t="s">
        <v>209</v>
      </c>
      <c r="AY517" s="19" t="s">
        <v>193</v>
      </c>
      <c r="BE517" s="206">
        <f>IF(N517="základní",J517,0)</f>
        <v>0</v>
      </c>
      <c r="BF517" s="206">
        <f>IF(N517="snížená",J517,0)</f>
        <v>0</v>
      </c>
      <c r="BG517" s="206">
        <f>IF(N517="zákl. přenesená",J517,0)</f>
        <v>0</v>
      </c>
      <c r="BH517" s="206">
        <f>IF(N517="sníž. přenesená",J517,0)</f>
        <v>0</v>
      </c>
      <c r="BI517" s="206">
        <f>IF(N517="nulová",J517,0)</f>
        <v>0</v>
      </c>
      <c r="BJ517" s="19" t="s">
        <v>79</v>
      </c>
      <c r="BK517" s="206">
        <f>ROUND(I517*H517,2)</f>
        <v>0</v>
      </c>
      <c r="BL517" s="19" t="s">
        <v>200</v>
      </c>
      <c r="BM517" s="205" t="s">
        <v>761</v>
      </c>
    </row>
    <row r="518" spans="1:65" s="13" customFormat="1">
      <c r="B518" s="207"/>
      <c r="C518" s="208"/>
      <c r="D518" s="209" t="s">
        <v>202</v>
      </c>
      <c r="E518" s="210" t="s">
        <v>19</v>
      </c>
      <c r="F518" s="211" t="s">
        <v>751</v>
      </c>
      <c r="G518" s="208"/>
      <c r="H518" s="210" t="s">
        <v>19</v>
      </c>
      <c r="I518" s="212"/>
      <c r="J518" s="208"/>
      <c r="K518" s="208"/>
      <c r="L518" s="213"/>
      <c r="M518" s="214"/>
      <c r="N518" s="215"/>
      <c r="O518" s="215"/>
      <c r="P518" s="215"/>
      <c r="Q518" s="215"/>
      <c r="R518" s="215"/>
      <c r="S518" s="215"/>
      <c r="T518" s="216"/>
      <c r="AT518" s="217" t="s">
        <v>202</v>
      </c>
      <c r="AU518" s="217" t="s">
        <v>209</v>
      </c>
      <c r="AV518" s="13" t="s">
        <v>79</v>
      </c>
      <c r="AW518" s="13" t="s">
        <v>33</v>
      </c>
      <c r="AX518" s="13" t="s">
        <v>72</v>
      </c>
      <c r="AY518" s="217" t="s">
        <v>193</v>
      </c>
    </row>
    <row r="519" spans="1:65" s="14" customFormat="1">
      <c r="B519" s="218"/>
      <c r="C519" s="219"/>
      <c r="D519" s="209" t="s">
        <v>202</v>
      </c>
      <c r="E519" s="220" t="s">
        <v>19</v>
      </c>
      <c r="F519" s="221" t="s">
        <v>3758</v>
      </c>
      <c r="G519" s="219"/>
      <c r="H519" s="222">
        <v>16.75</v>
      </c>
      <c r="I519" s="223"/>
      <c r="J519" s="219"/>
      <c r="K519" s="219"/>
      <c r="L519" s="224"/>
      <c r="M519" s="225"/>
      <c r="N519" s="226"/>
      <c r="O519" s="226"/>
      <c r="P519" s="226"/>
      <c r="Q519" s="226"/>
      <c r="R519" s="226"/>
      <c r="S519" s="226"/>
      <c r="T519" s="227"/>
      <c r="AT519" s="228" t="s">
        <v>202</v>
      </c>
      <c r="AU519" s="228" t="s">
        <v>209</v>
      </c>
      <c r="AV519" s="14" t="s">
        <v>81</v>
      </c>
      <c r="AW519" s="14" t="s">
        <v>33</v>
      </c>
      <c r="AX519" s="14" t="s">
        <v>72</v>
      </c>
      <c r="AY519" s="228" t="s">
        <v>193</v>
      </c>
    </row>
    <row r="520" spans="1:65" s="15" customFormat="1">
      <c r="B520" s="229"/>
      <c r="C520" s="230"/>
      <c r="D520" s="209" t="s">
        <v>202</v>
      </c>
      <c r="E520" s="231" t="s">
        <v>19</v>
      </c>
      <c r="F520" s="232" t="s">
        <v>208</v>
      </c>
      <c r="G520" s="230"/>
      <c r="H520" s="233">
        <v>16.75</v>
      </c>
      <c r="I520" s="234"/>
      <c r="J520" s="230"/>
      <c r="K520" s="230"/>
      <c r="L520" s="235"/>
      <c r="M520" s="236"/>
      <c r="N520" s="237"/>
      <c r="O520" s="237"/>
      <c r="P520" s="237"/>
      <c r="Q520" s="237"/>
      <c r="R520" s="237"/>
      <c r="S520" s="237"/>
      <c r="T520" s="238"/>
      <c r="AT520" s="239" t="s">
        <v>202</v>
      </c>
      <c r="AU520" s="239" t="s">
        <v>209</v>
      </c>
      <c r="AV520" s="15" t="s">
        <v>209</v>
      </c>
      <c r="AW520" s="15" t="s">
        <v>33</v>
      </c>
      <c r="AX520" s="15" t="s">
        <v>79</v>
      </c>
      <c r="AY520" s="239" t="s">
        <v>193</v>
      </c>
    </row>
    <row r="521" spans="1:65" s="2" customFormat="1" ht="21.75" customHeight="1">
      <c r="A521" s="36"/>
      <c r="B521" s="37"/>
      <c r="C521" s="194" t="s">
        <v>687</v>
      </c>
      <c r="D521" s="194" t="s">
        <v>195</v>
      </c>
      <c r="E521" s="195" t="s">
        <v>763</v>
      </c>
      <c r="F521" s="196" t="s">
        <v>764</v>
      </c>
      <c r="G521" s="197" t="s">
        <v>391</v>
      </c>
      <c r="H521" s="198">
        <v>119.2</v>
      </c>
      <c r="I521" s="199"/>
      <c r="J521" s="200">
        <f>ROUND(I521*H521,2)</f>
        <v>0</v>
      </c>
      <c r="K521" s="196" t="s">
        <v>199</v>
      </c>
      <c r="L521" s="41"/>
      <c r="M521" s="201" t="s">
        <v>19</v>
      </c>
      <c r="N521" s="202" t="s">
        <v>43</v>
      </c>
      <c r="O521" s="66"/>
      <c r="P521" s="203">
        <f>O521*H521</f>
        <v>0</v>
      </c>
      <c r="Q521" s="203">
        <v>0</v>
      </c>
      <c r="R521" s="203">
        <f>Q521*H521</f>
        <v>0</v>
      </c>
      <c r="S521" s="203">
        <v>0</v>
      </c>
      <c r="T521" s="204">
        <f>S521*H521</f>
        <v>0</v>
      </c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R521" s="205" t="s">
        <v>200</v>
      </c>
      <c r="AT521" s="205" t="s">
        <v>195</v>
      </c>
      <c r="AU521" s="205" t="s">
        <v>209</v>
      </c>
      <c r="AY521" s="19" t="s">
        <v>193</v>
      </c>
      <c r="BE521" s="206">
        <f>IF(N521="základní",J521,0)</f>
        <v>0</v>
      </c>
      <c r="BF521" s="206">
        <f>IF(N521="snížená",J521,0)</f>
        <v>0</v>
      </c>
      <c r="BG521" s="206">
        <f>IF(N521="zákl. přenesená",J521,0)</f>
        <v>0</v>
      </c>
      <c r="BH521" s="206">
        <f>IF(N521="sníž. přenesená",J521,0)</f>
        <v>0</v>
      </c>
      <c r="BI521" s="206">
        <f>IF(N521="nulová",J521,0)</f>
        <v>0</v>
      </c>
      <c r="BJ521" s="19" t="s">
        <v>79</v>
      </c>
      <c r="BK521" s="206">
        <f>ROUND(I521*H521,2)</f>
        <v>0</v>
      </c>
      <c r="BL521" s="19" t="s">
        <v>200</v>
      </c>
      <c r="BM521" s="205" t="s">
        <v>765</v>
      </c>
    </row>
    <row r="522" spans="1:65" s="13" customFormat="1">
      <c r="B522" s="207"/>
      <c r="C522" s="208"/>
      <c r="D522" s="209" t="s">
        <v>202</v>
      </c>
      <c r="E522" s="210" t="s">
        <v>19</v>
      </c>
      <c r="F522" s="211" t="s">
        <v>766</v>
      </c>
      <c r="G522" s="208"/>
      <c r="H522" s="210" t="s">
        <v>19</v>
      </c>
      <c r="I522" s="212"/>
      <c r="J522" s="208"/>
      <c r="K522" s="208"/>
      <c r="L522" s="213"/>
      <c r="M522" s="214"/>
      <c r="N522" s="215"/>
      <c r="O522" s="215"/>
      <c r="P522" s="215"/>
      <c r="Q522" s="215"/>
      <c r="R522" s="215"/>
      <c r="S522" s="215"/>
      <c r="T522" s="216"/>
      <c r="AT522" s="217" t="s">
        <v>202</v>
      </c>
      <c r="AU522" s="217" t="s">
        <v>209</v>
      </c>
      <c r="AV522" s="13" t="s">
        <v>79</v>
      </c>
      <c r="AW522" s="13" t="s">
        <v>33</v>
      </c>
      <c r="AX522" s="13" t="s">
        <v>72</v>
      </c>
      <c r="AY522" s="217" t="s">
        <v>193</v>
      </c>
    </row>
    <row r="523" spans="1:65" s="14" customFormat="1">
      <c r="B523" s="218"/>
      <c r="C523" s="219"/>
      <c r="D523" s="209" t="s">
        <v>202</v>
      </c>
      <c r="E523" s="220" t="s">
        <v>19</v>
      </c>
      <c r="F523" s="221" t="s">
        <v>3760</v>
      </c>
      <c r="G523" s="219"/>
      <c r="H523" s="222">
        <v>59.6</v>
      </c>
      <c r="I523" s="223"/>
      <c r="J523" s="219"/>
      <c r="K523" s="219"/>
      <c r="L523" s="224"/>
      <c r="M523" s="225"/>
      <c r="N523" s="226"/>
      <c r="O523" s="226"/>
      <c r="P523" s="226"/>
      <c r="Q523" s="226"/>
      <c r="R523" s="226"/>
      <c r="S523" s="226"/>
      <c r="T523" s="227"/>
      <c r="AT523" s="228" t="s">
        <v>202</v>
      </c>
      <c r="AU523" s="228" t="s">
        <v>209</v>
      </c>
      <c r="AV523" s="14" t="s">
        <v>81</v>
      </c>
      <c r="AW523" s="14" t="s">
        <v>33</v>
      </c>
      <c r="AX523" s="14" t="s">
        <v>72</v>
      </c>
      <c r="AY523" s="228" t="s">
        <v>193</v>
      </c>
    </row>
    <row r="524" spans="1:65" s="13" customFormat="1">
      <c r="B524" s="207"/>
      <c r="C524" s="208"/>
      <c r="D524" s="209" t="s">
        <v>202</v>
      </c>
      <c r="E524" s="210" t="s">
        <v>19</v>
      </c>
      <c r="F524" s="211" t="s">
        <v>769</v>
      </c>
      <c r="G524" s="208"/>
      <c r="H524" s="210" t="s">
        <v>19</v>
      </c>
      <c r="I524" s="212"/>
      <c r="J524" s="208"/>
      <c r="K524" s="208"/>
      <c r="L524" s="213"/>
      <c r="M524" s="214"/>
      <c r="N524" s="215"/>
      <c r="O524" s="215"/>
      <c r="P524" s="215"/>
      <c r="Q524" s="215"/>
      <c r="R524" s="215"/>
      <c r="S524" s="215"/>
      <c r="T524" s="216"/>
      <c r="AT524" s="217" t="s">
        <v>202</v>
      </c>
      <c r="AU524" s="217" t="s">
        <v>209</v>
      </c>
      <c r="AV524" s="13" t="s">
        <v>79</v>
      </c>
      <c r="AW524" s="13" t="s">
        <v>33</v>
      </c>
      <c r="AX524" s="13" t="s">
        <v>72</v>
      </c>
      <c r="AY524" s="217" t="s">
        <v>193</v>
      </c>
    </row>
    <row r="525" spans="1:65" s="14" customFormat="1">
      <c r="B525" s="218"/>
      <c r="C525" s="219"/>
      <c r="D525" s="209" t="s">
        <v>202</v>
      </c>
      <c r="E525" s="220" t="s">
        <v>19</v>
      </c>
      <c r="F525" s="221" t="s">
        <v>3760</v>
      </c>
      <c r="G525" s="219"/>
      <c r="H525" s="222">
        <v>59.6</v>
      </c>
      <c r="I525" s="223"/>
      <c r="J525" s="219"/>
      <c r="K525" s="219"/>
      <c r="L525" s="224"/>
      <c r="M525" s="225"/>
      <c r="N525" s="226"/>
      <c r="O525" s="226"/>
      <c r="P525" s="226"/>
      <c r="Q525" s="226"/>
      <c r="R525" s="226"/>
      <c r="S525" s="226"/>
      <c r="T525" s="227"/>
      <c r="AT525" s="228" t="s">
        <v>202</v>
      </c>
      <c r="AU525" s="228" t="s">
        <v>209</v>
      </c>
      <c r="AV525" s="14" t="s">
        <v>81</v>
      </c>
      <c r="AW525" s="14" t="s">
        <v>33</v>
      </c>
      <c r="AX525" s="14" t="s">
        <v>72</v>
      </c>
      <c r="AY525" s="228" t="s">
        <v>193</v>
      </c>
    </row>
    <row r="526" spans="1:65" s="15" customFormat="1">
      <c r="B526" s="229"/>
      <c r="C526" s="230"/>
      <c r="D526" s="209" t="s">
        <v>202</v>
      </c>
      <c r="E526" s="231" t="s">
        <v>19</v>
      </c>
      <c r="F526" s="232" t="s">
        <v>208</v>
      </c>
      <c r="G526" s="230"/>
      <c r="H526" s="233">
        <v>119.2</v>
      </c>
      <c r="I526" s="234"/>
      <c r="J526" s="230"/>
      <c r="K526" s="230"/>
      <c r="L526" s="235"/>
      <c r="M526" s="236"/>
      <c r="N526" s="237"/>
      <c r="O526" s="237"/>
      <c r="P526" s="237"/>
      <c r="Q526" s="237"/>
      <c r="R526" s="237"/>
      <c r="S526" s="237"/>
      <c r="T526" s="238"/>
      <c r="AT526" s="239" t="s">
        <v>202</v>
      </c>
      <c r="AU526" s="239" t="s">
        <v>209</v>
      </c>
      <c r="AV526" s="15" t="s">
        <v>209</v>
      </c>
      <c r="AW526" s="15" t="s">
        <v>33</v>
      </c>
      <c r="AX526" s="15" t="s">
        <v>79</v>
      </c>
      <c r="AY526" s="239" t="s">
        <v>193</v>
      </c>
    </row>
    <row r="527" spans="1:65" s="2" customFormat="1" ht="16.5" customHeight="1">
      <c r="A527" s="36"/>
      <c r="B527" s="37"/>
      <c r="C527" s="251" t="s">
        <v>705</v>
      </c>
      <c r="D527" s="251" t="s">
        <v>451</v>
      </c>
      <c r="E527" s="252" t="s">
        <v>771</v>
      </c>
      <c r="F527" s="253" t="s">
        <v>772</v>
      </c>
      <c r="G527" s="254" t="s">
        <v>391</v>
      </c>
      <c r="H527" s="255">
        <v>125.16</v>
      </c>
      <c r="I527" s="256"/>
      <c r="J527" s="257">
        <f>ROUND(I527*H527,2)</f>
        <v>0</v>
      </c>
      <c r="K527" s="253" t="s">
        <v>199</v>
      </c>
      <c r="L527" s="258"/>
      <c r="M527" s="259" t="s">
        <v>19</v>
      </c>
      <c r="N527" s="260" t="s">
        <v>43</v>
      </c>
      <c r="O527" s="66"/>
      <c r="P527" s="203">
        <f>O527*H527</f>
        <v>0</v>
      </c>
      <c r="Q527" s="203">
        <v>4.0000000000000003E-5</v>
      </c>
      <c r="R527" s="203">
        <f>Q527*H527</f>
        <v>5.0064000000000003E-3</v>
      </c>
      <c r="S527" s="203">
        <v>0</v>
      </c>
      <c r="T527" s="204">
        <f>S527*H527</f>
        <v>0</v>
      </c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R527" s="205" t="s">
        <v>258</v>
      </c>
      <c r="AT527" s="205" t="s">
        <v>451</v>
      </c>
      <c r="AU527" s="205" t="s">
        <v>209</v>
      </c>
      <c r="AY527" s="19" t="s">
        <v>193</v>
      </c>
      <c r="BE527" s="206">
        <f>IF(N527="základní",J527,0)</f>
        <v>0</v>
      </c>
      <c r="BF527" s="206">
        <f>IF(N527="snížená",J527,0)</f>
        <v>0</v>
      </c>
      <c r="BG527" s="206">
        <f>IF(N527="zákl. přenesená",J527,0)</f>
        <v>0</v>
      </c>
      <c r="BH527" s="206">
        <f>IF(N527="sníž. přenesená",J527,0)</f>
        <v>0</v>
      </c>
      <c r="BI527" s="206">
        <f>IF(N527="nulová",J527,0)</f>
        <v>0</v>
      </c>
      <c r="BJ527" s="19" t="s">
        <v>79</v>
      </c>
      <c r="BK527" s="206">
        <f>ROUND(I527*H527,2)</f>
        <v>0</v>
      </c>
      <c r="BL527" s="19" t="s">
        <v>200</v>
      </c>
      <c r="BM527" s="205" t="s">
        <v>773</v>
      </c>
    </row>
    <row r="528" spans="1:65" s="14" customFormat="1">
      <c r="B528" s="218"/>
      <c r="C528" s="219"/>
      <c r="D528" s="209" t="s">
        <v>202</v>
      </c>
      <c r="E528" s="219"/>
      <c r="F528" s="221" t="s">
        <v>3761</v>
      </c>
      <c r="G528" s="219"/>
      <c r="H528" s="222">
        <v>125.16</v>
      </c>
      <c r="I528" s="223"/>
      <c r="J528" s="219"/>
      <c r="K528" s="219"/>
      <c r="L528" s="224"/>
      <c r="M528" s="225"/>
      <c r="N528" s="226"/>
      <c r="O528" s="226"/>
      <c r="P528" s="226"/>
      <c r="Q528" s="226"/>
      <c r="R528" s="226"/>
      <c r="S528" s="226"/>
      <c r="T528" s="227"/>
      <c r="AT528" s="228" t="s">
        <v>202</v>
      </c>
      <c r="AU528" s="228" t="s">
        <v>209</v>
      </c>
      <c r="AV528" s="14" t="s">
        <v>81</v>
      </c>
      <c r="AW528" s="14" t="s">
        <v>4</v>
      </c>
      <c r="AX528" s="14" t="s">
        <v>79</v>
      </c>
      <c r="AY528" s="228" t="s">
        <v>193</v>
      </c>
    </row>
    <row r="529" spans="1:65" s="2" customFormat="1" ht="21.75" customHeight="1">
      <c r="A529" s="36"/>
      <c r="B529" s="37"/>
      <c r="C529" s="194" t="s">
        <v>709</v>
      </c>
      <c r="D529" s="194" t="s">
        <v>195</v>
      </c>
      <c r="E529" s="195" t="s">
        <v>776</v>
      </c>
      <c r="F529" s="196" t="s">
        <v>777</v>
      </c>
      <c r="G529" s="197" t="s">
        <v>305</v>
      </c>
      <c r="H529" s="198">
        <v>67</v>
      </c>
      <c r="I529" s="199"/>
      <c r="J529" s="200">
        <f>ROUND(I529*H529,2)</f>
        <v>0</v>
      </c>
      <c r="K529" s="196" t="s">
        <v>199</v>
      </c>
      <c r="L529" s="41"/>
      <c r="M529" s="201" t="s">
        <v>19</v>
      </c>
      <c r="N529" s="202" t="s">
        <v>43</v>
      </c>
      <c r="O529" s="66"/>
      <c r="P529" s="203">
        <f>O529*H529</f>
        <v>0</v>
      </c>
      <c r="Q529" s="203">
        <v>8.3499999999999998E-3</v>
      </c>
      <c r="R529" s="203">
        <f>Q529*H529</f>
        <v>0.55945</v>
      </c>
      <c r="S529" s="203">
        <v>0</v>
      </c>
      <c r="T529" s="204">
        <f>S529*H529</f>
        <v>0</v>
      </c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R529" s="205" t="s">
        <v>200</v>
      </c>
      <c r="AT529" s="205" t="s">
        <v>195</v>
      </c>
      <c r="AU529" s="205" t="s">
        <v>209</v>
      </c>
      <c r="AY529" s="19" t="s">
        <v>193</v>
      </c>
      <c r="BE529" s="206">
        <f>IF(N529="základní",J529,0)</f>
        <v>0</v>
      </c>
      <c r="BF529" s="206">
        <f>IF(N529="snížená",J529,0)</f>
        <v>0</v>
      </c>
      <c r="BG529" s="206">
        <f>IF(N529="zákl. přenesená",J529,0)</f>
        <v>0</v>
      </c>
      <c r="BH529" s="206">
        <f>IF(N529="sníž. přenesená",J529,0)</f>
        <v>0</v>
      </c>
      <c r="BI529" s="206">
        <f>IF(N529="nulová",J529,0)</f>
        <v>0</v>
      </c>
      <c r="BJ529" s="19" t="s">
        <v>79</v>
      </c>
      <c r="BK529" s="206">
        <f>ROUND(I529*H529,2)</f>
        <v>0</v>
      </c>
      <c r="BL529" s="19" t="s">
        <v>200</v>
      </c>
      <c r="BM529" s="205" t="s">
        <v>778</v>
      </c>
    </row>
    <row r="530" spans="1:65" s="13" customFormat="1">
      <c r="B530" s="207"/>
      <c r="C530" s="208"/>
      <c r="D530" s="209" t="s">
        <v>202</v>
      </c>
      <c r="E530" s="210" t="s">
        <v>19</v>
      </c>
      <c r="F530" s="211" t="s">
        <v>779</v>
      </c>
      <c r="G530" s="208"/>
      <c r="H530" s="210" t="s">
        <v>19</v>
      </c>
      <c r="I530" s="212"/>
      <c r="J530" s="208"/>
      <c r="K530" s="208"/>
      <c r="L530" s="213"/>
      <c r="M530" s="214"/>
      <c r="N530" s="215"/>
      <c r="O530" s="215"/>
      <c r="P530" s="215"/>
      <c r="Q530" s="215"/>
      <c r="R530" s="215"/>
      <c r="S530" s="215"/>
      <c r="T530" s="216"/>
      <c r="AT530" s="217" t="s">
        <v>202</v>
      </c>
      <c r="AU530" s="217" t="s">
        <v>209</v>
      </c>
      <c r="AV530" s="13" t="s">
        <v>79</v>
      </c>
      <c r="AW530" s="13" t="s">
        <v>33</v>
      </c>
      <c r="AX530" s="13" t="s">
        <v>72</v>
      </c>
      <c r="AY530" s="217" t="s">
        <v>193</v>
      </c>
    </row>
    <row r="531" spans="1:65" s="14" customFormat="1">
      <c r="B531" s="218"/>
      <c r="C531" s="219"/>
      <c r="D531" s="209" t="s">
        <v>202</v>
      </c>
      <c r="E531" s="220" t="s">
        <v>19</v>
      </c>
      <c r="F531" s="221" t="s">
        <v>3762</v>
      </c>
      <c r="G531" s="219"/>
      <c r="H531" s="222">
        <v>67</v>
      </c>
      <c r="I531" s="223"/>
      <c r="J531" s="219"/>
      <c r="K531" s="219"/>
      <c r="L531" s="224"/>
      <c r="M531" s="225"/>
      <c r="N531" s="226"/>
      <c r="O531" s="226"/>
      <c r="P531" s="226"/>
      <c r="Q531" s="226"/>
      <c r="R531" s="226"/>
      <c r="S531" s="226"/>
      <c r="T531" s="227"/>
      <c r="AT531" s="228" t="s">
        <v>202</v>
      </c>
      <c r="AU531" s="228" t="s">
        <v>209</v>
      </c>
      <c r="AV531" s="14" t="s">
        <v>81</v>
      </c>
      <c r="AW531" s="14" t="s">
        <v>33</v>
      </c>
      <c r="AX531" s="14" t="s">
        <v>72</v>
      </c>
      <c r="AY531" s="228" t="s">
        <v>193</v>
      </c>
    </row>
    <row r="532" spans="1:65" s="15" customFormat="1">
      <c r="B532" s="229"/>
      <c r="C532" s="230"/>
      <c r="D532" s="209" t="s">
        <v>202</v>
      </c>
      <c r="E532" s="231" t="s">
        <v>19</v>
      </c>
      <c r="F532" s="232" t="s">
        <v>208</v>
      </c>
      <c r="G532" s="230"/>
      <c r="H532" s="233">
        <v>67</v>
      </c>
      <c r="I532" s="234"/>
      <c r="J532" s="230"/>
      <c r="K532" s="230"/>
      <c r="L532" s="235"/>
      <c r="M532" s="236"/>
      <c r="N532" s="237"/>
      <c r="O532" s="237"/>
      <c r="P532" s="237"/>
      <c r="Q532" s="237"/>
      <c r="R532" s="237"/>
      <c r="S532" s="237"/>
      <c r="T532" s="238"/>
      <c r="AT532" s="239" t="s">
        <v>202</v>
      </c>
      <c r="AU532" s="239" t="s">
        <v>209</v>
      </c>
      <c r="AV532" s="15" t="s">
        <v>209</v>
      </c>
      <c r="AW532" s="15" t="s">
        <v>33</v>
      </c>
      <c r="AX532" s="15" t="s">
        <v>79</v>
      </c>
      <c r="AY532" s="239" t="s">
        <v>193</v>
      </c>
    </row>
    <row r="533" spans="1:65" s="2" customFormat="1" ht="16.5" customHeight="1">
      <c r="A533" s="36"/>
      <c r="B533" s="37"/>
      <c r="C533" s="251" t="s">
        <v>715</v>
      </c>
      <c r="D533" s="251" t="s">
        <v>451</v>
      </c>
      <c r="E533" s="252" t="s">
        <v>782</v>
      </c>
      <c r="F533" s="253" t="s">
        <v>783</v>
      </c>
      <c r="G533" s="254" t="s">
        <v>305</v>
      </c>
      <c r="H533" s="255">
        <v>70.349999999999994</v>
      </c>
      <c r="I533" s="256"/>
      <c r="J533" s="257">
        <f>ROUND(I533*H533,2)</f>
        <v>0</v>
      </c>
      <c r="K533" s="253" t="s">
        <v>199</v>
      </c>
      <c r="L533" s="258"/>
      <c r="M533" s="259" t="s">
        <v>19</v>
      </c>
      <c r="N533" s="260" t="s">
        <v>43</v>
      </c>
      <c r="O533" s="66"/>
      <c r="P533" s="203">
        <f>O533*H533</f>
        <v>0</v>
      </c>
      <c r="Q533" s="203">
        <v>1.9400000000000001E-3</v>
      </c>
      <c r="R533" s="203">
        <f>Q533*H533</f>
        <v>0.13647899999999999</v>
      </c>
      <c r="S533" s="203">
        <v>0</v>
      </c>
      <c r="T533" s="204">
        <f>S533*H533</f>
        <v>0</v>
      </c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R533" s="205" t="s">
        <v>258</v>
      </c>
      <c r="AT533" s="205" t="s">
        <v>451</v>
      </c>
      <c r="AU533" s="205" t="s">
        <v>209</v>
      </c>
      <c r="AY533" s="19" t="s">
        <v>193</v>
      </c>
      <c r="BE533" s="206">
        <f>IF(N533="základní",J533,0)</f>
        <v>0</v>
      </c>
      <c r="BF533" s="206">
        <f>IF(N533="snížená",J533,0)</f>
        <v>0</v>
      </c>
      <c r="BG533" s="206">
        <f>IF(N533="zákl. přenesená",J533,0)</f>
        <v>0</v>
      </c>
      <c r="BH533" s="206">
        <f>IF(N533="sníž. přenesená",J533,0)</f>
        <v>0</v>
      </c>
      <c r="BI533" s="206">
        <f>IF(N533="nulová",J533,0)</f>
        <v>0</v>
      </c>
      <c r="BJ533" s="19" t="s">
        <v>79</v>
      </c>
      <c r="BK533" s="206">
        <f>ROUND(I533*H533,2)</f>
        <v>0</v>
      </c>
      <c r="BL533" s="19" t="s">
        <v>200</v>
      </c>
      <c r="BM533" s="205" t="s">
        <v>784</v>
      </c>
    </row>
    <row r="534" spans="1:65" s="14" customFormat="1">
      <c r="B534" s="218"/>
      <c r="C534" s="219"/>
      <c r="D534" s="209" t="s">
        <v>202</v>
      </c>
      <c r="E534" s="219"/>
      <c r="F534" s="221" t="s">
        <v>3763</v>
      </c>
      <c r="G534" s="219"/>
      <c r="H534" s="222">
        <v>70.349999999999994</v>
      </c>
      <c r="I534" s="223"/>
      <c r="J534" s="219"/>
      <c r="K534" s="219"/>
      <c r="L534" s="224"/>
      <c r="M534" s="225"/>
      <c r="N534" s="226"/>
      <c r="O534" s="226"/>
      <c r="P534" s="226"/>
      <c r="Q534" s="226"/>
      <c r="R534" s="226"/>
      <c r="S534" s="226"/>
      <c r="T534" s="227"/>
      <c r="AT534" s="228" t="s">
        <v>202</v>
      </c>
      <c r="AU534" s="228" t="s">
        <v>209</v>
      </c>
      <c r="AV534" s="14" t="s">
        <v>81</v>
      </c>
      <c r="AW534" s="14" t="s">
        <v>4</v>
      </c>
      <c r="AX534" s="14" t="s">
        <v>79</v>
      </c>
      <c r="AY534" s="228" t="s">
        <v>193</v>
      </c>
    </row>
    <row r="535" spans="1:65" s="2" customFormat="1" ht="21.75" customHeight="1">
      <c r="A535" s="36"/>
      <c r="B535" s="37"/>
      <c r="C535" s="194" t="s">
        <v>720</v>
      </c>
      <c r="D535" s="194" t="s">
        <v>195</v>
      </c>
      <c r="E535" s="195" t="s">
        <v>787</v>
      </c>
      <c r="F535" s="196" t="s">
        <v>788</v>
      </c>
      <c r="G535" s="197" t="s">
        <v>305</v>
      </c>
      <c r="H535" s="198">
        <v>35.354999999999997</v>
      </c>
      <c r="I535" s="199"/>
      <c r="J535" s="200">
        <f>ROUND(I535*H535,2)</f>
        <v>0</v>
      </c>
      <c r="K535" s="196" t="s">
        <v>199</v>
      </c>
      <c r="L535" s="41"/>
      <c r="M535" s="201" t="s">
        <v>19</v>
      </c>
      <c r="N535" s="202" t="s">
        <v>43</v>
      </c>
      <c r="O535" s="66"/>
      <c r="P535" s="203">
        <f>O535*H535</f>
        <v>0</v>
      </c>
      <c r="Q535" s="203">
        <v>0</v>
      </c>
      <c r="R535" s="203">
        <f>Q535*H535</f>
        <v>0</v>
      </c>
      <c r="S535" s="203">
        <v>0</v>
      </c>
      <c r="T535" s="204">
        <f>S535*H535</f>
        <v>0</v>
      </c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R535" s="205" t="s">
        <v>200</v>
      </c>
      <c r="AT535" s="205" t="s">
        <v>195</v>
      </c>
      <c r="AU535" s="205" t="s">
        <v>209</v>
      </c>
      <c r="AY535" s="19" t="s">
        <v>193</v>
      </c>
      <c r="BE535" s="206">
        <f>IF(N535="základní",J535,0)</f>
        <v>0</v>
      </c>
      <c r="BF535" s="206">
        <f>IF(N535="snížená",J535,0)</f>
        <v>0</v>
      </c>
      <c r="BG535" s="206">
        <f>IF(N535="zákl. přenesená",J535,0)</f>
        <v>0</v>
      </c>
      <c r="BH535" s="206">
        <f>IF(N535="sníž. přenesená",J535,0)</f>
        <v>0</v>
      </c>
      <c r="BI535" s="206">
        <f>IF(N535="nulová",J535,0)</f>
        <v>0</v>
      </c>
      <c r="BJ535" s="19" t="s">
        <v>79</v>
      </c>
      <c r="BK535" s="206">
        <f>ROUND(I535*H535,2)</f>
        <v>0</v>
      </c>
      <c r="BL535" s="19" t="s">
        <v>200</v>
      </c>
      <c r="BM535" s="205" t="s">
        <v>789</v>
      </c>
    </row>
    <row r="536" spans="1:65" s="13" customFormat="1">
      <c r="B536" s="207"/>
      <c r="C536" s="208"/>
      <c r="D536" s="209" t="s">
        <v>202</v>
      </c>
      <c r="E536" s="210" t="s">
        <v>19</v>
      </c>
      <c r="F536" s="211" t="s">
        <v>790</v>
      </c>
      <c r="G536" s="208"/>
      <c r="H536" s="210" t="s">
        <v>19</v>
      </c>
      <c r="I536" s="212"/>
      <c r="J536" s="208"/>
      <c r="K536" s="208"/>
      <c r="L536" s="213"/>
      <c r="M536" s="214"/>
      <c r="N536" s="215"/>
      <c r="O536" s="215"/>
      <c r="P536" s="215"/>
      <c r="Q536" s="215"/>
      <c r="R536" s="215"/>
      <c r="S536" s="215"/>
      <c r="T536" s="216"/>
      <c r="AT536" s="217" t="s">
        <v>202</v>
      </c>
      <c r="AU536" s="217" t="s">
        <v>209</v>
      </c>
      <c r="AV536" s="13" t="s">
        <v>79</v>
      </c>
      <c r="AW536" s="13" t="s">
        <v>33</v>
      </c>
      <c r="AX536" s="13" t="s">
        <v>72</v>
      </c>
      <c r="AY536" s="217" t="s">
        <v>193</v>
      </c>
    </row>
    <row r="537" spans="1:65" s="14" customFormat="1">
      <c r="B537" s="218"/>
      <c r="C537" s="219"/>
      <c r="D537" s="209" t="s">
        <v>202</v>
      </c>
      <c r="E537" s="220" t="s">
        <v>19</v>
      </c>
      <c r="F537" s="221" t="s">
        <v>3764</v>
      </c>
      <c r="G537" s="219"/>
      <c r="H537" s="222">
        <v>29.72</v>
      </c>
      <c r="I537" s="223"/>
      <c r="J537" s="219"/>
      <c r="K537" s="219"/>
      <c r="L537" s="224"/>
      <c r="M537" s="225"/>
      <c r="N537" s="226"/>
      <c r="O537" s="226"/>
      <c r="P537" s="226"/>
      <c r="Q537" s="226"/>
      <c r="R537" s="226"/>
      <c r="S537" s="226"/>
      <c r="T537" s="227"/>
      <c r="AT537" s="228" t="s">
        <v>202</v>
      </c>
      <c r="AU537" s="228" t="s">
        <v>209</v>
      </c>
      <c r="AV537" s="14" t="s">
        <v>81</v>
      </c>
      <c r="AW537" s="14" t="s">
        <v>33</v>
      </c>
      <c r="AX537" s="14" t="s">
        <v>72</v>
      </c>
      <c r="AY537" s="228" t="s">
        <v>193</v>
      </c>
    </row>
    <row r="538" spans="1:65" s="13" customFormat="1">
      <c r="B538" s="207"/>
      <c r="C538" s="208"/>
      <c r="D538" s="209" t="s">
        <v>202</v>
      </c>
      <c r="E538" s="210" t="s">
        <v>19</v>
      </c>
      <c r="F538" s="211" t="s">
        <v>793</v>
      </c>
      <c r="G538" s="208"/>
      <c r="H538" s="210" t="s">
        <v>19</v>
      </c>
      <c r="I538" s="212"/>
      <c r="J538" s="208"/>
      <c r="K538" s="208"/>
      <c r="L538" s="213"/>
      <c r="M538" s="214"/>
      <c r="N538" s="215"/>
      <c r="O538" s="215"/>
      <c r="P538" s="215"/>
      <c r="Q538" s="215"/>
      <c r="R538" s="215"/>
      <c r="S538" s="215"/>
      <c r="T538" s="216"/>
      <c r="AT538" s="217" t="s">
        <v>202</v>
      </c>
      <c r="AU538" s="217" t="s">
        <v>209</v>
      </c>
      <c r="AV538" s="13" t="s">
        <v>79</v>
      </c>
      <c r="AW538" s="13" t="s">
        <v>33</v>
      </c>
      <c r="AX538" s="13" t="s">
        <v>72</v>
      </c>
      <c r="AY538" s="217" t="s">
        <v>193</v>
      </c>
    </row>
    <row r="539" spans="1:65" s="14" customFormat="1">
      <c r="B539" s="218"/>
      <c r="C539" s="219"/>
      <c r="D539" s="209" t="s">
        <v>202</v>
      </c>
      <c r="E539" s="220" t="s">
        <v>19</v>
      </c>
      <c r="F539" s="221" t="s">
        <v>3765</v>
      </c>
      <c r="G539" s="219"/>
      <c r="H539" s="222">
        <v>5.6349999999999998</v>
      </c>
      <c r="I539" s="223"/>
      <c r="J539" s="219"/>
      <c r="K539" s="219"/>
      <c r="L539" s="224"/>
      <c r="M539" s="225"/>
      <c r="N539" s="226"/>
      <c r="O539" s="226"/>
      <c r="P539" s="226"/>
      <c r="Q539" s="226"/>
      <c r="R539" s="226"/>
      <c r="S539" s="226"/>
      <c r="T539" s="227"/>
      <c r="AT539" s="228" t="s">
        <v>202</v>
      </c>
      <c r="AU539" s="228" t="s">
        <v>209</v>
      </c>
      <c r="AV539" s="14" t="s">
        <v>81</v>
      </c>
      <c r="AW539" s="14" t="s">
        <v>33</v>
      </c>
      <c r="AX539" s="14" t="s">
        <v>72</v>
      </c>
      <c r="AY539" s="228" t="s">
        <v>193</v>
      </c>
    </row>
    <row r="540" spans="1:65" s="15" customFormat="1">
      <c r="B540" s="229"/>
      <c r="C540" s="230"/>
      <c r="D540" s="209" t="s">
        <v>202</v>
      </c>
      <c r="E540" s="231" t="s">
        <v>19</v>
      </c>
      <c r="F540" s="232" t="s">
        <v>208</v>
      </c>
      <c r="G540" s="230"/>
      <c r="H540" s="233">
        <v>35.354999999999997</v>
      </c>
      <c r="I540" s="234"/>
      <c r="J540" s="230"/>
      <c r="K540" s="230"/>
      <c r="L540" s="235"/>
      <c r="M540" s="236"/>
      <c r="N540" s="237"/>
      <c r="O540" s="237"/>
      <c r="P540" s="237"/>
      <c r="Q540" s="237"/>
      <c r="R540" s="237"/>
      <c r="S540" s="237"/>
      <c r="T540" s="238"/>
      <c r="AT540" s="239" t="s">
        <v>202</v>
      </c>
      <c r="AU540" s="239" t="s">
        <v>209</v>
      </c>
      <c r="AV540" s="15" t="s">
        <v>209</v>
      </c>
      <c r="AW540" s="15" t="s">
        <v>33</v>
      </c>
      <c r="AX540" s="15" t="s">
        <v>79</v>
      </c>
      <c r="AY540" s="239" t="s">
        <v>193</v>
      </c>
    </row>
    <row r="541" spans="1:65" s="2" customFormat="1" ht="16.5" customHeight="1">
      <c r="A541" s="36"/>
      <c r="B541" s="37"/>
      <c r="C541" s="194" t="s">
        <v>725</v>
      </c>
      <c r="D541" s="194" t="s">
        <v>195</v>
      </c>
      <c r="E541" s="195" t="s">
        <v>796</v>
      </c>
      <c r="F541" s="196" t="s">
        <v>797</v>
      </c>
      <c r="G541" s="197" t="s">
        <v>391</v>
      </c>
      <c r="H541" s="198">
        <v>92</v>
      </c>
      <c r="I541" s="199"/>
      <c r="J541" s="200">
        <f>ROUND(I541*H541,2)</f>
        <v>0</v>
      </c>
      <c r="K541" s="196" t="s">
        <v>199</v>
      </c>
      <c r="L541" s="41"/>
      <c r="M541" s="201" t="s">
        <v>19</v>
      </c>
      <c r="N541" s="202" t="s">
        <v>43</v>
      </c>
      <c r="O541" s="66"/>
      <c r="P541" s="203">
        <f>O541*H541</f>
        <v>0</v>
      </c>
      <c r="Q541" s="203">
        <v>0</v>
      </c>
      <c r="R541" s="203">
        <f>Q541*H541</f>
        <v>0</v>
      </c>
      <c r="S541" s="203">
        <v>0</v>
      </c>
      <c r="T541" s="204">
        <f>S541*H541</f>
        <v>0</v>
      </c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R541" s="205" t="s">
        <v>200</v>
      </c>
      <c r="AT541" s="205" t="s">
        <v>195</v>
      </c>
      <c r="AU541" s="205" t="s">
        <v>209</v>
      </c>
      <c r="AY541" s="19" t="s">
        <v>193</v>
      </c>
      <c r="BE541" s="206">
        <f>IF(N541="základní",J541,0)</f>
        <v>0</v>
      </c>
      <c r="BF541" s="206">
        <f>IF(N541="snížená",J541,0)</f>
        <v>0</v>
      </c>
      <c r="BG541" s="206">
        <f>IF(N541="zákl. přenesená",J541,0)</f>
        <v>0</v>
      </c>
      <c r="BH541" s="206">
        <f>IF(N541="sníž. přenesená",J541,0)</f>
        <v>0</v>
      </c>
      <c r="BI541" s="206">
        <f>IF(N541="nulová",J541,0)</f>
        <v>0</v>
      </c>
      <c r="BJ541" s="19" t="s">
        <v>79</v>
      </c>
      <c r="BK541" s="206">
        <f>ROUND(I541*H541,2)</f>
        <v>0</v>
      </c>
      <c r="BL541" s="19" t="s">
        <v>200</v>
      </c>
      <c r="BM541" s="205" t="s">
        <v>798</v>
      </c>
    </row>
    <row r="542" spans="1:65" s="13" customFormat="1">
      <c r="B542" s="207"/>
      <c r="C542" s="208"/>
      <c r="D542" s="209" t="s">
        <v>202</v>
      </c>
      <c r="E542" s="210" t="s">
        <v>19</v>
      </c>
      <c r="F542" s="211" t="s">
        <v>799</v>
      </c>
      <c r="G542" s="208"/>
      <c r="H542" s="210" t="s">
        <v>19</v>
      </c>
      <c r="I542" s="212"/>
      <c r="J542" s="208"/>
      <c r="K542" s="208"/>
      <c r="L542" s="213"/>
      <c r="M542" s="214"/>
      <c r="N542" s="215"/>
      <c r="O542" s="215"/>
      <c r="P542" s="215"/>
      <c r="Q542" s="215"/>
      <c r="R542" s="215"/>
      <c r="S542" s="215"/>
      <c r="T542" s="216"/>
      <c r="AT542" s="217" t="s">
        <v>202</v>
      </c>
      <c r="AU542" s="217" t="s">
        <v>209</v>
      </c>
      <c r="AV542" s="13" t="s">
        <v>79</v>
      </c>
      <c r="AW542" s="13" t="s">
        <v>33</v>
      </c>
      <c r="AX542" s="13" t="s">
        <v>72</v>
      </c>
      <c r="AY542" s="217" t="s">
        <v>193</v>
      </c>
    </row>
    <row r="543" spans="1:65" s="14" customFormat="1">
      <c r="B543" s="218"/>
      <c r="C543" s="219"/>
      <c r="D543" s="209" t="s">
        <v>202</v>
      </c>
      <c r="E543" s="220" t="s">
        <v>19</v>
      </c>
      <c r="F543" s="221" t="s">
        <v>3766</v>
      </c>
      <c r="G543" s="219"/>
      <c r="H543" s="222">
        <v>60</v>
      </c>
      <c r="I543" s="223"/>
      <c r="J543" s="219"/>
      <c r="K543" s="219"/>
      <c r="L543" s="224"/>
      <c r="M543" s="225"/>
      <c r="N543" s="226"/>
      <c r="O543" s="226"/>
      <c r="P543" s="226"/>
      <c r="Q543" s="226"/>
      <c r="R543" s="226"/>
      <c r="S543" s="226"/>
      <c r="T543" s="227"/>
      <c r="AT543" s="228" t="s">
        <v>202</v>
      </c>
      <c r="AU543" s="228" t="s">
        <v>209</v>
      </c>
      <c r="AV543" s="14" t="s">
        <v>81</v>
      </c>
      <c r="AW543" s="14" t="s">
        <v>33</v>
      </c>
      <c r="AX543" s="14" t="s">
        <v>72</v>
      </c>
      <c r="AY543" s="228" t="s">
        <v>193</v>
      </c>
    </row>
    <row r="544" spans="1:65" s="14" customFormat="1">
      <c r="B544" s="218"/>
      <c r="C544" s="219"/>
      <c r="D544" s="209" t="s">
        <v>202</v>
      </c>
      <c r="E544" s="220" t="s">
        <v>19</v>
      </c>
      <c r="F544" s="221" t="s">
        <v>801</v>
      </c>
      <c r="G544" s="219"/>
      <c r="H544" s="222">
        <v>32</v>
      </c>
      <c r="I544" s="223"/>
      <c r="J544" s="219"/>
      <c r="K544" s="219"/>
      <c r="L544" s="224"/>
      <c r="M544" s="225"/>
      <c r="N544" s="226"/>
      <c r="O544" s="226"/>
      <c r="P544" s="226"/>
      <c r="Q544" s="226"/>
      <c r="R544" s="226"/>
      <c r="S544" s="226"/>
      <c r="T544" s="227"/>
      <c r="AT544" s="228" t="s">
        <v>202</v>
      </c>
      <c r="AU544" s="228" t="s">
        <v>209</v>
      </c>
      <c r="AV544" s="14" t="s">
        <v>81</v>
      </c>
      <c r="AW544" s="14" t="s">
        <v>33</v>
      </c>
      <c r="AX544" s="14" t="s">
        <v>72</v>
      </c>
      <c r="AY544" s="228" t="s">
        <v>193</v>
      </c>
    </row>
    <row r="545" spans="1:65" s="15" customFormat="1">
      <c r="B545" s="229"/>
      <c r="C545" s="230"/>
      <c r="D545" s="209" t="s">
        <v>202</v>
      </c>
      <c r="E545" s="231" t="s">
        <v>19</v>
      </c>
      <c r="F545" s="232" t="s">
        <v>208</v>
      </c>
      <c r="G545" s="230"/>
      <c r="H545" s="233">
        <v>92</v>
      </c>
      <c r="I545" s="234"/>
      <c r="J545" s="230"/>
      <c r="K545" s="230"/>
      <c r="L545" s="235"/>
      <c r="M545" s="236"/>
      <c r="N545" s="237"/>
      <c r="O545" s="237"/>
      <c r="P545" s="237"/>
      <c r="Q545" s="237"/>
      <c r="R545" s="237"/>
      <c r="S545" s="237"/>
      <c r="T545" s="238"/>
      <c r="AT545" s="239" t="s">
        <v>202</v>
      </c>
      <c r="AU545" s="239" t="s">
        <v>209</v>
      </c>
      <c r="AV545" s="15" t="s">
        <v>209</v>
      </c>
      <c r="AW545" s="15" t="s">
        <v>33</v>
      </c>
      <c r="AX545" s="15" t="s">
        <v>79</v>
      </c>
      <c r="AY545" s="239" t="s">
        <v>193</v>
      </c>
    </row>
    <row r="546" spans="1:65" s="12" customFormat="1" ht="20.85" customHeight="1">
      <c r="B546" s="178"/>
      <c r="C546" s="179"/>
      <c r="D546" s="180" t="s">
        <v>71</v>
      </c>
      <c r="E546" s="192" t="s">
        <v>570</v>
      </c>
      <c r="F546" s="192" t="s">
        <v>802</v>
      </c>
      <c r="G546" s="179"/>
      <c r="H546" s="179"/>
      <c r="I546" s="182"/>
      <c r="J546" s="193">
        <f>BK546</f>
        <v>0</v>
      </c>
      <c r="K546" s="179"/>
      <c r="L546" s="184"/>
      <c r="M546" s="185"/>
      <c r="N546" s="186"/>
      <c r="O546" s="186"/>
      <c r="P546" s="187">
        <f>SUM(P547:P582)</f>
        <v>0</v>
      </c>
      <c r="Q546" s="186"/>
      <c r="R546" s="187">
        <f>SUM(R547:R582)</f>
        <v>374.23190304000002</v>
      </c>
      <c r="S546" s="186"/>
      <c r="T546" s="188">
        <f>SUM(T547:T582)</f>
        <v>0</v>
      </c>
      <c r="AR546" s="189" t="s">
        <v>79</v>
      </c>
      <c r="AT546" s="190" t="s">
        <v>71</v>
      </c>
      <c r="AU546" s="190" t="s">
        <v>81</v>
      </c>
      <c r="AY546" s="189" t="s">
        <v>193</v>
      </c>
      <c r="BK546" s="191">
        <f>SUM(BK547:BK582)</f>
        <v>0</v>
      </c>
    </row>
    <row r="547" spans="1:65" s="2" customFormat="1" ht="16.5" customHeight="1">
      <c r="A547" s="36"/>
      <c r="B547" s="37"/>
      <c r="C547" s="194" t="s">
        <v>731</v>
      </c>
      <c r="D547" s="194" t="s">
        <v>195</v>
      </c>
      <c r="E547" s="195" t="s">
        <v>804</v>
      </c>
      <c r="F547" s="196" t="s">
        <v>805</v>
      </c>
      <c r="G547" s="197" t="s">
        <v>198</v>
      </c>
      <c r="H547" s="198">
        <v>39.274000000000001</v>
      </c>
      <c r="I547" s="199"/>
      <c r="J547" s="200">
        <f>ROUND(I547*H547,2)</f>
        <v>0</v>
      </c>
      <c r="K547" s="196" t="s">
        <v>199</v>
      </c>
      <c r="L547" s="41"/>
      <c r="M547" s="201" t="s">
        <v>19</v>
      </c>
      <c r="N547" s="202" t="s">
        <v>43</v>
      </c>
      <c r="O547" s="66"/>
      <c r="P547" s="203">
        <f>O547*H547</f>
        <v>0</v>
      </c>
      <c r="Q547" s="203">
        <v>2.45329</v>
      </c>
      <c r="R547" s="203">
        <f>Q547*H547</f>
        <v>96.350511460000007</v>
      </c>
      <c r="S547" s="203">
        <v>0</v>
      </c>
      <c r="T547" s="204">
        <f>S547*H547</f>
        <v>0</v>
      </c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R547" s="205" t="s">
        <v>200</v>
      </c>
      <c r="AT547" s="205" t="s">
        <v>195</v>
      </c>
      <c r="AU547" s="205" t="s">
        <v>209</v>
      </c>
      <c r="AY547" s="19" t="s">
        <v>193</v>
      </c>
      <c r="BE547" s="206">
        <f>IF(N547="základní",J547,0)</f>
        <v>0</v>
      </c>
      <c r="BF547" s="206">
        <f>IF(N547="snížená",J547,0)</f>
        <v>0</v>
      </c>
      <c r="BG547" s="206">
        <f>IF(N547="zákl. přenesená",J547,0)</f>
        <v>0</v>
      </c>
      <c r="BH547" s="206">
        <f>IF(N547="sníž. přenesená",J547,0)</f>
        <v>0</v>
      </c>
      <c r="BI547" s="206">
        <f>IF(N547="nulová",J547,0)</f>
        <v>0</v>
      </c>
      <c r="BJ547" s="19" t="s">
        <v>79</v>
      </c>
      <c r="BK547" s="206">
        <f>ROUND(I547*H547,2)</f>
        <v>0</v>
      </c>
      <c r="BL547" s="19" t="s">
        <v>200</v>
      </c>
      <c r="BM547" s="205" t="s">
        <v>806</v>
      </c>
    </row>
    <row r="548" spans="1:65" s="13" customFormat="1">
      <c r="B548" s="207"/>
      <c r="C548" s="208"/>
      <c r="D548" s="209" t="s">
        <v>202</v>
      </c>
      <c r="E548" s="210" t="s">
        <v>19</v>
      </c>
      <c r="F548" s="211" t="s">
        <v>807</v>
      </c>
      <c r="G548" s="208"/>
      <c r="H548" s="210" t="s">
        <v>19</v>
      </c>
      <c r="I548" s="212"/>
      <c r="J548" s="208"/>
      <c r="K548" s="208"/>
      <c r="L548" s="213"/>
      <c r="M548" s="214"/>
      <c r="N548" s="215"/>
      <c r="O548" s="215"/>
      <c r="P548" s="215"/>
      <c r="Q548" s="215"/>
      <c r="R548" s="215"/>
      <c r="S548" s="215"/>
      <c r="T548" s="216"/>
      <c r="AT548" s="217" t="s">
        <v>202</v>
      </c>
      <c r="AU548" s="217" t="s">
        <v>209</v>
      </c>
      <c r="AV548" s="13" t="s">
        <v>79</v>
      </c>
      <c r="AW548" s="13" t="s">
        <v>33</v>
      </c>
      <c r="AX548" s="13" t="s">
        <v>72</v>
      </c>
      <c r="AY548" s="217" t="s">
        <v>193</v>
      </c>
    </row>
    <row r="549" spans="1:65" s="14" customFormat="1">
      <c r="B549" s="218"/>
      <c r="C549" s="219"/>
      <c r="D549" s="209" t="s">
        <v>202</v>
      </c>
      <c r="E549" s="220" t="s">
        <v>19</v>
      </c>
      <c r="F549" s="221" t="s">
        <v>3767</v>
      </c>
      <c r="G549" s="219"/>
      <c r="H549" s="222">
        <v>39.274000000000001</v>
      </c>
      <c r="I549" s="223"/>
      <c r="J549" s="219"/>
      <c r="K549" s="219"/>
      <c r="L549" s="224"/>
      <c r="M549" s="225"/>
      <c r="N549" s="226"/>
      <c r="O549" s="226"/>
      <c r="P549" s="226"/>
      <c r="Q549" s="226"/>
      <c r="R549" s="226"/>
      <c r="S549" s="226"/>
      <c r="T549" s="227"/>
      <c r="AT549" s="228" t="s">
        <v>202</v>
      </c>
      <c r="AU549" s="228" t="s">
        <v>209</v>
      </c>
      <c r="AV549" s="14" t="s">
        <v>81</v>
      </c>
      <c r="AW549" s="14" t="s">
        <v>33</v>
      </c>
      <c r="AX549" s="14" t="s">
        <v>72</v>
      </c>
      <c r="AY549" s="228" t="s">
        <v>193</v>
      </c>
    </row>
    <row r="550" spans="1:65" s="15" customFormat="1">
      <c r="B550" s="229"/>
      <c r="C550" s="230"/>
      <c r="D550" s="209" t="s">
        <v>202</v>
      </c>
      <c r="E550" s="231" t="s">
        <v>19</v>
      </c>
      <c r="F550" s="232" t="s">
        <v>208</v>
      </c>
      <c r="G550" s="230"/>
      <c r="H550" s="233">
        <v>39.274000000000001</v>
      </c>
      <c r="I550" s="234"/>
      <c r="J550" s="230"/>
      <c r="K550" s="230"/>
      <c r="L550" s="235"/>
      <c r="M550" s="236"/>
      <c r="N550" s="237"/>
      <c r="O550" s="237"/>
      <c r="P550" s="237"/>
      <c r="Q550" s="237"/>
      <c r="R550" s="237"/>
      <c r="S550" s="237"/>
      <c r="T550" s="238"/>
      <c r="AT550" s="239" t="s">
        <v>202</v>
      </c>
      <c r="AU550" s="239" t="s">
        <v>209</v>
      </c>
      <c r="AV550" s="15" t="s">
        <v>209</v>
      </c>
      <c r="AW550" s="15" t="s">
        <v>33</v>
      </c>
      <c r="AX550" s="15" t="s">
        <v>79</v>
      </c>
      <c r="AY550" s="239" t="s">
        <v>193</v>
      </c>
    </row>
    <row r="551" spans="1:65" s="2" customFormat="1" ht="21.75" customHeight="1">
      <c r="A551" s="36"/>
      <c r="B551" s="37"/>
      <c r="C551" s="194" t="s">
        <v>735</v>
      </c>
      <c r="D551" s="194" t="s">
        <v>195</v>
      </c>
      <c r="E551" s="195" t="s">
        <v>810</v>
      </c>
      <c r="F551" s="196" t="s">
        <v>811</v>
      </c>
      <c r="G551" s="197" t="s">
        <v>198</v>
      </c>
      <c r="H551" s="198">
        <v>39.274000000000001</v>
      </c>
      <c r="I551" s="199"/>
      <c r="J551" s="200">
        <f>ROUND(I551*H551,2)</f>
        <v>0</v>
      </c>
      <c r="K551" s="196" t="s">
        <v>199</v>
      </c>
      <c r="L551" s="41"/>
      <c r="M551" s="201" t="s">
        <v>19</v>
      </c>
      <c r="N551" s="202" t="s">
        <v>43</v>
      </c>
      <c r="O551" s="66"/>
      <c r="P551" s="203">
        <f>O551*H551</f>
        <v>0</v>
      </c>
      <c r="Q551" s="203">
        <v>0</v>
      </c>
      <c r="R551" s="203">
        <f>Q551*H551</f>
        <v>0</v>
      </c>
      <c r="S551" s="203">
        <v>0</v>
      </c>
      <c r="T551" s="204">
        <f>S551*H551</f>
        <v>0</v>
      </c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R551" s="205" t="s">
        <v>200</v>
      </c>
      <c r="AT551" s="205" t="s">
        <v>195</v>
      </c>
      <c r="AU551" s="205" t="s">
        <v>209</v>
      </c>
      <c r="AY551" s="19" t="s">
        <v>193</v>
      </c>
      <c r="BE551" s="206">
        <f>IF(N551="základní",J551,0)</f>
        <v>0</v>
      </c>
      <c r="BF551" s="206">
        <f>IF(N551="snížená",J551,0)</f>
        <v>0</v>
      </c>
      <c r="BG551" s="206">
        <f>IF(N551="zákl. přenesená",J551,0)</f>
        <v>0</v>
      </c>
      <c r="BH551" s="206">
        <f>IF(N551="sníž. přenesená",J551,0)</f>
        <v>0</v>
      </c>
      <c r="BI551" s="206">
        <f>IF(N551="nulová",J551,0)</f>
        <v>0</v>
      </c>
      <c r="BJ551" s="19" t="s">
        <v>79</v>
      </c>
      <c r="BK551" s="206">
        <f>ROUND(I551*H551,2)</f>
        <v>0</v>
      </c>
      <c r="BL551" s="19" t="s">
        <v>200</v>
      </c>
      <c r="BM551" s="205" t="s">
        <v>812</v>
      </c>
    </row>
    <row r="552" spans="1:65" s="2" customFormat="1" ht="16.5" customHeight="1">
      <c r="A552" s="36"/>
      <c r="B552" s="37"/>
      <c r="C552" s="194" t="s">
        <v>739</v>
      </c>
      <c r="D552" s="194" t="s">
        <v>195</v>
      </c>
      <c r="E552" s="195" t="s">
        <v>814</v>
      </c>
      <c r="F552" s="196" t="s">
        <v>815</v>
      </c>
      <c r="G552" s="197" t="s">
        <v>266</v>
      </c>
      <c r="H552" s="198">
        <v>1.454</v>
      </c>
      <c r="I552" s="199"/>
      <c r="J552" s="200">
        <f>ROUND(I552*H552,2)</f>
        <v>0</v>
      </c>
      <c r="K552" s="196" t="s">
        <v>199</v>
      </c>
      <c r="L552" s="41"/>
      <c r="M552" s="201" t="s">
        <v>19</v>
      </c>
      <c r="N552" s="202" t="s">
        <v>43</v>
      </c>
      <c r="O552" s="66"/>
      <c r="P552" s="203">
        <f>O552*H552</f>
        <v>0</v>
      </c>
      <c r="Q552" s="203">
        <v>1.06277</v>
      </c>
      <c r="R552" s="203">
        <f>Q552*H552</f>
        <v>1.54526758</v>
      </c>
      <c r="S552" s="203">
        <v>0</v>
      </c>
      <c r="T552" s="204">
        <f>S552*H552</f>
        <v>0</v>
      </c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R552" s="205" t="s">
        <v>200</v>
      </c>
      <c r="AT552" s="205" t="s">
        <v>195</v>
      </c>
      <c r="AU552" s="205" t="s">
        <v>209</v>
      </c>
      <c r="AY552" s="19" t="s">
        <v>193</v>
      </c>
      <c r="BE552" s="206">
        <f>IF(N552="základní",J552,0)</f>
        <v>0</v>
      </c>
      <c r="BF552" s="206">
        <f>IF(N552="snížená",J552,0)</f>
        <v>0</v>
      </c>
      <c r="BG552" s="206">
        <f>IF(N552="zákl. přenesená",J552,0)</f>
        <v>0</v>
      </c>
      <c r="BH552" s="206">
        <f>IF(N552="sníž. přenesená",J552,0)</f>
        <v>0</v>
      </c>
      <c r="BI552" s="206">
        <f>IF(N552="nulová",J552,0)</f>
        <v>0</v>
      </c>
      <c r="BJ552" s="19" t="s">
        <v>79</v>
      </c>
      <c r="BK552" s="206">
        <f>ROUND(I552*H552,2)</f>
        <v>0</v>
      </c>
      <c r="BL552" s="19" t="s">
        <v>200</v>
      </c>
      <c r="BM552" s="205" t="s">
        <v>816</v>
      </c>
    </row>
    <row r="553" spans="1:65" s="14" customFormat="1">
      <c r="B553" s="218"/>
      <c r="C553" s="219"/>
      <c r="D553" s="209" t="s">
        <v>202</v>
      </c>
      <c r="E553" s="220" t="s">
        <v>19</v>
      </c>
      <c r="F553" s="221" t="s">
        <v>3768</v>
      </c>
      <c r="G553" s="219"/>
      <c r="H553" s="222">
        <v>1.454</v>
      </c>
      <c r="I553" s="223"/>
      <c r="J553" s="219"/>
      <c r="K553" s="219"/>
      <c r="L553" s="224"/>
      <c r="M553" s="225"/>
      <c r="N553" s="226"/>
      <c r="O553" s="226"/>
      <c r="P553" s="226"/>
      <c r="Q553" s="226"/>
      <c r="R553" s="226"/>
      <c r="S553" s="226"/>
      <c r="T553" s="227"/>
      <c r="AT553" s="228" t="s">
        <v>202</v>
      </c>
      <c r="AU553" s="228" t="s">
        <v>209</v>
      </c>
      <c r="AV553" s="14" t="s">
        <v>81</v>
      </c>
      <c r="AW553" s="14" t="s">
        <v>33</v>
      </c>
      <c r="AX553" s="14" t="s">
        <v>72</v>
      </c>
      <c r="AY553" s="228" t="s">
        <v>193</v>
      </c>
    </row>
    <row r="554" spans="1:65" s="15" customFormat="1">
      <c r="B554" s="229"/>
      <c r="C554" s="230"/>
      <c r="D554" s="209" t="s">
        <v>202</v>
      </c>
      <c r="E554" s="231" t="s">
        <v>19</v>
      </c>
      <c r="F554" s="232" t="s">
        <v>208</v>
      </c>
      <c r="G554" s="230"/>
      <c r="H554" s="233">
        <v>1.454</v>
      </c>
      <c r="I554" s="234"/>
      <c r="J554" s="230"/>
      <c r="K554" s="230"/>
      <c r="L554" s="235"/>
      <c r="M554" s="236"/>
      <c r="N554" s="237"/>
      <c r="O554" s="237"/>
      <c r="P554" s="237"/>
      <c r="Q554" s="237"/>
      <c r="R554" s="237"/>
      <c r="S554" s="237"/>
      <c r="T554" s="238"/>
      <c r="AT554" s="239" t="s">
        <v>202</v>
      </c>
      <c r="AU554" s="239" t="s">
        <v>209</v>
      </c>
      <c r="AV554" s="15" t="s">
        <v>209</v>
      </c>
      <c r="AW554" s="15" t="s">
        <v>33</v>
      </c>
      <c r="AX554" s="15" t="s">
        <v>79</v>
      </c>
      <c r="AY554" s="239" t="s">
        <v>193</v>
      </c>
    </row>
    <row r="555" spans="1:65" s="2" customFormat="1" ht="16.5" customHeight="1">
      <c r="A555" s="36"/>
      <c r="B555" s="37"/>
      <c r="C555" s="194" t="s">
        <v>753</v>
      </c>
      <c r="D555" s="194" t="s">
        <v>195</v>
      </c>
      <c r="E555" s="195" t="s">
        <v>819</v>
      </c>
      <c r="F555" s="196" t="s">
        <v>820</v>
      </c>
      <c r="G555" s="197" t="s">
        <v>198</v>
      </c>
      <c r="H555" s="198">
        <v>108.223</v>
      </c>
      <c r="I555" s="199"/>
      <c r="J555" s="200">
        <f>ROUND(I555*H555,2)</f>
        <v>0</v>
      </c>
      <c r="K555" s="196" t="s">
        <v>199</v>
      </c>
      <c r="L555" s="41"/>
      <c r="M555" s="201" t="s">
        <v>19</v>
      </c>
      <c r="N555" s="202" t="s">
        <v>43</v>
      </c>
      <c r="O555" s="66"/>
      <c r="P555" s="203">
        <f>O555*H555</f>
        <v>0</v>
      </c>
      <c r="Q555" s="203">
        <v>2.16</v>
      </c>
      <c r="R555" s="203">
        <f>Q555*H555</f>
        <v>233.76168000000001</v>
      </c>
      <c r="S555" s="203">
        <v>0</v>
      </c>
      <c r="T555" s="204">
        <f>S555*H555</f>
        <v>0</v>
      </c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R555" s="205" t="s">
        <v>200</v>
      </c>
      <c r="AT555" s="205" t="s">
        <v>195</v>
      </c>
      <c r="AU555" s="205" t="s">
        <v>209</v>
      </c>
      <c r="AY555" s="19" t="s">
        <v>193</v>
      </c>
      <c r="BE555" s="206">
        <f>IF(N555="základní",J555,0)</f>
        <v>0</v>
      </c>
      <c r="BF555" s="206">
        <f>IF(N555="snížená",J555,0)</f>
        <v>0</v>
      </c>
      <c r="BG555" s="206">
        <f>IF(N555="zákl. přenesená",J555,0)</f>
        <v>0</v>
      </c>
      <c r="BH555" s="206">
        <f>IF(N555="sníž. přenesená",J555,0)</f>
        <v>0</v>
      </c>
      <c r="BI555" s="206">
        <f>IF(N555="nulová",J555,0)</f>
        <v>0</v>
      </c>
      <c r="BJ555" s="19" t="s">
        <v>79</v>
      </c>
      <c r="BK555" s="206">
        <f>ROUND(I555*H555,2)</f>
        <v>0</v>
      </c>
      <c r="BL555" s="19" t="s">
        <v>200</v>
      </c>
      <c r="BM555" s="205" t="s">
        <v>821</v>
      </c>
    </row>
    <row r="556" spans="1:65" s="13" customFormat="1">
      <c r="B556" s="207"/>
      <c r="C556" s="208"/>
      <c r="D556" s="209" t="s">
        <v>202</v>
      </c>
      <c r="E556" s="210" t="s">
        <v>19</v>
      </c>
      <c r="F556" s="211" t="s">
        <v>822</v>
      </c>
      <c r="G556" s="208"/>
      <c r="H556" s="210" t="s">
        <v>19</v>
      </c>
      <c r="I556" s="212"/>
      <c r="J556" s="208"/>
      <c r="K556" s="208"/>
      <c r="L556" s="213"/>
      <c r="M556" s="214"/>
      <c r="N556" s="215"/>
      <c r="O556" s="215"/>
      <c r="P556" s="215"/>
      <c r="Q556" s="215"/>
      <c r="R556" s="215"/>
      <c r="S556" s="215"/>
      <c r="T556" s="216"/>
      <c r="AT556" s="217" t="s">
        <v>202</v>
      </c>
      <c r="AU556" s="217" t="s">
        <v>209</v>
      </c>
      <c r="AV556" s="13" t="s">
        <v>79</v>
      </c>
      <c r="AW556" s="13" t="s">
        <v>33</v>
      </c>
      <c r="AX556" s="13" t="s">
        <v>72</v>
      </c>
      <c r="AY556" s="217" t="s">
        <v>193</v>
      </c>
    </row>
    <row r="557" spans="1:65" s="14" customFormat="1">
      <c r="B557" s="218"/>
      <c r="C557" s="219"/>
      <c r="D557" s="209" t="s">
        <v>202</v>
      </c>
      <c r="E557" s="220" t="s">
        <v>19</v>
      </c>
      <c r="F557" s="221" t="s">
        <v>3769</v>
      </c>
      <c r="G557" s="219"/>
      <c r="H557" s="222">
        <v>114.80500000000001</v>
      </c>
      <c r="I557" s="223"/>
      <c r="J557" s="219"/>
      <c r="K557" s="219"/>
      <c r="L557" s="224"/>
      <c r="M557" s="225"/>
      <c r="N557" s="226"/>
      <c r="O557" s="226"/>
      <c r="P557" s="226"/>
      <c r="Q557" s="226"/>
      <c r="R557" s="226"/>
      <c r="S557" s="226"/>
      <c r="T557" s="227"/>
      <c r="AT557" s="228" t="s">
        <v>202</v>
      </c>
      <c r="AU557" s="228" t="s">
        <v>209</v>
      </c>
      <c r="AV557" s="14" t="s">
        <v>81</v>
      </c>
      <c r="AW557" s="14" t="s">
        <v>33</v>
      </c>
      <c r="AX557" s="14" t="s">
        <v>72</v>
      </c>
      <c r="AY557" s="228" t="s">
        <v>193</v>
      </c>
    </row>
    <row r="558" spans="1:65" s="14" customFormat="1">
      <c r="B558" s="218"/>
      <c r="C558" s="219"/>
      <c r="D558" s="209" t="s">
        <v>202</v>
      </c>
      <c r="E558" s="220" t="s">
        <v>19</v>
      </c>
      <c r="F558" s="221" t="s">
        <v>3770</v>
      </c>
      <c r="G558" s="219"/>
      <c r="H558" s="222">
        <v>-6.5819999999999999</v>
      </c>
      <c r="I558" s="223"/>
      <c r="J558" s="219"/>
      <c r="K558" s="219"/>
      <c r="L558" s="224"/>
      <c r="M558" s="225"/>
      <c r="N558" s="226"/>
      <c r="O558" s="226"/>
      <c r="P558" s="226"/>
      <c r="Q558" s="226"/>
      <c r="R558" s="226"/>
      <c r="S558" s="226"/>
      <c r="T558" s="227"/>
      <c r="AT558" s="228" t="s">
        <v>202</v>
      </c>
      <c r="AU558" s="228" t="s">
        <v>209</v>
      </c>
      <c r="AV558" s="14" t="s">
        <v>81</v>
      </c>
      <c r="AW558" s="14" t="s">
        <v>33</v>
      </c>
      <c r="AX558" s="14" t="s">
        <v>72</v>
      </c>
      <c r="AY558" s="228" t="s">
        <v>193</v>
      </c>
    </row>
    <row r="559" spans="1:65" s="15" customFormat="1">
      <c r="B559" s="229"/>
      <c r="C559" s="230"/>
      <c r="D559" s="209" t="s">
        <v>202</v>
      </c>
      <c r="E559" s="231" t="s">
        <v>19</v>
      </c>
      <c r="F559" s="232" t="s">
        <v>208</v>
      </c>
      <c r="G559" s="230"/>
      <c r="H559" s="233">
        <v>108.223</v>
      </c>
      <c r="I559" s="234"/>
      <c r="J559" s="230"/>
      <c r="K559" s="230"/>
      <c r="L559" s="235"/>
      <c r="M559" s="236"/>
      <c r="N559" s="237"/>
      <c r="O559" s="237"/>
      <c r="P559" s="237"/>
      <c r="Q559" s="237"/>
      <c r="R559" s="237"/>
      <c r="S559" s="237"/>
      <c r="T559" s="238"/>
      <c r="AT559" s="239" t="s">
        <v>202</v>
      </c>
      <c r="AU559" s="239" t="s">
        <v>209</v>
      </c>
      <c r="AV559" s="15" t="s">
        <v>209</v>
      </c>
      <c r="AW559" s="15" t="s">
        <v>33</v>
      </c>
      <c r="AX559" s="15" t="s">
        <v>79</v>
      </c>
      <c r="AY559" s="239" t="s">
        <v>193</v>
      </c>
    </row>
    <row r="560" spans="1:65" s="2" customFormat="1" ht="16.5" customHeight="1">
      <c r="A560" s="36"/>
      <c r="B560" s="37"/>
      <c r="C560" s="194" t="s">
        <v>758</v>
      </c>
      <c r="D560" s="194" t="s">
        <v>195</v>
      </c>
      <c r="E560" s="195" t="s">
        <v>598</v>
      </c>
      <c r="F560" s="196" t="s">
        <v>599</v>
      </c>
      <c r="G560" s="197" t="s">
        <v>305</v>
      </c>
      <c r="H560" s="198">
        <v>216.446</v>
      </c>
      <c r="I560" s="199"/>
      <c r="J560" s="200">
        <f>ROUND(I560*H560,2)</f>
        <v>0</v>
      </c>
      <c r="K560" s="196" t="s">
        <v>199</v>
      </c>
      <c r="L560" s="41"/>
      <c r="M560" s="201" t="s">
        <v>19</v>
      </c>
      <c r="N560" s="202" t="s">
        <v>43</v>
      </c>
      <c r="O560" s="66"/>
      <c r="P560" s="203">
        <f>O560*H560</f>
        <v>0</v>
      </c>
      <c r="Q560" s="203">
        <v>0</v>
      </c>
      <c r="R560" s="203">
        <f>Q560*H560</f>
        <v>0</v>
      </c>
      <c r="S560" s="203">
        <v>0</v>
      </c>
      <c r="T560" s="204">
        <f>S560*H560</f>
        <v>0</v>
      </c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R560" s="205" t="s">
        <v>200</v>
      </c>
      <c r="AT560" s="205" t="s">
        <v>195</v>
      </c>
      <c r="AU560" s="205" t="s">
        <v>209</v>
      </c>
      <c r="AY560" s="19" t="s">
        <v>193</v>
      </c>
      <c r="BE560" s="206">
        <f>IF(N560="základní",J560,0)</f>
        <v>0</v>
      </c>
      <c r="BF560" s="206">
        <f>IF(N560="snížená",J560,0)</f>
        <v>0</v>
      </c>
      <c r="BG560" s="206">
        <f>IF(N560="zákl. přenesená",J560,0)</f>
        <v>0</v>
      </c>
      <c r="BH560" s="206">
        <f>IF(N560="sníž. přenesená",J560,0)</f>
        <v>0</v>
      </c>
      <c r="BI560" s="206">
        <f>IF(N560="nulová",J560,0)</f>
        <v>0</v>
      </c>
      <c r="BJ560" s="19" t="s">
        <v>79</v>
      </c>
      <c r="BK560" s="206">
        <f>ROUND(I560*H560,2)</f>
        <v>0</v>
      </c>
      <c r="BL560" s="19" t="s">
        <v>200</v>
      </c>
      <c r="BM560" s="205" t="s">
        <v>826</v>
      </c>
    </row>
    <row r="561" spans="1:65" s="13" customFormat="1">
      <c r="B561" s="207"/>
      <c r="C561" s="208"/>
      <c r="D561" s="209" t="s">
        <v>202</v>
      </c>
      <c r="E561" s="210" t="s">
        <v>19</v>
      </c>
      <c r="F561" s="211" t="s">
        <v>827</v>
      </c>
      <c r="G561" s="208"/>
      <c r="H561" s="210" t="s">
        <v>19</v>
      </c>
      <c r="I561" s="212"/>
      <c r="J561" s="208"/>
      <c r="K561" s="208"/>
      <c r="L561" s="213"/>
      <c r="M561" s="214"/>
      <c r="N561" s="215"/>
      <c r="O561" s="215"/>
      <c r="P561" s="215"/>
      <c r="Q561" s="215"/>
      <c r="R561" s="215"/>
      <c r="S561" s="215"/>
      <c r="T561" s="216"/>
      <c r="AT561" s="217" t="s">
        <v>202</v>
      </c>
      <c r="AU561" s="217" t="s">
        <v>209</v>
      </c>
      <c r="AV561" s="13" t="s">
        <v>79</v>
      </c>
      <c r="AW561" s="13" t="s">
        <v>33</v>
      </c>
      <c r="AX561" s="13" t="s">
        <v>72</v>
      </c>
      <c r="AY561" s="217" t="s">
        <v>193</v>
      </c>
    </row>
    <row r="562" spans="1:65" s="14" customFormat="1">
      <c r="B562" s="218"/>
      <c r="C562" s="219"/>
      <c r="D562" s="209" t="s">
        <v>202</v>
      </c>
      <c r="E562" s="220" t="s">
        <v>19</v>
      </c>
      <c r="F562" s="221" t="s">
        <v>3771</v>
      </c>
      <c r="G562" s="219"/>
      <c r="H562" s="222">
        <v>229.61</v>
      </c>
      <c r="I562" s="223"/>
      <c r="J562" s="219"/>
      <c r="K562" s="219"/>
      <c r="L562" s="224"/>
      <c r="M562" s="225"/>
      <c r="N562" s="226"/>
      <c r="O562" s="226"/>
      <c r="P562" s="226"/>
      <c r="Q562" s="226"/>
      <c r="R562" s="226"/>
      <c r="S562" s="226"/>
      <c r="T562" s="227"/>
      <c r="AT562" s="228" t="s">
        <v>202</v>
      </c>
      <c r="AU562" s="228" t="s">
        <v>209</v>
      </c>
      <c r="AV562" s="14" t="s">
        <v>81</v>
      </c>
      <c r="AW562" s="14" t="s">
        <v>33</v>
      </c>
      <c r="AX562" s="14" t="s">
        <v>72</v>
      </c>
      <c r="AY562" s="228" t="s">
        <v>193</v>
      </c>
    </row>
    <row r="563" spans="1:65" s="14" customFormat="1">
      <c r="B563" s="218"/>
      <c r="C563" s="219"/>
      <c r="D563" s="209" t="s">
        <v>202</v>
      </c>
      <c r="E563" s="220" t="s">
        <v>19</v>
      </c>
      <c r="F563" s="221" t="s">
        <v>3772</v>
      </c>
      <c r="G563" s="219"/>
      <c r="H563" s="222">
        <v>-13.164</v>
      </c>
      <c r="I563" s="223"/>
      <c r="J563" s="219"/>
      <c r="K563" s="219"/>
      <c r="L563" s="224"/>
      <c r="M563" s="225"/>
      <c r="N563" s="226"/>
      <c r="O563" s="226"/>
      <c r="P563" s="226"/>
      <c r="Q563" s="226"/>
      <c r="R563" s="226"/>
      <c r="S563" s="226"/>
      <c r="T563" s="227"/>
      <c r="AT563" s="228" t="s">
        <v>202</v>
      </c>
      <c r="AU563" s="228" t="s">
        <v>209</v>
      </c>
      <c r="AV563" s="14" t="s">
        <v>81</v>
      </c>
      <c r="AW563" s="14" t="s">
        <v>33</v>
      </c>
      <c r="AX563" s="14" t="s">
        <v>72</v>
      </c>
      <c r="AY563" s="228" t="s">
        <v>193</v>
      </c>
    </row>
    <row r="564" spans="1:65" s="15" customFormat="1">
      <c r="B564" s="229"/>
      <c r="C564" s="230"/>
      <c r="D564" s="209" t="s">
        <v>202</v>
      </c>
      <c r="E564" s="231" t="s">
        <v>19</v>
      </c>
      <c r="F564" s="232" t="s">
        <v>208</v>
      </c>
      <c r="G564" s="230"/>
      <c r="H564" s="233">
        <v>216.446</v>
      </c>
      <c r="I564" s="234"/>
      <c r="J564" s="230"/>
      <c r="K564" s="230"/>
      <c r="L564" s="235"/>
      <c r="M564" s="236"/>
      <c r="N564" s="237"/>
      <c r="O564" s="237"/>
      <c r="P564" s="237"/>
      <c r="Q564" s="237"/>
      <c r="R564" s="237"/>
      <c r="S564" s="237"/>
      <c r="T564" s="238"/>
      <c r="AT564" s="239" t="s">
        <v>202</v>
      </c>
      <c r="AU564" s="239" t="s">
        <v>209</v>
      </c>
      <c r="AV564" s="15" t="s">
        <v>209</v>
      </c>
      <c r="AW564" s="15" t="s">
        <v>33</v>
      </c>
      <c r="AX564" s="15" t="s">
        <v>79</v>
      </c>
      <c r="AY564" s="239" t="s">
        <v>193</v>
      </c>
    </row>
    <row r="565" spans="1:65" s="2" customFormat="1" ht="16.5" customHeight="1">
      <c r="A565" s="36"/>
      <c r="B565" s="37"/>
      <c r="C565" s="194" t="s">
        <v>762</v>
      </c>
      <c r="D565" s="194" t="s">
        <v>195</v>
      </c>
      <c r="E565" s="195" t="s">
        <v>831</v>
      </c>
      <c r="F565" s="196" t="s">
        <v>832</v>
      </c>
      <c r="G565" s="197" t="s">
        <v>305</v>
      </c>
      <c r="H565" s="198">
        <v>297.86099999999999</v>
      </c>
      <c r="I565" s="199"/>
      <c r="J565" s="200">
        <f>ROUND(I565*H565,2)</f>
        <v>0</v>
      </c>
      <c r="K565" s="196" t="s">
        <v>199</v>
      </c>
      <c r="L565" s="41"/>
      <c r="M565" s="201" t="s">
        <v>19</v>
      </c>
      <c r="N565" s="202" t="s">
        <v>43</v>
      </c>
      <c r="O565" s="66"/>
      <c r="P565" s="203">
        <f>O565*H565</f>
        <v>0</v>
      </c>
      <c r="Q565" s="203">
        <v>0.11</v>
      </c>
      <c r="R565" s="203">
        <f>Q565*H565</f>
        <v>32.764710000000001</v>
      </c>
      <c r="S565" s="203">
        <v>0</v>
      </c>
      <c r="T565" s="204">
        <f>S565*H565</f>
        <v>0</v>
      </c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R565" s="205" t="s">
        <v>200</v>
      </c>
      <c r="AT565" s="205" t="s">
        <v>195</v>
      </c>
      <c r="AU565" s="205" t="s">
        <v>209</v>
      </c>
      <c r="AY565" s="19" t="s">
        <v>193</v>
      </c>
      <c r="BE565" s="206">
        <f>IF(N565="základní",J565,0)</f>
        <v>0</v>
      </c>
      <c r="BF565" s="206">
        <f>IF(N565="snížená",J565,0)</f>
        <v>0</v>
      </c>
      <c r="BG565" s="206">
        <f>IF(N565="zákl. přenesená",J565,0)</f>
        <v>0</v>
      </c>
      <c r="BH565" s="206">
        <f>IF(N565="sníž. přenesená",J565,0)</f>
        <v>0</v>
      </c>
      <c r="BI565" s="206">
        <f>IF(N565="nulová",J565,0)</f>
        <v>0</v>
      </c>
      <c r="BJ565" s="19" t="s">
        <v>79</v>
      </c>
      <c r="BK565" s="206">
        <f>ROUND(I565*H565,2)</f>
        <v>0</v>
      </c>
      <c r="BL565" s="19" t="s">
        <v>200</v>
      </c>
      <c r="BM565" s="205" t="s">
        <v>833</v>
      </c>
    </row>
    <row r="566" spans="1:65" s="13" customFormat="1">
      <c r="B566" s="207"/>
      <c r="C566" s="208"/>
      <c r="D566" s="209" t="s">
        <v>202</v>
      </c>
      <c r="E566" s="210" t="s">
        <v>19</v>
      </c>
      <c r="F566" s="211" t="s">
        <v>3773</v>
      </c>
      <c r="G566" s="208"/>
      <c r="H566" s="210" t="s">
        <v>19</v>
      </c>
      <c r="I566" s="212"/>
      <c r="J566" s="208"/>
      <c r="K566" s="208"/>
      <c r="L566" s="213"/>
      <c r="M566" s="214"/>
      <c r="N566" s="215"/>
      <c r="O566" s="215"/>
      <c r="P566" s="215"/>
      <c r="Q566" s="215"/>
      <c r="R566" s="215"/>
      <c r="S566" s="215"/>
      <c r="T566" s="216"/>
      <c r="AT566" s="217" t="s">
        <v>202</v>
      </c>
      <c r="AU566" s="217" t="s">
        <v>209</v>
      </c>
      <c r="AV566" s="13" t="s">
        <v>79</v>
      </c>
      <c r="AW566" s="13" t="s">
        <v>33</v>
      </c>
      <c r="AX566" s="13" t="s">
        <v>72</v>
      </c>
      <c r="AY566" s="217" t="s">
        <v>193</v>
      </c>
    </row>
    <row r="567" spans="1:65" s="14" customFormat="1">
      <c r="B567" s="218"/>
      <c r="C567" s="219"/>
      <c r="D567" s="209" t="s">
        <v>202</v>
      </c>
      <c r="E567" s="220" t="s">
        <v>19</v>
      </c>
      <c r="F567" s="221" t="s">
        <v>3774</v>
      </c>
      <c r="G567" s="219"/>
      <c r="H567" s="222">
        <v>32.213999999999999</v>
      </c>
      <c r="I567" s="223"/>
      <c r="J567" s="219"/>
      <c r="K567" s="219"/>
      <c r="L567" s="224"/>
      <c r="M567" s="225"/>
      <c r="N567" s="226"/>
      <c r="O567" s="226"/>
      <c r="P567" s="226"/>
      <c r="Q567" s="226"/>
      <c r="R567" s="226"/>
      <c r="S567" s="226"/>
      <c r="T567" s="227"/>
      <c r="AT567" s="228" t="s">
        <v>202</v>
      </c>
      <c r="AU567" s="228" t="s">
        <v>209</v>
      </c>
      <c r="AV567" s="14" t="s">
        <v>81</v>
      </c>
      <c r="AW567" s="14" t="s">
        <v>33</v>
      </c>
      <c r="AX567" s="14" t="s">
        <v>72</v>
      </c>
      <c r="AY567" s="228" t="s">
        <v>193</v>
      </c>
    </row>
    <row r="568" spans="1:65" s="13" customFormat="1">
      <c r="B568" s="207"/>
      <c r="C568" s="208"/>
      <c r="D568" s="209" t="s">
        <v>202</v>
      </c>
      <c r="E568" s="210" t="s">
        <v>19</v>
      </c>
      <c r="F568" s="211" t="s">
        <v>3775</v>
      </c>
      <c r="G568" s="208"/>
      <c r="H568" s="210" t="s">
        <v>19</v>
      </c>
      <c r="I568" s="212"/>
      <c r="J568" s="208"/>
      <c r="K568" s="208"/>
      <c r="L568" s="213"/>
      <c r="M568" s="214"/>
      <c r="N568" s="215"/>
      <c r="O568" s="215"/>
      <c r="P568" s="215"/>
      <c r="Q568" s="215"/>
      <c r="R568" s="215"/>
      <c r="S568" s="215"/>
      <c r="T568" s="216"/>
      <c r="AT568" s="217" t="s">
        <v>202</v>
      </c>
      <c r="AU568" s="217" t="s">
        <v>209</v>
      </c>
      <c r="AV568" s="13" t="s">
        <v>79</v>
      </c>
      <c r="AW568" s="13" t="s">
        <v>33</v>
      </c>
      <c r="AX568" s="13" t="s">
        <v>72</v>
      </c>
      <c r="AY568" s="217" t="s">
        <v>193</v>
      </c>
    </row>
    <row r="569" spans="1:65" s="14" customFormat="1">
      <c r="B569" s="218"/>
      <c r="C569" s="219"/>
      <c r="D569" s="209" t="s">
        <v>202</v>
      </c>
      <c r="E569" s="220" t="s">
        <v>19</v>
      </c>
      <c r="F569" s="221" t="s">
        <v>3776</v>
      </c>
      <c r="G569" s="219"/>
      <c r="H569" s="222">
        <v>39.348999999999997</v>
      </c>
      <c r="I569" s="223"/>
      <c r="J569" s="219"/>
      <c r="K569" s="219"/>
      <c r="L569" s="224"/>
      <c r="M569" s="225"/>
      <c r="N569" s="226"/>
      <c r="O569" s="226"/>
      <c r="P569" s="226"/>
      <c r="Q569" s="226"/>
      <c r="R569" s="226"/>
      <c r="S569" s="226"/>
      <c r="T569" s="227"/>
      <c r="AT569" s="228" t="s">
        <v>202</v>
      </c>
      <c r="AU569" s="228" t="s">
        <v>209</v>
      </c>
      <c r="AV569" s="14" t="s">
        <v>81</v>
      </c>
      <c r="AW569" s="14" t="s">
        <v>33</v>
      </c>
      <c r="AX569" s="14" t="s">
        <v>72</v>
      </c>
      <c r="AY569" s="228" t="s">
        <v>193</v>
      </c>
    </row>
    <row r="570" spans="1:65" s="13" customFormat="1">
      <c r="B570" s="207"/>
      <c r="C570" s="208"/>
      <c r="D570" s="209" t="s">
        <v>202</v>
      </c>
      <c r="E570" s="210" t="s">
        <v>19</v>
      </c>
      <c r="F570" s="211" t="s">
        <v>834</v>
      </c>
      <c r="G570" s="208"/>
      <c r="H570" s="210" t="s">
        <v>19</v>
      </c>
      <c r="I570" s="212"/>
      <c r="J570" s="208"/>
      <c r="K570" s="208"/>
      <c r="L570" s="213"/>
      <c r="M570" s="214"/>
      <c r="N570" s="215"/>
      <c r="O570" s="215"/>
      <c r="P570" s="215"/>
      <c r="Q570" s="215"/>
      <c r="R570" s="215"/>
      <c r="S570" s="215"/>
      <c r="T570" s="216"/>
      <c r="AT570" s="217" t="s">
        <v>202</v>
      </c>
      <c r="AU570" s="217" t="s">
        <v>209</v>
      </c>
      <c r="AV570" s="13" t="s">
        <v>79</v>
      </c>
      <c r="AW570" s="13" t="s">
        <v>33</v>
      </c>
      <c r="AX570" s="13" t="s">
        <v>72</v>
      </c>
      <c r="AY570" s="217" t="s">
        <v>193</v>
      </c>
    </row>
    <row r="571" spans="1:65" s="14" customFormat="1">
      <c r="B571" s="218"/>
      <c r="C571" s="219"/>
      <c r="D571" s="209" t="s">
        <v>202</v>
      </c>
      <c r="E571" s="220" t="s">
        <v>19</v>
      </c>
      <c r="F571" s="221" t="s">
        <v>3777</v>
      </c>
      <c r="G571" s="219"/>
      <c r="H571" s="222">
        <v>93.015000000000001</v>
      </c>
      <c r="I571" s="223"/>
      <c r="J571" s="219"/>
      <c r="K571" s="219"/>
      <c r="L571" s="224"/>
      <c r="M571" s="225"/>
      <c r="N571" s="226"/>
      <c r="O571" s="226"/>
      <c r="P571" s="226"/>
      <c r="Q571" s="226"/>
      <c r="R571" s="226"/>
      <c r="S571" s="226"/>
      <c r="T571" s="227"/>
      <c r="AT571" s="228" t="s">
        <v>202</v>
      </c>
      <c r="AU571" s="228" t="s">
        <v>209</v>
      </c>
      <c r="AV571" s="14" t="s">
        <v>81</v>
      </c>
      <c r="AW571" s="14" t="s">
        <v>33</v>
      </c>
      <c r="AX571" s="14" t="s">
        <v>72</v>
      </c>
      <c r="AY571" s="228" t="s">
        <v>193</v>
      </c>
    </row>
    <row r="572" spans="1:65" s="13" customFormat="1">
      <c r="B572" s="207"/>
      <c r="C572" s="208"/>
      <c r="D572" s="209" t="s">
        <v>202</v>
      </c>
      <c r="E572" s="210" t="s">
        <v>19</v>
      </c>
      <c r="F572" s="211" t="s">
        <v>3778</v>
      </c>
      <c r="G572" s="208"/>
      <c r="H572" s="210" t="s">
        <v>19</v>
      </c>
      <c r="I572" s="212"/>
      <c r="J572" s="208"/>
      <c r="K572" s="208"/>
      <c r="L572" s="213"/>
      <c r="M572" s="214"/>
      <c r="N572" s="215"/>
      <c r="O572" s="215"/>
      <c r="P572" s="215"/>
      <c r="Q572" s="215"/>
      <c r="R572" s="215"/>
      <c r="S572" s="215"/>
      <c r="T572" s="216"/>
      <c r="AT572" s="217" t="s">
        <v>202</v>
      </c>
      <c r="AU572" s="217" t="s">
        <v>209</v>
      </c>
      <c r="AV572" s="13" t="s">
        <v>79</v>
      </c>
      <c r="AW572" s="13" t="s">
        <v>33</v>
      </c>
      <c r="AX572" s="13" t="s">
        <v>72</v>
      </c>
      <c r="AY572" s="217" t="s">
        <v>193</v>
      </c>
    </row>
    <row r="573" spans="1:65" s="14" customFormat="1">
      <c r="B573" s="218"/>
      <c r="C573" s="219"/>
      <c r="D573" s="209" t="s">
        <v>202</v>
      </c>
      <c r="E573" s="220" t="s">
        <v>19</v>
      </c>
      <c r="F573" s="221" t="s">
        <v>3779</v>
      </c>
      <c r="G573" s="219"/>
      <c r="H573" s="222">
        <v>133.28299999999999</v>
      </c>
      <c r="I573" s="223"/>
      <c r="J573" s="219"/>
      <c r="K573" s="219"/>
      <c r="L573" s="224"/>
      <c r="M573" s="225"/>
      <c r="N573" s="226"/>
      <c r="O573" s="226"/>
      <c r="P573" s="226"/>
      <c r="Q573" s="226"/>
      <c r="R573" s="226"/>
      <c r="S573" s="226"/>
      <c r="T573" s="227"/>
      <c r="AT573" s="228" t="s">
        <v>202</v>
      </c>
      <c r="AU573" s="228" t="s">
        <v>209</v>
      </c>
      <c r="AV573" s="14" t="s">
        <v>81</v>
      </c>
      <c r="AW573" s="14" t="s">
        <v>33</v>
      </c>
      <c r="AX573" s="14" t="s">
        <v>72</v>
      </c>
      <c r="AY573" s="228" t="s">
        <v>193</v>
      </c>
    </row>
    <row r="574" spans="1:65" s="15" customFormat="1">
      <c r="B574" s="229"/>
      <c r="C574" s="230"/>
      <c r="D574" s="209" t="s">
        <v>202</v>
      </c>
      <c r="E574" s="231" t="s">
        <v>19</v>
      </c>
      <c r="F574" s="232" t="s">
        <v>208</v>
      </c>
      <c r="G574" s="230"/>
      <c r="H574" s="233">
        <v>297.86099999999999</v>
      </c>
      <c r="I574" s="234"/>
      <c r="J574" s="230"/>
      <c r="K574" s="230"/>
      <c r="L574" s="235"/>
      <c r="M574" s="236"/>
      <c r="N574" s="237"/>
      <c r="O574" s="237"/>
      <c r="P574" s="237"/>
      <c r="Q574" s="237"/>
      <c r="R574" s="237"/>
      <c r="S574" s="237"/>
      <c r="T574" s="238"/>
      <c r="AT574" s="239" t="s">
        <v>202</v>
      </c>
      <c r="AU574" s="239" t="s">
        <v>209</v>
      </c>
      <c r="AV574" s="15" t="s">
        <v>209</v>
      </c>
      <c r="AW574" s="15" t="s">
        <v>33</v>
      </c>
      <c r="AX574" s="15" t="s">
        <v>79</v>
      </c>
      <c r="AY574" s="239" t="s">
        <v>193</v>
      </c>
    </row>
    <row r="575" spans="1:65" s="2" customFormat="1" ht="21.75" customHeight="1">
      <c r="A575" s="36"/>
      <c r="B575" s="37"/>
      <c r="C575" s="194" t="s">
        <v>770</v>
      </c>
      <c r="D575" s="194" t="s">
        <v>195</v>
      </c>
      <c r="E575" s="195" t="s">
        <v>837</v>
      </c>
      <c r="F575" s="196" t="s">
        <v>838</v>
      </c>
      <c r="G575" s="197" t="s">
        <v>305</v>
      </c>
      <c r="H575" s="198">
        <v>891.79399999999998</v>
      </c>
      <c r="I575" s="199"/>
      <c r="J575" s="200">
        <f>ROUND(I575*H575,2)</f>
        <v>0</v>
      </c>
      <c r="K575" s="196" t="s">
        <v>199</v>
      </c>
      <c r="L575" s="41"/>
      <c r="M575" s="201" t="s">
        <v>19</v>
      </c>
      <c r="N575" s="202" t="s">
        <v>43</v>
      </c>
      <c r="O575" s="66"/>
      <c r="P575" s="203">
        <f>O575*H575</f>
        <v>0</v>
      </c>
      <c r="Q575" s="203">
        <v>1.0999999999999999E-2</v>
      </c>
      <c r="R575" s="203">
        <f>Q575*H575</f>
        <v>9.8097339999999988</v>
      </c>
      <c r="S575" s="203">
        <v>0</v>
      </c>
      <c r="T575" s="204">
        <f>S575*H575</f>
        <v>0</v>
      </c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R575" s="205" t="s">
        <v>200</v>
      </c>
      <c r="AT575" s="205" t="s">
        <v>195</v>
      </c>
      <c r="AU575" s="205" t="s">
        <v>209</v>
      </c>
      <c r="AY575" s="19" t="s">
        <v>193</v>
      </c>
      <c r="BE575" s="206">
        <f>IF(N575="základní",J575,0)</f>
        <v>0</v>
      </c>
      <c r="BF575" s="206">
        <f>IF(N575="snížená",J575,0)</f>
        <v>0</v>
      </c>
      <c r="BG575" s="206">
        <f>IF(N575="zákl. přenesená",J575,0)</f>
        <v>0</v>
      </c>
      <c r="BH575" s="206">
        <f>IF(N575="sníž. přenesená",J575,0)</f>
        <v>0</v>
      </c>
      <c r="BI575" s="206">
        <f>IF(N575="nulová",J575,0)</f>
        <v>0</v>
      </c>
      <c r="BJ575" s="19" t="s">
        <v>79</v>
      </c>
      <c r="BK575" s="206">
        <f>ROUND(I575*H575,2)</f>
        <v>0</v>
      </c>
      <c r="BL575" s="19" t="s">
        <v>200</v>
      </c>
      <c r="BM575" s="205" t="s">
        <v>839</v>
      </c>
    </row>
    <row r="576" spans="1:65" s="13" customFormat="1">
      <c r="B576" s="207"/>
      <c r="C576" s="208"/>
      <c r="D576" s="209" t="s">
        <v>202</v>
      </c>
      <c r="E576" s="210" t="s">
        <v>19</v>
      </c>
      <c r="F576" s="211" t="s">
        <v>3775</v>
      </c>
      <c r="G576" s="208"/>
      <c r="H576" s="210" t="s">
        <v>19</v>
      </c>
      <c r="I576" s="212"/>
      <c r="J576" s="208"/>
      <c r="K576" s="208"/>
      <c r="L576" s="213"/>
      <c r="M576" s="214"/>
      <c r="N576" s="215"/>
      <c r="O576" s="215"/>
      <c r="P576" s="215"/>
      <c r="Q576" s="215"/>
      <c r="R576" s="215"/>
      <c r="S576" s="215"/>
      <c r="T576" s="216"/>
      <c r="AT576" s="217" t="s">
        <v>202</v>
      </c>
      <c r="AU576" s="217" t="s">
        <v>209</v>
      </c>
      <c r="AV576" s="13" t="s">
        <v>79</v>
      </c>
      <c r="AW576" s="13" t="s">
        <v>33</v>
      </c>
      <c r="AX576" s="13" t="s">
        <v>72</v>
      </c>
      <c r="AY576" s="217" t="s">
        <v>193</v>
      </c>
    </row>
    <row r="577" spans="1:65" s="14" customFormat="1">
      <c r="B577" s="218"/>
      <c r="C577" s="219"/>
      <c r="D577" s="209" t="s">
        <v>202</v>
      </c>
      <c r="E577" s="220" t="s">
        <v>19</v>
      </c>
      <c r="F577" s="221" t="s">
        <v>3780</v>
      </c>
      <c r="G577" s="219"/>
      <c r="H577" s="222">
        <v>39.348999999999997</v>
      </c>
      <c r="I577" s="223"/>
      <c r="J577" s="219"/>
      <c r="K577" s="219"/>
      <c r="L577" s="224"/>
      <c r="M577" s="225"/>
      <c r="N577" s="226"/>
      <c r="O577" s="226"/>
      <c r="P577" s="226"/>
      <c r="Q577" s="226"/>
      <c r="R577" s="226"/>
      <c r="S577" s="226"/>
      <c r="T577" s="227"/>
      <c r="AT577" s="228" t="s">
        <v>202</v>
      </c>
      <c r="AU577" s="228" t="s">
        <v>209</v>
      </c>
      <c r="AV577" s="14" t="s">
        <v>81</v>
      </c>
      <c r="AW577" s="14" t="s">
        <v>33</v>
      </c>
      <c r="AX577" s="14" t="s">
        <v>72</v>
      </c>
      <c r="AY577" s="228" t="s">
        <v>193</v>
      </c>
    </row>
    <row r="578" spans="1:65" s="13" customFormat="1">
      <c r="B578" s="207"/>
      <c r="C578" s="208"/>
      <c r="D578" s="209" t="s">
        <v>202</v>
      </c>
      <c r="E578" s="210" t="s">
        <v>19</v>
      </c>
      <c r="F578" s="211" t="s">
        <v>834</v>
      </c>
      <c r="G578" s="208"/>
      <c r="H578" s="210" t="s">
        <v>19</v>
      </c>
      <c r="I578" s="212"/>
      <c r="J578" s="208"/>
      <c r="K578" s="208"/>
      <c r="L578" s="213"/>
      <c r="M578" s="214"/>
      <c r="N578" s="215"/>
      <c r="O578" s="215"/>
      <c r="P578" s="215"/>
      <c r="Q578" s="215"/>
      <c r="R578" s="215"/>
      <c r="S578" s="215"/>
      <c r="T578" s="216"/>
      <c r="AT578" s="217" t="s">
        <v>202</v>
      </c>
      <c r="AU578" s="217" t="s">
        <v>209</v>
      </c>
      <c r="AV578" s="13" t="s">
        <v>79</v>
      </c>
      <c r="AW578" s="13" t="s">
        <v>33</v>
      </c>
      <c r="AX578" s="13" t="s">
        <v>72</v>
      </c>
      <c r="AY578" s="217" t="s">
        <v>193</v>
      </c>
    </row>
    <row r="579" spans="1:65" s="14" customFormat="1">
      <c r="B579" s="218"/>
      <c r="C579" s="219"/>
      <c r="D579" s="209" t="s">
        <v>202</v>
      </c>
      <c r="E579" s="220" t="s">
        <v>19</v>
      </c>
      <c r="F579" s="221" t="s">
        <v>3781</v>
      </c>
      <c r="G579" s="219"/>
      <c r="H579" s="222">
        <v>186.03</v>
      </c>
      <c r="I579" s="223"/>
      <c r="J579" s="219"/>
      <c r="K579" s="219"/>
      <c r="L579" s="224"/>
      <c r="M579" s="225"/>
      <c r="N579" s="226"/>
      <c r="O579" s="226"/>
      <c r="P579" s="226"/>
      <c r="Q579" s="226"/>
      <c r="R579" s="226"/>
      <c r="S579" s="226"/>
      <c r="T579" s="227"/>
      <c r="AT579" s="228" t="s">
        <v>202</v>
      </c>
      <c r="AU579" s="228" t="s">
        <v>209</v>
      </c>
      <c r="AV579" s="14" t="s">
        <v>81</v>
      </c>
      <c r="AW579" s="14" t="s">
        <v>33</v>
      </c>
      <c r="AX579" s="14" t="s">
        <v>72</v>
      </c>
      <c r="AY579" s="228" t="s">
        <v>193</v>
      </c>
    </row>
    <row r="580" spans="1:65" s="13" customFormat="1">
      <c r="B580" s="207"/>
      <c r="C580" s="208"/>
      <c r="D580" s="209" t="s">
        <v>202</v>
      </c>
      <c r="E580" s="210" t="s">
        <v>19</v>
      </c>
      <c r="F580" s="211" t="s">
        <v>3778</v>
      </c>
      <c r="G580" s="208"/>
      <c r="H580" s="210" t="s">
        <v>19</v>
      </c>
      <c r="I580" s="212"/>
      <c r="J580" s="208"/>
      <c r="K580" s="208"/>
      <c r="L580" s="213"/>
      <c r="M580" s="214"/>
      <c r="N580" s="215"/>
      <c r="O580" s="215"/>
      <c r="P580" s="215"/>
      <c r="Q580" s="215"/>
      <c r="R580" s="215"/>
      <c r="S580" s="215"/>
      <c r="T580" s="216"/>
      <c r="AT580" s="217" t="s">
        <v>202</v>
      </c>
      <c r="AU580" s="217" t="s">
        <v>209</v>
      </c>
      <c r="AV580" s="13" t="s">
        <v>79</v>
      </c>
      <c r="AW580" s="13" t="s">
        <v>33</v>
      </c>
      <c r="AX580" s="13" t="s">
        <v>72</v>
      </c>
      <c r="AY580" s="217" t="s">
        <v>193</v>
      </c>
    </row>
    <row r="581" spans="1:65" s="14" customFormat="1">
      <c r="B581" s="218"/>
      <c r="C581" s="219"/>
      <c r="D581" s="209" t="s">
        <v>202</v>
      </c>
      <c r="E581" s="220" t="s">
        <v>19</v>
      </c>
      <c r="F581" s="221" t="s">
        <v>3782</v>
      </c>
      <c r="G581" s="219"/>
      <c r="H581" s="222">
        <v>666.41499999999996</v>
      </c>
      <c r="I581" s="223"/>
      <c r="J581" s="219"/>
      <c r="K581" s="219"/>
      <c r="L581" s="224"/>
      <c r="M581" s="225"/>
      <c r="N581" s="226"/>
      <c r="O581" s="226"/>
      <c r="P581" s="226"/>
      <c r="Q581" s="226"/>
      <c r="R581" s="226"/>
      <c r="S581" s="226"/>
      <c r="T581" s="227"/>
      <c r="AT581" s="228" t="s">
        <v>202</v>
      </c>
      <c r="AU581" s="228" t="s">
        <v>209</v>
      </c>
      <c r="AV581" s="14" t="s">
        <v>81</v>
      </c>
      <c r="AW581" s="14" t="s">
        <v>33</v>
      </c>
      <c r="AX581" s="14" t="s">
        <v>72</v>
      </c>
      <c r="AY581" s="228" t="s">
        <v>193</v>
      </c>
    </row>
    <row r="582" spans="1:65" s="15" customFormat="1">
      <c r="B582" s="229"/>
      <c r="C582" s="230"/>
      <c r="D582" s="209" t="s">
        <v>202</v>
      </c>
      <c r="E582" s="231" t="s">
        <v>19</v>
      </c>
      <c r="F582" s="232" t="s">
        <v>208</v>
      </c>
      <c r="G582" s="230"/>
      <c r="H582" s="233">
        <v>891.79399999999998</v>
      </c>
      <c r="I582" s="234"/>
      <c r="J582" s="230"/>
      <c r="K582" s="230"/>
      <c r="L582" s="235"/>
      <c r="M582" s="236"/>
      <c r="N582" s="237"/>
      <c r="O582" s="237"/>
      <c r="P582" s="237"/>
      <c r="Q582" s="237"/>
      <c r="R582" s="237"/>
      <c r="S582" s="237"/>
      <c r="T582" s="238"/>
      <c r="AT582" s="239" t="s">
        <v>202</v>
      </c>
      <c r="AU582" s="239" t="s">
        <v>209</v>
      </c>
      <c r="AV582" s="15" t="s">
        <v>209</v>
      </c>
      <c r="AW582" s="15" t="s">
        <v>33</v>
      </c>
      <c r="AX582" s="15" t="s">
        <v>79</v>
      </c>
      <c r="AY582" s="239" t="s">
        <v>193</v>
      </c>
    </row>
    <row r="583" spans="1:65" s="12" customFormat="1" ht="20.85" customHeight="1">
      <c r="B583" s="178"/>
      <c r="C583" s="179"/>
      <c r="D583" s="180" t="s">
        <v>71</v>
      </c>
      <c r="E583" s="192" t="s">
        <v>575</v>
      </c>
      <c r="F583" s="192" t="s">
        <v>842</v>
      </c>
      <c r="G583" s="179"/>
      <c r="H583" s="179"/>
      <c r="I583" s="182"/>
      <c r="J583" s="193">
        <f>BK583</f>
        <v>0</v>
      </c>
      <c r="K583" s="179"/>
      <c r="L583" s="184"/>
      <c r="M583" s="185"/>
      <c r="N583" s="186"/>
      <c r="O583" s="186"/>
      <c r="P583" s="187">
        <f>SUM(P584:P595)</f>
        <v>0</v>
      </c>
      <c r="Q583" s="186"/>
      <c r="R583" s="187">
        <f>SUM(R584:R595)</f>
        <v>0.96063999999999994</v>
      </c>
      <c r="S583" s="186"/>
      <c r="T583" s="188">
        <f>SUM(T584:T595)</f>
        <v>0</v>
      </c>
      <c r="AR583" s="189" t="s">
        <v>79</v>
      </c>
      <c r="AT583" s="190" t="s">
        <v>71</v>
      </c>
      <c r="AU583" s="190" t="s">
        <v>81</v>
      </c>
      <c r="AY583" s="189" t="s">
        <v>193</v>
      </c>
      <c r="BK583" s="191">
        <f>SUM(BK584:BK595)</f>
        <v>0</v>
      </c>
    </row>
    <row r="584" spans="1:65" s="2" customFormat="1" ht="21.75" customHeight="1">
      <c r="A584" s="36"/>
      <c r="B584" s="37"/>
      <c r="C584" s="194" t="s">
        <v>775</v>
      </c>
      <c r="D584" s="194" t="s">
        <v>195</v>
      </c>
      <c r="E584" s="195" t="s">
        <v>844</v>
      </c>
      <c r="F584" s="196" t="s">
        <v>845</v>
      </c>
      <c r="G584" s="197" t="s">
        <v>402</v>
      </c>
      <c r="H584" s="198">
        <v>14</v>
      </c>
      <c r="I584" s="199"/>
      <c r="J584" s="200">
        <f>ROUND(I584*H584,2)</f>
        <v>0</v>
      </c>
      <c r="K584" s="196" t="s">
        <v>199</v>
      </c>
      <c r="L584" s="41"/>
      <c r="M584" s="201" t="s">
        <v>19</v>
      </c>
      <c r="N584" s="202" t="s">
        <v>43</v>
      </c>
      <c r="O584" s="66"/>
      <c r="P584" s="203">
        <f>O584*H584</f>
        <v>0</v>
      </c>
      <c r="Q584" s="203">
        <v>4.684E-2</v>
      </c>
      <c r="R584" s="203">
        <f>Q584*H584</f>
        <v>0.65576000000000001</v>
      </c>
      <c r="S584" s="203">
        <v>0</v>
      </c>
      <c r="T584" s="204">
        <f>S584*H584</f>
        <v>0</v>
      </c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R584" s="205" t="s">
        <v>200</v>
      </c>
      <c r="AT584" s="205" t="s">
        <v>195</v>
      </c>
      <c r="AU584" s="205" t="s">
        <v>209</v>
      </c>
      <c r="AY584" s="19" t="s">
        <v>193</v>
      </c>
      <c r="BE584" s="206">
        <f>IF(N584="základní",J584,0)</f>
        <v>0</v>
      </c>
      <c r="BF584" s="206">
        <f>IF(N584="snížená",J584,0)</f>
        <v>0</v>
      </c>
      <c r="BG584" s="206">
        <f>IF(N584="zákl. přenesená",J584,0)</f>
        <v>0</v>
      </c>
      <c r="BH584" s="206">
        <f>IF(N584="sníž. přenesená",J584,0)</f>
        <v>0</v>
      </c>
      <c r="BI584" s="206">
        <f>IF(N584="nulová",J584,0)</f>
        <v>0</v>
      </c>
      <c r="BJ584" s="19" t="s">
        <v>79</v>
      </c>
      <c r="BK584" s="206">
        <f>ROUND(I584*H584,2)</f>
        <v>0</v>
      </c>
      <c r="BL584" s="19" t="s">
        <v>200</v>
      </c>
      <c r="BM584" s="205" t="s">
        <v>3783</v>
      </c>
    </row>
    <row r="585" spans="1:65" s="13" customFormat="1">
      <c r="B585" s="207"/>
      <c r="C585" s="208"/>
      <c r="D585" s="209" t="s">
        <v>202</v>
      </c>
      <c r="E585" s="210" t="s">
        <v>19</v>
      </c>
      <c r="F585" s="211" t="s">
        <v>847</v>
      </c>
      <c r="G585" s="208"/>
      <c r="H585" s="210" t="s">
        <v>19</v>
      </c>
      <c r="I585" s="212"/>
      <c r="J585" s="208"/>
      <c r="K585" s="208"/>
      <c r="L585" s="213"/>
      <c r="M585" s="214"/>
      <c r="N585" s="215"/>
      <c r="O585" s="215"/>
      <c r="P585" s="215"/>
      <c r="Q585" s="215"/>
      <c r="R585" s="215"/>
      <c r="S585" s="215"/>
      <c r="T585" s="216"/>
      <c r="AT585" s="217" t="s">
        <v>202</v>
      </c>
      <c r="AU585" s="217" t="s">
        <v>209</v>
      </c>
      <c r="AV585" s="13" t="s">
        <v>79</v>
      </c>
      <c r="AW585" s="13" t="s">
        <v>33</v>
      </c>
      <c r="AX585" s="13" t="s">
        <v>72</v>
      </c>
      <c r="AY585" s="217" t="s">
        <v>193</v>
      </c>
    </row>
    <row r="586" spans="1:65" s="14" customFormat="1">
      <c r="B586" s="218"/>
      <c r="C586" s="219"/>
      <c r="D586" s="209" t="s">
        <v>202</v>
      </c>
      <c r="E586" s="220" t="s">
        <v>19</v>
      </c>
      <c r="F586" s="221" t="s">
        <v>3784</v>
      </c>
      <c r="G586" s="219"/>
      <c r="H586" s="222">
        <v>6</v>
      </c>
      <c r="I586" s="223"/>
      <c r="J586" s="219"/>
      <c r="K586" s="219"/>
      <c r="L586" s="224"/>
      <c r="M586" s="225"/>
      <c r="N586" s="226"/>
      <c r="O586" s="226"/>
      <c r="P586" s="226"/>
      <c r="Q586" s="226"/>
      <c r="R586" s="226"/>
      <c r="S586" s="226"/>
      <c r="T586" s="227"/>
      <c r="AT586" s="228" t="s">
        <v>202</v>
      </c>
      <c r="AU586" s="228" t="s">
        <v>209</v>
      </c>
      <c r="AV586" s="14" t="s">
        <v>81</v>
      </c>
      <c r="AW586" s="14" t="s">
        <v>33</v>
      </c>
      <c r="AX586" s="14" t="s">
        <v>72</v>
      </c>
      <c r="AY586" s="228" t="s">
        <v>193</v>
      </c>
    </row>
    <row r="587" spans="1:65" s="13" customFormat="1">
      <c r="B587" s="207"/>
      <c r="C587" s="208"/>
      <c r="D587" s="209" t="s">
        <v>202</v>
      </c>
      <c r="E587" s="210" t="s">
        <v>19</v>
      </c>
      <c r="F587" s="211" t="s">
        <v>849</v>
      </c>
      <c r="G587" s="208"/>
      <c r="H587" s="210" t="s">
        <v>19</v>
      </c>
      <c r="I587" s="212"/>
      <c r="J587" s="208"/>
      <c r="K587" s="208"/>
      <c r="L587" s="213"/>
      <c r="M587" s="214"/>
      <c r="N587" s="215"/>
      <c r="O587" s="215"/>
      <c r="P587" s="215"/>
      <c r="Q587" s="215"/>
      <c r="R587" s="215"/>
      <c r="S587" s="215"/>
      <c r="T587" s="216"/>
      <c r="AT587" s="217" t="s">
        <v>202</v>
      </c>
      <c r="AU587" s="217" t="s">
        <v>209</v>
      </c>
      <c r="AV587" s="13" t="s">
        <v>79</v>
      </c>
      <c r="AW587" s="13" t="s">
        <v>33</v>
      </c>
      <c r="AX587" s="13" t="s">
        <v>72</v>
      </c>
      <c r="AY587" s="217" t="s">
        <v>193</v>
      </c>
    </row>
    <row r="588" spans="1:65" s="14" customFormat="1">
      <c r="B588" s="218"/>
      <c r="C588" s="219"/>
      <c r="D588" s="209" t="s">
        <v>202</v>
      </c>
      <c r="E588" s="220" t="s">
        <v>19</v>
      </c>
      <c r="F588" s="221" t="s">
        <v>3785</v>
      </c>
      <c r="G588" s="219"/>
      <c r="H588" s="222">
        <v>8</v>
      </c>
      <c r="I588" s="223"/>
      <c r="J588" s="219"/>
      <c r="K588" s="219"/>
      <c r="L588" s="224"/>
      <c r="M588" s="225"/>
      <c r="N588" s="226"/>
      <c r="O588" s="226"/>
      <c r="P588" s="226"/>
      <c r="Q588" s="226"/>
      <c r="R588" s="226"/>
      <c r="S588" s="226"/>
      <c r="T588" s="227"/>
      <c r="AT588" s="228" t="s">
        <v>202</v>
      </c>
      <c r="AU588" s="228" t="s">
        <v>209</v>
      </c>
      <c r="AV588" s="14" t="s">
        <v>81</v>
      </c>
      <c r="AW588" s="14" t="s">
        <v>33</v>
      </c>
      <c r="AX588" s="14" t="s">
        <v>72</v>
      </c>
      <c r="AY588" s="228" t="s">
        <v>193</v>
      </c>
    </row>
    <row r="589" spans="1:65" s="15" customFormat="1">
      <c r="B589" s="229"/>
      <c r="C589" s="230"/>
      <c r="D589" s="209" t="s">
        <v>202</v>
      </c>
      <c r="E589" s="231" t="s">
        <v>19</v>
      </c>
      <c r="F589" s="232" t="s">
        <v>208</v>
      </c>
      <c r="G589" s="230"/>
      <c r="H589" s="233">
        <v>14</v>
      </c>
      <c r="I589" s="234"/>
      <c r="J589" s="230"/>
      <c r="K589" s="230"/>
      <c r="L589" s="235"/>
      <c r="M589" s="236"/>
      <c r="N589" s="237"/>
      <c r="O589" s="237"/>
      <c r="P589" s="237"/>
      <c r="Q589" s="237"/>
      <c r="R589" s="237"/>
      <c r="S589" s="237"/>
      <c r="T589" s="238"/>
      <c r="AT589" s="239" t="s">
        <v>202</v>
      </c>
      <c r="AU589" s="239" t="s">
        <v>209</v>
      </c>
      <c r="AV589" s="15" t="s">
        <v>209</v>
      </c>
      <c r="AW589" s="15" t="s">
        <v>33</v>
      </c>
      <c r="AX589" s="15" t="s">
        <v>79</v>
      </c>
      <c r="AY589" s="239" t="s">
        <v>193</v>
      </c>
    </row>
    <row r="590" spans="1:65" s="2" customFormat="1" ht="16.5" customHeight="1">
      <c r="A590" s="36"/>
      <c r="B590" s="37"/>
      <c r="C590" s="251" t="s">
        <v>781</v>
      </c>
      <c r="D590" s="251" t="s">
        <v>451</v>
      </c>
      <c r="E590" s="252" t="s">
        <v>854</v>
      </c>
      <c r="F590" s="253" t="s">
        <v>855</v>
      </c>
      <c r="G590" s="254" t="s">
        <v>402</v>
      </c>
      <c r="H590" s="255">
        <v>5</v>
      </c>
      <c r="I590" s="256"/>
      <c r="J590" s="257">
        <f t="shared" ref="J590:J595" si="0">ROUND(I590*H590,2)</f>
        <v>0</v>
      </c>
      <c r="K590" s="253" t="s">
        <v>199</v>
      </c>
      <c r="L590" s="258"/>
      <c r="M590" s="259" t="s">
        <v>19</v>
      </c>
      <c r="N590" s="260" t="s">
        <v>43</v>
      </c>
      <c r="O590" s="66"/>
      <c r="P590" s="203">
        <f t="shared" ref="P590:P595" si="1">O590*H590</f>
        <v>0</v>
      </c>
      <c r="Q590" s="203">
        <v>1.3310000000000001E-2</v>
      </c>
      <c r="R590" s="203">
        <f t="shared" ref="R590:R595" si="2">Q590*H590</f>
        <v>6.6549999999999998E-2</v>
      </c>
      <c r="S590" s="203">
        <v>0</v>
      </c>
      <c r="T590" s="204">
        <f t="shared" ref="T590:T595" si="3">S590*H590</f>
        <v>0</v>
      </c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R590" s="205" t="s">
        <v>258</v>
      </c>
      <c r="AT590" s="205" t="s">
        <v>451</v>
      </c>
      <c r="AU590" s="205" t="s">
        <v>209</v>
      </c>
      <c r="AY590" s="19" t="s">
        <v>193</v>
      </c>
      <c r="BE590" s="206">
        <f t="shared" ref="BE590:BE595" si="4">IF(N590="základní",J590,0)</f>
        <v>0</v>
      </c>
      <c r="BF590" s="206">
        <f t="shared" ref="BF590:BF595" si="5">IF(N590="snížená",J590,0)</f>
        <v>0</v>
      </c>
      <c r="BG590" s="206">
        <f t="shared" ref="BG590:BG595" si="6">IF(N590="zákl. přenesená",J590,0)</f>
        <v>0</v>
      </c>
      <c r="BH590" s="206">
        <f t="shared" ref="BH590:BH595" si="7">IF(N590="sníž. přenesená",J590,0)</f>
        <v>0</v>
      </c>
      <c r="BI590" s="206">
        <f t="shared" ref="BI590:BI595" si="8">IF(N590="nulová",J590,0)</f>
        <v>0</v>
      </c>
      <c r="BJ590" s="19" t="s">
        <v>79</v>
      </c>
      <c r="BK590" s="206">
        <f t="shared" ref="BK590:BK595" si="9">ROUND(I590*H590,2)</f>
        <v>0</v>
      </c>
      <c r="BL590" s="19" t="s">
        <v>200</v>
      </c>
      <c r="BM590" s="205" t="s">
        <v>3786</v>
      </c>
    </row>
    <row r="591" spans="1:65" s="2" customFormat="1" ht="16.5" customHeight="1">
      <c r="A591" s="36"/>
      <c r="B591" s="37"/>
      <c r="C591" s="251" t="s">
        <v>786</v>
      </c>
      <c r="D591" s="251" t="s">
        <v>451</v>
      </c>
      <c r="E591" s="252" t="s">
        <v>3787</v>
      </c>
      <c r="F591" s="253" t="s">
        <v>3788</v>
      </c>
      <c r="G591" s="254" t="s">
        <v>402</v>
      </c>
      <c r="H591" s="255">
        <v>1</v>
      </c>
      <c r="I591" s="256"/>
      <c r="J591" s="257">
        <f t="shared" si="0"/>
        <v>0</v>
      </c>
      <c r="K591" s="253" t="s">
        <v>199</v>
      </c>
      <c r="L591" s="258"/>
      <c r="M591" s="259" t="s">
        <v>19</v>
      </c>
      <c r="N591" s="260" t="s">
        <v>43</v>
      </c>
      <c r="O591" s="66"/>
      <c r="P591" s="203">
        <f t="shared" si="1"/>
        <v>0</v>
      </c>
      <c r="Q591" s="203">
        <v>1.389E-2</v>
      </c>
      <c r="R591" s="203">
        <f t="shared" si="2"/>
        <v>1.389E-2</v>
      </c>
      <c r="S591" s="203">
        <v>0</v>
      </c>
      <c r="T591" s="204">
        <f t="shared" si="3"/>
        <v>0</v>
      </c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R591" s="205" t="s">
        <v>258</v>
      </c>
      <c r="AT591" s="205" t="s">
        <v>451</v>
      </c>
      <c r="AU591" s="205" t="s">
        <v>209</v>
      </c>
      <c r="AY591" s="19" t="s">
        <v>193</v>
      </c>
      <c r="BE591" s="206">
        <f t="shared" si="4"/>
        <v>0</v>
      </c>
      <c r="BF591" s="206">
        <f t="shared" si="5"/>
        <v>0</v>
      </c>
      <c r="BG591" s="206">
        <f t="shared" si="6"/>
        <v>0</v>
      </c>
      <c r="BH591" s="206">
        <f t="shared" si="7"/>
        <v>0</v>
      </c>
      <c r="BI591" s="206">
        <f t="shared" si="8"/>
        <v>0</v>
      </c>
      <c r="BJ591" s="19" t="s">
        <v>79</v>
      </c>
      <c r="BK591" s="206">
        <f t="shared" si="9"/>
        <v>0</v>
      </c>
      <c r="BL591" s="19" t="s">
        <v>200</v>
      </c>
      <c r="BM591" s="205" t="s">
        <v>3789</v>
      </c>
    </row>
    <row r="592" spans="1:65" s="2" customFormat="1" ht="16.5" customHeight="1">
      <c r="A592" s="36"/>
      <c r="B592" s="37"/>
      <c r="C592" s="251" t="s">
        <v>795</v>
      </c>
      <c r="D592" s="251" t="s">
        <v>451</v>
      </c>
      <c r="E592" s="252" t="s">
        <v>862</v>
      </c>
      <c r="F592" s="253" t="s">
        <v>863</v>
      </c>
      <c r="G592" s="254" t="s">
        <v>402</v>
      </c>
      <c r="H592" s="255">
        <v>6</v>
      </c>
      <c r="I592" s="256"/>
      <c r="J592" s="257">
        <f t="shared" si="0"/>
        <v>0</v>
      </c>
      <c r="K592" s="253" t="s">
        <v>199</v>
      </c>
      <c r="L592" s="258"/>
      <c r="M592" s="259" t="s">
        <v>19</v>
      </c>
      <c r="N592" s="260" t="s">
        <v>43</v>
      </c>
      <c r="O592" s="66"/>
      <c r="P592" s="203">
        <f t="shared" si="1"/>
        <v>0</v>
      </c>
      <c r="Q592" s="203">
        <v>1.521E-2</v>
      </c>
      <c r="R592" s="203">
        <f t="shared" si="2"/>
        <v>9.1259999999999994E-2</v>
      </c>
      <c r="S592" s="203">
        <v>0</v>
      </c>
      <c r="T592" s="204">
        <f t="shared" si="3"/>
        <v>0</v>
      </c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R592" s="205" t="s">
        <v>258</v>
      </c>
      <c r="AT592" s="205" t="s">
        <v>451</v>
      </c>
      <c r="AU592" s="205" t="s">
        <v>209</v>
      </c>
      <c r="AY592" s="19" t="s">
        <v>193</v>
      </c>
      <c r="BE592" s="206">
        <f t="shared" si="4"/>
        <v>0</v>
      </c>
      <c r="BF592" s="206">
        <f t="shared" si="5"/>
        <v>0</v>
      </c>
      <c r="BG592" s="206">
        <f t="shared" si="6"/>
        <v>0</v>
      </c>
      <c r="BH592" s="206">
        <f t="shared" si="7"/>
        <v>0</v>
      </c>
      <c r="BI592" s="206">
        <f t="shared" si="8"/>
        <v>0</v>
      </c>
      <c r="BJ592" s="19" t="s">
        <v>79</v>
      </c>
      <c r="BK592" s="206">
        <f t="shared" si="9"/>
        <v>0</v>
      </c>
      <c r="BL592" s="19" t="s">
        <v>200</v>
      </c>
      <c r="BM592" s="205" t="s">
        <v>3790</v>
      </c>
    </row>
    <row r="593" spans="1:65" s="2" customFormat="1" ht="16.5" customHeight="1">
      <c r="A593" s="36"/>
      <c r="B593" s="37"/>
      <c r="C593" s="251" t="s">
        <v>803</v>
      </c>
      <c r="D593" s="251" t="s">
        <v>451</v>
      </c>
      <c r="E593" s="252" t="s">
        <v>866</v>
      </c>
      <c r="F593" s="253" t="s">
        <v>867</v>
      </c>
      <c r="G593" s="254" t="s">
        <v>402</v>
      </c>
      <c r="H593" s="255">
        <v>2</v>
      </c>
      <c r="I593" s="256"/>
      <c r="J593" s="257">
        <f t="shared" si="0"/>
        <v>0</v>
      </c>
      <c r="K593" s="253" t="s">
        <v>199</v>
      </c>
      <c r="L593" s="258"/>
      <c r="M593" s="259" t="s">
        <v>19</v>
      </c>
      <c r="N593" s="260" t="s">
        <v>43</v>
      </c>
      <c r="O593" s="66"/>
      <c r="P593" s="203">
        <f t="shared" si="1"/>
        <v>0</v>
      </c>
      <c r="Q593" s="203">
        <v>1.553E-2</v>
      </c>
      <c r="R593" s="203">
        <f t="shared" si="2"/>
        <v>3.1060000000000001E-2</v>
      </c>
      <c r="S593" s="203">
        <v>0</v>
      </c>
      <c r="T593" s="204">
        <f t="shared" si="3"/>
        <v>0</v>
      </c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R593" s="205" t="s">
        <v>258</v>
      </c>
      <c r="AT593" s="205" t="s">
        <v>451</v>
      </c>
      <c r="AU593" s="205" t="s">
        <v>209</v>
      </c>
      <c r="AY593" s="19" t="s">
        <v>193</v>
      </c>
      <c r="BE593" s="206">
        <f t="shared" si="4"/>
        <v>0</v>
      </c>
      <c r="BF593" s="206">
        <f t="shared" si="5"/>
        <v>0</v>
      </c>
      <c r="BG593" s="206">
        <f t="shared" si="6"/>
        <v>0</v>
      </c>
      <c r="BH593" s="206">
        <f t="shared" si="7"/>
        <v>0</v>
      </c>
      <c r="BI593" s="206">
        <f t="shared" si="8"/>
        <v>0</v>
      </c>
      <c r="BJ593" s="19" t="s">
        <v>79</v>
      </c>
      <c r="BK593" s="206">
        <f t="shared" si="9"/>
        <v>0</v>
      </c>
      <c r="BL593" s="19" t="s">
        <v>200</v>
      </c>
      <c r="BM593" s="205" t="s">
        <v>3791</v>
      </c>
    </row>
    <row r="594" spans="1:65" s="2" customFormat="1" ht="21.75" customHeight="1">
      <c r="A594" s="36"/>
      <c r="B594" s="37"/>
      <c r="C594" s="194" t="s">
        <v>809</v>
      </c>
      <c r="D594" s="194" t="s">
        <v>195</v>
      </c>
      <c r="E594" s="195" t="s">
        <v>3792</v>
      </c>
      <c r="F594" s="196" t="s">
        <v>3793</v>
      </c>
      <c r="G594" s="197" t="s">
        <v>402</v>
      </c>
      <c r="H594" s="198">
        <v>1</v>
      </c>
      <c r="I594" s="199"/>
      <c r="J594" s="200">
        <f t="shared" si="0"/>
        <v>0</v>
      </c>
      <c r="K594" s="196" t="s">
        <v>199</v>
      </c>
      <c r="L594" s="41"/>
      <c r="M594" s="201" t="s">
        <v>19</v>
      </c>
      <c r="N594" s="202" t="s">
        <v>43</v>
      </c>
      <c r="O594" s="66"/>
      <c r="P594" s="203">
        <f t="shared" si="1"/>
        <v>0</v>
      </c>
      <c r="Q594" s="203">
        <v>5.3620000000000001E-2</v>
      </c>
      <c r="R594" s="203">
        <f t="shared" si="2"/>
        <v>5.3620000000000001E-2</v>
      </c>
      <c r="S594" s="203">
        <v>0</v>
      </c>
      <c r="T594" s="204">
        <f t="shared" si="3"/>
        <v>0</v>
      </c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R594" s="205" t="s">
        <v>200</v>
      </c>
      <c r="AT594" s="205" t="s">
        <v>195</v>
      </c>
      <c r="AU594" s="205" t="s">
        <v>209</v>
      </c>
      <c r="AY594" s="19" t="s">
        <v>193</v>
      </c>
      <c r="BE594" s="206">
        <f t="shared" si="4"/>
        <v>0</v>
      </c>
      <c r="BF594" s="206">
        <f t="shared" si="5"/>
        <v>0</v>
      </c>
      <c r="BG594" s="206">
        <f t="shared" si="6"/>
        <v>0</v>
      </c>
      <c r="BH594" s="206">
        <f t="shared" si="7"/>
        <v>0</v>
      </c>
      <c r="BI594" s="206">
        <f t="shared" si="8"/>
        <v>0</v>
      </c>
      <c r="BJ594" s="19" t="s">
        <v>79</v>
      </c>
      <c r="BK594" s="206">
        <f t="shared" si="9"/>
        <v>0</v>
      </c>
      <c r="BL594" s="19" t="s">
        <v>200</v>
      </c>
      <c r="BM594" s="205" t="s">
        <v>3794</v>
      </c>
    </row>
    <row r="595" spans="1:65" s="2" customFormat="1" ht="16.5" customHeight="1">
      <c r="A595" s="36"/>
      <c r="B595" s="37"/>
      <c r="C595" s="251" t="s">
        <v>813</v>
      </c>
      <c r="D595" s="251" t="s">
        <v>451</v>
      </c>
      <c r="E595" s="252" t="s">
        <v>3795</v>
      </c>
      <c r="F595" s="253" t="s">
        <v>3796</v>
      </c>
      <c r="G595" s="254" t="s">
        <v>402</v>
      </c>
      <c r="H595" s="255">
        <v>1</v>
      </c>
      <c r="I595" s="256"/>
      <c r="J595" s="257">
        <f t="shared" si="0"/>
        <v>0</v>
      </c>
      <c r="K595" s="253" t="s">
        <v>199</v>
      </c>
      <c r="L595" s="258"/>
      <c r="M595" s="259" t="s">
        <v>19</v>
      </c>
      <c r="N595" s="260" t="s">
        <v>43</v>
      </c>
      <c r="O595" s="66"/>
      <c r="P595" s="203">
        <f t="shared" si="1"/>
        <v>0</v>
      </c>
      <c r="Q595" s="203">
        <v>4.8500000000000001E-2</v>
      </c>
      <c r="R595" s="203">
        <f t="shared" si="2"/>
        <v>4.8500000000000001E-2</v>
      </c>
      <c r="S595" s="203">
        <v>0</v>
      </c>
      <c r="T595" s="204">
        <f t="shared" si="3"/>
        <v>0</v>
      </c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R595" s="205" t="s">
        <v>258</v>
      </c>
      <c r="AT595" s="205" t="s">
        <v>451</v>
      </c>
      <c r="AU595" s="205" t="s">
        <v>209</v>
      </c>
      <c r="AY595" s="19" t="s">
        <v>193</v>
      </c>
      <c r="BE595" s="206">
        <f t="shared" si="4"/>
        <v>0</v>
      </c>
      <c r="BF595" s="206">
        <f t="shared" si="5"/>
        <v>0</v>
      </c>
      <c r="BG595" s="206">
        <f t="shared" si="6"/>
        <v>0</v>
      </c>
      <c r="BH595" s="206">
        <f t="shared" si="7"/>
        <v>0</v>
      </c>
      <c r="BI595" s="206">
        <f t="shared" si="8"/>
        <v>0</v>
      </c>
      <c r="BJ595" s="19" t="s">
        <v>79</v>
      </c>
      <c r="BK595" s="206">
        <f t="shared" si="9"/>
        <v>0</v>
      </c>
      <c r="BL595" s="19" t="s">
        <v>200</v>
      </c>
      <c r="BM595" s="205" t="s">
        <v>3797</v>
      </c>
    </row>
    <row r="596" spans="1:65" s="12" customFormat="1" ht="22.9" customHeight="1">
      <c r="B596" s="178"/>
      <c r="C596" s="179"/>
      <c r="D596" s="180" t="s">
        <v>71</v>
      </c>
      <c r="E596" s="192" t="s">
        <v>263</v>
      </c>
      <c r="F596" s="192" t="s">
        <v>873</v>
      </c>
      <c r="G596" s="179"/>
      <c r="H596" s="179"/>
      <c r="I596" s="182"/>
      <c r="J596" s="193">
        <f>BK596</f>
        <v>0</v>
      </c>
      <c r="K596" s="179"/>
      <c r="L596" s="184"/>
      <c r="M596" s="185"/>
      <c r="N596" s="186"/>
      <c r="O596" s="186"/>
      <c r="P596" s="187">
        <f>P597+P635</f>
        <v>0</v>
      </c>
      <c r="Q596" s="186"/>
      <c r="R596" s="187">
        <f>R597+R635</f>
        <v>0.10791316000000001</v>
      </c>
      <c r="S596" s="186"/>
      <c r="T596" s="188">
        <f>T597+T635</f>
        <v>0</v>
      </c>
      <c r="AR596" s="189" t="s">
        <v>79</v>
      </c>
      <c r="AT596" s="190" t="s">
        <v>71</v>
      </c>
      <c r="AU596" s="190" t="s">
        <v>79</v>
      </c>
      <c r="AY596" s="189" t="s">
        <v>193</v>
      </c>
      <c r="BK596" s="191">
        <f>BK597+BK635</f>
        <v>0</v>
      </c>
    </row>
    <row r="597" spans="1:65" s="12" customFormat="1" ht="20.85" customHeight="1">
      <c r="B597" s="178"/>
      <c r="C597" s="179"/>
      <c r="D597" s="180" t="s">
        <v>71</v>
      </c>
      <c r="E597" s="192" t="s">
        <v>762</v>
      </c>
      <c r="F597" s="192" t="s">
        <v>874</v>
      </c>
      <c r="G597" s="179"/>
      <c r="H597" s="179"/>
      <c r="I597" s="182"/>
      <c r="J597" s="193">
        <f>BK597</f>
        <v>0</v>
      </c>
      <c r="K597" s="179"/>
      <c r="L597" s="184"/>
      <c r="M597" s="185"/>
      <c r="N597" s="186"/>
      <c r="O597" s="186"/>
      <c r="P597" s="187">
        <f>SUM(P598:P634)</f>
        <v>0</v>
      </c>
      <c r="Q597" s="186"/>
      <c r="R597" s="187">
        <f>SUM(R598:R634)</f>
        <v>3.2062159999999999E-2</v>
      </c>
      <c r="S597" s="186"/>
      <c r="T597" s="188">
        <f>SUM(T598:T634)</f>
        <v>0</v>
      </c>
      <c r="AR597" s="189" t="s">
        <v>79</v>
      </c>
      <c r="AT597" s="190" t="s">
        <v>71</v>
      </c>
      <c r="AU597" s="190" t="s">
        <v>81</v>
      </c>
      <c r="AY597" s="189" t="s">
        <v>193</v>
      </c>
      <c r="BK597" s="191">
        <f>SUM(BK598:BK634)</f>
        <v>0</v>
      </c>
    </row>
    <row r="598" spans="1:65" s="2" customFormat="1" ht="21.75" customHeight="1">
      <c r="A598" s="36"/>
      <c r="B598" s="37"/>
      <c r="C598" s="194" t="s">
        <v>818</v>
      </c>
      <c r="D598" s="194" t="s">
        <v>195</v>
      </c>
      <c r="E598" s="195" t="s">
        <v>876</v>
      </c>
      <c r="F598" s="196" t="s">
        <v>877</v>
      </c>
      <c r="G598" s="197" t="s">
        <v>305</v>
      </c>
      <c r="H598" s="198">
        <v>229.5</v>
      </c>
      <c r="I598" s="199"/>
      <c r="J598" s="200">
        <f>ROUND(I598*H598,2)</f>
        <v>0</v>
      </c>
      <c r="K598" s="196" t="s">
        <v>199</v>
      </c>
      <c r="L598" s="41"/>
      <c r="M598" s="201" t="s">
        <v>19</v>
      </c>
      <c r="N598" s="202" t="s">
        <v>43</v>
      </c>
      <c r="O598" s="66"/>
      <c r="P598" s="203">
        <f>O598*H598</f>
        <v>0</v>
      </c>
      <c r="Q598" s="203">
        <v>0</v>
      </c>
      <c r="R598" s="203">
        <f>Q598*H598</f>
        <v>0</v>
      </c>
      <c r="S598" s="203">
        <v>0</v>
      </c>
      <c r="T598" s="204">
        <f>S598*H598</f>
        <v>0</v>
      </c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R598" s="205" t="s">
        <v>200</v>
      </c>
      <c r="AT598" s="205" t="s">
        <v>195</v>
      </c>
      <c r="AU598" s="205" t="s">
        <v>209</v>
      </c>
      <c r="AY598" s="19" t="s">
        <v>193</v>
      </c>
      <c r="BE598" s="206">
        <f>IF(N598="základní",J598,0)</f>
        <v>0</v>
      </c>
      <c r="BF598" s="206">
        <f>IF(N598="snížená",J598,0)</f>
        <v>0</v>
      </c>
      <c r="BG598" s="206">
        <f>IF(N598="zákl. přenesená",J598,0)</f>
        <v>0</v>
      </c>
      <c r="BH598" s="206">
        <f>IF(N598="sníž. přenesená",J598,0)</f>
        <v>0</v>
      </c>
      <c r="BI598" s="206">
        <f>IF(N598="nulová",J598,0)</f>
        <v>0</v>
      </c>
      <c r="BJ598" s="19" t="s">
        <v>79</v>
      </c>
      <c r="BK598" s="206">
        <f>ROUND(I598*H598,2)</f>
        <v>0</v>
      </c>
      <c r="BL598" s="19" t="s">
        <v>200</v>
      </c>
      <c r="BM598" s="205" t="s">
        <v>878</v>
      </c>
    </row>
    <row r="599" spans="1:65" s="13" customFormat="1">
      <c r="B599" s="207"/>
      <c r="C599" s="208"/>
      <c r="D599" s="209" t="s">
        <v>202</v>
      </c>
      <c r="E599" s="210" t="s">
        <v>19</v>
      </c>
      <c r="F599" s="211" t="s">
        <v>744</v>
      </c>
      <c r="G599" s="208"/>
      <c r="H599" s="210" t="s">
        <v>19</v>
      </c>
      <c r="I599" s="212"/>
      <c r="J599" s="208"/>
      <c r="K599" s="208"/>
      <c r="L599" s="213"/>
      <c r="M599" s="214"/>
      <c r="N599" s="215"/>
      <c r="O599" s="215"/>
      <c r="P599" s="215"/>
      <c r="Q599" s="215"/>
      <c r="R599" s="215"/>
      <c r="S599" s="215"/>
      <c r="T599" s="216"/>
      <c r="AT599" s="217" t="s">
        <v>202</v>
      </c>
      <c r="AU599" s="217" t="s">
        <v>209</v>
      </c>
      <c r="AV599" s="13" t="s">
        <v>79</v>
      </c>
      <c r="AW599" s="13" t="s">
        <v>33</v>
      </c>
      <c r="AX599" s="13" t="s">
        <v>72</v>
      </c>
      <c r="AY599" s="217" t="s">
        <v>193</v>
      </c>
    </row>
    <row r="600" spans="1:65" s="14" customFormat="1">
      <c r="B600" s="218"/>
      <c r="C600" s="219"/>
      <c r="D600" s="209" t="s">
        <v>202</v>
      </c>
      <c r="E600" s="220" t="s">
        <v>19</v>
      </c>
      <c r="F600" s="221" t="s">
        <v>3798</v>
      </c>
      <c r="G600" s="219"/>
      <c r="H600" s="222">
        <v>58.5</v>
      </c>
      <c r="I600" s="223"/>
      <c r="J600" s="219"/>
      <c r="K600" s="219"/>
      <c r="L600" s="224"/>
      <c r="M600" s="225"/>
      <c r="N600" s="226"/>
      <c r="O600" s="226"/>
      <c r="P600" s="226"/>
      <c r="Q600" s="226"/>
      <c r="R600" s="226"/>
      <c r="S600" s="226"/>
      <c r="T600" s="227"/>
      <c r="AT600" s="228" t="s">
        <v>202</v>
      </c>
      <c r="AU600" s="228" t="s">
        <v>209</v>
      </c>
      <c r="AV600" s="14" t="s">
        <v>81</v>
      </c>
      <c r="AW600" s="14" t="s">
        <v>33</v>
      </c>
      <c r="AX600" s="14" t="s">
        <v>72</v>
      </c>
      <c r="AY600" s="228" t="s">
        <v>193</v>
      </c>
    </row>
    <row r="601" spans="1:65" s="14" customFormat="1">
      <c r="B601" s="218"/>
      <c r="C601" s="219"/>
      <c r="D601" s="209" t="s">
        <v>202</v>
      </c>
      <c r="E601" s="220" t="s">
        <v>19</v>
      </c>
      <c r="F601" s="221" t="s">
        <v>3799</v>
      </c>
      <c r="G601" s="219"/>
      <c r="H601" s="222">
        <v>171</v>
      </c>
      <c r="I601" s="223"/>
      <c r="J601" s="219"/>
      <c r="K601" s="219"/>
      <c r="L601" s="224"/>
      <c r="M601" s="225"/>
      <c r="N601" s="226"/>
      <c r="O601" s="226"/>
      <c r="P601" s="226"/>
      <c r="Q601" s="226"/>
      <c r="R601" s="226"/>
      <c r="S601" s="226"/>
      <c r="T601" s="227"/>
      <c r="AT601" s="228" t="s">
        <v>202</v>
      </c>
      <c r="AU601" s="228" t="s">
        <v>209</v>
      </c>
      <c r="AV601" s="14" t="s">
        <v>81</v>
      </c>
      <c r="AW601" s="14" t="s">
        <v>33</v>
      </c>
      <c r="AX601" s="14" t="s">
        <v>72</v>
      </c>
      <c r="AY601" s="228" t="s">
        <v>193</v>
      </c>
    </row>
    <row r="602" spans="1:65" s="15" customFormat="1">
      <c r="B602" s="229"/>
      <c r="C602" s="230"/>
      <c r="D602" s="209" t="s">
        <v>202</v>
      </c>
      <c r="E602" s="231" t="s">
        <v>19</v>
      </c>
      <c r="F602" s="232" t="s">
        <v>208</v>
      </c>
      <c r="G602" s="230"/>
      <c r="H602" s="233">
        <v>229.5</v>
      </c>
      <c r="I602" s="234"/>
      <c r="J602" s="230"/>
      <c r="K602" s="230"/>
      <c r="L602" s="235"/>
      <c r="M602" s="236"/>
      <c r="N602" s="237"/>
      <c r="O602" s="237"/>
      <c r="P602" s="237"/>
      <c r="Q602" s="237"/>
      <c r="R602" s="237"/>
      <c r="S602" s="237"/>
      <c r="T602" s="238"/>
      <c r="AT602" s="239" t="s">
        <v>202</v>
      </c>
      <c r="AU602" s="239" t="s">
        <v>209</v>
      </c>
      <c r="AV602" s="15" t="s">
        <v>209</v>
      </c>
      <c r="AW602" s="15" t="s">
        <v>33</v>
      </c>
      <c r="AX602" s="15" t="s">
        <v>79</v>
      </c>
      <c r="AY602" s="239" t="s">
        <v>193</v>
      </c>
    </row>
    <row r="603" spans="1:65" s="2" customFormat="1" ht="21.75" customHeight="1">
      <c r="A603" s="36"/>
      <c r="B603" s="37"/>
      <c r="C603" s="194" t="s">
        <v>825</v>
      </c>
      <c r="D603" s="194" t="s">
        <v>195</v>
      </c>
      <c r="E603" s="195" t="s">
        <v>883</v>
      </c>
      <c r="F603" s="196" t="s">
        <v>884</v>
      </c>
      <c r="G603" s="197" t="s">
        <v>305</v>
      </c>
      <c r="H603" s="198">
        <v>17212.5</v>
      </c>
      <c r="I603" s="199"/>
      <c r="J603" s="200">
        <f>ROUND(I603*H603,2)</f>
        <v>0</v>
      </c>
      <c r="K603" s="196" t="s">
        <v>199</v>
      </c>
      <c r="L603" s="41"/>
      <c r="M603" s="201" t="s">
        <v>19</v>
      </c>
      <c r="N603" s="202" t="s">
        <v>43</v>
      </c>
      <c r="O603" s="66"/>
      <c r="P603" s="203">
        <f>O603*H603</f>
        <v>0</v>
      </c>
      <c r="Q603" s="203">
        <v>0</v>
      </c>
      <c r="R603" s="203">
        <f>Q603*H603</f>
        <v>0</v>
      </c>
      <c r="S603" s="203">
        <v>0</v>
      </c>
      <c r="T603" s="204">
        <f>S603*H603</f>
        <v>0</v>
      </c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R603" s="205" t="s">
        <v>200</v>
      </c>
      <c r="AT603" s="205" t="s">
        <v>195</v>
      </c>
      <c r="AU603" s="205" t="s">
        <v>209</v>
      </c>
      <c r="AY603" s="19" t="s">
        <v>193</v>
      </c>
      <c r="BE603" s="206">
        <f>IF(N603="základní",J603,0)</f>
        <v>0</v>
      </c>
      <c r="BF603" s="206">
        <f>IF(N603="snížená",J603,0)</f>
        <v>0</v>
      </c>
      <c r="BG603" s="206">
        <f>IF(N603="zákl. přenesená",J603,0)</f>
        <v>0</v>
      </c>
      <c r="BH603" s="206">
        <f>IF(N603="sníž. přenesená",J603,0)</f>
        <v>0</v>
      </c>
      <c r="BI603" s="206">
        <f>IF(N603="nulová",J603,0)</f>
        <v>0</v>
      </c>
      <c r="BJ603" s="19" t="s">
        <v>79</v>
      </c>
      <c r="BK603" s="206">
        <f>ROUND(I603*H603,2)</f>
        <v>0</v>
      </c>
      <c r="BL603" s="19" t="s">
        <v>200</v>
      </c>
      <c r="BM603" s="205" t="s">
        <v>885</v>
      </c>
    </row>
    <row r="604" spans="1:65" s="13" customFormat="1">
      <c r="B604" s="207"/>
      <c r="C604" s="208"/>
      <c r="D604" s="209" t="s">
        <v>202</v>
      </c>
      <c r="E604" s="210" t="s">
        <v>19</v>
      </c>
      <c r="F604" s="211" t="s">
        <v>886</v>
      </c>
      <c r="G604" s="208"/>
      <c r="H604" s="210" t="s">
        <v>19</v>
      </c>
      <c r="I604" s="212"/>
      <c r="J604" s="208"/>
      <c r="K604" s="208"/>
      <c r="L604" s="213"/>
      <c r="M604" s="214"/>
      <c r="N604" s="215"/>
      <c r="O604" s="215"/>
      <c r="P604" s="215"/>
      <c r="Q604" s="215"/>
      <c r="R604" s="215"/>
      <c r="S604" s="215"/>
      <c r="T604" s="216"/>
      <c r="AT604" s="217" t="s">
        <v>202</v>
      </c>
      <c r="AU604" s="217" t="s">
        <v>209</v>
      </c>
      <c r="AV604" s="13" t="s">
        <v>79</v>
      </c>
      <c r="AW604" s="13" t="s">
        <v>33</v>
      </c>
      <c r="AX604" s="13" t="s">
        <v>72</v>
      </c>
      <c r="AY604" s="217" t="s">
        <v>193</v>
      </c>
    </row>
    <row r="605" spans="1:65" s="14" customFormat="1">
      <c r="B605" s="218"/>
      <c r="C605" s="219"/>
      <c r="D605" s="209" t="s">
        <v>202</v>
      </c>
      <c r="E605" s="220" t="s">
        <v>19</v>
      </c>
      <c r="F605" s="221" t="s">
        <v>3800</v>
      </c>
      <c r="G605" s="219"/>
      <c r="H605" s="222">
        <v>17212.5</v>
      </c>
      <c r="I605" s="223"/>
      <c r="J605" s="219"/>
      <c r="K605" s="219"/>
      <c r="L605" s="224"/>
      <c r="M605" s="225"/>
      <c r="N605" s="226"/>
      <c r="O605" s="226"/>
      <c r="P605" s="226"/>
      <c r="Q605" s="226"/>
      <c r="R605" s="226"/>
      <c r="S605" s="226"/>
      <c r="T605" s="227"/>
      <c r="AT605" s="228" t="s">
        <v>202</v>
      </c>
      <c r="AU605" s="228" t="s">
        <v>209</v>
      </c>
      <c r="AV605" s="14" t="s">
        <v>81</v>
      </c>
      <c r="AW605" s="14" t="s">
        <v>33</v>
      </c>
      <c r="AX605" s="14" t="s">
        <v>72</v>
      </c>
      <c r="AY605" s="228" t="s">
        <v>193</v>
      </c>
    </row>
    <row r="606" spans="1:65" s="15" customFormat="1">
      <c r="B606" s="229"/>
      <c r="C606" s="230"/>
      <c r="D606" s="209" t="s">
        <v>202</v>
      </c>
      <c r="E606" s="231" t="s">
        <v>19</v>
      </c>
      <c r="F606" s="232" t="s">
        <v>208</v>
      </c>
      <c r="G606" s="230"/>
      <c r="H606" s="233">
        <v>17212.5</v>
      </c>
      <c r="I606" s="234"/>
      <c r="J606" s="230"/>
      <c r="K606" s="230"/>
      <c r="L606" s="235"/>
      <c r="M606" s="236"/>
      <c r="N606" s="237"/>
      <c r="O606" s="237"/>
      <c r="P606" s="237"/>
      <c r="Q606" s="237"/>
      <c r="R606" s="237"/>
      <c r="S606" s="237"/>
      <c r="T606" s="238"/>
      <c r="AT606" s="239" t="s">
        <v>202</v>
      </c>
      <c r="AU606" s="239" t="s">
        <v>209</v>
      </c>
      <c r="AV606" s="15" t="s">
        <v>209</v>
      </c>
      <c r="AW606" s="15" t="s">
        <v>33</v>
      </c>
      <c r="AX606" s="15" t="s">
        <v>79</v>
      </c>
      <c r="AY606" s="239" t="s">
        <v>193</v>
      </c>
    </row>
    <row r="607" spans="1:65" s="2" customFormat="1" ht="21.75" customHeight="1">
      <c r="A607" s="36"/>
      <c r="B607" s="37"/>
      <c r="C607" s="194" t="s">
        <v>830</v>
      </c>
      <c r="D607" s="194" t="s">
        <v>195</v>
      </c>
      <c r="E607" s="195" t="s">
        <v>889</v>
      </c>
      <c r="F607" s="196" t="s">
        <v>890</v>
      </c>
      <c r="G607" s="197" t="s">
        <v>305</v>
      </c>
      <c r="H607" s="198">
        <v>229.5</v>
      </c>
      <c r="I607" s="199"/>
      <c r="J607" s="200">
        <f>ROUND(I607*H607,2)</f>
        <v>0</v>
      </c>
      <c r="K607" s="196" t="s">
        <v>199</v>
      </c>
      <c r="L607" s="41"/>
      <c r="M607" s="201" t="s">
        <v>19</v>
      </c>
      <c r="N607" s="202" t="s">
        <v>43</v>
      </c>
      <c r="O607" s="66"/>
      <c r="P607" s="203">
        <f>O607*H607</f>
        <v>0</v>
      </c>
      <c r="Q607" s="203">
        <v>0</v>
      </c>
      <c r="R607" s="203">
        <f>Q607*H607</f>
        <v>0</v>
      </c>
      <c r="S607" s="203">
        <v>0</v>
      </c>
      <c r="T607" s="204">
        <f>S607*H607</f>
        <v>0</v>
      </c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R607" s="205" t="s">
        <v>200</v>
      </c>
      <c r="AT607" s="205" t="s">
        <v>195</v>
      </c>
      <c r="AU607" s="205" t="s">
        <v>209</v>
      </c>
      <c r="AY607" s="19" t="s">
        <v>193</v>
      </c>
      <c r="BE607" s="206">
        <f>IF(N607="základní",J607,0)</f>
        <v>0</v>
      </c>
      <c r="BF607" s="206">
        <f>IF(N607="snížená",J607,0)</f>
        <v>0</v>
      </c>
      <c r="BG607" s="206">
        <f>IF(N607="zákl. přenesená",J607,0)</f>
        <v>0</v>
      </c>
      <c r="BH607" s="206">
        <f>IF(N607="sníž. přenesená",J607,0)</f>
        <v>0</v>
      </c>
      <c r="BI607" s="206">
        <f>IF(N607="nulová",J607,0)</f>
        <v>0</v>
      </c>
      <c r="BJ607" s="19" t="s">
        <v>79</v>
      </c>
      <c r="BK607" s="206">
        <f>ROUND(I607*H607,2)</f>
        <v>0</v>
      </c>
      <c r="BL607" s="19" t="s">
        <v>200</v>
      </c>
      <c r="BM607" s="205" t="s">
        <v>891</v>
      </c>
    </row>
    <row r="608" spans="1:65" s="2" customFormat="1" ht="21.75" customHeight="1">
      <c r="A608" s="36"/>
      <c r="B608" s="37"/>
      <c r="C608" s="194" t="s">
        <v>836</v>
      </c>
      <c r="D608" s="194" t="s">
        <v>195</v>
      </c>
      <c r="E608" s="195" t="s">
        <v>893</v>
      </c>
      <c r="F608" s="196" t="s">
        <v>894</v>
      </c>
      <c r="G608" s="197" t="s">
        <v>198</v>
      </c>
      <c r="H608" s="198">
        <v>290.39999999999998</v>
      </c>
      <c r="I608" s="199"/>
      <c r="J608" s="200">
        <f>ROUND(I608*H608,2)</f>
        <v>0</v>
      </c>
      <c r="K608" s="196" t="s">
        <v>199</v>
      </c>
      <c r="L608" s="41"/>
      <c r="M608" s="201" t="s">
        <v>19</v>
      </c>
      <c r="N608" s="202" t="s">
        <v>43</v>
      </c>
      <c r="O608" s="66"/>
      <c r="P608" s="203">
        <f>O608*H608</f>
        <v>0</v>
      </c>
      <c r="Q608" s="203">
        <v>0</v>
      </c>
      <c r="R608" s="203">
        <f>Q608*H608</f>
        <v>0</v>
      </c>
      <c r="S608" s="203">
        <v>0</v>
      </c>
      <c r="T608" s="204">
        <f>S608*H608</f>
        <v>0</v>
      </c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R608" s="205" t="s">
        <v>200</v>
      </c>
      <c r="AT608" s="205" t="s">
        <v>195</v>
      </c>
      <c r="AU608" s="205" t="s">
        <v>209</v>
      </c>
      <c r="AY608" s="19" t="s">
        <v>193</v>
      </c>
      <c r="BE608" s="206">
        <f>IF(N608="základní",J608,0)</f>
        <v>0</v>
      </c>
      <c r="BF608" s="206">
        <f>IF(N608="snížená",J608,0)</f>
        <v>0</v>
      </c>
      <c r="BG608" s="206">
        <f>IF(N608="zákl. přenesená",J608,0)</f>
        <v>0</v>
      </c>
      <c r="BH608" s="206">
        <f>IF(N608="sníž. přenesená",J608,0)</f>
        <v>0</v>
      </c>
      <c r="BI608" s="206">
        <f>IF(N608="nulová",J608,0)</f>
        <v>0</v>
      </c>
      <c r="BJ608" s="19" t="s">
        <v>79</v>
      </c>
      <c r="BK608" s="206">
        <f>ROUND(I608*H608,2)</f>
        <v>0</v>
      </c>
      <c r="BL608" s="19" t="s">
        <v>200</v>
      </c>
      <c r="BM608" s="205" t="s">
        <v>895</v>
      </c>
    </row>
    <row r="609" spans="1:65" s="13" customFormat="1">
      <c r="B609" s="207"/>
      <c r="C609" s="208"/>
      <c r="D609" s="209" t="s">
        <v>202</v>
      </c>
      <c r="E609" s="210" t="s">
        <v>19</v>
      </c>
      <c r="F609" s="211" t="s">
        <v>3801</v>
      </c>
      <c r="G609" s="208"/>
      <c r="H609" s="210" t="s">
        <v>19</v>
      </c>
      <c r="I609" s="212"/>
      <c r="J609" s="208"/>
      <c r="K609" s="208"/>
      <c r="L609" s="213"/>
      <c r="M609" s="214"/>
      <c r="N609" s="215"/>
      <c r="O609" s="215"/>
      <c r="P609" s="215"/>
      <c r="Q609" s="215"/>
      <c r="R609" s="215"/>
      <c r="S609" s="215"/>
      <c r="T609" s="216"/>
      <c r="AT609" s="217" t="s">
        <v>202</v>
      </c>
      <c r="AU609" s="217" t="s">
        <v>209</v>
      </c>
      <c r="AV609" s="13" t="s">
        <v>79</v>
      </c>
      <c r="AW609" s="13" t="s">
        <v>33</v>
      </c>
      <c r="AX609" s="13" t="s">
        <v>72</v>
      </c>
      <c r="AY609" s="217" t="s">
        <v>193</v>
      </c>
    </row>
    <row r="610" spans="1:65" s="14" customFormat="1">
      <c r="B610" s="218"/>
      <c r="C610" s="219"/>
      <c r="D610" s="209" t="s">
        <v>202</v>
      </c>
      <c r="E610" s="220" t="s">
        <v>19</v>
      </c>
      <c r="F610" s="221" t="s">
        <v>3802</v>
      </c>
      <c r="G610" s="219"/>
      <c r="H610" s="222">
        <v>290.39999999999998</v>
      </c>
      <c r="I610" s="223"/>
      <c r="J610" s="219"/>
      <c r="K610" s="219"/>
      <c r="L610" s="224"/>
      <c r="M610" s="225"/>
      <c r="N610" s="226"/>
      <c r="O610" s="226"/>
      <c r="P610" s="226"/>
      <c r="Q610" s="226"/>
      <c r="R610" s="226"/>
      <c r="S610" s="226"/>
      <c r="T610" s="227"/>
      <c r="AT610" s="228" t="s">
        <v>202</v>
      </c>
      <c r="AU610" s="228" t="s">
        <v>209</v>
      </c>
      <c r="AV610" s="14" t="s">
        <v>81</v>
      </c>
      <c r="AW610" s="14" t="s">
        <v>33</v>
      </c>
      <c r="AX610" s="14" t="s">
        <v>72</v>
      </c>
      <c r="AY610" s="228" t="s">
        <v>193</v>
      </c>
    </row>
    <row r="611" spans="1:65" s="15" customFormat="1">
      <c r="B611" s="229"/>
      <c r="C611" s="230"/>
      <c r="D611" s="209" t="s">
        <v>202</v>
      </c>
      <c r="E611" s="231" t="s">
        <v>19</v>
      </c>
      <c r="F611" s="232" t="s">
        <v>208</v>
      </c>
      <c r="G611" s="230"/>
      <c r="H611" s="233">
        <v>290.39999999999998</v>
      </c>
      <c r="I611" s="234"/>
      <c r="J611" s="230"/>
      <c r="K611" s="230"/>
      <c r="L611" s="235"/>
      <c r="M611" s="236"/>
      <c r="N611" s="237"/>
      <c r="O611" s="237"/>
      <c r="P611" s="237"/>
      <c r="Q611" s="237"/>
      <c r="R611" s="237"/>
      <c r="S611" s="237"/>
      <c r="T611" s="238"/>
      <c r="AT611" s="239" t="s">
        <v>202</v>
      </c>
      <c r="AU611" s="239" t="s">
        <v>209</v>
      </c>
      <c r="AV611" s="15" t="s">
        <v>209</v>
      </c>
      <c r="AW611" s="15" t="s">
        <v>33</v>
      </c>
      <c r="AX611" s="15" t="s">
        <v>79</v>
      </c>
      <c r="AY611" s="239" t="s">
        <v>193</v>
      </c>
    </row>
    <row r="612" spans="1:65" s="2" customFormat="1" ht="21.75" customHeight="1">
      <c r="A612" s="36"/>
      <c r="B612" s="37"/>
      <c r="C612" s="194" t="s">
        <v>843</v>
      </c>
      <c r="D612" s="194" t="s">
        <v>195</v>
      </c>
      <c r="E612" s="195" t="s">
        <v>899</v>
      </c>
      <c r="F612" s="196" t="s">
        <v>900</v>
      </c>
      <c r="G612" s="197" t="s">
        <v>198</v>
      </c>
      <c r="H612" s="198">
        <v>8712</v>
      </c>
      <c r="I612" s="199"/>
      <c r="J612" s="200">
        <f>ROUND(I612*H612,2)</f>
        <v>0</v>
      </c>
      <c r="K612" s="196" t="s">
        <v>199</v>
      </c>
      <c r="L612" s="41"/>
      <c r="M612" s="201" t="s">
        <v>19</v>
      </c>
      <c r="N612" s="202" t="s">
        <v>43</v>
      </c>
      <c r="O612" s="66"/>
      <c r="P612" s="203">
        <f>O612*H612</f>
        <v>0</v>
      </c>
      <c r="Q612" s="203">
        <v>0</v>
      </c>
      <c r="R612" s="203">
        <f>Q612*H612</f>
        <v>0</v>
      </c>
      <c r="S612" s="203">
        <v>0</v>
      </c>
      <c r="T612" s="204">
        <f>S612*H612</f>
        <v>0</v>
      </c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R612" s="205" t="s">
        <v>200</v>
      </c>
      <c r="AT612" s="205" t="s">
        <v>195</v>
      </c>
      <c r="AU612" s="205" t="s">
        <v>209</v>
      </c>
      <c r="AY612" s="19" t="s">
        <v>193</v>
      </c>
      <c r="BE612" s="206">
        <f>IF(N612="základní",J612,0)</f>
        <v>0</v>
      </c>
      <c r="BF612" s="206">
        <f>IF(N612="snížená",J612,0)</f>
        <v>0</v>
      </c>
      <c r="BG612" s="206">
        <f>IF(N612="zákl. přenesená",J612,0)</f>
        <v>0</v>
      </c>
      <c r="BH612" s="206">
        <f>IF(N612="sníž. přenesená",J612,0)</f>
        <v>0</v>
      </c>
      <c r="BI612" s="206">
        <f>IF(N612="nulová",J612,0)</f>
        <v>0</v>
      </c>
      <c r="BJ612" s="19" t="s">
        <v>79</v>
      </c>
      <c r="BK612" s="206">
        <f>ROUND(I612*H612,2)</f>
        <v>0</v>
      </c>
      <c r="BL612" s="19" t="s">
        <v>200</v>
      </c>
      <c r="BM612" s="205" t="s">
        <v>901</v>
      </c>
    </row>
    <row r="613" spans="1:65" s="14" customFormat="1">
      <c r="B613" s="218"/>
      <c r="C613" s="219"/>
      <c r="D613" s="209" t="s">
        <v>202</v>
      </c>
      <c r="E613" s="220" t="s">
        <v>19</v>
      </c>
      <c r="F613" s="221" t="s">
        <v>3803</v>
      </c>
      <c r="G613" s="219"/>
      <c r="H613" s="222">
        <v>8712</v>
      </c>
      <c r="I613" s="223"/>
      <c r="J613" s="219"/>
      <c r="K613" s="219"/>
      <c r="L613" s="224"/>
      <c r="M613" s="225"/>
      <c r="N613" s="226"/>
      <c r="O613" s="226"/>
      <c r="P613" s="226"/>
      <c r="Q613" s="226"/>
      <c r="R613" s="226"/>
      <c r="S613" s="226"/>
      <c r="T613" s="227"/>
      <c r="AT613" s="228" t="s">
        <v>202</v>
      </c>
      <c r="AU613" s="228" t="s">
        <v>209</v>
      </c>
      <c r="AV613" s="14" t="s">
        <v>81</v>
      </c>
      <c r="AW613" s="14" t="s">
        <v>33</v>
      </c>
      <c r="AX613" s="14" t="s">
        <v>72</v>
      </c>
      <c r="AY613" s="228" t="s">
        <v>193</v>
      </c>
    </row>
    <row r="614" spans="1:65" s="15" customFormat="1">
      <c r="B614" s="229"/>
      <c r="C614" s="230"/>
      <c r="D614" s="209" t="s">
        <v>202</v>
      </c>
      <c r="E614" s="231" t="s">
        <v>19</v>
      </c>
      <c r="F614" s="232" t="s">
        <v>208</v>
      </c>
      <c r="G614" s="230"/>
      <c r="H614" s="233">
        <v>8712</v>
      </c>
      <c r="I614" s="234"/>
      <c r="J614" s="230"/>
      <c r="K614" s="230"/>
      <c r="L614" s="235"/>
      <c r="M614" s="236"/>
      <c r="N614" s="237"/>
      <c r="O614" s="237"/>
      <c r="P614" s="237"/>
      <c r="Q614" s="237"/>
      <c r="R614" s="237"/>
      <c r="S614" s="237"/>
      <c r="T614" s="238"/>
      <c r="AT614" s="239" t="s">
        <v>202</v>
      </c>
      <c r="AU614" s="239" t="s">
        <v>209</v>
      </c>
      <c r="AV614" s="15" t="s">
        <v>209</v>
      </c>
      <c r="AW614" s="15" t="s">
        <v>33</v>
      </c>
      <c r="AX614" s="15" t="s">
        <v>79</v>
      </c>
      <c r="AY614" s="239" t="s">
        <v>193</v>
      </c>
    </row>
    <row r="615" spans="1:65" s="2" customFormat="1" ht="21.75" customHeight="1">
      <c r="A615" s="36"/>
      <c r="B615" s="37"/>
      <c r="C615" s="194" t="s">
        <v>853</v>
      </c>
      <c r="D615" s="194" t="s">
        <v>195</v>
      </c>
      <c r="E615" s="195" t="s">
        <v>904</v>
      </c>
      <c r="F615" s="196" t="s">
        <v>905</v>
      </c>
      <c r="G615" s="197" t="s">
        <v>198</v>
      </c>
      <c r="H615" s="198">
        <v>290.39999999999998</v>
      </c>
      <c r="I615" s="199"/>
      <c r="J615" s="200">
        <f>ROUND(I615*H615,2)</f>
        <v>0</v>
      </c>
      <c r="K615" s="196" t="s">
        <v>199</v>
      </c>
      <c r="L615" s="41"/>
      <c r="M615" s="201" t="s">
        <v>19</v>
      </c>
      <c r="N615" s="202" t="s">
        <v>43</v>
      </c>
      <c r="O615" s="66"/>
      <c r="P615" s="203">
        <f>O615*H615</f>
        <v>0</v>
      </c>
      <c r="Q615" s="203">
        <v>0</v>
      </c>
      <c r="R615" s="203">
        <f>Q615*H615</f>
        <v>0</v>
      </c>
      <c r="S615" s="203">
        <v>0</v>
      </c>
      <c r="T615" s="204">
        <f>S615*H615</f>
        <v>0</v>
      </c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R615" s="205" t="s">
        <v>200</v>
      </c>
      <c r="AT615" s="205" t="s">
        <v>195</v>
      </c>
      <c r="AU615" s="205" t="s">
        <v>209</v>
      </c>
      <c r="AY615" s="19" t="s">
        <v>193</v>
      </c>
      <c r="BE615" s="206">
        <f>IF(N615="základní",J615,0)</f>
        <v>0</v>
      </c>
      <c r="BF615" s="206">
        <f>IF(N615="snížená",J615,0)</f>
        <v>0</v>
      </c>
      <c r="BG615" s="206">
        <f>IF(N615="zákl. přenesená",J615,0)</f>
        <v>0</v>
      </c>
      <c r="BH615" s="206">
        <f>IF(N615="sníž. přenesená",J615,0)</f>
        <v>0</v>
      </c>
      <c r="BI615" s="206">
        <f>IF(N615="nulová",J615,0)</f>
        <v>0</v>
      </c>
      <c r="BJ615" s="19" t="s">
        <v>79</v>
      </c>
      <c r="BK615" s="206">
        <f>ROUND(I615*H615,2)</f>
        <v>0</v>
      </c>
      <c r="BL615" s="19" t="s">
        <v>200</v>
      </c>
      <c r="BM615" s="205" t="s">
        <v>906</v>
      </c>
    </row>
    <row r="616" spans="1:65" s="2" customFormat="1" ht="21.75" customHeight="1">
      <c r="A616" s="36"/>
      <c r="B616" s="37"/>
      <c r="C616" s="194" t="s">
        <v>857</v>
      </c>
      <c r="D616" s="194" t="s">
        <v>195</v>
      </c>
      <c r="E616" s="195" t="s">
        <v>908</v>
      </c>
      <c r="F616" s="196" t="s">
        <v>909</v>
      </c>
      <c r="G616" s="197" t="s">
        <v>402</v>
      </c>
      <c r="H616" s="198">
        <v>3</v>
      </c>
      <c r="I616" s="199"/>
      <c r="J616" s="200">
        <f>ROUND(I616*H616,2)</f>
        <v>0</v>
      </c>
      <c r="K616" s="196" t="s">
        <v>199</v>
      </c>
      <c r="L616" s="41"/>
      <c r="M616" s="201" t="s">
        <v>19</v>
      </c>
      <c r="N616" s="202" t="s">
        <v>43</v>
      </c>
      <c r="O616" s="66"/>
      <c r="P616" s="203">
        <f>O616*H616</f>
        <v>0</v>
      </c>
      <c r="Q616" s="203">
        <v>0</v>
      </c>
      <c r="R616" s="203">
        <f>Q616*H616</f>
        <v>0</v>
      </c>
      <c r="S616" s="203">
        <v>0</v>
      </c>
      <c r="T616" s="204">
        <f>S616*H616</f>
        <v>0</v>
      </c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R616" s="205" t="s">
        <v>200</v>
      </c>
      <c r="AT616" s="205" t="s">
        <v>195</v>
      </c>
      <c r="AU616" s="205" t="s">
        <v>209</v>
      </c>
      <c r="AY616" s="19" t="s">
        <v>193</v>
      </c>
      <c r="BE616" s="206">
        <f>IF(N616="základní",J616,0)</f>
        <v>0</v>
      </c>
      <c r="BF616" s="206">
        <f>IF(N616="snížená",J616,0)</f>
        <v>0</v>
      </c>
      <c r="BG616" s="206">
        <f>IF(N616="zákl. přenesená",J616,0)</f>
        <v>0</v>
      </c>
      <c r="BH616" s="206">
        <f>IF(N616="sníž. přenesená",J616,0)</f>
        <v>0</v>
      </c>
      <c r="BI616" s="206">
        <f>IF(N616="nulová",J616,0)</f>
        <v>0</v>
      </c>
      <c r="BJ616" s="19" t="s">
        <v>79</v>
      </c>
      <c r="BK616" s="206">
        <f>ROUND(I616*H616,2)</f>
        <v>0</v>
      </c>
      <c r="BL616" s="19" t="s">
        <v>200</v>
      </c>
      <c r="BM616" s="205" t="s">
        <v>910</v>
      </c>
    </row>
    <row r="617" spans="1:65" s="13" customFormat="1">
      <c r="B617" s="207"/>
      <c r="C617" s="208"/>
      <c r="D617" s="209" t="s">
        <v>202</v>
      </c>
      <c r="E617" s="210" t="s">
        <v>19</v>
      </c>
      <c r="F617" s="211" t="s">
        <v>102</v>
      </c>
      <c r="G617" s="208"/>
      <c r="H617" s="210" t="s">
        <v>19</v>
      </c>
      <c r="I617" s="212"/>
      <c r="J617" s="208"/>
      <c r="K617" s="208"/>
      <c r="L617" s="213"/>
      <c r="M617" s="214"/>
      <c r="N617" s="215"/>
      <c r="O617" s="215"/>
      <c r="P617" s="215"/>
      <c r="Q617" s="215"/>
      <c r="R617" s="215"/>
      <c r="S617" s="215"/>
      <c r="T617" s="216"/>
      <c r="AT617" s="217" t="s">
        <v>202</v>
      </c>
      <c r="AU617" s="217" t="s">
        <v>209</v>
      </c>
      <c r="AV617" s="13" t="s">
        <v>79</v>
      </c>
      <c r="AW617" s="13" t="s">
        <v>33</v>
      </c>
      <c r="AX617" s="13" t="s">
        <v>72</v>
      </c>
      <c r="AY617" s="217" t="s">
        <v>193</v>
      </c>
    </row>
    <row r="618" spans="1:65" s="14" customFormat="1">
      <c r="B618" s="218"/>
      <c r="C618" s="219"/>
      <c r="D618" s="209" t="s">
        <v>202</v>
      </c>
      <c r="E618" s="220" t="s">
        <v>19</v>
      </c>
      <c r="F618" s="221" t="s">
        <v>209</v>
      </c>
      <c r="G618" s="219"/>
      <c r="H618" s="222">
        <v>3</v>
      </c>
      <c r="I618" s="223"/>
      <c r="J618" s="219"/>
      <c r="K618" s="219"/>
      <c r="L618" s="224"/>
      <c r="M618" s="225"/>
      <c r="N618" s="226"/>
      <c r="O618" s="226"/>
      <c r="P618" s="226"/>
      <c r="Q618" s="226"/>
      <c r="R618" s="226"/>
      <c r="S618" s="226"/>
      <c r="T618" s="227"/>
      <c r="AT618" s="228" t="s">
        <v>202</v>
      </c>
      <c r="AU618" s="228" t="s">
        <v>209</v>
      </c>
      <c r="AV618" s="14" t="s">
        <v>81</v>
      </c>
      <c r="AW618" s="14" t="s">
        <v>33</v>
      </c>
      <c r="AX618" s="14" t="s">
        <v>72</v>
      </c>
      <c r="AY618" s="228" t="s">
        <v>193</v>
      </c>
    </row>
    <row r="619" spans="1:65" s="15" customFormat="1">
      <c r="B619" s="229"/>
      <c r="C619" s="230"/>
      <c r="D619" s="209" t="s">
        <v>202</v>
      </c>
      <c r="E619" s="231" t="s">
        <v>19</v>
      </c>
      <c r="F619" s="232" t="s">
        <v>208</v>
      </c>
      <c r="G619" s="230"/>
      <c r="H619" s="233">
        <v>3</v>
      </c>
      <c r="I619" s="234"/>
      <c r="J619" s="230"/>
      <c r="K619" s="230"/>
      <c r="L619" s="235"/>
      <c r="M619" s="236"/>
      <c r="N619" s="237"/>
      <c r="O619" s="237"/>
      <c r="P619" s="237"/>
      <c r="Q619" s="237"/>
      <c r="R619" s="237"/>
      <c r="S619" s="237"/>
      <c r="T619" s="238"/>
      <c r="AT619" s="239" t="s">
        <v>202</v>
      </c>
      <c r="AU619" s="239" t="s">
        <v>209</v>
      </c>
      <c r="AV619" s="15" t="s">
        <v>209</v>
      </c>
      <c r="AW619" s="15" t="s">
        <v>33</v>
      </c>
      <c r="AX619" s="15" t="s">
        <v>79</v>
      </c>
      <c r="AY619" s="239" t="s">
        <v>193</v>
      </c>
    </row>
    <row r="620" spans="1:65" s="2" customFormat="1" ht="21.75" customHeight="1">
      <c r="A620" s="36"/>
      <c r="B620" s="37"/>
      <c r="C620" s="194" t="s">
        <v>861</v>
      </c>
      <c r="D620" s="194" t="s">
        <v>195</v>
      </c>
      <c r="E620" s="195" t="s">
        <v>912</v>
      </c>
      <c r="F620" s="196" t="s">
        <v>913</v>
      </c>
      <c r="G620" s="197" t="s">
        <v>402</v>
      </c>
      <c r="H620" s="198">
        <v>90</v>
      </c>
      <c r="I620" s="199"/>
      <c r="J620" s="200">
        <f>ROUND(I620*H620,2)</f>
        <v>0</v>
      </c>
      <c r="K620" s="196" t="s">
        <v>199</v>
      </c>
      <c r="L620" s="41"/>
      <c r="M620" s="201" t="s">
        <v>19</v>
      </c>
      <c r="N620" s="202" t="s">
        <v>43</v>
      </c>
      <c r="O620" s="66"/>
      <c r="P620" s="203">
        <f>O620*H620</f>
        <v>0</v>
      </c>
      <c r="Q620" s="203">
        <v>0</v>
      </c>
      <c r="R620" s="203">
        <f>Q620*H620</f>
        <v>0</v>
      </c>
      <c r="S620" s="203">
        <v>0</v>
      </c>
      <c r="T620" s="204">
        <f>S620*H620</f>
        <v>0</v>
      </c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R620" s="205" t="s">
        <v>200</v>
      </c>
      <c r="AT620" s="205" t="s">
        <v>195</v>
      </c>
      <c r="AU620" s="205" t="s">
        <v>209</v>
      </c>
      <c r="AY620" s="19" t="s">
        <v>193</v>
      </c>
      <c r="BE620" s="206">
        <f>IF(N620="základní",J620,0)</f>
        <v>0</v>
      </c>
      <c r="BF620" s="206">
        <f>IF(N620="snížená",J620,0)</f>
        <v>0</v>
      </c>
      <c r="BG620" s="206">
        <f>IF(N620="zákl. přenesená",J620,0)</f>
        <v>0</v>
      </c>
      <c r="BH620" s="206">
        <f>IF(N620="sníž. přenesená",J620,0)</f>
        <v>0</v>
      </c>
      <c r="BI620" s="206">
        <f>IF(N620="nulová",J620,0)</f>
        <v>0</v>
      </c>
      <c r="BJ620" s="19" t="s">
        <v>79</v>
      </c>
      <c r="BK620" s="206">
        <f>ROUND(I620*H620,2)</f>
        <v>0</v>
      </c>
      <c r="BL620" s="19" t="s">
        <v>200</v>
      </c>
      <c r="BM620" s="205" t="s">
        <v>914</v>
      </c>
    </row>
    <row r="621" spans="1:65" s="14" customFormat="1">
      <c r="B621" s="218"/>
      <c r="C621" s="219"/>
      <c r="D621" s="209" t="s">
        <v>202</v>
      </c>
      <c r="E621" s="220" t="s">
        <v>19</v>
      </c>
      <c r="F621" s="221" t="s">
        <v>915</v>
      </c>
      <c r="G621" s="219"/>
      <c r="H621" s="222">
        <v>90</v>
      </c>
      <c r="I621" s="223"/>
      <c r="J621" s="219"/>
      <c r="K621" s="219"/>
      <c r="L621" s="224"/>
      <c r="M621" s="225"/>
      <c r="N621" s="226"/>
      <c r="O621" s="226"/>
      <c r="P621" s="226"/>
      <c r="Q621" s="226"/>
      <c r="R621" s="226"/>
      <c r="S621" s="226"/>
      <c r="T621" s="227"/>
      <c r="AT621" s="228" t="s">
        <v>202</v>
      </c>
      <c r="AU621" s="228" t="s">
        <v>209</v>
      </c>
      <c r="AV621" s="14" t="s">
        <v>81</v>
      </c>
      <c r="AW621" s="14" t="s">
        <v>33</v>
      </c>
      <c r="AX621" s="14" t="s">
        <v>72</v>
      </c>
      <c r="AY621" s="228" t="s">
        <v>193</v>
      </c>
    </row>
    <row r="622" spans="1:65" s="15" customFormat="1">
      <c r="B622" s="229"/>
      <c r="C622" s="230"/>
      <c r="D622" s="209" t="s">
        <v>202</v>
      </c>
      <c r="E622" s="231" t="s">
        <v>19</v>
      </c>
      <c r="F622" s="232" t="s">
        <v>208</v>
      </c>
      <c r="G622" s="230"/>
      <c r="H622" s="233">
        <v>90</v>
      </c>
      <c r="I622" s="234"/>
      <c r="J622" s="230"/>
      <c r="K622" s="230"/>
      <c r="L622" s="235"/>
      <c r="M622" s="236"/>
      <c r="N622" s="237"/>
      <c r="O622" s="237"/>
      <c r="P622" s="237"/>
      <c r="Q622" s="237"/>
      <c r="R622" s="237"/>
      <c r="S622" s="237"/>
      <c r="T622" s="238"/>
      <c r="AT622" s="239" t="s">
        <v>202</v>
      </c>
      <c r="AU622" s="239" t="s">
        <v>209</v>
      </c>
      <c r="AV622" s="15" t="s">
        <v>209</v>
      </c>
      <c r="AW622" s="15" t="s">
        <v>33</v>
      </c>
      <c r="AX622" s="15" t="s">
        <v>79</v>
      </c>
      <c r="AY622" s="239" t="s">
        <v>193</v>
      </c>
    </row>
    <row r="623" spans="1:65" s="2" customFormat="1" ht="21.75" customHeight="1">
      <c r="A623" s="36"/>
      <c r="B623" s="37"/>
      <c r="C623" s="194" t="s">
        <v>865</v>
      </c>
      <c r="D623" s="194" t="s">
        <v>195</v>
      </c>
      <c r="E623" s="195" t="s">
        <v>917</v>
      </c>
      <c r="F623" s="196" t="s">
        <v>918</v>
      </c>
      <c r="G623" s="197" t="s">
        <v>402</v>
      </c>
      <c r="H623" s="198">
        <v>3</v>
      </c>
      <c r="I623" s="199"/>
      <c r="J623" s="200">
        <f>ROUND(I623*H623,2)</f>
        <v>0</v>
      </c>
      <c r="K623" s="196" t="s">
        <v>199</v>
      </c>
      <c r="L623" s="41"/>
      <c r="M623" s="201" t="s">
        <v>19</v>
      </c>
      <c r="N623" s="202" t="s">
        <v>43</v>
      </c>
      <c r="O623" s="66"/>
      <c r="P623" s="203">
        <f>O623*H623</f>
        <v>0</v>
      </c>
      <c r="Q623" s="203">
        <v>0</v>
      </c>
      <c r="R623" s="203">
        <f>Q623*H623</f>
        <v>0</v>
      </c>
      <c r="S623" s="203">
        <v>0</v>
      </c>
      <c r="T623" s="204">
        <f>S623*H623</f>
        <v>0</v>
      </c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R623" s="205" t="s">
        <v>200</v>
      </c>
      <c r="AT623" s="205" t="s">
        <v>195</v>
      </c>
      <c r="AU623" s="205" t="s">
        <v>209</v>
      </c>
      <c r="AY623" s="19" t="s">
        <v>193</v>
      </c>
      <c r="BE623" s="206">
        <f>IF(N623="základní",J623,0)</f>
        <v>0</v>
      </c>
      <c r="BF623" s="206">
        <f>IF(N623="snížená",J623,0)</f>
        <v>0</v>
      </c>
      <c r="BG623" s="206">
        <f>IF(N623="zákl. přenesená",J623,0)</f>
        <v>0</v>
      </c>
      <c r="BH623" s="206">
        <f>IF(N623="sníž. přenesená",J623,0)</f>
        <v>0</v>
      </c>
      <c r="BI623" s="206">
        <f>IF(N623="nulová",J623,0)</f>
        <v>0</v>
      </c>
      <c r="BJ623" s="19" t="s">
        <v>79</v>
      </c>
      <c r="BK623" s="206">
        <f>ROUND(I623*H623,2)</f>
        <v>0</v>
      </c>
      <c r="BL623" s="19" t="s">
        <v>200</v>
      </c>
      <c r="BM623" s="205" t="s">
        <v>919</v>
      </c>
    </row>
    <row r="624" spans="1:65" s="2" customFormat="1" ht="21.75" customHeight="1">
      <c r="A624" s="36"/>
      <c r="B624" s="37"/>
      <c r="C624" s="194" t="s">
        <v>869</v>
      </c>
      <c r="D624" s="194" t="s">
        <v>195</v>
      </c>
      <c r="E624" s="195" t="s">
        <v>921</v>
      </c>
      <c r="F624" s="196" t="s">
        <v>922</v>
      </c>
      <c r="G624" s="197" t="s">
        <v>305</v>
      </c>
      <c r="H624" s="198">
        <v>246.63200000000001</v>
      </c>
      <c r="I624" s="199"/>
      <c r="J624" s="200">
        <f>ROUND(I624*H624,2)</f>
        <v>0</v>
      </c>
      <c r="K624" s="196" t="s">
        <v>199</v>
      </c>
      <c r="L624" s="41"/>
      <c r="M624" s="201" t="s">
        <v>19</v>
      </c>
      <c r="N624" s="202" t="s">
        <v>43</v>
      </c>
      <c r="O624" s="66"/>
      <c r="P624" s="203">
        <f>O624*H624</f>
        <v>0</v>
      </c>
      <c r="Q624" s="203">
        <v>1.2999999999999999E-4</v>
      </c>
      <c r="R624" s="203">
        <f>Q624*H624</f>
        <v>3.2062159999999999E-2</v>
      </c>
      <c r="S624" s="203">
        <v>0</v>
      </c>
      <c r="T624" s="204">
        <f>S624*H624</f>
        <v>0</v>
      </c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R624" s="205" t="s">
        <v>200</v>
      </c>
      <c r="AT624" s="205" t="s">
        <v>195</v>
      </c>
      <c r="AU624" s="205" t="s">
        <v>209</v>
      </c>
      <c r="AY624" s="19" t="s">
        <v>193</v>
      </c>
      <c r="BE624" s="206">
        <f>IF(N624="základní",J624,0)</f>
        <v>0</v>
      </c>
      <c r="BF624" s="206">
        <f>IF(N624="snížená",J624,0)</f>
        <v>0</v>
      </c>
      <c r="BG624" s="206">
        <f>IF(N624="zákl. přenesená",J624,0)</f>
        <v>0</v>
      </c>
      <c r="BH624" s="206">
        <f>IF(N624="sníž. přenesená",J624,0)</f>
        <v>0</v>
      </c>
      <c r="BI624" s="206">
        <f>IF(N624="nulová",J624,0)</f>
        <v>0</v>
      </c>
      <c r="BJ624" s="19" t="s">
        <v>79</v>
      </c>
      <c r="BK624" s="206">
        <f>ROUND(I624*H624,2)</f>
        <v>0</v>
      </c>
      <c r="BL624" s="19" t="s">
        <v>200</v>
      </c>
      <c r="BM624" s="205" t="s">
        <v>923</v>
      </c>
    </row>
    <row r="625" spans="1:65" s="13" customFormat="1">
      <c r="B625" s="207"/>
      <c r="C625" s="208"/>
      <c r="D625" s="209" t="s">
        <v>202</v>
      </c>
      <c r="E625" s="210" t="s">
        <v>19</v>
      </c>
      <c r="F625" s="211" t="s">
        <v>924</v>
      </c>
      <c r="G625" s="208"/>
      <c r="H625" s="210" t="s">
        <v>19</v>
      </c>
      <c r="I625" s="212"/>
      <c r="J625" s="208"/>
      <c r="K625" s="208"/>
      <c r="L625" s="213"/>
      <c r="M625" s="214"/>
      <c r="N625" s="215"/>
      <c r="O625" s="215"/>
      <c r="P625" s="215"/>
      <c r="Q625" s="215"/>
      <c r="R625" s="215"/>
      <c r="S625" s="215"/>
      <c r="T625" s="216"/>
      <c r="AT625" s="217" t="s">
        <v>202</v>
      </c>
      <c r="AU625" s="217" t="s">
        <v>209</v>
      </c>
      <c r="AV625" s="13" t="s">
        <v>79</v>
      </c>
      <c r="AW625" s="13" t="s">
        <v>33</v>
      </c>
      <c r="AX625" s="13" t="s">
        <v>72</v>
      </c>
      <c r="AY625" s="217" t="s">
        <v>193</v>
      </c>
    </row>
    <row r="626" spans="1:65" s="14" customFormat="1">
      <c r="B626" s="218"/>
      <c r="C626" s="219"/>
      <c r="D626" s="209" t="s">
        <v>202</v>
      </c>
      <c r="E626" s="220" t="s">
        <v>19</v>
      </c>
      <c r="F626" s="221" t="s">
        <v>3804</v>
      </c>
      <c r="G626" s="219"/>
      <c r="H626" s="222">
        <v>112.53</v>
      </c>
      <c r="I626" s="223"/>
      <c r="J626" s="219"/>
      <c r="K626" s="219"/>
      <c r="L626" s="224"/>
      <c r="M626" s="225"/>
      <c r="N626" s="226"/>
      <c r="O626" s="226"/>
      <c r="P626" s="226"/>
      <c r="Q626" s="226"/>
      <c r="R626" s="226"/>
      <c r="S626" s="226"/>
      <c r="T626" s="227"/>
      <c r="AT626" s="228" t="s">
        <v>202</v>
      </c>
      <c r="AU626" s="228" t="s">
        <v>209</v>
      </c>
      <c r="AV626" s="14" t="s">
        <v>81</v>
      </c>
      <c r="AW626" s="14" t="s">
        <v>33</v>
      </c>
      <c r="AX626" s="14" t="s">
        <v>72</v>
      </c>
      <c r="AY626" s="228" t="s">
        <v>193</v>
      </c>
    </row>
    <row r="627" spans="1:65" s="14" customFormat="1">
      <c r="B627" s="218"/>
      <c r="C627" s="219"/>
      <c r="D627" s="209" t="s">
        <v>202</v>
      </c>
      <c r="E627" s="220" t="s">
        <v>19</v>
      </c>
      <c r="F627" s="221" t="s">
        <v>3805</v>
      </c>
      <c r="G627" s="219"/>
      <c r="H627" s="222">
        <v>104.102</v>
      </c>
      <c r="I627" s="223"/>
      <c r="J627" s="219"/>
      <c r="K627" s="219"/>
      <c r="L627" s="224"/>
      <c r="M627" s="225"/>
      <c r="N627" s="226"/>
      <c r="O627" s="226"/>
      <c r="P627" s="226"/>
      <c r="Q627" s="226"/>
      <c r="R627" s="226"/>
      <c r="S627" s="226"/>
      <c r="T627" s="227"/>
      <c r="AT627" s="228" t="s">
        <v>202</v>
      </c>
      <c r="AU627" s="228" t="s">
        <v>209</v>
      </c>
      <c r="AV627" s="14" t="s">
        <v>81</v>
      </c>
      <c r="AW627" s="14" t="s">
        <v>33</v>
      </c>
      <c r="AX627" s="14" t="s">
        <v>72</v>
      </c>
      <c r="AY627" s="228" t="s">
        <v>193</v>
      </c>
    </row>
    <row r="628" spans="1:65" s="14" customFormat="1">
      <c r="B628" s="218"/>
      <c r="C628" s="219"/>
      <c r="D628" s="209" t="s">
        <v>202</v>
      </c>
      <c r="E628" s="220" t="s">
        <v>19</v>
      </c>
      <c r="F628" s="221" t="s">
        <v>3806</v>
      </c>
      <c r="G628" s="219"/>
      <c r="H628" s="222">
        <v>30</v>
      </c>
      <c r="I628" s="223"/>
      <c r="J628" s="219"/>
      <c r="K628" s="219"/>
      <c r="L628" s="224"/>
      <c r="M628" s="225"/>
      <c r="N628" s="226"/>
      <c r="O628" s="226"/>
      <c r="P628" s="226"/>
      <c r="Q628" s="226"/>
      <c r="R628" s="226"/>
      <c r="S628" s="226"/>
      <c r="T628" s="227"/>
      <c r="AT628" s="228" t="s">
        <v>202</v>
      </c>
      <c r="AU628" s="228" t="s">
        <v>209</v>
      </c>
      <c r="AV628" s="14" t="s">
        <v>81</v>
      </c>
      <c r="AW628" s="14" t="s">
        <v>33</v>
      </c>
      <c r="AX628" s="14" t="s">
        <v>72</v>
      </c>
      <c r="AY628" s="228" t="s">
        <v>193</v>
      </c>
    </row>
    <row r="629" spans="1:65" s="15" customFormat="1">
      <c r="B629" s="229"/>
      <c r="C629" s="230"/>
      <c r="D629" s="209" t="s">
        <v>202</v>
      </c>
      <c r="E629" s="231" t="s">
        <v>19</v>
      </c>
      <c r="F629" s="232" t="s">
        <v>208</v>
      </c>
      <c r="G629" s="230"/>
      <c r="H629" s="233">
        <v>246.63200000000001</v>
      </c>
      <c r="I629" s="234"/>
      <c r="J629" s="230"/>
      <c r="K629" s="230"/>
      <c r="L629" s="235"/>
      <c r="M629" s="236"/>
      <c r="N629" s="237"/>
      <c r="O629" s="237"/>
      <c r="P629" s="237"/>
      <c r="Q629" s="237"/>
      <c r="R629" s="237"/>
      <c r="S629" s="237"/>
      <c r="T629" s="238"/>
      <c r="AT629" s="239" t="s">
        <v>202</v>
      </c>
      <c r="AU629" s="239" t="s">
        <v>209</v>
      </c>
      <c r="AV629" s="15" t="s">
        <v>209</v>
      </c>
      <c r="AW629" s="15" t="s">
        <v>33</v>
      </c>
      <c r="AX629" s="15" t="s">
        <v>79</v>
      </c>
      <c r="AY629" s="239" t="s">
        <v>193</v>
      </c>
    </row>
    <row r="630" spans="1:65" s="2" customFormat="1" ht="16.5" customHeight="1">
      <c r="A630" s="36"/>
      <c r="B630" s="37"/>
      <c r="C630" s="194" t="s">
        <v>875</v>
      </c>
      <c r="D630" s="194" t="s">
        <v>195</v>
      </c>
      <c r="E630" s="195" t="s">
        <v>3807</v>
      </c>
      <c r="F630" s="196" t="s">
        <v>3808</v>
      </c>
      <c r="G630" s="197" t="s">
        <v>1816</v>
      </c>
      <c r="H630" s="198">
        <v>4</v>
      </c>
      <c r="I630" s="199"/>
      <c r="J630" s="200">
        <f>ROUND(I630*H630,2)</f>
        <v>0</v>
      </c>
      <c r="K630" s="196" t="s">
        <v>199</v>
      </c>
      <c r="L630" s="41"/>
      <c r="M630" s="201" t="s">
        <v>19</v>
      </c>
      <c r="N630" s="202" t="s">
        <v>43</v>
      </c>
      <c r="O630" s="66"/>
      <c r="P630" s="203">
        <f>O630*H630</f>
        <v>0</v>
      </c>
      <c r="Q630" s="203">
        <v>0</v>
      </c>
      <c r="R630" s="203">
        <f>Q630*H630</f>
        <v>0</v>
      </c>
      <c r="S630" s="203">
        <v>0</v>
      </c>
      <c r="T630" s="204">
        <f>S630*H630</f>
        <v>0</v>
      </c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R630" s="205" t="s">
        <v>200</v>
      </c>
      <c r="AT630" s="205" t="s">
        <v>195</v>
      </c>
      <c r="AU630" s="205" t="s">
        <v>209</v>
      </c>
      <c r="AY630" s="19" t="s">
        <v>193</v>
      </c>
      <c r="BE630" s="206">
        <f>IF(N630="základní",J630,0)</f>
        <v>0</v>
      </c>
      <c r="BF630" s="206">
        <f>IF(N630="snížená",J630,0)</f>
        <v>0</v>
      </c>
      <c r="BG630" s="206">
        <f>IF(N630="zákl. přenesená",J630,0)</f>
        <v>0</v>
      </c>
      <c r="BH630" s="206">
        <f>IF(N630="sníž. přenesená",J630,0)</f>
        <v>0</v>
      </c>
      <c r="BI630" s="206">
        <f>IF(N630="nulová",J630,0)</f>
        <v>0</v>
      </c>
      <c r="BJ630" s="19" t="s">
        <v>79</v>
      </c>
      <c r="BK630" s="206">
        <f>ROUND(I630*H630,2)</f>
        <v>0</v>
      </c>
      <c r="BL630" s="19" t="s">
        <v>200</v>
      </c>
      <c r="BM630" s="205" t="s">
        <v>3809</v>
      </c>
    </row>
    <row r="631" spans="1:65" s="2" customFormat="1" ht="16.5" customHeight="1">
      <c r="A631" s="36"/>
      <c r="B631" s="37"/>
      <c r="C631" s="194" t="s">
        <v>882</v>
      </c>
      <c r="D631" s="194" t="s">
        <v>195</v>
      </c>
      <c r="E631" s="195" t="s">
        <v>3810</v>
      </c>
      <c r="F631" s="196" t="s">
        <v>3811</v>
      </c>
      <c r="G631" s="197" t="s">
        <v>1816</v>
      </c>
      <c r="H631" s="198">
        <v>120</v>
      </c>
      <c r="I631" s="199"/>
      <c r="J631" s="200">
        <f>ROUND(I631*H631,2)</f>
        <v>0</v>
      </c>
      <c r="K631" s="196" t="s">
        <v>199</v>
      </c>
      <c r="L631" s="41"/>
      <c r="M631" s="201" t="s">
        <v>19</v>
      </c>
      <c r="N631" s="202" t="s">
        <v>43</v>
      </c>
      <c r="O631" s="66"/>
      <c r="P631" s="203">
        <f>O631*H631</f>
        <v>0</v>
      </c>
      <c r="Q631" s="203">
        <v>0</v>
      </c>
      <c r="R631" s="203">
        <f>Q631*H631</f>
        <v>0</v>
      </c>
      <c r="S631" s="203">
        <v>0</v>
      </c>
      <c r="T631" s="204">
        <f>S631*H631</f>
        <v>0</v>
      </c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R631" s="205" t="s">
        <v>200</v>
      </c>
      <c r="AT631" s="205" t="s">
        <v>195</v>
      </c>
      <c r="AU631" s="205" t="s">
        <v>209</v>
      </c>
      <c r="AY631" s="19" t="s">
        <v>193</v>
      </c>
      <c r="BE631" s="206">
        <f>IF(N631="základní",J631,0)</f>
        <v>0</v>
      </c>
      <c r="BF631" s="206">
        <f>IF(N631="snížená",J631,0)</f>
        <v>0</v>
      </c>
      <c r="BG631" s="206">
        <f>IF(N631="zákl. přenesená",J631,0)</f>
        <v>0</v>
      </c>
      <c r="BH631" s="206">
        <f>IF(N631="sníž. přenesená",J631,0)</f>
        <v>0</v>
      </c>
      <c r="BI631" s="206">
        <f>IF(N631="nulová",J631,0)</f>
        <v>0</v>
      </c>
      <c r="BJ631" s="19" t="s">
        <v>79</v>
      </c>
      <c r="BK631" s="206">
        <f>ROUND(I631*H631,2)</f>
        <v>0</v>
      </c>
      <c r="BL631" s="19" t="s">
        <v>200</v>
      </c>
      <c r="BM631" s="205" t="s">
        <v>3812</v>
      </c>
    </row>
    <row r="632" spans="1:65" s="14" customFormat="1">
      <c r="B632" s="218"/>
      <c r="C632" s="219"/>
      <c r="D632" s="209" t="s">
        <v>202</v>
      </c>
      <c r="E632" s="220" t="s">
        <v>19</v>
      </c>
      <c r="F632" s="221" t="s">
        <v>3813</v>
      </c>
      <c r="G632" s="219"/>
      <c r="H632" s="222">
        <v>120</v>
      </c>
      <c r="I632" s="223"/>
      <c r="J632" s="219"/>
      <c r="K632" s="219"/>
      <c r="L632" s="224"/>
      <c r="M632" s="225"/>
      <c r="N632" s="226"/>
      <c r="O632" s="226"/>
      <c r="P632" s="226"/>
      <c r="Q632" s="226"/>
      <c r="R632" s="226"/>
      <c r="S632" s="226"/>
      <c r="T632" s="227"/>
      <c r="AT632" s="228" t="s">
        <v>202</v>
      </c>
      <c r="AU632" s="228" t="s">
        <v>209</v>
      </c>
      <c r="AV632" s="14" t="s">
        <v>81</v>
      </c>
      <c r="AW632" s="14" t="s">
        <v>33</v>
      </c>
      <c r="AX632" s="14" t="s">
        <v>72</v>
      </c>
      <c r="AY632" s="228" t="s">
        <v>193</v>
      </c>
    </row>
    <row r="633" spans="1:65" s="15" customFormat="1">
      <c r="B633" s="229"/>
      <c r="C633" s="230"/>
      <c r="D633" s="209" t="s">
        <v>202</v>
      </c>
      <c r="E633" s="231" t="s">
        <v>19</v>
      </c>
      <c r="F633" s="232" t="s">
        <v>208</v>
      </c>
      <c r="G633" s="230"/>
      <c r="H633" s="233">
        <v>120</v>
      </c>
      <c r="I633" s="234"/>
      <c r="J633" s="230"/>
      <c r="K633" s="230"/>
      <c r="L633" s="235"/>
      <c r="M633" s="236"/>
      <c r="N633" s="237"/>
      <c r="O633" s="237"/>
      <c r="P633" s="237"/>
      <c r="Q633" s="237"/>
      <c r="R633" s="237"/>
      <c r="S633" s="237"/>
      <c r="T633" s="238"/>
      <c r="AT633" s="239" t="s">
        <v>202</v>
      </c>
      <c r="AU633" s="239" t="s">
        <v>209</v>
      </c>
      <c r="AV633" s="15" t="s">
        <v>209</v>
      </c>
      <c r="AW633" s="15" t="s">
        <v>33</v>
      </c>
      <c r="AX633" s="15" t="s">
        <v>79</v>
      </c>
      <c r="AY633" s="239" t="s">
        <v>193</v>
      </c>
    </row>
    <row r="634" spans="1:65" s="2" customFormat="1" ht="16.5" customHeight="1">
      <c r="A634" s="36"/>
      <c r="B634" s="37"/>
      <c r="C634" s="194" t="s">
        <v>888</v>
      </c>
      <c r="D634" s="194" t="s">
        <v>195</v>
      </c>
      <c r="E634" s="195" t="s">
        <v>3814</v>
      </c>
      <c r="F634" s="196" t="s">
        <v>3815</v>
      </c>
      <c r="G634" s="197" t="s">
        <v>1816</v>
      </c>
      <c r="H634" s="198">
        <v>4</v>
      </c>
      <c r="I634" s="199"/>
      <c r="J634" s="200">
        <f>ROUND(I634*H634,2)</f>
        <v>0</v>
      </c>
      <c r="K634" s="196" t="s">
        <v>199</v>
      </c>
      <c r="L634" s="41"/>
      <c r="M634" s="201" t="s">
        <v>19</v>
      </c>
      <c r="N634" s="202" t="s">
        <v>43</v>
      </c>
      <c r="O634" s="66"/>
      <c r="P634" s="203">
        <f>O634*H634</f>
        <v>0</v>
      </c>
      <c r="Q634" s="203">
        <v>0</v>
      </c>
      <c r="R634" s="203">
        <f>Q634*H634</f>
        <v>0</v>
      </c>
      <c r="S634" s="203">
        <v>0</v>
      </c>
      <c r="T634" s="204">
        <f>S634*H634</f>
        <v>0</v>
      </c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R634" s="205" t="s">
        <v>200</v>
      </c>
      <c r="AT634" s="205" t="s">
        <v>195</v>
      </c>
      <c r="AU634" s="205" t="s">
        <v>209</v>
      </c>
      <c r="AY634" s="19" t="s">
        <v>193</v>
      </c>
      <c r="BE634" s="206">
        <f>IF(N634="základní",J634,0)</f>
        <v>0</v>
      </c>
      <c r="BF634" s="206">
        <f>IF(N634="snížená",J634,0)</f>
        <v>0</v>
      </c>
      <c r="BG634" s="206">
        <f>IF(N634="zákl. přenesená",J634,0)</f>
        <v>0</v>
      </c>
      <c r="BH634" s="206">
        <f>IF(N634="sníž. přenesená",J634,0)</f>
        <v>0</v>
      </c>
      <c r="BI634" s="206">
        <f>IF(N634="nulová",J634,0)</f>
        <v>0</v>
      </c>
      <c r="BJ634" s="19" t="s">
        <v>79</v>
      </c>
      <c r="BK634" s="206">
        <f>ROUND(I634*H634,2)</f>
        <v>0</v>
      </c>
      <c r="BL634" s="19" t="s">
        <v>200</v>
      </c>
      <c r="BM634" s="205" t="s">
        <v>3816</v>
      </c>
    </row>
    <row r="635" spans="1:65" s="12" customFormat="1" ht="20.85" customHeight="1">
      <c r="B635" s="178"/>
      <c r="C635" s="179"/>
      <c r="D635" s="180" t="s">
        <v>71</v>
      </c>
      <c r="E635" s="192" t="s">
        <v>770</v>
      </c>
      <c r="F635" s="192" t="s">
        <v>929</v>
      </c>
      <c r="G635" s="179"/>
      <c r="H635" s="179"/>
      <c r="I635" s="182"/>
      <c r="J635" s="193">
        <f>BK635</f>
        <v>0</v>
      </c>
      <c r="K635" s="179"/>
      <c r="L635" s="184"/>
      <c r="M635" s="185"/>
      <c r="N635" s="186"/>
      <c r="O635" s="186"/>
      <c r="P635" s="187">
        <f>SUM(P636:P646)</f>
        <v>0</v>
      </c>
      <c r="Q635" s="186"/>
      <c r="R635" s="187">
        <f>SUM(R636:R646)</f>
        <v>7.5851000000000002E-2</v>
      </c>
      <c r="S635" s="186"/>
      <c r="T635" s="188">
        <f>SUM(T636:T646)</f>
        <v>0</v>
      </c>
      <c r="AR635" s="189" t="s">
        <v>79</v>
      </c>
      <c r="AT635" s="190" t="s">
        <v>71</v>
      </c>
      <c r="AU635" s="190" t="s">
        <v>81</v>
      </c>
      <c r="AY635" s="189" t="s">
        <v>193</v>
      </c>
      <c r="BK635" s="191">
        <f>SUM(BK636:BK646)</f>
        <v>0</v>
      </c>
    </row>
    <row r="636" spans="1:65" s="2" customFormat="1" ht="21.75" customHeight="1">
      <c r="A636" s="36"/>
      <c r="B636" s="37"/>
      <c r="C636" s="194" t="s">
        <v>892</v>
      </c>
      <c r="D636" s="194" t="s">
        <v>195</v>
      </c>
      <c r="E636" s="195" t="s">
        <v>931</v>
      </c>
      <c r="F636" s="196" t="s">
        <v>932</v>
      </c>
      <c r="G636" s="197" t="s">
        <v>305</v>
      </c>
      <c r="H636" s="198">
        <v>261.3</v>
      </c>
      <c r="I636" s="199"/>
      <c r="J636" s="200">
        <f>ROUND(I636*H636,2)</f>
        <v>0</v>
      </c>
      <c r="K636" s="196" t="s">
        <v>199</v>
      </c>
      <c r="L636" s="41"/>
      <c r="M636" s="201" t="s">
        <v>19</v>
      </c>
      <c r="N636" s="202" t="s">
        <v>43</v>
      </c>
      <c r="O636" s="66"/>
      <c r="P636" s="203">
        <f>O636*H636</f>
        <v>0</v>
      </c>
      <c r="Q636" s="203">
        <v>4.0000000000000003E-5</v>
      </c>
      <c r="R636" s="203">
        <f>Q636*H636</f>
        <v>1.0452000000000001E-2</v>
      </c>
      <c r="S636" s="203">
        <v>0</v>
      </c>
      <c r="T636" s="204">
        <f>S636*H636</f>
        <v>0</v>
      </c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R636" s="205" t="s">
        <v>302</v>
      </c>
      <c r="AT636" s="205" t="s">
        <v>195</v>
      </c>
      <c r="AU636" s="205" t="s">
        <v>209</v>
      </c>
      <c r="AY636" s="19" t="s">
        <v>193</v>
      </c>
      <c r="BE636" s="206">
        <f>IF(N636="základní",J636,0)</f>
        <v>0</v>
      </c>
      <c r="BF636" s="206">
        <f>IF(N636="snížená",J636,0)</f>
        <v>0</v>
      </c>
      <c r="BG636" s="206">
        <f>IF(N636="zákl. přenesená",J636,0)</f>
        <v>0</v>
      </c>
      <c r="BH636" s="206">
        <f>IF(N636="sníž. přenesená",J636,0)</f>
        <v>0</v>
      </c>
      <c r="BI636" s="206">
        <f>IF(N636="nulová",J636,0)</f>
        <v>0</v>
      </c>
      <c r="BJ636" s="19" t="s">
        <v>79</v>
      </c>
      <c r="BK636" s="206">
        <f>ROUND(I636*H636,2)</f>
        <v>0</v>
      </c>
      <c r="BL636" s="19" t="s">
        <v>302</v>
      </c>
      <c r="BM636" s="205" t="s">
        <v>933</v>
      </c>
    </row>
    <row r="637" spans="1:65" s="14" customFormat="1">
      <c r="B637" s="218"/>
      <c r="C637" s="219"/>
      <c r="D637" s="209" t="s">
        <v>202</v>
      </c>
      <c r="E637" s="220" t="s">
        <v>19</v>
      </c>
      <c r="F637" s="221" t="s">
        <v>3817</v>
      </c>
      <c r="G637" s="219"/>
      <c r="H637" s="222">
        <v>130.65</v>
      </c>
      <c r="I637" s="223"/>
      <c r="J637" s="219"/>
      <c r="K637" s="219"/>
      <c r="L637" s="224"/>
      <c r="M637" s="225"/>
      <c r="N637" s="226"/>
      <c r="O637" s="226"/>
      <c r="P637" s="226"/>
      <c r="Q637" s="226"/>
      <c r="R637" s="226"/>
      <c r="S637" s="226"/>
      <c r="T637" s="227"/>
      <c r="AT637" s="228" t="s">
        <v>202</v>
      </c>
      <c r="AU637" s="228" t="s">
        <v>209</v>
      </c>
      <c r="AV637" s="14" t="s">
        <v>81</v>
      </c>
      <c r="AW637" s="14" t="s">
        <v>33</v>
      </c>
      <c r="AX637" s="14" t="s">
        <v>72</v>
      </c>
      <c r="AY637" s="228" t="s">
        <v>193</v>
      </c>
    </row>
    <row r="638" spans="1:65" s="14" customFormat="1">
      <c r="B638" s="218"/>
      <c r="C638" s="219"/>
      <c r="D638" s="209" t="s">
        <v>202</v>
      </c>
      <c r="E638" s="220" t="s">
        <v>19</v>
      </c>
      <c r="F638" s="221" t="s">
        <v>3818</v>
      </c>
      <c r="G638" s="219"/>
      <c r="H638" s="222">
        <v>130.65</v>
      </c>
      <c r="I638" s="223"/>
      <c r="J638" s="219"/>
      <c r="K638" s="219"/>
      <c r="L638" s="224"/>
      <c r="M638" s="225"/>
      <c r="N638" s="226"/>
      <c r="O638" s="226"/>
      <c r="P638" s="226"/>
      <c r="Q638" s="226"/>
      <c r="R638" s="226"/>
      <c r="S638" s="226"/>
      <c r="T638" s="227"/>
      <c r="AT638" s="228" t="s">
        <v>202</v>
      </c>
      <c r="AU638" s="228" t="s">
        <v>209</v>
      </c>
      <c r="AV638" s="14" t="s">
        <v>81</v>
      </c>
      <c r="AW638" s="14" t="s">
        <v>33</v>
      </c>
      <c r="AX638" s="14" t="s">
        <v>72</v>
      </c>
      <c r="AY638" s="228" t="s">
        <v>193</v>
      </c>
    </row>
    <row r="639" spans="1:65" s="15" customFormat="1">
      <c r="B639" s="229"/>
      <c r="C639" s="230"/>
      <c r="D639" s="209" t="s">
        <v>202</v>
      </c>
      <c r="E639" s="231" t="s">
        <v>19</v>
      </c>
      <c r="F639" s="232" t="s">
        <v>208</v>
      </c>
      <c r="G639" s="230"/>
      <c r="H639" s="233">
        <v>261.3</v>
      </c>
      <c r="I639" s="234"/>
      <c r="J639" s="230"/>
      <c r="K639" s="230"/>
      <c r="L639" s="235"/>
      <c r="M639" s="236"/>
      <c r="N639" s="237"/>
      <c r="O639" s="237"/>
      <c r="P639" s="237"/>
      <c r="Q639" s="237"/>
      <c r="R639" s="237"/>
      <c r="S639" s="237"/>
      <c r="T639" s="238"/>
      <c r="AT639" s="239" t="s">
        <v>202</v>
      </c>
      <c r="AU639" s="239" t="s">
        <v>209</v>
      </c>
      <c r="AV639" s="15" t="s">
        <v>209</v>
      </c>
      <c r="AW639" s="15" t="s">
        <v>33</v>
      </c>
      <c r="AX639" s="15" t="s">
        <v>79</v>
      </c>
      <c r="AY639" s="239" t="s">
        <v>193</v>
      </c>
    </row>
    <row r="640" spans="1:65" s="2" customFormat="1" ht="21.75" customHeight="1">
      <c r="A640" s="36"/>
      <c r="B640" s="37"/>
      <c r="C640" s="194" t="s">
        <v>898</v>
      </c>
      <c r="D640" s="194" t="s">
        <v>195</v>
      </c>
      <c r="E640" s="195" t="s">
        <v>938</v>
      </c>
      <c r="F640" s="196" t="s">
        <v>939</v>
      </c>
      <c r="G640" s="197" t="s">
        <v>305</v>
      </c>
      <c r="H640" s="198">
        <v>135.85</v>
      </c>
      <c r="I640" s="199"/>
      <c r="J640" s="200">
        <f>ROUND(I640*H640,2)</f>
        <v>0</v>
      </c>
      <c r="K640" s="196" t="s">
        <v>199</v>
      </c>
      <c r="L640" s="41"/>
      <c r="M640" s="201" t="s">
        <v>19</v>
      </c>
      <c r="N640" s="202" t="s">
        <v>43</v>
      </c>
      <c r="O640" s="66"/>
      <c r="P640" s="203">
        <f>O640*H640</f>
        <v>0</v>
      </c>
      <c r="Q640" s="203">
        <v>4.0000000000000003E-5</v>
      </c>
      <c r="R640" s="203">
        <f>Q640*H640</f>
        <v>5.4340000000000005E-3</v>
      </c>
      <c r="S640" s="203">
        <v>0</v>
      </c>
      <c r="T640" s="204">
        <f>S640*H640</f>
        <v>0</v>
      </c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R640" s="205" t="s">
        <v>200</v>
      </c>
      <c r="AT640" s="205" t="s">
        <v>195</v>
      </c>
      <c r="AU640" s="205" t="s">
        <v>209</v>
      </c>
      <c r="AY640" s="19" t="s">
        <v>193</v>
      </c>
      <c r="BE640" s="206">
        <f>IF(N640="základní",J640,0)</f>
        <v>0</v>
      </c>
      <c r="BF640" s="206">
        <f>IF(N640="snížená",J640,0)</f>
        <v>0</v>
      </c>
      <c r="BG640" s="206">
        <f>IF(N640="zákl. přenesená",J640,0)</f>
        <v>0</v>
      </c>
      <c r="BH640" s="206">
        <f>IF(N640="sníž. přenesená",J640,0)</f>
        <v>0</v>
      </c>
      <c r="BI640" s="206">
        <f>IF(N640="nulová",J640,0)</f>
        <v>0</v>
      </c>
      <c r="BJ640" s="19" t="s">
        <v>79</v>
      </c>
      <c r="BK640" s="206">
        <f>ROUND(I640*H640,2)</f>
        <v>0</v>
      </c>
      <c r="BL640" s="19" t="s">
        <v>200</v>
      </c>
      <c r="BM640" s="205" t="s">
        <v>940</v>
      </c>
    </row>
    <row r="641" spans="1:65" s="14" customFormat="1">
      <c r="B641" s="218"/>
      <c r="C641" s="219"/>
      <c r="D641" s="209" t="s">
        <v>202</v>
      </c>
      <c r="E641" s="220" t="s">
        <v>19</v>
      </c>
      <c r="F641" s="221" t="s">
        <v>3819</v>
      </c>
      <c r="G641" s="219"/>
      <c r="H641" s="222">
        <v>135.85</v>
      </c>
      <c r="I641" s="223"/>
      <c r="J641" s="219"/>
      <c r="K641" s="219"/>
      <c r="L641" s="224"/>
      <c r="M641" s="225"/>
      <c r="N641" s="226"/>
      <c r="O641" s="226"/>
      <c r="P641" s="226"/>
      <c r="Q641" s="226"/>
      <c r="R641" s="226"/>
      <c r="S641" s="226"/>
      <c r="T641" s="227"/>
      <c r="AT641" s="228" t="s">
        <v>202</v>
      </c>
      <c r="AU641" s="228" t="s">
        <v>209</v>
      </c>
      <c r="AV641" s="14" t="s">
        <v>81</v>
      </c>
      <c r="AW641" s="14" t="s">
        <v>33</v>
      </c>
      <c r="AX641" s="14" t="s">
        <v>72</v>
      </c>
      <c r="AY641" s="228" t="s">
        <v>193</v>
      </c>
    </row>
    <row r="642" spans="1:65" s="15" customFormat="1">
      <c r="B642" s="229"/>
      <c r="C642" s="230"/>
      <c r="D642" s="209" t="s">
        <v>202</v>
      </c>
      <c r="E642" s="231" t="s">
        <v>19</v>
      </c>
      <c r="F642" s="232" t="s">
        <v>208</v>
      </c>
      <c r="G642" s="230"/>
      <c r="H642" s="233">
        <v>135.85</v>
      </c>
      <c r="I642" s="234"/>
      <c r="J642" s="230"/>
      <c r="K642" s="230"/>
      <c r="L642" s="235"/>
      <c r="M642" s="236"/>
      <c r="N642" s="237"/>
      <c r="O642" s="237"/>
      <c r="P642" s="237"/>
      <c r="Q642" s="237"/>
      <c r="R642" s="237"/>
      <c r="S642" s="237"/>
      <c r="T642" s="238"/>
      <c r="AT642" s="239" t="s">
        <v>202</v>
      </c>
      <c r="AU642" s="239" t="s">
        <v>209</v>
      </c>
      <c r="AV642" s="15" t="s">
        <v>209</v>
      </c>
      <c r="AW642" s="15" t="s">
        <v>33</v>
      </c>
      <c r="AX642" s="15" t="s">
        <v>79</v>
      </c>
      <c r="AY642" s="239" t="s">
        <v>193</v>
      </c>
    </row>
    <row r="643" spans="1:65" s="2" customFormat="1" ht="21.75" customHeight="1">
      <c r="A643" s="36"/>
      <c r="B643" s="37"/>
      <c r="C643" s="194" t="s">
        <v>903</v>
      </c>
      <c r="D643" s="194" t="s">
        <v>195</v>
      </c>
      <c r="E643" s="195" t="s">
        <v>943</v>
      </c>
      <c r="F643" s="196" t="s">
        <v>944</v>
      </c>
      <c r="G643" s="197" t="s">
        <v>305</v>
      </c>
      <c r="H643" s="198">
        <v>33.5</v>
      </c>
      <c r="I643" s="199"/>
      <c r="J643" s="200">
        <f>ROUND(I643*H643,2)</f>
        <v>0</v>
      </c>
      <c r="K643" s="196" t="s">
        <v>199</v>
      </c>
      <c r="L643" s="41"/>
      <c r="M643" s="201" t="s">
        <v>19</v>
      </c>
      <c r="N643" s="202" t="s">
        <v>43</v>
      </c>
      <c r="O643" s="66"/>
      <c r="P643" s="203">
        <f>O643*H643</f>
        <v>0</v>
      </c>
      <c r="Q643" s="203">
        <v>1.7899999999999999E-3</v>
      </c>
      <c r="R643" s="203">
        <f>Q643*H643</f>
        <v>5.9964999999999997E-2</v>
      </c>
      <c r="S643" s="203">
        <v>0</v>
      </c>
      <c r="T643" s="204">
        <f>S643*H643</f>
        <v>0</v>
      </c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R643" s="205" t="s">
        <v>200</v>
      </c>
      <c r="AT643" s="205" t="s">
        <v>195</v>
      </c>
      <c r="AU643" s="205" t="s">
        <v>209</v>
      </c>
      <c r="AY643" s="19" t="s">
        <v>193</v>
      </c>
      <c r="BE643" s="206">
        <f>IF(N643="základní",J643,0)</f>
        <v>0</v>
      </c>
      <c r="BF643" s="206">
        <f>IF(N643="snížená",J643,0)</f>
        <v>0</v>
      </c>
      <c r="BG643" s="206">
        <f>IF(N643="zákl. přenesená",J643,0)</f>
        <v>0</v>
      </c>
      <c r="BH643" s="206">
        <f>IF(N643="sníž. přenesená",J643,0)</f>
        <v>0</v>
      </c>
      <c r="BI643" s="206">
        <f>IF(N643="nulová",J643,0)</f>
        <v>0</v>
      </c>
      <c r="BJ643" s="19" t="s">
        <v>79</v>
      </c>
      <c r="BK643" s="206">
        <f>ROUND(I643*H643,2)</f>
        <v>0</v>
      </c>
      <c r="BL643" s="19" t="s">
        <v>200</v>
      </c>
      <c r="BM643" s="205" t="s">
        <v>945</v>
      </c>
    </row>
    <row r="644" spans="1:65" s="13" customFormat="1">
      <c r="B644" s="207"/>
      <c r="C644" s="208"/>
      <c r="D644" s="209" t="s">
        <v>202</v>
      </c>
      <c r="E644" s="210" t="s">
        <v>19</v>
      </c>
      <c r="F644" s="211" t="s">
        <v>946</v>
      </c>
      <c r="G644" s="208"/>
      <c r="H644" s="210" t="s">
        <v>19</v>
      </c>
      <c r="I644" s="212"/>
      <c r="J644" s="208"/>
      <c r="K644" s="208"/>
      <c r="L644" s="213"/>
      <c r="M644" s="214"/>
      <c r="N644" s="215"/>
      <c r="O644" s="215"/>
      <c r="P644" s="215"/>
      <c r="Q644" s="215"/>
      <c r="R644" s="215"/>
      <c r="S644" s="215"/>
      <c r="T644" s="216"/>
      <c r="AT644" s="217" t="s">
        <v>202</v>
      </c>
      <c r="AU644" s="217" t="s">
        <v>209</v>
      </c>
      <c r="AV644" s="13" t="s">
        <v>79</v>
      </c>
      <c r="AW644" s="13" t="s">
        <v>33</v>
      </c>
      <c r="AX644" s="13" t="s">
        <v>72</v>
      </c>
      <c r="AY644" s="217" t="s">
        <v>193</v>
      </c>
    </row>
    <row r="645" spans="1:65" s="14" customFormat="1">
      <c r="B645" s="218"/>
      <c r="C645" s="219"/>
      <c r="D645" s="209" t="s">
        <v>202</v>
      </c>
      <c r="E645" s="220" t="s">
        <v>19</v>
      </c>
      <c r="F645" s="221" t="s">
        <v>3820</v>
      </c>
      <c r="G645" s="219"/>
      <c r="H645" s="222">
        <v>33.5</v>
      </c>
      <c r="I645" s="223"/>
      <c r="J645" s="219"/>
      <c r="K645" s="219"/>
      <c r="L645" s="224"/>
      <c r="M645" s="225"/>
      <c r="N645" s="226"/>
      <c r="O645" s="226"/>
      <c r="P645" s="226"/>
      <c r="Q645" s="226"/>
      <c r="R645" s="226"/>
      <c r="S645" s="226"/>
      <c r="T645" s="227"/>
      <c r="AT645" s="228" t="s">
        <v>202</v>
      </c>
      <c r="AU645" s="228" t="s">
        <v>209</v>
      </c>
      <c r="AV645" s="14" t="s">
        <v>81</v>
      </c>
      <c r="AW645" s="14" t="s">
        <v>33</v>
      </c>
      <c r="AX645" s="14" t="s">
        <v>72</v>
      </c>
      <c r="AY645" s="228" t="s">
        <v>193</v>
      </c>
    </row>
    <row r="646" spans="1:65" s="15" customFormat="1">
      <c r="B646" s="229"/>
      <c r="C646" s="230"/>
      <c r="D646" s="209" t="s">
        <v>202</v>
      </c>
      <c r="E646" s="231" t="s">
        <v>19</v>
      </c>
      <c r="F646" s="232" t="s">
        <v>208</v>
      </c>
      <c r="G646" s="230"/>
      <c r="H646" s="233">
        <v>33.5</v>
      </c>
      <c r="I646" s="234"/>
      <c r="J646" s="230"/>
      <c r="K646" s="230"/>
      <c r="L646" s="235"/>
      <c r="M646" s="236"/>
      <c r="N646" s="237"/>
      <c r="O646" s="237"/>
      <c r="P646" s="237"/>
      <c r="Q646" s="237"/>
      <c r="R646" s="237"/>
      <c r="S646" s="237"/>
      <c r="T646" s="238"/>
      <c r="AT646" s="239" t="s">
        <v>202</v>
      </c>
      <c r="AU646" s="239" t="s">
        <v>209</v>
      </c>
      <c r="AV646" s="15" t="s">
        <v>209</v>
      </c>
      <c r="AW646" s="15" t="s">
        <v>33</v>
      </c>
      <c r="AX646" s="15" t="s">
        <v>79</v>
      </c>
      <c r="AY646" s="239" t="s">
        <v>193</v>
      </c>
    </row>
    <row r="647" spans="1:65" s="12" customFormat="1" ht="22.9" customHeight="1">
      <c r="B647" s="178"/>
      <c r="C647" s="179"/>
      <c r="D647" s="180" t="s">
        <v>71</v>
      </c>
      <c r="E647" s="192" t="s">
        <v>948</v>
      </c>
      <c r="F647" s="192" t="s">
        <v>949</v>
      </c>
      <c r="G647" s="179"/>
      <c r="H647" s="179"/>
      <c r="I647" s="182"/>
      <c r="J647" s="193">
        <f>BK647</f>
        <v>0</v>
      </c>
      <c r="K647" s="179"/>
      <c r="L647" s="184"/>
      <c r="M647" s="185"/>
      <c r="N647" s="186"/>
      <c r="O647" s="186"/>
      <c r="P647" s="187">
        <f>P648</f>
        <v>0</v>
      </c>
      <c r="Q647" s="186"/>
      <c r="R647" s="187">
        <f>R648</f>
        <v>0</v>
      </c>
      <c r="S647" s="186"/>
      <c r="T647" s="188">
        <f>T648</f>
        <v>0</v>
      </c>
      <c r="AR647" s="189" t="s">
        <v>79</v>
      </c>
      <c r="AT647" s="190" t="s">
        <v>71</v>
      </c>
      <c r="AU647" s="190" t="s">
        <v>79</v>
      </c>
      <c r="AY647" s="189" t="s">
        <v>193</v>
      </c>
      <c r="BK647" s="191">
        <f>BK648</f>
        <v>0</v>
      </c>
    </row>
    <row r="648" spans="1:65" s="2" customFormat="1" ht="21.75" customHeight="1">
      <c r="A648" s="36"/>
      <c r="B648" s="37"/>
      <c r="C648" s="194" t="s">
        <v>907</v>
      </c>
      <c r="D648" s="194" t="s">
        <v>195</v>
      </c>
      <c r="E648" s="195" t="s">
        <v>951</v>
      </c>
      <c r="F648" s="196" t="s">
        <v>952</v>
      </c>
      <c r="G648" s="197" t="s">
        <v>266</v>
      </c>
      <c r="H648" s="198">
        <v>925.96</v>
      </c>
      <c r="I648" s="199"/>
      <c r="J648" s="200">
        <f>ROUND(I648*H648,2)</f>
        <v>0</v>
      </c>
      <c r="K648" s="196" t="s">
        <v>199</v>
      </c>
      <c r="L648" s="41"/>
      <c r="M648" s="201" t="s">
        <v>19</v>
      </c>
      <c r="N648" s="202" t="s">
        <v>43</v>
      </c>
      <c r="O648" s="66"/>
      <c r="P648" s="203">
        <f>O648*H648</f>
        <v>0</v>
      </c>
      <c r="Q648" s="203">
        <v>0</v>
      </c>
      <c r="R648" s="203">
        <f>Q648*H648</f>
        <v>0</v>
      </c>
      <c r="S648" s="203">
        <v>0</v>
      </c>
      <c r="T648" s="204">
        <f>S648*H648</f>
        <v>0</v>
      </c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R648" s="205" t="s">
        <v>200</v>
      </c>
      <c r="AT648" s="205" t="s">
        <v>195</v>
      </c>
      <c r="AU648" s="205" t="s">
        <v>81</v>
      </c>
      <c r="AY648" s="19" t="s">
        <v>193</v>
      </c>
      <c r="BE648" s="206">
        <f>IF(N648="základní",J648,0)</f>
        <v>0</v>
      </c>
      <c r="BF648" s="206">
        <f>IF(N648="snížená",J648,0)</f>
        <v>0</v>
      </c>
      <c r="BG648" s="206">
        <f>IF(N648="zákl. přenesená",J648,0)</f>
        <v>0</v>
      </c>
      <c r="BH648" s="206">
        <f>IF(N648="sníž. přenesená",J648,0)</f>
        <v>0</v>
      </c>
      <c r="BI648" s="206">
        <f>IF(N648="nulová",J648,0)</f>
        <v>0</v>
      </c>
      <c r="BJ648" s="19" t="s">
        <v>79</v>
      </c>
      <c r="BK648" s="206">
        <f>ROUND(I648*H648,2)</f>
        <v>0</v>
      </c>
      <c r="BL648" s="19" t="s">
        <v>200</v>
      </c>
      <c r="BM648" s="205" t="s">
        <v>953</v>
      </c>
    </row>
    <row r="649" spans="1:65" s="12" customFormat="1" ht="25.9" customHeight="1">
      <c r="B649" s="178"/>
      <c r="C649" s="179"/>
      <c r="D649" s="180" t="s">
        <v>71</v>
      </c>
      <c r="E649" s="181" t="s">
        <v>954</v>
      </c>
      <c r="F649" s="181" t="s">
        <v>955</v>
      </c>
      <c r="G649" s="179"/>
      <c r="H649" s="179"/>
      <c r="I649" s="182"/>
      <c r="J649" s="183">
        <f>BK649</f>
        <v>0</v>
      </c>
      <c r="K649" s="179"/>
      <c r="L649" s="184"/>
      <c r="M649" s="185"/>
      <c r="N649" s="186"/>
      <c r="O649" s="186"/>
      <c r="P649" s="187">
        <f>P650+P764+P821+P837+P842+P918+P987+P1010+P1076+P1143+P1181+P1205+P1226+P1240+P1255+P1262+P1277+P1280+P1380+P1402+P1425+P1471+P1521+P1597</f>
        <v>0</v>
      </c>
      <c r="Q649" s="186"/>
      <c r="R649" s="187">
        <f>R650+R764+R821+R837+R842+R918+R987+R1010+R1076+R1143+R1181+R1205+R1226+R1240+R1255+R1262+R1277+R1280+R1380+R1402+R1425+R1471+R1521+R1597</f>
        <v>62.769174659999983</v>
      </c>
      <c r="S649" s="186"/>
      <c r="T649" s="188">
        <f>T650+T764+T821+T837+T842+T918+T987+T1010+T1076+T1143+T1181+T1205+T1226+T1240+T1255+T1262+T1277+T1280+T1380+T1402+T1425+T1471+T1521+T1597</f>
        <v>0</v>
      </c>
      <c r="AR649" s="189" t="s">
        <v>81</v>
      </c>
      <c r="AT649" s="190" t="s">
        <v>71</v>
      </c>
      <c r="AU649" s="190" t="s">
        <v>72</v>
      </c>
      <c r="AY649" s="189" t="s">
        <v>193</v>
      </c>
      <c r="BK649" s="191">
        <f>BK650+BK764+BK821+BK837+BK842+BK918+BK987+BK1010+BK1076+BK1143+BK1181+BK1205+BK1226+BK1240+BK1255+BK1262+BK1277+BK1280+BK1380+BK1402+BK1425+BK1471+BK1521+BK1597</f>
        <v>0</v>
      </c>
    </row>
    <row r="650" spans="1:65" s="12" customFormat="1" ht="22.9" customHeight="1">
      <c r="B650" s="178"/>
      <c r="C650" s="179"/>
      <c r="D650" s="180" t="s">
        <v>71</v>
      </c>
      <c r="E650" s="192" t="s">
        <v>956</v>
      </c>
      <c r="F650" s="192" t="s">
        <v>957</v>
      </c>
      <c r="G650" s="179"/>
      <c r="H650" s="179"/>
      <c r="I650" s="182"/>
      <c r="J650" s="193">
        <f>BK650</f>
        <v>0</v>
      </c>
      <c r="K650" s="179"/>
      <c r="L650" s="184"/>
      <c r="M650" s="185"/>
      <c r="N650" s="186"/>
      <c r="O650" s="186"/>
      <c r="P650" s="187">
        <f>SUM(P651:P763)</f>
        <v>0</v>
      </c>
      <c r="Q650" s="186"/>
      <c r="R650" s="187">
        <f>SUM(R651:R763)</f>
        <v>2.2713869900000003</v>
      </c>
      <c r="S650" s="186"/>
      <c r="T650" s="188">
        <f>SUM(T651:T763)</f>
        <v>0</v>
      </c>
      <c r="AR650" s="189" t="s">
        <v>81</v>
      </c>
      <c r="AT650" s="190" t="s">
        <v>71</v>
      </c>
      <c r="AU650" s="190" t="s">
        <v>79</v>
      </c>
      <c r="AY650" s="189" t="s">
        <v>193</v>
      </c>
      <c r="BK650" s="191">
        <f>SUM(BK651:BK763)</f>
        <v>0</v>
      </c>
    </row>
    <row r="651" spans="1:65" s="2" customFormat="1" ht="16.5" customHeight="1">
      <c r="A651" s="36"/>
      <c r="B651" s="37"/>
      <c r="C651" s="194" t="s">
        <v>911</v>
      </c>
      <c r="D651" s="194" t="s">
        <v>195</v>
      </c>
      <c r="E651" s="195" t="s">
        <v>959</v>
      </c>
      <c r="F651" s="196" t="s">
        <v>960</v>
      </c>
      <c r="G651" s="197" t="s">
        <v>305</v>
      </c>
      <c r="H651" s="198">
        <v>229.61</v>
      </c>
      <c r="I651" s="199"/>
      <c r="J651" s="200">
        <f>ROUND(I651*H651,2)</f>
        <v>0</v>
      </c>
      <c r="K651" s="196" t="s">
        <v>199</v>
      </c>
      <c r="L651" s="41"/>
      <c r="M651" s="201" t="s">
        <v>19</v>
      </c>
      <c r="N651" s="202" t="s">
        <v>43</v>
      </c>
      <c r="O651" s="66"/>
      <c r="P651" s="203">
        <f>O651*H651</f>
        <v>0</v>
      </c>
      <c r="Q651" s="203">
        <v>0</v>
      </c>
      <c r="R651" s="203">
        <f>Q651*H651</f>
        <v>0</v>
      </c>
      <c r="S651" s="203">
        <v>0</v>
      </c>
      <c r="T651" s="204">
        <f>S651*H651</f>
        <v>0</v>
      </c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R651" s="205" t="s">
        <v>302</v>
      </c>
      <c r="AT651" s="205" t="s">
        <v>195</v>
      </c>
      <c r="AU651" s="205" t="s">
        <v>81</v>
      </c>
      <c r="AY651" s="19" t="s">
        <v>193</v>
      </c>
      <c r="BE651" s="206">
        <f>IF(N651="základní",J651,0)</f>
        <v>0</v>
      </c>
      <c r="BF651" s="206">
        <f>IF(N651="snížená",J651,0)</f>
        <v>0</v>
      </c>
      <c r="BG651" s="206">
        <f>IF(N651="zákl. přenesená",J651,0)</f>
        <v>0</v>
      </c>
      <c r="BH651" s="206">
        <f>IF(N651="sníž. přenesená",J651,0)</f>
        <v>0</v>
      </c>
      <c r="BI651" s="206">
        <f>IF(N651="nulová",J651,0)</f>
        <v>0</v>
      </c>
      <c r="BJ651" s="19" t="s">
        <v>79</v>
      </c>
      <c r="BK651" s="206">
        <f>ROUND(I651*H651,2)</f>
        <v>0</v>
      </c>
      <c r="BL651" s="19" t="s">
        <v>302</v>
      </c>
      <c r="BM651" s="205" t="s">
        <v>961</v>
      </c>
    </row>
    <row r="652" spans="1:65" s="14" customFormat="1">
      <c r="B652" s="218"/>
      <c r="C652" s="219"/>
      <c r="D652" s="209" t="s">
        <v>202</v>
      </c>
      <c r="E652" s="220" t="s">
        <v>19</v>
      </c>
      <c r="F652" s="221" t="s">
        <v>3771</v>
      </c>
      <c r="G652" s="219"/>
      <c r="H652" s="222">
        <v>229.61</v>
      </c>
      <c r="I652" s="223"/>
      <c r="J652" s="219"/>
      <c r="K652" s="219"/>
      <c r="L652" s="224"/>
      <c r="M652" s="225"/>
      <c r="N652" s="226"/>
      <c r="O652" s="226"/>
      <c r="P652" s="226"/>
      <c r="Q652" s="226"/>
      <c r="R652" s="226"/>
      <c r="S652" s="226"/>
      <c r="T652" s="227"/>
      <c r="AT652" s="228" t="s">
        <v>202</v>
      </c>
      <c r="AU652" s="228" t="s">
        <v>81</v>
      </c>
      <c r="AV652" s="14" t="s">
        <v>81</v>
      </c>
      <c r="AW652" s="14" t="s">
        <v>33</v>
      </c>
      <c r="AX652" s="14" t="s">
        <v>72</v>
      </c>
      <c r="AY652" s="228" t="s">
        <v>193</v>
      </c>
    </row>
    <row r="653" spans="1:65" s="15" customFormat="1">
      <c r="B653" s="229"/>
      <c r="C653" s="230"/>
      <c r="D653" s="209" t="s">
        <v>202</v>
      </c>
      <c r="E653" s="231" t="s">
        <v>19</v>
      </c>
      <c r="F653" s="232" t="s">
        <v>208</v>
      </c>
      <c r="G653" s="230"/>
      <c r="H653" s="233">
        <v>229.61</v>
      </c>
      <c r="I653" s="234"/>
      <c r="J653" s="230"/>
      <c r="K653" s="230"/>
      <c r="L653" s="235"/>
      <c r="M653" s="236"/>
      <c r="N653" s="237"/>
      <c r="O653" s="237"/>
      <c r="P653" s="237"/>
      <c r="Q653" s="237"/>
      <c r="R653" s="237"/>
      <c r="S653" s="237"/>
      <c r="T653" s="238"/>
      <c r="AT653" s="239" t="s">
        <v>202</v>
      </c>
      <c r="AU653" s="239" t="s">
        <v>81</v>
      </c>
      <c r="AV653" s="15" t="s">
        <v>209</v>
      </c>
      <c r="AW653" s="15" t="s">
        <v>33</v>
      </c>
      <c r="AX653" s="15" t="s">
        <v>79</v>
      </c>
      <c r="AY653" s="239" t="s">
        <v>193</v>
      </c>
    </row>
    <row r="654" spans="1:65" s="2" customFormat="1" ht="16.5" customHeight="1">
      <c r="A654" s="36"/>
      <c r="B654" s="37"/>
      <c r="C654" s="251" t="s">
        <v>916</v>
      </c>
      <c r="D654" s="251" t="s">
        <v>451</v>
      </c>
      <c r="E654" s="252" t="s">
        <v>965</v>
      </c>
      <c r="F654" s="253" t="s">
        <v>966</v>
      </c>
      <c r="G654" s="254" t="s">
        <v>266</v>
      </c>
      <c r="H654" s="255">
        <v>6.9000000000000006E-2</v>
      </c>
      <c r="I654" s="256"/>
      <c r="J654" s="257">
        <f>ROUND(I654*H654,2)</f>
        <v>0</v>
      </c>
      <c r="K654" s="253" t="s">
        <v>199</v>
      </c>
      <c r="L654" s="258"/>
      <c r="M654" s="259" t="s">
        <v>19</v>
      </c>
      <c r="N654" s="260" t="s">
        <v>43</v>
      </c>
      <c r="O654" s="66"/>
      <c r="P654" s="203">
        <f>O654*H654</f>
        <v>0</v>
      </c>
      <c r="Q654" s="203">
        <v>1</v>
      </c>
      <c r="R654" s="203">
        <f>Q654*H654</f>
        <v>6.9000000000000006E-2</v>
      </c>
      <c r="S654" s="203">
        <v>0</v>
      </c>
      <c r="T654" s="204">
        <f>S654*H654</f>
        <v>0</v>
      </c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R654" s="205" t="s">
        <v>404</v>
      </c>
      <c r="AT654" s="205" t="s">
        <v>451</v>
      </c>
      <c r="AU654" s="205" t="s">
        <v>81</v>
      </c>
      <c r="AY654" s="19" t="s">
        <v>193</v>
      </c>
      <c r="BE654" s="206">
        <f>IF(N654="základní",J654,0)</f>
        <v>0</v>
      </c>
      <c r="BF654" s="206">
        <f>IF(N654="snížená",J654,0)</f>
        <v>0</v>
      </c>
      <c r="BG654" s="206">
        <f>IF(N654="zákl. přenesená",J654,0)</f>
        <v>0</v>
      </c>
      <c r="BH654" s="206">
        <f>IF(N654="sníž. přenesená",J654,0)</f>
        <v>0</v>
      </c>
      <c r="BI654" s="206">
        <f>IF(N654="nulová",J654,0)</f>
        <v>0</v>
      </c>
      <c r="BJ654" s="19" t="s">
        <v>79</v>
      </c>
      <c r="BK654" s="206">
        <f>ROUND(I654*H654,2)</f>
        <v>0</v>
      </c>
      <c r="BL654" s="19" t="s">
        <v>302</v>
      </c>
      <c r="BM654" s="205" t="s">
        <v>967</v>
      </c>
    </row>
    <row r="655" spans="1:65" s="14" customFormat="1">
      <c r="B655" s="218"/>
      <c r="C655" s="219"/>
      <c r="D655" s="209" t="s">
        <v>202</v>
      </c>
      <c r="E655" s="219"/>
      <c r="F655" s="221" t="s">
        <v>3821</v>
      </c>
      <c r="G655" s="219"/>
      <c r="H655" s="222">
        <v>6.9000000000000006E-2</v>
      </c>
      <c r="I655" s="223"/>
      <c r="J655" s="219"/>
      <c r="K655" s="219"/>
      <c r="L655" s="224"/>
      <c r="M655" s="225"/>
      <c r="N655" s="226"/>
      <c r="O655" s="226"/>
      <c r="P655" s="226"/>
      <c r="Q655" s="226"/>
      <c r="R655" s="226"/>
      <c r="S655" s="226"/>
      <c r="T655" s="227"/>
      <c r="AT655" s="228" t="s">
        <v>202</v>
      </c>
      <c r="AU655" s="228" t="s">
        <v>81</v>
      </c>
      <c r="AV655" s="14" t="s">
        <v>81</v>
      </c>
      <c r="AW655" s="14" t="s">
        <v>4</v>
      </c>
      <c r="AX655" s="14" t="s">
        <v>79</v>
      </c>
      <c r="AY655" s="228" t="s">
        <v>193</v>
      </c>
    </row>
    <row r="656" spans="1:65" s="2" customFormat="1" ht="16.5" customHeight="1">
      <c r="A656" s="36"/>
      <c r="B656" s="37"/>
      <c r="C656" s="194" t="s">
        <v>920</v>
      </c>
      <c r="D656" s="194" t="s">
        <v>195</v>
      </c>
      <c r="E656" s="195" t="s">
        <v>970</v>
      </c>
      <c r="F656" s="196" t="s">
        <v>971</v>
      </c>
      <c r="G656" s="197" t="s">
        <v>305</v>
      </c>
      <c r="H656" s="198">
        <v>24.975999999999999</v>
      </c>
      <c r="I656" s="199"/>
      <c r="J656" s="200">
        <f>ROUND(I656*H656,2)</f>
        <v>0</v>
      </c>
      <c r="K656" s="196" t="s">
        <v>199</v>
      </c>
      <c r="L656" s="41"/>
      <c r="M656" s="201" t="s">
        <v>19</v>
      </c>
      <c r="N656" s="202" t="s">
        <v>43</v>
      </c>
      <c r="O656" s="66"/>
      <c r="P656" s="203">
        <f>O656*H656</f>
        <v>0</v>
      </c>
      <c r="Q656" s="203">
        <v>0</v>
      </c>
      <c r="R656" s="203">
        <f>Q656*H656</f>
        <v>0</v>
      </c>
      <c r="S656" s="203">
        <v>0</v>
      </c>
      <c r="T656" s="204">
        <f>S656*H656</f>
        <v>0</v>
      </c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R656" s="205" t="s">
        <v>302</v>
      </c>
      <c r="AT656" s="205" t="s">
        <v>195</v>
      </c>
      <c r="AU656" s="205" t="s">
        <v>81</v>
      </c>
      <c r="AY656" s="19" t="s">
        <v>193</v>
      </c>
      <c r="BE656" s="206">
        <f>IF(N656="základní",J656,0)</f>
        <v>0</v>
      </c>
      <c r="BF656" s="206">
        <f>IF(N656="snížená",J656,0)</f>
        <v>0</v>
      </c>
      <c r="BG656" s="206">
        <f>IF(N656="zákl. přenesená",J656,0)</f>
        <v>0</v>
      </c>
      <c r="BH656" s="206">
        <f>IF(N656="sníž. přenesená",J656,0)</f>
        <v>0</v>
      </c>
      <c r="BI656" s="206">
        <f>IF(N656="nulová",J656,0)</f>
        <v>0</v>
      </c>
      <c r="BJ656" s="19" t="s">
        <v>79</v>
      </c>
      <c r="BK656" s="206">
        <f>ROUND(I656*H656,2)</f>
        <v>0</v>
      </c>
      <c r="BL656" s="19" t="s">
        <v>302</v>
      </c>
      <c r="BM656" s="205" t="s">
        <v>972</v>
      </c>
    </row>
    <row r="657" spans="1:65" s="14" customFormat="1">
      <c r="B657" s="218"/>
      <c r="C657" s="219"/>
      <c r="D657" s="209" t="s">
        <v>202</v>
      </c>
      <c r="E657" s="220" t="s">
        <v>19</v>
      </c>
      <c r="F657" s="221" t="s">
        <v>3822</v>
      </c>
      <c r="G657" s="219"/>
      <c r="H657" s="222">
        <v>24.975999999999999</v>
      </c>
      <c r="I657" s="223"/>
      <c r="J657" s="219"/>
      <c r="K657" s="219"/>
      <c r="L657" s="224"/>
      <c r="M657" s="225"/>
      <c r="N657" s="226"/>
      <c r="O657" s="226"/>
      <c r="P657" s="226"/>
      <c r="Q657" s="226"/>
      <c r="R657" s="226"/>
      <c r="S657" s="226"/>
      <c r="T657" s="227"/>
      <c r="AT657" s="228" t="s">
        <v>202</v>
      </c>
      <c r="AU657" s="228" t="s">
        <v>81</v>
      </c>
      <c r="AV657" s="14" t="s">
        <v>81</v>
      </c>
      <c r="AW657" s="14" t="s">
        <v>33</v>
      </c>
      <c r="AX657" s="14" t="s">
        <v>72</v>
      </c>
      <c r="AY657" s="228" t="s">
        <v>193</v>
      </c>
    </row>
    <row r="658" spans="1:65" s="15" customFormat="1">
      <c r="B658" s="229"/>
      <c r="C658" s="230"/>
      <c r="D658" s="209" t="s">
        <v>202</v>
      </c>
      <c r="E658" s="231" t="s">
        <v>19</v>
      </c>
      <c r="F658" s="232" t="s">
        <v>208</v>
      </c>
      <c r="G658" s="230"/>
      <c r="H658" s="233">
        <v>24.975999999999999</v>
      </c>
      <c r="I658" s="234"/>
      <c r="J658" s="230"/>
      <c r="K658" s="230"/>
      <c r="L658" s="235"/>
      <c r="M658" s="236"/>
      <c r="N658" s="237"/>
      <c r="O658" s="237"/>
      <c r="P658" s="237"/>
      <c r="Q658" s="237"/>
      <c r="R658" s="237"/>
      <c r="S658" s="237"/>
      <c r="T658" s="238"/>
      <c r="AT658" s="239" t="s">
        <v>202</v>
      </c>
      <c r="AU658" s="239" t="s">
        <v>81</v>
      </c>
      <c r="AV658" s="15" t="s">
        <v>209</v>
      </c>
      <c r="AW658" s="15" t="s">
        <v>33</v>
      </c>
      <c r="AX658" s="15" t="s">
        <v>79</v>
      </c>
      <c r="AY658" s="239" t="s">
        <v>193</v>
      </c>
    </row>
    <row r="659" spans="1:65" s="2" customFormat="1" ht="16.5" customHeight="1">
      <c r="A659" s="36"/>
      <c r="B659" s="37"/>
      <c r="C659" s="251" t="s">
        <v>930</v>
      </c>
      <c r="D659" s="251" t="s">
        <v>451</v>
      </c>
      <c r="E659" s="252" t="s">
        <v>965</v>
      </c>
      <c r="F659" s="253" t="s">
        <v>966</v>
      </c>
      <c r="G659" s="254" t="s">
        <v>266</v>
      </c>
      <c r="H659" s="255">
        <v>8.9999999999999993E-3</v>
      </c>
      <c r="I659" s="256"/>
      <c r="J659" s="257">
        <f>ROUND(I659*H659,2)</f>
        <v>0</v>
      </c>
      <c r="K659" s="253" t="s">
        <v>199</v>
      </c>
      <c r="L659" s="258"/>
      <c r="M659" s="259" t="s">
        <v>19</v>
      </c>
      <c r="N659" s="260" t="s">
        <v>43</v>
      </c>
      <c r="O659" s="66"/>
      <c r="P659" s="203">
        <f>O659*H659</f>
        <v>0</v>
      </c>
      <c r="Q659" s="203">
        <v>1</v>
      </c>
      <c r="R659" s="203">
        <f>Q659*H659</f>
        <v>8.9999999999999993E-3</v>
      </c>
      <c r="S659" s="203">
        <v>0</v>
      </c>
      <c r="T659" s="204">
        <f>S659*H659</f>
        <v>0</v>
      </c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R659" s="205" t="s">
        <v>404</v>
      </c>
      <c r="AT659" s="205" t="s">
        <v>451</v>
      </c>
      <c r="AU659" s="205" t="s">
        <v>81</v>
      </c>
      <c r="AY659" s="19" t="s">
        <v>193</v>
      </c>
      <c r="BE659" s="206">
        <f>IF(N659="základní",J659,0)</f>
        <v>0</v>
      </c>
      <c r="BF659" s="206">
        <f>IF(N659="snížená",J659,0)</f>
        <v>0</v>
      </c>
      <c r="BG659" s="206">
        <f>IF(N659="zákl. přenesená",J659,0)</f>
        <v>0</v>
      </c>
      <c r="BH659" s="206">
        <f>IF(N659="sníž. přenesená",J659,0)</f>
        <v>0</v>
      </c>
      <c r="BI659" s="206">
        <f>IF(N659="nulová",J659,0)</f>
        <v>0</v>
      </c>
      <c r="BJ659" s="19" t="s">
        <v>79</v>
      </c>
      <c r="BK659" s="206">
        <f>ROUND(I659*H659,2)</f>
        <v>0</v>
      </c>
      <c r="BL659" s="19" t="s">
        <v>302</v>
      </c>
      <c r="BM659" s="205" t="s">
        <v>975</v>
      </c>
    </row>
    <row r="660" spans="1:65" s="14" customFormat="1">
      <c r="B660" s="218"/>
      <c r="C660" s="219"/>
      <c r="D660" s="209" t="s">
        <v>202</v>
      </c>
      <c r="E660" s="219"/>
      <c r="F660" s="221" t="s">
        <v>3823</v>
      </c>
      <c r="G660" s="219"/>
      <c r="H660" s="222">
        <v>8.9999999999999993E-3</v>
      </c>
      <c r="I660" s="223"/>
      <c r="J660" s="219"/>
      <c r="K660" s="219"/>
      <c r="L660" s="224"/>
      <c r="M660" s="225"/>
      <c r="N660" s="226"/>
      <c r="O660" s="226"/>
      <c r="P660" s="226"/>
      <c r="Q660" s="226"/>
      <c r="R660" s="226"/>
      <c r="S660" s="226"/>
      <c r="T660" s="227"/>
      <c r="AT660" s="228" t="s">
        <v>202</v>
      </c>
      <c r="AU660" s="228" t="s">
        <v>81</v>
      </c>
      <c r="AV660" s="14" t="s">
        <v>81</v>
      </c>
      <c r="AW660" s="14" t="s">
        <v>4</v>
      </c>
      <c r="AX660" s="14" t="s">
        <v>79</v>
      </c>
      <c r="AY660" s="228" t="s">
        <v>193</v>
      </c>
    </row>
    <row r="661" spans="1:65" s="2" customFormat="1" ht="16.5" customHeight="1">
      <c r="A661" s="36"/>
      <c r="B661" s="37"/>
      <c r="C661" s="194" t="s">
        <v>937</v>
      </c>
      <c r="D661" s="194" t="s">
        <v>195</v>
      </c>
      <c r="E661" s="195" t="s">
        <v>978</v>
      </c>
      <c r="F661" s="196" t="s">
        <v>979</v>
      </c>
      <c r="G661" s="197" t="s">
        <v>305</v>
      </c>
      <c r="H661" s="198">
        <v>229.61</v>
      </c>
      <c r="I661" s="199"/>
      <c r="J661" s="200">
        <f>ROUND(I661*H661,2)</f>
        <v>0</v>
      </c>
      <c r="K661" s="196" t="s">
        <v>199</v>
      </c>
      <c r="L661" s="41"/>
      <c r="M661" s="201" t="s">
        <v>19</v>
      </c>
      <c r="N661" s="202" t="s">
        <v>43</v>
      </c>
      <c r="O661" s="66"/>
      <c r="P661" s="203">
        <f>O661*H661</f>
        <v>0</v>
      </c>
      <c r="Q661" s="203">
        <v>4.0000000000000002E-4</v>
      </c>
      <c r="R661" s="203">
        <f>Q661*H661</f>
        <v>9.1844000000000009E-2</v>
      </c>
      <c r="S661" s="203">
        <v>0</v>
      </c>
      <c r="T661" s="204">
        <f>S661*H661</f>
        <v>0</v>
      </c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R661" s="205" t="s">
        <v>302</v>
      </c>
      <c r="AT661" s="205" t="s">
        <v>195</v>
      </c>
      <c r="AU661" s="205" t="s">
        <v>81</v>
      </c>
      <c r="AY661" s="19" t="s">
        <v>193</v>
      </c>
      <c r="BE661" s="206">
        <f>IF(N661="základní",J661,0)</f>
        <v>0</v>
      </c>
      <c r="BF661" s="206">
        <f>IF(N661="snížená",J661,0)</f>
        <v>0</v>
      </c>
      <c r="BG661" s="206">
        <f>IF(N661="zákl. přenesená",J661,0)</f>
        <v>0</v>
      </c>
      <c r="BH661" s="206">
        <f>IF(N661="sníž. přenesená",J661,0)</f>
        <v>0</v>
      </c>
      <c r="BI661" s="206">
        <f>IF(N661="nulová",J661,0)</f>
        <v>0</v>
      </c>
      <c r="BJ661" s="19" t="s">
        <v>79</v>
      </c>
      <c r="BK661" s="206">
        <f>ROUND(I661*H661,2)</f>
        <v>0</v>
      </c>
      <c r="BL661" s="19" t="s">
        <v>302</v>
      </c>
      <c r="BM661" s="205" t="s">
        <v>980</v>
      </c>
    </row>
    <row r="662" spans="1:65" s="14" customFormat="1">
      <c r="B662" s="218"/>
      <c r="C662" s="219"/>
      <c r="D662" s="209" t="s">
        <v>202</v>
      </c>
      <c r="E662" s="220" t="s">
        <v>19</v>
      </c>
      <c r="F662" s="221" t="s">
        <v>3771</v>
      </c>
      <c r="G662" s="219"/>
      <c r="H662" s="222">
        <v>229.61</v>
      </c>
      <c r="I662" s="223"/>
      <c r="J662" s="219"/>
      <c r="K662" s="219"/>
      <c r="L662" s="224"/>
      <c r="M662" s="225"/>
      <c r="N662" s="226"/>
      <c r="O662" s="226"/>
      <c r="P662" s="226"/>
      <c r="Q662" s="226"/>
      <c r="R662" s="226"/>
      <c r="S662" s="226"/>
      <c r="T662" s="227"/>
      <c r="AT662" s="228" t="s">
        <v>202</v>
      </c>
      <c r="AU662" s="228" t="s">
        <v>81</v>
      </c>
      <c r="AV662" s="14" t="s">
        <v>81</v>
      </c>
      <c r="AW662" s="14" t="s">
        <v>33</v>
      </c>
      <c r="AX662" s="14" t="s">
        <v>72</v>
      </c>
      <c r="AY662" s="228" t="s">
        <v>193</v>
      </c>
    </row>
    <row r="663" spans="1:65" s="15" customFormat="1">
      <c r="B663" s="229"/>
      <c r="C663" s="230"/>
      <c r="D663" s="209" t="s">
        <v>202</v>
      </c>
      <c r="E663" s="231" t="s">
        <v>19</v>
      </c>
      <c r="F663" s="232" t="s">
        <v>208</v>
      </c>
      <c r="G663" s="230"/>
      <c r="H663" s="233">
        <v>229.61</v>
      </c>
      <c r="I663" s="234"/>
      <c r="J663" s="230"/>
      <c r="K663" s="230"/>
      <c r="L663" s="235"/>
      <c r="M663" s="236"/>
      <c r="N663" s="237"/>
      <c r="O663" s="237"/>
      <c r="P663" s="237"/>
      <c r="Q663" s="237"/>
      <c r="R663" s="237"/>
      <c r="S663" s="237"/>
      <c r="T663" s="238"/>
      <c r="AT663" s="239" t="s">
        <v>202</v>
      </c>
      <c r="AU663" s="239" t="s">
        <v>81</v>
      </c>
      <c r="AV663" s="15" t="s">
        <v>209</v>
      </c>
      <c r="AW663" s="15" t="s">
        <v>33</v>
      </c>
      <c r="AX663" s="15" t="s">
        <v>79</v>
      </c>
      <c r="AY663" s="239" t="s">
        <v>193</v>
      </c>
    </row>
    <row r="664" spans="1:65" s="2" customFormat="1" ht="21.75" customHeight="1">
      <c r="A664" s="36"/>
      <c r="B664" s="37"/>
      <c r="C664" s="251" t="s">
        <v>942</v>
      </c>
      <c r="D664" s="251" t="s">
        <v>451</v>
      </c>
      <c r="E664" s="252" t="s">
        <v>982</v>
      </c>
      <c r="F664" s="253" t="s">
        <v>983</v>
      </c>
      <c r="G664" s="254" t="s">
        <v>305</v>
      </c>
      <c r="H664" s="255">
        <v>264.05200000000002</v>
      </c>
      <c r="I664" s="256"/>
      <c r="J664" s="257">
        <f>ROUND(I664*H664,2)</f>
        <v>0</v>
      </c>
      <c r="K664" s="253" t="s">
        <v>199</v>
      </c>
      <c r="L664" s="258"/>
      <c r="M664" s="259" t="s">
        <v>19</v>
      </c>
      <c r="N664" s="260" t="s">
        <v>43</v>
      </c>
      <c r="O664" s="66"/>
      <c r="P664" s="203">
        <f>O664*H664</f>
        <v>0</v>
      </c>
      <c r="Q664" s="203">
        <v>4.7000000000000002E-3</v>
      </c>
      <c r="R664" s="203">
        <f>Q664*H664</f>
        <v>1.2410444</v>
      </c>
      <c r="S664" s="203">
        <v>0</v>
      </c>
      <c r="T664" s="204">
        <f>S664*H664</f>
        <v>0</v>
      </c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R664" s="205" t="s">
        <v>404</v>
      </c>
      <c r="AT664" s="205" t="s">
        <v>451</v>
      </c>
      <c r="AU664" s="205" t="s">
        <v>81</v>
      </c>
      <c r="AY664" s="19" t="s">
        <v>193</v>
      </c>
      <c r="BE664" s="206">
        <f>IF(N664="základní",J664,0)</f>
        <v>0</v>
      </c>
      <c r="BF664" s="206">
        <f>IF(N664="snížená",J664,0)</f>
        <v>0</v>
      </c>
      <c r="BG664" s="206">
        <f>IF(N664="zákl. přenesená",J664,0)</f>
        <v>0</v>
      </c>
      <c r="BH664" s="206">
        <f>IF(N664="sníž. přenesená",J664,0)</f>
        <v>0</v>
      </c>
      <c r="BI664" s="206">
        <f>IF(N664="nulová",J664,0)</f>
        <v>0</v>
      </c>
      <c r="BJ664" s="19" t="s">
        <v>79</v>
      </c>
      <c r="BK664" s="206">
        <f>ROUND(I664*H664,2)</f>
        <v>0</v>
      </c>
      <c r="BL664" s="19" t="s">
        <v>302</v>
      </c>
      <c r="BM664" s="205" t="s">
        <v>984</v>
      </c>
    </row>
    <row r="665" spans="1:65" s="14" customFormat="1">
      <c r="B665" s="218"/>
      <c r="C665" s="219"/>
      <c r="D665" s="209" t="s">
        <v>202</v>
      </c>
      <c r="E665" s="219"/>
      <c r="F665" s="221" t="s">
        <v>3824</v>
      </c>
      <c r="G665" s="219"/>
      <c r="H665" s="222">
        <v>264.05200000000002</v>
      </c>
      <c r="I665" s="223"/>
      <c r="J665" s="219"/>
      <c r="K665" s="219"/>
      <c r="L665" s="224"/>
      <c r="M665" s="225"/>
      <c r="N665" s="226"/>
      <c r="O665" s="226"/>
      <c r="P665" s="226"/>
      <c r="Q665" s="226"/>
      <c r="R665" s="226"/>
      <c r="S665" s="226"/>
      <c r="T665" s="227"/>
      <c r="AT665" s="228" t="s">
        <v>202</v>
      </c>
      <c r="AU665" s="228" t="s">
        <v>81</v>
      </c>
      <c r="AV665" s="14" t="s">
        <v>81</v>
      </c>
      <c r="AW665" s="14" t="s">
        <v>4</v>
      </c>
      <c r="AX665" s="14" t="s">
        <v>79</v>
      </c>
      <c r="AY665" s="228" t="s">
        <v>193</v>
      </c>
    </row>
    <row r="666" spans="1:65" s="2" customFormat="1" ht="16.5" customHeight="1">
      <c r="A666" s="36"/>
      <c r="B666" s="37"/>
      <c r="C666" s="194" t="s">
        <v>950</v>
      </c>
      <c r="D666" s="194" t="s">
        <v>195</v>
      </c>
      <c r="E666" s="195" t="s">
        <v>987</v>
      </c>
      <c r="F666" s="196" t="s">
        <v>988</v>
      </c>
      <c r="G666" s="197" t="s">
        <v>305</v>
      </c>
      <c r="H666" s="198">
        <v>59.317999999999998</v>
      </c>
      <c r="I666" s="199"/>
      <c r="J666" s="200">
        <f>ROUND(I666*H666,2)</f>
        <v>0</v>
      </c>
      <c r="K666" s="196" t="s">
        <v>199</v>
      </c>
      <c r="L666" s="41"/>
      <c r="M666" s="201" t="s">
        <v>19</v>
      </c>
      <c r="N666" s="202" t="s">
        <v>43</v>
      </c>
      <c r="O666" s="66"/>
      <c r="P666" s="203">
        <f>O666*H666</f>
        <v>0</v>
      </c>
      <c r="Q666" s="203">
        <v>4.0000000000000002E-4</v>
      </c>
      <c r="R666" s="203">
        <f>Q666*H666</f>
        <v>2.37272E-2</v>
      </c>
      <c r="S666" s="203">
        <v>0</v>
      </c>
      <c r="T666" s="204">
        <f>S666*H666</f>
        <v>0</v>
      </c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R666" s="205" t="s">
        <v>302</v>
      </c>
      <c r="AT666" s="205" t="s">
        <v>195</v>
      </c>
      <c r="AU666" s="205" t="s">
        <v>81</v>
      </c>
      <c r="AY666" s="19" t="s">
        <v>193</v>
      </c>
      <c r="BE666" s="206">
        <f>IF(N666="základní",J666,0)</f>
        <v>0</v>
      </c>
      <c r="BF666" s="206">
        <f>IF(N666="snížená",J666,0)</f>
        <v>0</v>
      </c>
      <c r="BG666" s="206">
        <f>IF(N666="zákl. přenesená",J666,0)</f>
        <v>0</v>
      </c>
      <c r="BH666" s="206">
        <f>IF(N666="sníž. přenesená",J666,0)</f>
        <v>0</v>
      </c>
      <c r="BI666" s="206">
        <f>IF(N666="nulová",J666,0)</f>
        <v>0</v>
      </c>
      <c r="BJ666" s="19" t="s">
        <v>79</v>
      </c>
      <c r="BK666" s="206">
        <f>ROUND(I666*H666,2)</f>
        <v>0</v>
      </c>
      <c r="BL666" s="19" t="s">
        <v>302</v>
      </c>
      <c r="BM666" s="205" t="s">
        <v>989</v>
      </c>
    </row>
    <row r="667" spans="1:65" s="14" customFormat="1">
      <c r="B667" s="218"/>
      <c r="C667" s="219"/>
      <c r="D667" s="209" t="s">
        <v>202</v>
      </c>
      <c r="E667" s="220" t="s">
        <v>19</v>
      </c>
      <c r="F667" s="221" t="s">
        <v>3825</v>
      </c>
      <c r="G667" s="219"/>
      <c r="H667" s="222">
        <v>59.317999999999998</v>
      </c>
      <c r="I667" s="223"/>
      <c r="J667" s="219"/>
      <c r="K667" s="219"/>
      <c r="L667" s="224"/>
      <c r="M667" s="225"/>
      <c r="N667" s="226"/>
      <c r="O667" s="226"/>
      <c r="P667" s="226"/>
      <c r="Q667" s="226"/>
      <c r="R667" s="226"/>
      <c r="S667" s="226"/>
      <c r="T667" s="227"/>
      <c r="AT667" s="228" t="s">
        <v>202</v>
      </c>
      <c r="AU667" s="228" t="s">
        <v>81</v>
      </c>
      <c r="AV667" s="14" t="s">
        <v>81</v>
      </c>
      <c r="AW667" s="14" t="s">
        <v>33</v>
      </c>
      <c r="AX667" s="14" t="s">
        <v>72</v>
      </c>
      <c r="AY667" s="228" t="s">
        <v>193</v>
      </c>
    </row>
    <row r="668" spans="1:65" s="15" customFormat="1">
      <c r="B668" s="229"/>
      <c r="C668" s="230"/>
      <c r="D668" s="209" t="s">
        <v>202</v>
      </c>
      <c r="E668" s="231" t="s">
        <v>19</v>
      </c>
      <c r="F668" s="232" t="s">
        <v>208</v>
      </c>
      <c r="G668" s="230"/>
      <c r="H668" s="233">
        <v>59.317999999999998</v>
      </c>
      <c r="I668" s="234"/>
      <c r="J668" s="230"/>
      <c r="K668" s="230"/>
      <c r="L668" s="235"/>
      <c r="M668" s="236"/>
      <c r="N668" s="237"/>
      <c r="O668" s="237"/>
      <c r="P668" s="237"/>
      <c r="Q668" s="237"/>
      <c r="R668" s="237"/>
      <c r="S668" s="237"/>
      <c r="T668" s="238"/>
      <c r="AT668" s="239" t="s">
        <v>202</v>
      </c>
      <c r="AU668" s="239" t="s">
        <v>81</v>
      </c>
      <c r="AV668" s="15" t="s">
        <v>209</v>
      </c>
      <c r="AW668" s="15" t="s">
        <v>33</v>
      </c>
      <c r="AX668" s="15" t="s">
        <v>79</v>
      </c>
      <c r="AY668" s="239" t="s">
        <v>193</v>
      </c>
    </row>
    <row r="669" spans="1:65" s="2" customFormat="1" ht="21.75" customHeight="1">
      <c r="A669" s="36"/>
      <c r="B669" s="37"/>
      <c r="C669" s="251" t="s">
        <v>958</v>
      </c>
      <c r="D669" s="251" t="s">
        <v>451</v>
      </c>
      <c r="E669" s="252" t="s">
        <v>982</v>
      </c>
      <c r="F669" s="253" t="s">
        <v>983</v>
      </c>
      <c r="G669" s="254" t="s">
        <v>305</v>
      </c>
      <c r="H669" s="255">
        <v>71.182000000000002</v>
      </c>
      <c r="I669" s="256"/>
      <c r="J669" s="257">
        <f>ROUND(I669*H669,2)</f>
        <v>0</v>
      </c>
      <c r="K669" s="253" t="s">
        <v>199</v>
      </c>
      <c r="L669" s="258"/>
      <c r="M669" s="259" t="s">
        <v>19</v>
      </c>
      <c r="N669" s="260" t="s">
        <v>43</v>
      </c>
      <c r="O669" s="66"/>
      <c r="P669" s="203">
        <f>O669*H669</f>
        <v>0</v>
      </c>
      <c r="Q669" s="203">
        <v>4.7000000000000002E-3</v>
      </c>
      <c r="R669" s="203">
        <f>Q669*H669</f>
        <v>0.3345554</v>
      </c>
      <c r="S669" s="203">
        <v>0</v>
      </c>
      <c r="T669" s="204">
        <f>S669*H669</f>
        <v>0</v>
      </c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R669" s="205" t="s">
        <v>404</v>
      </c>
      <c r="AT669" s="205" t="s">
        <v>451</v>
      </c>
      <c r="AU669" s="205" t="s">
        <v>81</v>
      </c>
      <c r="AY669" s="19" t="s">
        <v>193</v>
      </c>
      <c r="BE669" s="206">
        <f>IF(N669="základní",J669,0)</f>
        <v>0</v>
      </c>
      <c r="BF669" s="206">
        <f>IF(N669="snížená",J669,0)</f>
        <v>0</v>
      </c>
      <c r="BG669" s="206">
        <f>IF(N669="zákl. přenesená",J669,0)</f>
        <v>0</v>
      </c>
      <c r="BH669" s="206">
        <f>IF(N669="sníž. přenesená",J669,0)</f>
        <v>0</v>
      </c>
      <c r="BI669" s="206">
        <f>IF(N669="nulová",J669,0)</f>
        <v>0</v>
      </c>
      <c r="BJ669" s="19" t="s">
        <v>79</v>
      </c>
      <c r="BK669" s="206">
        <f>ROUND(I669*H669,2)</f>
        <v>0</v>
      </c>
      <c r="BL669" s="19" t="s">
        <v>302</v>
      </c>
      <c r="BM669" s="205" t="s">
        <v>992</v>
      </c>
    </row>
    <row r="670" spans="1:65" s="14" customFormat="1">
      <c r="B670" s="218"/>
      <c r="C670" s="219"/>
      <c r="D670" s="209" t="s">
        <v>202</v>
      </c>
      <c r="E670" s="219"/>
      <c r="F670" s="221" t="s">
        <v>3826</v>
      </c>
      <c r="G670" s="219"/>
      <c r="H670" s="222">
        <v>71.182000000000002</v>
      </c>
      <c r="I670" s="223"/>
      <c r="J670" s="219"/>
      <c r="K670" s="219"/>
      <c r="L670" s="224"/>
      <c r="M670" s="225"/>
      <c r="N670" s="226"/>
      <c r="O670" s="226"/>
      <c r="P670" s="226"/>
      <c r="Q670" s="226"/>
      <c r="R670" s="226"/>
      <c r="S670" s="226"/>
      <c r="T670" s="227"/>
      <c r="AT670" s="228" t="s">
        <v>202</v>
      </c>
      <c r="AU670" s="228" t="s">
        <v>81</v>
      </c>
      <c r="AV670" s="14" t="s">
        <v>81</v>
      </c>
      <c r="AW670" s="14" t="s">
        <v>4</v>
      </c>
      <c r="AX670" s="14" t="s">
        <v>79</v>
      </c>
      <c r="AY670" s="228" t="s">
        <v>193</v>
      </c>
    </row>
    <row r="671" spans="1:65" s="2" customFormat="1" ht="16.5" customHeight="1">
      <c r="A671" s="36"/>
      <c r="B671" s="37"/>
      <c r="C671" s="194" t="s">
        <v>964</v>
      </c>
      <c r="D671" s="194" t="s">
        <v>195</v>
      </c>
      <c r="E671" s="195" t="s">
        <v>995</v>
      </c>
      <c r="F671" s="196" t="s">
        <v>996</v>
      </c>
      <c r="G671" s="197" t="s">
        <v>305</v>
      </c>
      <c r="H671" s="198">
        <v>78.768000000000001</v>
      </c>
      <c r="I671" s="199"/>
      <c r="J671" s="200">
        <f>ROUND(I671*H671,2)</f>
        <v>0</v>
      </c>
      <c r="K671" s="196" t="s">
        <v>199</v>
      </c>
      <c r="L671" s="41"/>
      <c r="M671" s="201" t="s">
        <v>19</v>
      </c>
      <c r="N671" s="202" t="s">
        <v>43</v>
      </c>
      <c r="O671" s="66"/>
      <c r="P671" s="203">
        <f>O671*H671</f>
        <v>0</v>
      </c>
      <c r="Q671" s="203">
        <v>4.4999999999999997E-3</v>
      </c>
      <c r="R671" s="203">
        <f>Q671*H671</f>
        <v>0.35445599999999999</v>
      </c>
      <c r="S671" s="203">
        <v>0</v>
      </c>
      <c r="T671" s="204">
        <f>S671*H671</f>
        <v>0</v>
      </c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R671" s="205" t="s">
        <v>302</v>
      </c>
      <c r="AT671" s="205" t="s">
        <v>195</v>
      </c>
      <c r="AU671" s="205" t="s">
        <v>81</v>
      </c>
      <c r="AY671" s="19" t="s">
        <v>193</v>
      </c>
      <c r="BE671" s="206">
        <f>IF(N671="základní",J671,0)</f>
        <v>0</v>
      </c>
      <c r="BF671" s="206">
        <f>IF(N671="snížená",J671,0)</f>
        <v>0</v>
      </c>
      <c r="BG671" s="206">
        <f>IF(N671="zákl. přenesená",J671,0)</f>
        <v>0</v>
      </c>
      <c r="BH671" s="206">
        <f>IF(N671="sníž. přenesená",J671,0)</f>
        <v>0</v>
      </c>
      <c r="BI671" s="206">
        <f>IF(N671="nulová",J671,0)</f>
        <v>0</v>
      </c>
      <c r="BJ671" s="19" t="s">
        <v>79</v>
      </c>
      <c r="BK671" s="206">
        <f>ROUND(I671*H671,2)</f>
        <v>0</v>
      </c>
      <c r="BL671" s="19" t="s">
        <v>302</v>
      </c>
      <c r="BM671" s="205" t="s">
        <v>997</v>
      </c>
    </row>
    <row r="672" spans="1:65" s="14" customFormat="1">
      <c r="B672" s="218"/>
      <c r="C672" s="219"/>
      <c r="D672" s="209" t="s">
        <v>202</v>
      </c>
      <c r="E672" s="220" t="s">
        <v>19</v>
      </c>
      <c r="F672" s="221" t="s">
        <v>3827</v>
      </c>
      <c r="G672" s="219"/>
      <c r="H672" s="222">
        <v>49.725999999999999</v>
      </c>
      <c r="I672" s="223"/>
      <c r="J672" s="219"/>
      <c r="K672" s="219"/>
      <c r="L672" s="224"/>
      <c r="M672" s="225"/>
      <c r="N672" s="226"/>
      <c r="O672" s="226"/>
      <c r="P672" s="226"/>
      <c r="Q672" s="226"/>
      <c r="R672" s="226"/>
      <c r="S672" s="226"/>
      <c r="T672" s="227"/>
      <c r="AT672" s="228" t="s">
        <v>202</v>
      </c>
      <c r="AU672" s="228" t="s">
        <v>81</v>
      </c>
      <c r="AV672" s="14" t="s">
        <v>81</v>
      </c>
      <c r="AW672" s="14" t="s">
        <v>33</v>
      </c>
      <c r="AX672" s="14" t="s">
        <v>72</v>
      </c>
      <c r="AY672" s="228" t="s">
        <v>193</v>
      </c>
    </row>
    <row r="673" spans="1:65" s="14" customFormat="1">
      <c r="B673" s="218"/>
      <c r="C673" s="219"/>
      <c r="D673" s="209" t="s">
        <v>202</v>
      </c>
      <c r="E673" s="220" t="s">
        <v>19</v>
      </c>
      <c r="F673" s="221" t="s">
        <v>3828</v>
      </c>
      <c r="G673" s="219"/>
      <c r="H673" s="222">
        <v>21.329000000000001</v>
      </c>
      <c r="I673" s="223"/>
      <c r="J673" s="219"/>
      <c r="K673" s="219"/>
      <c r="L673" s="224"/>
      <c r="M673" s="225"/>
      <c r="N673" s="226"/>
      <c r="O673" s="226"/>
      <c r="P673" s="226"/>
      <c r="Q673" s="226"/>
      <c r="R673" s="226"/>
      <c r="S673" s="226"/>
      <c r="T673" s="227"/>
      <c r="AT673" s="228" t="s">
        <v>202</v>
      </c>
      <c r="AU673" s="228" t="s">
        <v>81</v>
      </c>
      <c r="AV673" s="14" t="s">
        <v>81</v>
      </c>
      <c r="AW673" s="14" t="s">
        <v>33</v>
      </c>
      <c r="AX673" s="14" t="s">
        <v>72</v>
      </c>
      <c r="AY673" s="228" t="s">
        <v>193</v>
      </c>
    </row>
    <row r="674" spans="1:65" s="14" customFormat="1">
      <c r="B674" s="218"/>
      <c r="C674" s="219"/>
      <c r="D674" s="209" t="s">
        <v>202</v>
      </c>
      <c r="E674" s="220" t="s">
        <v>19</v>
      </c>
      <c r="F674" s="221" t="s">
        <v>3829</v>
      </c>
      <c r="G674" s="219"/>
      <c r="H674" s="222">
        <v>7.7130000000000001</v>
      </c>
      <c r="I674" s="223"/>
      <c r="J674" s="219"/>
      <c r="K674" s="219"/>
      <c r="L674" s="224"/>
      <c r="M674" s="225"/>
      <c r="N674" s="226"/>
      <c r="O674" s="226"/>
      <c r="P674" s="226"/>
      <c r="Q674" s="226"/>
      <c r="R674" s="226"/>
      <c r="S674" s="226"/>
      <c r="T674" s="227"/>
      <c r="AT674" s="228" t="s">
        <v>202</v>
      </c>
      <c r="AU674" s="228" t="s">
        <v>81</v>
      </c>
      <c r="AV674" s="14" t="s">
        <v>81</v>
      </c>
      <c r="AW674" s="14" t="s">
        <v>33</v>
      </c>
      <c r="AX674" s="14" t="s">
        <v>72</v>
      </c>
      <c r="AY674" s="228" t="s">
        <v>193</v>
      </c>
    </row>
    <row r="675" spans="1:65" s="15" customFormat="1">
      <c r="B675" s="229"/>
      <c r="C675" s="230"/>
      <c r="D675" s="209" t="s">
        <v>202</v>
      </c>
      <c r="E675" s="231" t="s">
        <v>19</v>
      </c>
      <c r="F675" s="232" t="s">
        <v>208</v>
      </c>
      <c r="G675" s="230"/>
      <c r="H675" s="233">
        <v>78.768000000000001</v>
      </c>
      <c r="I675" s="234"/>
      <c r="J675" s="230"/>
      <c r="K675" s="230"/>
      <c r="L675" s="235"/>
      <c r="M675" s="236"/>
      <c r="N675" s="237"/>
      <c r="O675" s="237"/>
      <c r="P675" s="237"/>
      <c r="Q675" s="237"/>
      <c r="R675" s="237"/>
      <c r="S675" s="237"/>
      <c r="T675" s="238"/>
      <c r="AT675" s="239" t="s">
        <v>202</v>
      </c>
      <c r="AU675" s="239" t="s">
        <v>81</v>
      </c>
      <c r="AV675" s="15" t="s">
        <v>209</v>
      </c>
      <c r="AW675" s="15" t="s">
        <v>33</v>
      </c>
      <c r="AX675" s="15" t="s">
        <v>79</v>
      </c>
      <c r="AY675" s="239" t="s">
        <v>193</v>
      </c>
    </row>
    <row r="676" spans="1:65" s="2" customFormat="1" ht="16.5" customHeight="1">
      <c r="A676" s="36"/>
      <c r="B676" s="37"/>
      <c r="C676" s="194" t="s">
        <v>969</v>
      </c>
      <c r="D676" s="194" t="s">
        <v>195</v>
      </c>
      <c r="E676" s="195" t="s">
        <v>1000</v>
      </c>
      <c r="F676" s="196" t="s">
        <v>1001</v>
      </c>
      <c r="G676" s="197" t="s">
        <v>305</v>
      </c>
      <c r="H676" s="198">
        <v>30.486999999999998</v>
      </c>
      <c r="I676" s="199"/>
      <c r="J676" s="200">
        <f>ROUND(I676*H676,2)</f>
        <v>0</v>
      </c>
      <c r="K676" s="196" t="s">
        <v>199</v>
      </c>
      <c r="L676" s="41"/>
      <c r="M676" s="201" t="s">
        <v>19</v>
      </c>
      <c r="N676" s="202" t="s">
        <v>43</v>
      </c>
      <c r="O676" s="66"/>
      <c r="P676" s="203">
        <f>O676*H676</f>
        <v>0</v>
      </c>
      <c r="Q676" s="203">
        <v>4.4999999999999997E-3</v>
      </c>
      <c r="R676" s="203">
        <f>Q676*H676</f>
        <v>0.13719149999999999</v>
      </c>
      <c r="S676" s="203">
        <v>0</v>
      </c>
      <c r="T676" s="204">
        <f>S676*H676</f>
        <v>0</v>
      </c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R676" s="205" t="s">
        <v>302</v>
      </c>
      <c r="AT676" s="205" t="s">
        <v>195</v>
      </c>
      <c r="AU676" s="205" t="s">
        <v>81</v>
      </c>
      <c r="AY676" s="19" t="s">
        <v>193</v>
      </c>
      <c r="BE676" s="206">
        <f>IF(N676="základní",J676,0)</f>
        <v>0</v>
      </c>
      <c r="BF676" s="206">
        <f>IF(N676="snížená",J676,0)</f>
        <v>0</v>
      </c>
      <c r="BG676" s="206">
        <f>IF(N676="zákl. přenesená",J676,0)</f>
        <v>0</v>
      </c>
      <c r="BH676" s="206">
        <f>IF(N676="sníž. přenesená",J676,0)</f>
        <v>0</v>
      </c>
      <c r="BI676" s="206">
        <f>IF(N676="nulová",J676,0)</f>
        <v>0</v>
      </c>
      <c r="BJ676" s="19" t="s">
        <v>79</v>
      </c>
      <c r="BK676" s="206">
        <f>ROUND(I676*H676,2)</f>
        <v>0</v>
      </c>
      <c r="BL676" s="19" t="s">
        <v>302</v>
      </c>
      <c r="BM676" s="205" t="s">
        <v>1002</v>
      </c>
    </row>
    <row r="677" spans="1:65" s="13" customFormat="1">
      <c r="B677" s="207"/>
      <c r="C677" s="208"/>
      <c r="D677" s="209" t="s">
        <v>202</v>
      </c>
      <c r="E677" s="210" t="s">
        <v>19</v>
      </c>
      <c r="F677" s="211" t="s">
        <v>339</v>
      </c>
      <c r="G677" s="208"/>
      <c r="H677" s="210" t="s">
        <v>19</v>
      </c>
      <c r="I677" s="212"/>
      <c r="J677" s="208"/>
      <c r="K677" s="208"/>
      <c r="L677" s="213"/>
      <c r="M677" s="214"/>
      <c r="N677" s="215"/>
      <c r="O677" s="215"/>
      <c r="P677" s="215"/>
      <c r="Q677" s="215"/>
      <c r="R677" s="215"/>
      <c r="S677" s="215"/>
      <c r="T677" s="216"/>
      <c r="AT677" s="217" t="s">
        <v>202</v>
      </c>
      <c r="AU677" s="217" t="s">
        <v>81</v>
      </c>
      <c r="AV677" s="13" t="s">
        <v>79</v>
      </c>
      <c r="AW677" s="13" t="s">
        <v>33</v>
      </c>
      <c r="AX677" s="13" t="s">
        <v>72</v>
      </c>
      <c r="AY677" s="217" t="s">
        <v>193</v>
      </c>
    </row>
    <row r="678" spans="1:65" s="14" customFormat="1">
      <c r="B678" s="218"/>
      <c r="C678" s="219"/>
      <c r="D678" s="209" t="s">
        <v>202</v>
      </c>
      <c r="E678" s="220" t="s">
        <v>19</v>
      </c>
      <c r="F678" s="221" t="s">
        <v>3830</v>
      </c>
      <c r="G678" s="219"/>
      <c r="H678" s="222">
        <v>2.4900000000000002</v>
      </c>
      <c r="I678" s="223"/>
      <c r="J678" s="219"/>
      <c r="K678" s="219"/>
      <c r="L678" s="224"/>
      <c r="M678" s="225"/>
      <c r="N678" s="226"/>
      <c r="O678" s="226"/>
      <c r="P678" s="226"/>
      <c r="Q678" s="226"/>
      <c r="R678" s="226"/>
      <c r="S678" s="226"/>
      <c r="T678" s="227"/>
      <c r="AT678" s="228" t="s">
        <v>202</v>
      </c>
      <c r="AU678" s="228" t="s">
        <v>81</v>
      </c>
      <c r="AV678" s="14" t="s">
        <v>81</v>
      </c>
      <c r="AW678" s="14" t="s">
        <v>33</v>
      </c>
      <c r="AX678" s="14" t="s">
        <v>72</v>
      </c>
      <c r="AY678" s="228" t="s">
        <v>193</v>
      </c>
    </row>
    <row r="679" spans="1:65" s="14" customFormat="1">
      <c r="B679" s="218"/>
      <c r="C679" s="219"/>
      <c r="D679" s="209" t="s">
        <v>202</v>
      </c>
      <c r="E679" s="220" t="s">
        <v>19</v>
      </c>
      <c r="F679" s="221" t="s">
        <v>3831</v>
      </c>
      <c r="G679" s="219"/>
      <c r="H679" s="222">
        <v>2.2799999999999998</v>
      </c>
      <c r="I679" s="223"/>
      <c r="J679" s="219"/>
      <c r="K679" s="219"/>
      <c r="L679" s="224"/>
      <c r="M679" s="225"/>
      <c r="N679" s="226"/>
      <c r="O679" s="226"/>
      <c r="P679" s="226"/>
      <c r="Q679" s="226"/>
      <c r="R679" s="226"/>
      <c r="S679" s="226"/>
      <c r="T679" s="227"/>
      <c r="AT679" s="228" t="s">
        <v>202</v>
      </c>
      <c r="AU679" s="228" t="s">
        <v>81</v>
      </c>
      <c r="AV679" s="14" t="s">
        <v>81</v>
      </c>
      <c r="AW679" s="14" t="s">
        <v>33</v>
      </c>
      <c r="AX679" s="14" t="s">
        <v>72</v>
      </c>
      <c r="AY679" s="228" t="s">
        <v>193</v>
      </c>
    </row>
    <row r="680" spans="1:65" s="14" customFormat="1">
      <c r="B680" s="218"/>
      <c r="C680" s="219"/>
      <c r="D680" s="209" t="s">
        <v>202</v>
      </c>
      <c r="E680" s="220" t="s">
        <v>19</v>
      </c>
      <c r="F680" s="221" t="s">
        <v>3832</v>
      </c>
      <c r="G680" s="219"/>
      <c r="H680" s="222">
        <v>1.58</v>
      </c>
      <c r="I680" s="223"/>
      <c r="J680" s="219"/>
      <c r="K680" s="219"/>
      <c r="L680" s="224"/>
      <c r="M680" s="225"/>
      <c r="N680" s="226"/>
      <c r="O680" s="226"/>
      <c r="P680" s="226"/>
      <c r="Q680" s="226"/>
      <c r="R680" s="226"/>
      <c r="S680" s="226"/>
      <c r="T680" s="227"/>
      <c r="AT680" s="228" t="s">
        <v>202</v>
      </c>
      <c r="AU680" s="228" t="s">
        <v>81</v>
      </c>
      <c r="AV680" s="14" t="s">
        <v>81</v>
      </c>
      <c r="AW680" s="14" t="s">
        <v>33</v>
      </c>
      <c r="AX680" s="14" t="s">
        <v>72</v>
      </c>
      <c r="AY680" s="228" t="s">
        <v>193</v>
      </c>
    </row>
    <row r="681" spans="1:65" s="14" customFormat="1">
      <c r="B681" s="218"/>
      <c r="C681" s="219"/>
      <c r="D681" s="209" t="s">
        <v>202</v>
      </c>
      <c r="E681" s="220" t="s">
        <v>19</v>
      </c>
      <c r="F681" s="221" t="s">
        <v>3833</v>
      </c>
      <c r="G681" s="219"/>
      <c r="H681" s="222">
        <v>2.2999999999999998</v>
      </c>
      <c r="I681" s="223"/>
      <c r="J681" s="219"/>
      <c r="K681" s="219"/>
      <c r="L681" s="224"/>
      <c r="M681" s="225"/>
      <c r="N681" s="226"/>
      <c r="O681" s="226"/>
      <c r="P681" s="226"/>
      <c r="Q681" s="226"/>
      <c r="R681" s="226"/>
      <c r="S681" s="226"/>
      <c r="T681" s="227"/>
      <c r="AT681" s="228" t="s">
        <v>202</v>
      </c>
      <c r="AU681" s="228" t="s">
        <v>81</v>
      </c>
      <c r="AV681" s="14" t="s">
        <v>81</v>
      </c>
      <c r="AW681" s="14" t="s">
        <v>33</v>
      </c>
      <c r="AX681" s="14" t="s">
        <v>72</v>
      </c>
      <c r="AY681" s="228" t="s">
        <v>193</v>
      </c>
    </row>
    <row r="682" spans="1:65" s="14" customFormat="1">
      <c r="B682" s="218"/>
      <c r="C682" s="219"/>
      <c r="D682" s="209" t="s">
        <v>202</v>
      </c>
      <c r="E682" s="220" t="s">
        <v>19</v>
      </c>
      <c r="F682" s="221" t="s">
        <v>3834</v>
      </c>
      <c r="G682" s="219"/>
      <c r="H682" s="222">
        <v>1.07</v>
      </c>
      <c r="I682" s="223"/>
      <c r="J682" s="219"/>
      <c r="K682" s="219"/>
      <c r="L682" s="224"/>
      <c r="M682" s="225"/>
      <c r="N682" s="226"/>
      <c r="O682" s="226"/>
      <c r="P682" s="226"/>
      <c r="Q682" s="226"/>
      <c r="R682" s="226"/>
      <c r="S682" s="226"/>
      <c r="T682" s="227"/>
      <c r="AT682" s="228" t="s">
        <v>202</v>
      </c>
      <c r="AU682" s="228" t="s">
        <v>81</v>
      </c>
      <c r="AV682" s="14" t="s">
        <v>81</v>
      </c>
      <c r="AW682" s="14" t="s">
        <v>33</v>
      </c>
      <c r="AX682" s="14" t="s">
        <v>72</v>
      </c>
      <c r="AY682" s="228" t="s">
        <v>193</v>
      </c>
    </row>
    <row r="683" spans="1:65" s="14" customFormat="1">
      <c r="B683" s="218"/>
      <c r="C683" s="219"/>
      <c r="D683" s="209" t="s">
        <v>202</v>
      </c>
      <c r="E683" s="220" t="s">
        <v>19</v>
      </c>
      <c r="F683" s="221" t="s">
        <v>3835</v>
      </c>
      <c r="G683" s="219"/>
      <c r="H683" s="222">
        <v>6.17</v>
      </c>
      <c r="I683" s="223"/>
      <c r="J683" s="219"/>
      <c r="K683" s="219"/>
      <c r="L683" s="224"/>
      <c r="M683" s="225"/>
      <c r="N683" s="226"/>
      <c r="O683" s="226"/>
      <c r="P683" s="226"/>
      <c r="Q683" s="226"/>
      <c r="R683" s="226"/>
      <c r="S683" s="226"/>
      <c r="T683" s="227"/>
      <c r="AT683" s="228" t="s">
        <v>202</v>
      </c>
      <c r="AU683" s="228" t="s">
        <v>81</v>
      </c>
      <c r="AV683" s="14" t="s">
        <v>81</v>
      </c>
      <c r="AW683" s="14" t="s">
        <v>33</v>
      </c>
      <c r="AX683" s="14" t="s">
        <v>72</v>
      </c>
      <c r="AY683" s="228" t="s">
        <v>193</v>
      </c>
    </row>
    <row r="684" spans="1:65" s="14" customFormat="1">
      <c r="B684" s="218"/>
      <c r="C684" s="219"/>
      <c r="D684" s="209" t="s">
        <v>202</v>
      </c>
      <c r="E684" s="220" t="s">
        <v>19</v>
      </c>
      <c r="F684" s="221" t="s">
        <v>3836</v>
      </c>
      <c r="G684" s="219"/>
      <c r="H684" s="222">
        <v>1.0900000000000001</v>
      </c>
      <c r="I684" s="223"/>
      <c r="J684" s="219"/>
      <c r="K684" s="219"/>
      <c r="L684" s="224"/>
      <c r="M684" s="225"/>
      <c r="N684" s="226"/>
      <c r="O684" s="226"/>
      <c r="P684" s="226"/>
      <c r="Q684" s="226"/>
      <c r="R684" s="226"/>
      <c r="S684" s="226"/>
      <c r="T684" s="227"/>
      <c r="AT684" s="228" t="s">
        <v>202</v>
      </c>
      <c r="AU684" s="228" t="s">
        <v>81</v>
      </c>
      <c r="AV684" s="14" t="s">
        <v>81</v>
      </c>
      <c r="AW684" s="14" t="s">
        <v>33</v>
      </c>
      <c r="AX684" s="14" t="s">
        <v>72</v>
      </c>
      <c r="AY684" s="228" t="s">
        <v>193</v>
      </c>
    </row>
    <row r="685" spans="1:65" s="14" customFormat="1">
      <c r="B685" s="218"/>
      <c r="C685" s="219"/>
      <c r="D685" s="209" t="s">
        <v>202</v>
      </c>
      <c r="E685" s="220" t="s">
        <v>19</v>
      </c>
      <c r="F685" s="221" t="s">
        <v>3837</v>
      </c>
      <c r="G685" s="219"/>
      <c r="H685" s="222">
        <v>1.6</v>
      </c>
      <c r="I685" s="223"/>
      <c r="J685" s="219"/>
      <c r="K685" s="219"/>
      <c r="L685" s="224"/>
      <c r="M685" s="225"/>
      <c r="N685" s="226"/>
      <c r="O685" s="226"/>
      <c r="P685" s="226"/>
      <c r="Q685" s="226"/>
      <c r="R685" s="226"/>
      <c r="S685" s="226"/>
      <c r="T685" s="227"/>
      <c r="AT685" s="228" t="s">
        <v>202</v>
      </c>
      <c r="AU685" s="228" t="s">
        <v>81</v>
      </c>
      <c r="AV685" s="14" t="s">
        <v>81</v>
      </c>
      <c r="AW685" s="14" t="s">
        <v>33</v>
      </c>
      <c r="AX685" s="14" t="s">
        <v>72</v>
      </c>
      <c r="AY685" s="228" t="s">
        <v>193</v>
      </c>
    </row>
    <row r="686" spans="1:65" s="14" customFormat="1">
      <c r="B686" s="218"/>
      <c r="C686" s="219"/>
      <c r="D686" s="209" t="s">
        <v>202</v>
      </c>
      <c r="E686" s="220" t="s">
        <v>19</v>
      </c>
      <c r="F686" s="221" t="s">
        <v>3838</v>
      </c>
      <c r="G686" s="219"/>
      <c r="H686" s="222">
        <v>1.22</v>
      </c>
      <c r="I686" s="223"/>
      <c r="J686" s="219"/>
      <c r="K686" s="219"/>
      <c r="L686" s="224"/>
      <c r="M686" s="225"/>
      <c r="N686" s="226"/>
      <c r="O686" s="226"/>
      <c r="P686" s="226"/>
      <c r="Q686" s="226"/>
      <c r="R686" s="226"/>
      <c r="S686" s="226"/>
      <c r="T686" s="227"/>
      <c r="AT686" s="228" t="s">
        <v>202</v>
      </c>
      <c r="AU686" s="228" t="s">
        <v>81</v>
      </c>
      <c r="AV686" s="14" t="s">
        <v>81</v>
      </c>
      <c r="AW686" s="14" t="s">
        <v>33</v>
      </c>
      <c r="AX686" s="14" t="s">
        <v>72</v>
      </c>
      <c r="AY686" s="228" t="s">
        <v>193</v>
      </c>
    </row>
    <row r="687" spans="1:65" s="14" customFormat="1">
      <c r="B687" s="218"/>
      <c r="C687" s="219"/>
      <c r="D687" s="209" t="s">
        <v>202</v>
      </c>
      <c r="E687" s="220" t="s">
        <v>19</v>
      </c>
      <c r="F687" s="221" t="s">
        <v>3839</v>
      </c>
      <c r="G687" s="219"/>
      <c r="H687" s="222">
        <v>1.22</v>
      </c>
      <c r="I687" s="223"/>
      <c r="J687" s="219"/>
      <c r="K687" s="219"/>
      <c r="L687" s="224"/>
      <c r="M687" s="225"/>
      <c r="N687" s="226"/>
      <c r="O687" s="226"/>
      <c r="P687" s="226"/>
      <c r="Q687" s="226"/>
      <c r="R687" s="226"/>
      <c r="S687" s="226"/>
      <c r="T687" s="227"/>
      <c r="AT687" s="228" t="s">
        <v>202</v>
      </c>
      <c r="AU687" s="228" t="s">
        <v>81</v>
      </c>
      <c r="AV687" s="14" t="s">
        <v>81</v>
      </c>
      <c r="AW687" s="14" t="s">
        <v>33</v>
      </c>
      <c r="AX687" s="14" t="s">
        <v>72</v>
      </c>
      <c r="AY687" s="228" t="s">
        <v>193</v>
      </c>
    </row>
    <row r="688" spans="1:65" s="14" customFormat="1">
      <c r="B688" s="218"/>
      <c r="C688" s="219"/>
      <c r="D688" s="209" t="s">
        <v>202</v>
      </c>
      <c r="E688" s="220" t="s">
        <v>19</v>
      </c>
      <c r="F688" s="221" t="s">
        <v>3840</v>
      </c>
      <c r="G688" s="219"/>
      <c r="H688" s="222">
        <v>1.58</v>
      </c>
      <c r="I688" s="223"/>
      <c r="J688" s="219"/>
      <c r="K688" s="219"/>
      <c r="L688" s="224"/>
      <c r="M688" s="225"/>
      <c r="N688" s="226"/>
      <c r="O688" s="226"/>
      <c r="P688" s="226"/>
      <c r="Q688" s="226"/>
      <c r="R688" s="226"/>
      <c r="S688" s="226"/>
      <c r="T688" s="227"/>
      <c r="AT688" s="228" t="s">
        <v>202</v>
      </c>
      <c r="AU688" s="228" t="s">
        <v>81</v>
      </c>
      <c r="AV688" s="14" t="s">
        <v>81</v>
      </c>
      <c r="AW688" s="14" t="s">
        <v>33</v>
      </c>
      <c r="AX688" s="14" t="s">
        <v>72</v>
      </c>
      <c r="AY688" s="228" t="s">
        <v>193</v>
      </c>
    </row>
    <row r="689" spans="1:65" s="15" customFormat="1">
      <c r="B689" s="229"/>
      <c r="C689" s="230"/>
      <c r="D689" s="209" t="s">
        <v>202</v>
      </c>
      <c r="E689" s="231" t="s">
        <v>19</v>
      </c>
      <c r="F689" s="232" t="s">
        <v>208</v>
      </c>
      <c r="G689" s="230"/>
      <c r="H689" s="233">
        <v>22.6</v>
      </c>
      <c r="I689" s="234"/>
      <c r="J689" s="230"/>
      <c r="K689" s="230"/>
      <c r="L689" s="235"/>
      <c r="M689" s="236"/>
      <c r="N689" s="237"/>
      <c r="O689" s="237"/>
      <c r="P689" s="237"/>
      <c r="Q689" s="237"/>
      <c r="R689" s="237"/>
      <c r="S689" s="237"/>
      <c r="T689" s="238"/>
      <c r="AT689" s="239" t="s">
        <v>202</v>
      </c>
      <c r="AU689" s="239" t="s">
        <v>81</v>
      </c>
      <c r="AV689" s="15" t="s">
        <v>209</v>
      </c>
      <c r="AW689" s="15" t="s">
        <v>33</v>
      </c>
      <c r="AX689" s="15" t="s">
        <v>72</v>
      </c>
      <c r="AY689" s="239" t="s">
        <v>193</v>
      </c>
    </row>
    <row r="690" spans="1:65" s="13" customFormat="1">
      <c r="B690" s="207"/>
      <c r="C690" s="208"/>
      <c r="D690" s="209" t="s">
        <v>202</v>
      </c>
      <c r="E690" s="210" t="s">
        <v>19</v>
      </c>
      <c r="F690" s="211" t="s">
        <v>345</v>
      </c>
      <c r="G690" s="208"/>
      <c r="H690" s="210" t="s">
        <v>19</v>
      </c>
      <c r="I690" s="212"/>
      <c r="J690" s="208"/>
      <c r="K690" s="208"/>
      <c r="L690" s="213"/>
      <c r="M690" s="214"/>
      <c r="N690" s="215"/>
      <c r="O690" s="215"/>
      <c r="P690" s="215"/>
      <c r="Q690" s="215"/>
      <c r="R690" s="215"/>
      <c r="S690" s="215"/>
      <c r="T690" s="216"/>
      <c r="AT690" s="217" t="s">
        <v>202</v>
      </c>
      <c r="AU690" s="217" t="s">
        <v>81</v>
      </c>
      <c r="AV690" s="13" t="s">
        <v>79</v>
      </c>
      <c r="AW690" s="13" t="s">
        <v>33</v>
      </c>
      <c r="AX690" s="13" t="s">
        <v>72</v>
      </c>
      <c r="AY690" s="217" t="s">
        <v>193</v>
      </c>
    </row>
    <row r="691" spans="1:65" s="14" customFormat="1">
      <c r="B691" s="218"/>
      <c r="C691" s="219"/>
      <c r="D691" s="209" t="s">
        <v>202</v>
      </c>
      <c r="E691" s="220" t="s">
        <v>19</v>
      </c>
      <c r="F691" s="221" t="s">
        <v>3841</v>
      </c>
      <c r="G691" s="219"/>
      <c r="H691" s="222">
        <v>5.93</v>
      </c>
      <c r="I691" s="223"/>
      <c r="J691" s="219"/>
      <c r="K691" s="219"/>
      <c r="L691" s="224"/>
      <c r="M691" s="225"/>
      <c r="N691" s="226"/>
      <c r="O691" s="226"/>
      <c r="P691" s="226"/>
      <c r="Q691" s="226"/>
      <c r="R691" s="226"/>
      <c r="S691" s="226"/>
      <c r="T691" s="227"/>
      <c r="AT691" s="228" t="s">
        <v>202</v>
      </c>
      <c r="AU691" s="228" t="s">
        <v>81</v>
      </c>
      <c r="AV691" s="14" t="s">
        <v>81</v>
      </c>
      <c r="AW691" s="14" t="s">
        <v>33</v>
      </c>
      <c r="AX691" s="14" t="s">
        <v>72</v>
      </c>
      <c r="AY691" s="228" t="s">
        <v>193</v>
      </c>
    </row>
    <row r="692" spans="1:65" s="14" customFormat="1">
      <c r="B692" s="218"/>
      <c r="C692" s="219"/>
      <c r="D692" s="209" t="s">
        <v>202</v>
      </c>
      <c r="E692" s="220" t="s">
        <v>19</v>
      </c>
      <c r="F692" s="221" t="s">
        <v>3842</v>
      </c>
      <c r="G692" s="219"/>
      <c r="H692" s="222">
        <v>1.9570000000000001</v>
      </c>
      <c r="I692" s="223"/>
      <c r="J692" s="219"/>
      <c r="K692" s="219"/>
      <c r="L692" s="224"/>
      <c r="M692" s="225"/>
      <c r="N692" s="226"/>
      <c r="O692" s="226"/>
      <c r="P692" s="226"/>
      <c r="Q692" s="226"/>
      <c r="R692" s="226"/>
      <c r="S692" s="226"/>
      <c r="T692" s="227"/>
      <c r="AT692" s="228" t="s">
        <v>202</v>
      </c>
      <c r="AU692" s="228" t="s">
        <v>81</v>
      </c>
      <c r="AV692" s="14" t="s">
        <v>81</v>
      </c>
      <c r="AW692" s="14" t="s">
        <v>33</v>
      </c>
      <c r="AX692" s="14" t="s">
        <v>72</v>
      </c>
      <c r="AY692" s="228" t="s">
        <v>193</v>
      </c>
    </row>
    <row r="693" spans="1:65" s="15" customFormat="1">
      <c r="B693" s="229"/>
      <c r="C693" s="230"/>
      <c r="D693" s="209" t="s">
        <v>202</v>
      </c>
      <c r="E693" s="231" t="s">
        <v>19</v>
      </c>
      <c r="F693" s="232" t="s">
        <v>208</v>
      </c>
      <c r="G693" s="230"/>
      <c r="H693" s="233">
        <v>7.8869999999999996</v>
      </c>
      <c r="I693" s="234"/>
      <c r="J693" s="230"/>
      <c r="K693" s="230"/>
      <c r="L693" s="235"/>
      <c r="M693" s="236"/>
      <c r="N693" s="237"/>
      <c r="O693" s="237"/>
      <c r="P693" s="237"/>
      <c r="Q693" s="237"/>
      <c r="R693" s="237"/>
      <c r="S693" s="237"/>
      <c r="T693" s="238"/>
      <c r="AT693" s="239" t="s">
        <v>202</v>
      </c>
      <c r="AU693" s="239" t="s">
        <v>81</v>
      </c>
      <c r="AV693" s="15" t="s">
        <v>209</v>
      </c>
      <c r="AW693" s="15" t="s">
        <v>33</v>
      </c>
      <c r="AX693" s="15" t="s">
        <v>72</v>
      </c>
      <c r="AY693" s="239" t="s">
        <v>193</v>
      </c>
    </row>
    <row r="694" spans="1:65" s="16" customFormat="1">
      <c r="B694" s="240"/>
      <c r="C694" s="241"/>
      <c r="D694" s="209" t="s">
        <v>202</v>
      </c>
      <c r="E694" s="242" t="s">
        <v>19</v>
      </c>
      <c r="F694" s="243" t="s">
        <v>211</v>
      </c>
      <c r="G694" s="241"/>
      <c r="H694" s="244">
        <v>30.486999999999998</v>
      </c>
      <c r="I694" s="245"/>
      <c r="J694" s="241"/>
      <c r="K694" s="241"/>
      <c r="L694" s="246"/>
      <c r="M694" s="247"/>
      <c r="N694" s="248"/>
      <c r="O694" s="248"/>
      <c r="P694" s="248"/>
      <c r="Q694" s="248"/>
      <c r="R694" s="248"/>
      <c r="S694" s="248"/>
      <c r="T694" s="249"/>
      <c r="AT694" s="250" t="s">
        <v>202</v>
      </c>
      <c r="AU694" s="250" t="s">
        <v>81</v>
      </c>
      <c r="AV694" s="16" t="s">
        <v>200</v>
      </c>
      <c r="AW694" s="16" t="s">
        <v>33</v>
      </c>
      <c r="AX694" s="16" t="s">
        <v>79</v>
      </c>
      <c r="AY694" s="250" t="s">
        <v>193</v>
      </c>
    </row>
    <row r="695" spans="1:65" s="2" customFormat="1" ht="16.5" customHeight="1">
      <c r="A695" s="36"/>
      <c r="B695" s="37"/>
      <c r="C695" s="194" t="s">
        <v>974</v>
      </c>
      <c r="D695" s="194" t="s">
        <v>195</v>
      </c>
      <c r="E695" s="195" t="s">
        <v>1014</v>
      </c>
      <c r="F695" s="196" t="s">
        <v>1015</v>
      </c>
      <c r="G695" s="197" t="s">
        <v>391</v>
      </c>
      <c r="H695" s="198">
        <v>133.58699999999999</v>
      </c>
      <c r="I695" s="199"/>
      <c r="J695" s="200">
        <f>ROUND(I695*H695,2)</f>
        <v>0</v>
      </c>
      <c r="K695" s="196" t="s">
        <v>199</v>
      </c>
      <c r="L695" s="41"/>
      <c r="M695" s="201" t="s">
        <v>19</v>
      </c>
      <c r="N695" s="202" t="s">
        <v>43</v>
      </c>
      <c r="O695" s="66"/>
      <c r="P695" s="203">
        <f>O695*H695</f>
        <v>0</v>
      </c>
      <c r="Q695" s="203">
        <v>0</v>
      </c>
      <c r="R695" s="203">
        <f>Q695*H695</f>
        <v>0</v>
      </c>
      <c r="S695" s="203">
        <v>0</v>
      </c>
      <c r="T695" s="204">
        <f>S695*H695</f>
        <v>0</v>
      </c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R695" s="205" t="s">
        <v>302</v>
      </c>
      <c r="AT695" s="205" t="s">
        <v>195</v>
      </c>
      <c r="AU695" s="205" t="s">
        <v>81</v>
      </c>
      <c r="AY695" s="19" t="s">
        <v>193</v>
      </c>
      <c r="BE695" s="206">
        <f>IF(N695="základní",J695,0)</f>
        <v>0</v>
      </c>
      <c r="BF695" s="206">
        <f>IF(N695="snížená",J695,0)</f>
        <v>0</v>
      </c>
      <c r="BG695" s="206">
        <f>IF(N695="zákl. přenesená",J695,0)</f>
        <v>0</v>
      </c>
      <c r="BH695" s="206">
        <f>IF(N695="sníž. přenesená",J695,0)</f>
        <v>0</v>
      </c>
      <c r="BI695" s="206">
        <f>IF(N695="nulová",J695,0)</f>
        <v>0</v>
      </c>
      <c r="BJ695" s="19" t="s">
        <v>79</v>
      </c>
      <c r="BK695" s="206">
        <f>ROUND(I695*H695,2)</f>
        <v>0</v>
      </c>
      <c r="BL695" s="19" t="s">
        <v>302</v>
      </c>
      <c r="BM695" s="205" t="s">
        <v>1016</v>
      </c>
    </row>
    <row r="696" spans="1:65" s="13" customFormat="1">
      <c r="B696" s="207"/>
      <c r="C696" s="208"/>
      <c r="D696" s="209" t="s">
        <v>202</v>
      </c>
      <c r="E696" s="210" t="s">
        <v>19</v>
      </c>
      <c r="F696" s="211" t="s">
        <v>339</v>
      </c>
      <c r="G696" s="208"/>
      <c r="H696" s="210" t="s">
        <v>19</v>
      </c>
      <c r="I696" s="212"/>
      <c r="J696" s="208"/>
      <c r="K696" s="208"/>
      <c r="L696" s="213"/>
      <c r="M696" s="214"/>
      <c r="N696" s="215"/>
      <c r="O696" s="215"/>
      <c r="P696" s="215"/>
      <c r="Q696" s="215"/>
      <c r="R696" s="215"/>
      <c r="S696" s="215"/>
      <c r="T696" s="216"/>
      <c r="AT696" s="217" t="s">
        <v>202</v>
      </c>
      <c r="AU696" s="217" t="s">
        <v>81</v>
      </c>
      <c r="AV696" s="13" t="s">
        <v>79</v>
      </c>
      <c r="AW696" s="13" t="s">
        <v>33</v>
      </c>
      <c r="AX696" s="13" t="s">
        <v>72</v>
      </c>
      <c r="AY696" s="217" t="s">
        <v>193</v>
      </c>
    </row>
    <row r="697" spans="1:65" s="14" customFormat="1">
      <c r="B697" s="218"/>
      <c r="C697" s="219"/>
      <c r="D697" s="209" t="s">
        <v>202</v>
      </c>
      <c r="E697" s="220" t="s">
        <v>19</v>
      </c>
      <c r="F697" s="221" t="s">
        <v>3843</v>
      </c>
      <c r="G697" s="219"/>
      <c r="H697" s="222">
        <v>16.899999999999999</v>
      </c>
      <c r="I697" s="223"/>
      <c r="J697" s="219"/>
      <c r="K697" s="219"/>
      <c r="L697" s="224"/>
      <c r="M697" s="225"/>
      <c r="N697" s="226"/>
      <c r="O697" s="226"/>
      <c r="P697" s="226"/>
      <c r="Q697" s="226"/>
      <c r="R697" s="226"/>
      <c r="S697" s="226"/>
      <c r="T697" s="227"/>
      <c r="AT697" s="228" t="s">
        <v>202</v>
      </c>
      <c r="AU697" s="228" t="s">
        <v>81</v>
      </c>
      <c r="AV697" s="14" t="s">
        <v>81</v>
      </c>
      <c r="AW697" s="14" t="s">
        <v>33</v>
      </c>
      <c r="AX697" s="14" t="s">
        <v>72</v>
      </c>
      <c r="AY697" s="228" t="s">
        <v>193</v>
      </c>
    </row>
    <row r="698" spans="1:65" s="14" customFormat="1">
      <c r="B698" s="218"/>
      <c r="C698" s="219"/>
      <c r="D698" s="209" t="s">
        <v>202</v>
      </c>
      <c r="E698" s="220" t="s">
        <v>19</v>
      </c>
      <c r="F698" s="221" t="s">
        <v>3844</v>
      </c>
      <c r="G698" s="219"/>
      <c r="H698" s="222">
        <v>13</v>
      </c>
      <c r="I698" s="223"/>
      <c r="J698" s="219"/>
      <c r="K698" s="219"/>
      <c r="L698" s="224"/>
      <c r="M698" s="225"/>
      <c r="N698" s="226"/>
      <c r="O698" s="226"/>
      <c r="P698" s="226"/>
      <c r="Q698" s="226"/>
      <c r="R698" s="226"/>
      <c r="S698" s="226"/>
      <c r="T698" s="227"/>
      <c r="AT698" s="228" t="s">
        <v>202</v>
      </c>
      <c r="AU698" s="228" t="s">
        <v>81</v>
      </c>
      <c r="AV698" s="14" t="s">
        <v>81</v>
      </c>
      <c r="AW698" s="14" t="s">
        <v>33</v>
      </c>
      <c r="AX698" s="14" t="s">
        <v>72</v>
      </c>
      <c r="AY698" s="228" t="s">
        <v>193</v>
      </c>
    </row>
    <row r="699" spans="1:65" s="14" customFormat="1">
      <c r="B699" s="218"/>
      <c r="C699" s="219"/>
      <c r="D699" s="209" t="s">
        <v>202</v>
      </c>
      <c r="E699" s="220" t="s">
        <v>19</v>
      </c>
      <c r="F699" s="221" t="s">
        <v>3845</v>
      </c>
      <c r="G699" s="219"/>
      <c r="H699" s="222">
        <v>8.6999999999999993</v>
      </c>
      <c r="I699" s="223"/>
      <c r="J699" s="219"/>
      <c r="K699" s="219"/>
      <c r="L699" s="224"/>
      <c r="M699" s="225"/>
      <c r="N699" s="226"/>
      <c r="O699" s="226"/>
      <c r="P699" s="226"/>
      <c r="Q699" s="226"/>
      <c r="R699" s="226"/>
      <c r="S699" s="226"/>
      <c r="T699" s="227"/>
      <c r="AT699" s="228" t="s">
        <v>202</v>
      </c>
      <c r="AU699" s="228" t="s">
        <v>81</v>
      </c>
      <c r="AV699" s="14" t="s">
        <v>81</v>
      </c>
      <c r="AW699" s="14" t="s">
        <v>33</v>
      </c>
      <c r="AX699" s="14" t="s">
        <v>72</v>
      </c>
      <c r="AY699" s="228" t="s">
        <v>193</v>
      </c>
    </row>
    <row r="700" spans="1:65" s="14" customFormat="1">
      <c r="B700" s="218"/>
      <c r="C700" s="219"/>
      <c r="D700" s="209" t="s">
        <v>202</v>
      </c>
      <c r="E700" s="220" t="s">
        <v>19</v>
      </c>
      <c r="F700" s="221" t="s">
        <v>3846</v>
      </c>
      <c r="G700" s="219"/>
      <c r="H700" s="222">
        <v>13.7</v>
      </c>
      <c r="I700" s="223"/>
      <c r="J700" s="219"/>
      <c r="K700" s="219"/>
      <c r="L700" s="224"/>
      <c r="M700" s="225"/>
      <c r="N700" s="226"/>
      <c r="O700" s="226"/>
      <c r="P700" s="226"/>
      <c r="Q700" s="226"/>
      <c r="R700" s="226"/>
      <c r="S700" s="226"/>
      <c r="T700" s="227"/>
      <c r="AT700" s="228" t="s">
        <v>202</v>
      </c>
      <c r="AU700" s="228" t="s">
        <v>81</v>
      </c>
      <c r="AV700" s="14" t="s">
        <v>81</v>
      </c>
      <c r="AW700" s="14" t="s">
        <v>33</v>
      </c>
      <c r="AX700" s="14" t="s">
        <v>72</v>
      </c>
      <c r="AY700" s="228" t="s">
        <v>193</v>
      </c>
    </row>
    <row r="701" spans="1:65" s="14" customFormat="1">
      <c r="B701" s="218"/>
      <c r="C701" s="219"/>
      <c r="D701" s="209" t="s">
        <v>202</v>
      </c>
      <c r="E701" s="220" t="s">
        <v>19</v>
      </c>
      <c r="F701" s="221" t="s">
        <v>3847</v>
      </c>
      <c r="G701" s="219"/>
      <c r="H701" s="222">
        <v>6.15</v>
      </c>
      <c r="I701" s="223"/>
      <c r="J701" s="219"/>
      <c r="K701" s="219"/>
      <c r="L701" s="224"/>
      <c r="M701" s="225"/>
      <c r="N701" s="226"/>
      <c r="O701" s="226"/>
      <c r="P701" s="226"/>
      <c r="Q701" s="226"/>
      <c r="R701" s="226"/>
      <c r="S701" s="226"/>
      <c r="T701" s="227"/>
      <c r="AT701" s="228" t="s">
        <v>202</v>
      </c>
      <c r="AU701" s="228" t="s">
        <v>81</v>
      </c>
      <c r="AV701" s="14" t="s">
        <v>81</v>
      </c>
      <c r="AW701" s="14" t="s">
        <v>33</v>
      </c>
      <c r="AX701" s="14" t="s">
        <v>72</v>
      </c>
      <c r="AY701" s="228" t="s">
        <v>193</v>
      </c>
    </row>
    <row r="702" spans="1:65" s="14" customFormat="1">
      <c r="B702" s="218"/>
      <c r="C702" s="219"/>
      <c r="D702" s="209" t="s">
        <v>202</v>
      </c>
      <c r="E702" s="220" t="s">
        <v>19</v>
      </c>
      <c r="F702" s="221" t="s">
        <v>3848</v>
      </c>
      <c r="G702" s="219"/>
      <c r="H702" s="222">
        <v>10.95</v>
      </c>
      <c r="I702" s="223"/>
      <c r="J702" s="219"/>
      <c r="K702" s="219"/>
      <c r="L702" s="224"/>
      <c r="M702" s="225"/>
      <c r="N702" s="226"/>
      <c r="O702" s="226"/>
      <c r="P702" s="226"/>
      <c r="Q702" s="226"/>
      <c r="R702" s="226"/>
      <c r="S702" s="226"/>
      <c r="T702" s="227"/>
      <c r="AT702" s="228" t="s">
        <v>202</v>
      </c>
      <c r="AU702" s="228" t="s">
        <v>81</v>
      </c>
      <c r="AV702" s="14" t="s">
        <v>81</v>
      </c>
      <c r="AW702" s="14" t="s">
        <v>33</v>
      </c>
      <c r="AX702" s="14" t="s">
        <v>72</v>
      </c>
      <c r="AY702" s="228" t="s">
        <v>193</v>
      </c>
    </row>
    <row r="703" spans="1:65" s="14" customFormat="1">
      <c r="B703" s="218"/>
      <c r="C703" s="219"/>
      <c r="D703" s="209" t="s">
        <v>202</v>
      </c>
      <c r="E703" s="220" t="s">
        <v>19</v>
      </c>
      <c r="F703" s="221" t="s">
        <v>3849</v>
      </c>
      <c r="G703" s="219"/>
      <c r="H703" s="222">
        <v>6.25</v>
      </c>
      <c r="I703" s="223"/>
      <c r="J703" s="219"/>
      <c r="K703" s="219"/>
      <c r="L703" s="224"/>
      <c r="M703" s="225"/>
      <c r="N703" s="226"/>
      <c r="O703" s="226"/>
      <c r="P703" s="226"/>
      <c r="Q703" s="226"/>
      <c r="R703" s="226"/>
      <c r="S703" s="226"/>
      <c r="T703" s="227"/>
      <c r="AT703" s="228" t="s">
        <v>202</v>
      </c>
      <c r="AU703" s="228" t="s">
        <v>81</v>
      </c>
      <c r="AV703" s="14" t="s">
        <v>81</v>
      </c>
      <c r="AW703" s="14" t="s">
        <v>33</v>
      </c>
      <c r="AX703" s="14" t="s">
        <v>72</v>
      </c>
      <c r="AY703" s="228" t="s">
        <v>193</v>
      </c>
    </row>
    <row r="704" spans="1:65" s="14" customFormat="1">
      <c r="B704" s="218"/>
      <c r="C704" s="219"/>
      <c r="D704" s="209" t="s">
        <v>202</v>
      </c>
      <c r="E704" s="220" t="s">
        <v>19</v>
      </c>
      <c r="F704" s="221" t="s">
        <v>3850</v>
      </c>
      <c r="G704" s="219"/>
      <c r="H704" s="222">
        <v>9.8000000000000007</v>
      </c>
      <c r="I704" s="223"/>
      <c r="J704" s="219"/>
      <c r="K704" s="219"/>
      <c r="L704" s="224"/>
      <c r="M704" s="225"/>
      <c r="N704" s="226"/>
      <c r="O704" s="226"/>
      <c r="P704" s="226"/>
      <c r="Q704" s="226"/>
      <c r="R704" s="226"/>
      <c r="S704" s="226"/>
      <c r="T704" s="227"/>
      <c r="AT704" s="228" t="s">
        <v>202</v>
      </c>
      <c r="AU704" s="228" t="s">
        <v>81</v>
      </c>
      <c r="AV704" s="14" t="s">
        <v>81</v>
      </c>
      <c r="AW704" s="14" t="s">
        <v>33</v>
      </c>
      <c r="AX704" s="14" t="s">
        <v>72</v>
      </c>
      <c r="AY704" s="228" t="s">
        <v>193</v>
      </c>
    </row>
    <row r="705" spans="1:65" s="14" customFormat="1">
      <c r="B705" s="218"/>
      <c r="C705" s="219"/>
      <c r="D705" s="209" t="s">
        <v>202</v>
      </c>
      <c r="E705" s="220" t="s">
        <v>19</v>
      </c>
      <c r="F705" s="221" t="s">
        <v>3851</v>
      </c>
      <c r="G705" s="219"/>
      <c r="H705" s="222">
        <v>7.7</v>
      </c>
      <c r="I705" s="223"/>
      <c r="J705" s="219"/>
      <c r="K705" s="219"/>
      <c r="L705" s="224"/>
      <c r="M705" s="225"/>
      <c r="N705" s="226"/>
      <c r="O705" s="226"/>
      <c r="P705" s="226"/>
      <c r="Q705" s="226"/>
      <c r="R705" s="226"/>
      <c r="S705" s="226"/>
      <c r="T705" s="227"/>
      <c r="AT705" s="228" t="s">
        <v>202</v>
      </c>
      <c r="AU705" s="228" t="s">
        <v>81</v>
      </c>
      <c r="AV705" s="14" t="s">
        <v>81</v>
      </c>
      <c r="AW705" s="14" t="s">
        <v>33</v>
      </c>
      <c r="AX705" s="14" t="s">
        <v>72</v>
      </c>
      <c r="AY705" s="228" t="s">
        <v>193</v>
      </c>
    </row>
    <row r="706" spans="1:65" s="14" customFormat="1">
      <c r="B706" s="218"/>
      <c r="C706" s="219"/>
      <c r="D706" s="209" t="s">
        <v>202</v>
      </c>
      <c r="E706" s="220" t="s">
        <v>19</v>
      </c>
      <c r="F706" s="221" t="s">
        <v>3852</v>
      </c>
      <c r="G706" s="219"/>
      <c r="H706" s="222">
        <v>6.9</v>
      </c>
      <c r="I706" s="223"/>
      <c r="J706" s="219"/>
      <c r="K706" s="219"/>
      <c r="L706" s="224"/>
      <c r="M706" s="225"/>
      <c r="N706" s="226"/>
      <c r="O706" s="226"/>
      <c r="P706" s="226"/>
      <c r="Q706" s="226"/>
      <c r="R706" s="226"/>
      <c r="S706" s="226"/>
      <c r="T706" s="227"/>
      <c r="AT706" s="228" t="s">
        <v>202</v>
      </c>
      <c r="AU706" s="228" t="s">
        <v>81</v>
      </c>
      <c r="AV706" s="14" t="s">
        <v>81</v>
      </c>
      <c r="AW706" s="14" t="s">
        <v>33</v>
      </c>
      <c r="AX706" s="14" t="s">
        <v>72</v>
      </c>
      <c r="AY706" s="228" t="s">
        <v>193</v>
      </c>
    </row>
    <row r="707" spans="1:65" s="14" customFormat="1">
      <c r="B707" s="218"/>
      <c r="C707" s="219"/>
      <c r="D707" s="209" t="s">
        <v>202</v>
      </c>
      <c r="E707" s="220" t="s">
        <v>19</v>
      </c>
      <c r="F707" s="221" t="s">
        <v>3853</v>
      </c>
      <c r="G707" s="219"/>
      <c r="H707" s="222">
        <v>8.6999999999999993</v>
      </c>
      <c r="I707" s="223"/>
      <c r="J707" s="219"/>
      <c r="K707" s="219"/>
      <c r="L707" s="224"/>
      <c r="M707" s="225"/>
      <c r="N707" s="226"/>
      <c r="O707" s="226"/>
      <c r="P707" s="226"/>
      <c r="Q707" s="226"/>
      <c r="R707" s="226"/>
      <c r="S707" s="226"/>
      <c r="T707" s="227"/>
      <c r="AT707" s="228" t="s">
        <v>202</v>
      </c>
      <c r="AU707" s="228" t="s">
        <v>81</v>
      </c>
      <c r="AV707" s="14" t="s">
        <v>81</v>
      </c>
      <c r="AW707" s="14" t="s">
        <v>33</v>
      </c>
      <c r="AX707" s="14" t="s">
        <v>72</v>
      </c>
      <c r="AY707" s="228" t="s">
        <v>193</v>
      </c>
    </row>
    <row r="708" spans="1:65" s="15" customFormat="1">
      <c r="B708" s="229"/>
      <c r="C708" s="230"/>
      <c r="D708" s="209" t="s">
        <v>202</v>
      </c>
      <c r="E708" s="231" t="s">
        <v>19</v>
      </c>
      <c r="F708" s="232" t="s">
        <v>208</v>
      </c>
      <c r="G708" s="230"/>
      <c r="H708" s="233">
        <v>108.75</v>
      </c>
      <c r="I708" s="234"/>
      <c r="J708" s="230"/>
      <c r="K708" s="230"/>
      <c r="L708" s="235"/>
      <c r="M708" s="236"/>
      <c r="N708" s="237"/>
      <c r="O708" s="237"/>
      <c r="P708" s="237"/>
      <c r="Q708" s="237"/>
      <c r="R708" s="237"/>
      <c r="S708" s="237"/>
      <c r="T708" s="238"/>
      <c r="AT708" s="239" t="s">
        <v>202</v>
      </c>
      <c r="AU708" s="239" t="s">
        <v>81</v>
      </c>
      <c r="AV708" s="15" t="s">
        <v>209</v>
      </c>
      <c r="AW708" s="15" t="s">
        <v>33</v>
      </c>
      <c r="AX708" s="15" t="s">
        <v>72</v>
      </c>
      <c r="AY708" s="239" t="s">
        <v>193</v>
      </c>
    </row>
    <row r="709" spans="1:65" s="13" customFormat="1">
      <c r="B709" s="207"/>
      <c r="C709" s="208"/>
      <c r="D709" s="209" t="s">
        <v>202</v>
      </c>
      <c r="E709" s="210" t="s">
        <v>19</v>
      </c>
      <c r="F709" s="211" t="s">
        <v>345</v>
      </c>
      <c r="G709" s="208"/>
      <c r="H709" s="210" t="s">
        <v>19</v>
      </c>
      <c r="I709" s="212"/>
      <c r="J709" s="208"/>
      <c r="K709" s="208"/>
      <c r="L709" s="213"/>
      <c r="M709" s="214"/>
      <c r="N709" s="215"/>
      <c r="O709" s="215"/>
      <c r="P709" s="215"/>
      <c r="Q709" s="215"/>
      <c r="R709" s="215"/>
      <c r="S709" s="215"/>
      <c r="T709" s="216"/>
      <c r="AT709" s="217" t="s">
        <v>202</v>
      </c>
      <c r="AU709" s="217" t="s">
        <v>81</v>
      </c>
      <c r="AV709" s="13" t="s">
        <v>79</v>
      </c>
      <c r="AW709" s="13" t="s">
        <v>33</v>
      </c>
      <c r="AX709" s="13" t="s">
        <v>72</v>
      </c>
      <c r="AY709" s="217" t="s">
        <v>193</v>
      </c>
    </row>
    <row r="710" spans="1:65" s="14" customFormat="1">
      <c r="B710" s="218"/>
      <c r="C710" s="219"/>
      <c r="D710" s="209" t="s">
        <v>202</v>
      </c>
      <c r="E710" s="220" t="s">
        <v>19</v>
      </c>
      <c r="F710" s="221" t="s">
        <v>3854</v>
      </c>
      <c r="G710" s="219"/>
      <c r="H710" s="222">
        <v>14.65</v>
      </c>
      <c r="I710" s="223"/>
      <c r="J710" s="219"/>
      <c r="K710" s="219"/>
      <c r="L710" s="224"/>
      <c r="M710" s="225"/>
      <c r="N710" s="226"/>
      <c r="O710" s="226"/>
      <c r="P710" s="226"/>
      <c r="Q710" s="226"/>
      <c r="R710" s="226"/>
      <c r="S710" s="226"/>
      <c r="T710" s="227"/>
      <c r="AT710" s="228" t="s">
        <v>202</v>
      </c>
      <c r="AU710" s="228" t="s">
        <v>81</v>
      </c>
      <c r="AV710" s="14" t="s">
        <v>81</v>
      </c>
      <c r="AW710" s="14" t="s">
        <v>33</v>
      </c>
      <c r="AX710" s="14" t="s">
        <v>72</v>
      </c>
      <c r="AY710" s="228" t="s">
        <v>193</v>
      </c>
    </row>
    <row r="711" spans="1:65" s="14" customFormat="1">
      <c r="B711" s="218"/>
      <c r="C711" s="219"/>
      <c r="D711" s="209" t="s">
        <v>202</v>
      </c>
      <c r="E711" s="220" t="s">
        <v>19</v>
      </c>
      <c r="F711" s="221" t="s">
        <v>3855</v>
      </c>
      <c r="G711" s="219"/>
      <c r="H711" s="222">
        <v>10.186999999999999</v>
      </c>
      <c r="I711" s="223"/>
      <c r="J711" s="219"/>
      <c r="K711" s="219"/>
      <c r="L711" s="224"/>
      <c r="M711" s="225"/>
      <c r="N711" s="226"/>
      <c r="O711" s="226"/>
      <c r="P711" s="226"/>
      <c r="Q711" s="226"/>
      <c r="R711" s="226"/>
      <c r="S711" s="226"/>
      <c r="T711" s="227"/>
      <c r="AT711" s="228" t="s">
        <v>202</v>
      </c>
      <c r="AU711" s="228" t="s">
        <v>81</v>
      </c>
      <c r="AV711" s="14" t="s">
        <v>81</v>
      </c>
      <c r="AW711" s="14" t="s">
        <v>33</v>
      </c>
      <c r="AX711" s="14" t="s">
        <v>72</v>
      </c>
      <c r="AY711" s="228" t="s">
        <v>193</v>
      </c>
    </row>
    <row r="712" spans="1:65" s="15" customFormat="1">
      <c r="B712" s="229"/>
      <c r="C712" s="230"/>
      <c r="D712" s="209" t="s">
        <v>202</v>
      </c>
      <c r="E712" s="231" t="s">
        <v>19</v>
      </c>
      <c r="F712" s="232" t="s">
        <v>208</v>
      </c>
      <c r="G712" s="230"/>
      <c r="H712" s="233">
        <v>24.837</v>
      </c>
      <c r="I712" s="234"/>
      <c r="J712" s="230"/>
      <c r="K712" s="230"/>
      <c r="L712" s="235"/>
      <c r="M712" s="236"/>
      <c r="N712" s="237"/>
      <c r="O712" s="237"/>
      <c r="P712" s="237"/>
      <c r="Q712" s="237"/>
      <c r="R712" s="237"/>
      <c r="S712" s="237"/>
      <c r="T712" s="238"/>
      <c r="AT712" s="239" t="s">
        <v>202</v>
      </c>
      <c r="AU712" s="239" t="s">
        <v>81</v>
      </c>
      <c r="AV712" s="15" t="s">
        <v>209</v>
      </c>
      <c r="AW712" s="15" t="s">
        <v>33</v>
      </c>
      <c r="AX712" s="15" t="s">
        <v>72</v>
      </c>
      <c r="AY712" s="239" t="s">
        <v>193</v>
      </c>
    </row>
    <row r="713" spans="1:65" s="16" customFormat="1">
      <c r="B713" s="240"/>
      <c r="C713" s="241"/>
      <c r="D713" s="209" t="s">
        <v>202</v>
      </c>
      <c r="E713" s="242" t="s">
        <v>19</v>
      </c>
      <c r="F713" s="243" t="s">
        <v>211</v>
      </c>
      <c r="G713" s="241"/>
      <c r="H713" s="244">
        <v>133.58699999999999</v>
      </c>
      <c r="I713" s="245"/>
      <c r="J713" s="241"/>
      <c r="K713" s="241"/>
      <c r="L713" s="246"/>
      <c r="M713" s="247"/>
      <c r="N713" s="248"/>
      <c r="O713" s="248"/>
      <c r="P713" s="248"/>
      <c r="Q713" s="248"/>
      <c r="R713" s="248"/>
      <c r="S713" s="248"/>
      <c r="T713" s="249"/>
      <c r="AT713" s="250" t="s">
        <v>202</v>
      </c>
      <c r="AU713" s="250" t="s">
        <v>81</v>
      </c>
      <c r="AV713" s="16" t="s">
        <v>200</v>
      </c>
      <c r="AW713" s="16" t="s">
        <v>33</v>
      </c>
      <c r="AX713" s="16" t="s">
        <v>79</v>
      </c>
      <c r="AY713" s="250" t="s">
        <v>193</v>
      </c>
    </row>
    <row r="714" spans="1:65" s="2" customFormat="1" ht="16.5" customHeight="1">
      <c r="A714" s="36"/>
      <c r="B714" s="37"/>
      <c r="C714" s="251" t="s">
        <v>977</v>
      </c>
      <c r="D714" s="251" t="s">
        <v>451</v>
      </c>
      <c r="E714" s="252" t="s">
        <v>1029</v>
      </c>
      <c r="F714" s="253" t="s">
        <v>1030</v>
      </c>
      <c r="G714" s="254" t="s">
        <v>391</v>
      </c>
      <c r="H714" s="255">
        <v>146.946</v>
      </c>
      <c r="I714" s="256"/>
      <c r="J714" s="257">
        <f>ROUND(I714*H714,2)</f>
        <v>0</v>
      </c>
      <c r="K714" s="253" t="s">
        <v>199</v>
      </c>
      <c r="L714" s="258"/>
      <c r="M714" s="259" t="s">
        <v>19</v>
      </c>
      <c r="N714" s="260" t="s">
        <v>43</v>
      </c>
      <c r="O714" s="66"/>
      <c r="P714" s="203">
        <f>O714*H714</f>
        <v>0</v>
      </c>
      <c r="Q714" s="203">
        <v>3.0000000000000001E-5</v>
      </c>
      <c r="R714" s="203">
        <f>Q714*H714</f>
        <v>4.4083799999999999E-3</v>
      </c>
      <c r="S714" s="203">
        <v>0</v>
      </c>
      <c r="T714" s="204">
        <f>S714*H714</f>
        <v>0</v>
      </c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R714" s="205" t="s">
        <v>404</v>
      </c>
      <c r="AT714" s="205" t="s">
        <v>451</v>
      </c>
      <c r="AU714" s="205" t="s">
        <v>81</v>
      </c>
      <c r="AY714" s="19" t="s">
        <v>193</v>
      </c>
      <c r="BE714" s="206">
        <f>IF(N714="základní",J714,0)</f>
        <v>0</v>
      </c>
      <c r="BF714" s="206">
        <f>IF(N714="snížená",J714,0)</f>
        <v>0</v>
      </c>
      <c r="BG714" s="206">
        <f>IF(N714="zákl. přenesená",J714,0)</f>
        <v>0</v>
      </c>
      <c r="BH714" s="206">
        <f>IF(N714="sníž. přenesená",J714,0)</f>
        <v>0</v>
      </c>
      <c r="BI714" s="206">
        <f>IF(N714="nulová",J714,0)</f>
        <v>0</v>
      </c>
      <c r="BJ714" s="19" t="s">
        <v>79</v>
      </c>
      <c r="BK714" s="206">
        <f>ROUND(I714*H714,2)</f>
        <v>0</v>
      </c>
      <c r="BL714" s="19" t="s">
        <v>302</v>
      </c>
      <c r="BM714" s="205" t="s">
        <v>1031</v>
      </c>
    </row>
    <row r="715" spans="1:65" s="14" customFormat="1">
      <c r="B715" s="218"/>
      <c r="C715" s="219"/>
      <c r="D715" s="209" t="s">
        <v>202</v>
      </c>
      <c r="E715" s="219"/>
      <c r="F715" s="221" t="s">
        <v>3856</v>
      </c>
      <c r="G715" s="219"/>
      <c r="H715" s="222">
        <v>146.946</v>
      </c>
      <c r="I715" s="223"/>
      <c r="J715" s="219"/>
      <c r="K715" s="219"/>
      <c r="L715" s="224"/>
      <c r="M715" s="225"/>
      <c r="N715" s="226"/>
      <c r="O715" s="226"/>
      <c r="P715" s="226"/>
      <c r="Q715" s="226"/>
      <c r="R715" s="226"/>
      <c r="S715" s="226"/>
      <c r="T715" s="227"/>
      <c r="AT715" s="228" t="s">
        <v>202</v>
      </c>
      <c r="AU715" s="228" t="s">
        <v>81</v>
      </c>
      <c r="AV715" s="14" t="s">
        <v>81</v>
      </c>
      <c r="AW715" s="14" t="s">
        <v>4</v>
      </c>
      <c r="AX715" s="14" t="s">
        <v>79</v>
      </c>
      <c r="AY715" s="228" t="s">
        <v>193</v>
      </c>
    </row>
    <row r="716" spans="1:65" s="2" customFormat="1" ht="16.5" customHeight="1">
      <c r="A716" s="36"/>
      <c r="B716" s="37"/>
      <c r="C716" s="194" t="s">
        <v>981</v>
      </c>
      <c r="D716" s="194" t="s">
        <v>195</v>
      </c>
      <c r="E716" s="195" t="s">
        <v>1034</v>
      </c>
      <c r="F716" s="196" t="s">
        <v>1035</v>
      </c>
      <c r="G716" s="197" t="s">
        <v>391</v>
      </c>
      <c r="H716" s="198">
        <v>184.33699999999999</v>
      </c>
      <c r="I716" s="199"/>
      <c r="J716" s="200">
        <f>ROUND(I716*H716,2)</f>
        <v>0</v>
      </c>
      <c r="K716" s="196" t="s">
        <v>199</v>
      </c>
      <c r="L716" s="41"/>
      <c r="M716" s="201" t="s">
        <v>19</v>
      </c>
      <c r="N716" s="202" t="s">
        <v>43</v>
      </c>
      <c r="O716" s="66"/>
      <c r="P716" s="203">
        <f>O716*H716</f>
        <v>0</v>
      </c>
      <c r="Q716" s="203">
        <v>3.0000000000000001E-5</v>
      </c>
      <c r="R716" s="203">
        <f>Q716*H716</f>
        <v>5.5301099999999995E-3</v>
      </c>
      <c r="S716" s="203">
        <v>0</v>
      </c>
      <c r="T716" s="204">
        <f>S716*H716</f>
        <v>0</v>
      </c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R716" s="205" t="s">
        <v>302</v>
      </c>
      <c r="AT716" s="205" t="s">
        <v>195</v>
      </c>
      <c r="AU716" s="205" t="s">
        <v>81</v>
      </c>
      <c r="AY716" s="19" t="s">
        <v>193</v>
      </c>
      <c r="BE716" s="206">
        <f>IF(N716="základní",J716,0)</f>
        <v>0</v>
      </c>
      <c r="BF716" s="206">
        <f>IF(N716="snížená",J716,0)</f>
        <v>0</v>
      </c>
      <c r="BG716" s="206">
        <f>IF(N716="zákl. přenesená",J716,0)</f>
        <v>0</v>
      </c>
      <c r="BH716" s="206">
        <f>IF(N716="sníž. přenesená",J716,0)</f>
        <v>0</v>
      </c>
      <c r="BI716" s="206">
        <f>IF(N716="nulová",J716,0)</f>
        <v>0</v>
      </c>
      <c r="BJ716" s="19" t="s">
        <v>79</v>
      </c>
      <c r="BK716" s="206">
        <f>ROUND(I716*H716,2)</f>
        <v>0</v>
      </c>
      <c r="BL716" s="19" t="s">
        <v>302</v>
      </c>
      <c r="BM716" s="205" t="s">
        <v>1036</v>
      </c>
    </row>
    <row r="717" spans="1:65" s="13" customFormat="1">
      <c r="B717" s="207"/>
      <c r="C717" s="208"/>
      <c r="D717" s="209" t="s">
        <v>202</v>
      </c>
      <c r="E717" s="210" t="s">
        <v>19</v>
      </c>
      <c r="F717" s="211" t="s">
        <v>1037</v>
      </c>
      <c r="G717" s="208"/>
      <c r="H717" s="210" t="s">
        <v>19</v>
      </c>
      <c r="I717" s="212"/>
      <c r="J717" s="208"/>
      <c r="K717" s="208"/>
      <c r="L717" s="213"/>
      <c r="M717" s="214"/>
      <c r="N717" s="215"/>
      <c r="O717" s="215"/>
      <c r="P717" s="215"/>
      <c r="Q717" s="215"/>
      <c r="R717" s="215"/>
      <c r="S717" s="215"/>
      <c r="T717" s="216"/>
      <c r="AT717" s="217" t="s">
        <v>202</v>
      </c>
      <c r="AU717" s="217" t="s">
        <v>81</v>
      </c>
      <c r="AV717" s="13" t="s">
        <v>79</v>
      </c>
      <c r="AW717" s="13" t="s">
        <v>33</v>
      </c>
      <c r="AX717" s="13" t="s">
        <v>72</v>
      </c>
      <c r="AY717" s="217" t="s">
        <v>193</v>
      </c>
    </row>
    <row r="718" spans="1:65" s="13" customFormat="1">
      <c r="B718" s="207"/>
      <c r="C718" s="208"/>
      <c r="D718" s="209" t="s">
        <v>202</v>
      </c>
      <c r="E718" s="210" t="s">
        <v>19</v>
      </c>
      <c r="F718" s="211" t="s">
        <v>3857</v>
      </c>
      <c r="G718" s="208"/>
      <c r="H718" s="210" t="s">
        <v>19</v>
      </c>
      <c r="I718" s="212"/>
      <c r="J718" s="208"/>
      <c r="K718" s="208"/>
      <c r="L718" s="213"/>
      <c r="M718" s="214"/>
      <c r="N718" s="215"/>
      <c r="O718" s="215"/>
      <c r="P718" s="215"/>
      <c r="Q718" s="215"/>
      <c r="R718" s="215"/>
      <c r="S718" s="215"/>
      <c r="T718" s="216"/>
      <c r="AT718" s="217" t="s">
        <v>202</v>
      </c>
      <c r="AU718" s="217" t="s">
        <v>81</v>
      </c>
      <c r="AV718" s="13" t="s">
        <v>79</v>
      </c>
      <c r="AW718" s="13" t="s">
        <v>33</v>
      </c>
      <c r="AX718" s="13" t="s">
        <v>72</v>
      </c>
      <c r="AY718" s="217" t="s">
        <v>193</v>
      </c>
    </row>
    <row r="719" spans="1:65" s="13" customFormat="1">
      <c r="B719" s="207"/>
      <c r="C719" s="208"/>
      <c r="D719" s="209" t="s">
        <v>202</v>
      </c>
      <c r="E719" s="210" t="s">
        <v>19</v>
      </c>
      <c r="F719" s="211" t="s">
        <v>339</v>
      </c>
      <c r="G719" s="208"/>
      <c r="H719" s="210" t="s">
        <v>19</v>
      </c>
      <c r="I719" s="212"/>
      <c r="J719" s="208"/>
      <c r="K719" s="208"/>
      <c r="L719" s="213"/>
      <c r="M719" s="214"/>
      <c r="N719" s="215"/>
      <c r="O719" s="215"/>
      <c r="P719" s="215"/>
      <c r="Q719" s="215"/>
      <c r="R719" s="215"/>
      <c r="S719" s="215"/>
      <c r="T719" s="216"/>
      <c r="AT719" s="217" t="s">
        <v>202</v>
      </c>
      <c r="AU719" s="217" t="s">
        <v>81</v>
      </c>
      <c r="AV719" s="13" t="s">
        <v>79</v>
      </c>
      <c r="AW719" s="13" t="s">
        <v>33</v>
      </c>
      <c r="AX719" s="13" t="s">
        <v>72</v>
      </c>
      <c r="AY719" s="217" t="s">
        <v>193</v>
      </c>
    </row>
    <row r="720" spans="1:65" s="14" customFormat="1">
      <c r="B720" s="218"/>
      <c r="C720" s="219"/>
      <c r="D720" s="209" t="s">
        <v>202</v>
      </c>
      <c r="E720" s="220" t="s">
        <v>19</v>
      </c>
      <c r="F720" s="221" t="s">
        <v>3858</v>
      </c>
      <c r="G720" s="219"/>
      <c r="H720" s="222">
        <v>12.15</v>
      </c>
      <c r="I720" s="223"/>
      <c r="J720" s="219"/>
      <c r="K720" s="219"/>
      <c r="L720" s="224"/>
      <c r="M720" s="225"/>
      <c r="N720" s="226"/>
      <c r="O720" s="226"/>
      <c r="P720" s="226"/>
      <c r="Q720" s="226"/>
      <c r="R720" s="226"/>
      <c r="S720" s="226"/>
      <c r="T720" s="227"/>
      <c r="AT720" s="228" t="s">
        <v>202</v>
      </c>
      <c r="AU720" s="228" t="s">
        <v>81</v>
      </c>
      <c r="AV720" s="14" t="s">
        <v>81</v>
      </c>
      <c r="AW720" s="14" t="s">
        <v>33</v>
      </c>
      <c r="AX720" s="14" t="s">
        <v>72</v>
      </c>
      <c r="AY720" s="228" t="s">
        <v>193</v>
      </c>
    </row>
    <row r="721" spans="2:51" s="14" customFormat="1">
      <c r="B721" s="218"/>
      <c r="C721" s="219"/>
      <c r="D721" s="209" t="s">
        <v>202</v>
      </c>
      <c r="E721" s="220" t="s">
        <v>19</v>
      </c>
      <c r="F721" s="221" t="s">
        <v>3859</v>
      </c>
      <c r="G721" s="219"/>
      <c r="H721" s="222">
        <v>17.2</v>
      </c>
      <c r="I721" s="223"/>
      <c r="J721" s="219"/>
      <c r="K721" s="219"/>
      <c r="L721" s="224"/>
      <c r="M721" s="225"/>
      <c r="N721" s="226"/>
      <c r="O721" s="226"/>
      <c r="P721" s="226"/>
      <c r="Q721" s="226"/>
      <c r="R721" s="226"/>
      <c r="S721" s="226"/>
      <c r="T721" s="227"/>
      <c r="AT721" s="228" t="s">
        <v>202</v>
      </c>
      <c r="AU721" s="228" t="s">
        <v>81</v>
      </c>
      <c r="AV721" s="14" t="s">
        <v>81</v>
      </c>
      <c r="AW721" s="14" t="s">
        <v>33</v>
      </c>
      <c r="AX721" s="14" t="s">
        <v>72</v>
      </c>
      <c r="AY721" s="228" t="s">
        <v>193</v>
      </c>
    </row>
    <row r="722" spans="2:51" s="14" customFormat="1">
      <c r="B722" s="218"/>
      <c r="C722" s="219"/>
      <c r="D722" s="209" t="s">
        <v>202</v>
      </c>
      <c r="E722" s="220" t="s">
        <v>19</v>
      </c>
      <c r="F722" s="221" t="s">
        <v>3860</v>
      </c>
      <c r="G722" s="219"/>
      <c r="H722" s="222">
        <v>12.45</v>
      </c>
      <c r="I722" s="223"/>
      <c r="J722" s="219"/>
      <c r="K722" s="219"/>
      <c r="L722" s="224"/>
      <c r="M722" s="225"/>
      <c r="N722" s="226"/>
      <c r="O722" s="226"/>
      <c r="P722" s="226"/>
      <c r="Q722" s="226"/>
      <c r="R722" s="226"/>
      <c r="S722" s="226"/>
      <c r="T722" s="227"/>
      <c r="AT722" s="228" t="s">
        <v>202</v>
      </c>
      <c r="AU722" s="228" t="s">
        <v>81</v>
      </c>
      <c r="AV722" s="14" t="s">
        <v>81</v>
      </c>
      <c r="AW722" s="14" t="s">
        <v>33</v>
      </c>
      <c r="AX722" s="14" t="s">
        <v>72</v>
      </c>
      <c r="AY722" s="228" t="s">
        <v>193</v>
      </c>
    </row>
    <row r="723" spans="2:51" s="14" customFormat="1">
      <c r="B723" s="218"/>
      <c r="C723" s="219"/>
      <c r="D723" s="209" t="s">
        <v>202</v>
      </c>
      <c r="E723" s="220" t="s">
        <v>19</v>
      </c>
      <c r="F723" s="221" t="s">
        <v>3861</v>
      </c>
      <c r="G723" s="219"/>
      <c r="H723" s="222">
        <v>11.4</v>
      </c>
      <c r="I723" s="223"/>
      <c r="J723" s="219"/>
      <c r="K723" s="219"/>
      <c r="L723" s="224"/>
      <c r="M723" s="225"/>
      <c r="N723" s="226"/>
      <c r="O723" s="226"/>
      <c r="P723" s="226"/>
      <c r="Q723" s="226"/>
      <c r="R723" s="226"/>
      <c r="S723" s="226"/>
      <c r="T723" s="227"/>
      <c r="AT723" s="228" t="s">
        <v>202</v>
      </c>
      <c r="AU723" s="228" t="s">
        <v>81</v>
      </c>
      <c r="AV723" s="14" t="s">
        <v>81</v>
      </c>
      <c r="AW723" s="14" t="s">
        <v>33</v>
      </c>
      <c r="AX723" s="14" t="s">
        <v>72</v>
      </c>
      <c r="AY723" s="228" t="s">
        <v>193</v>
      </c>
    </row>
    <row r="724" spans="2:51" s="14" customFormat="1">
      <c r="B724" s="218"/>
      <c r="C724" s="219"/>
      <c r="D724" s="209" t="s">
        <v>202</v>
      </c>
      <c r="E724" s="220" t="s">
        <v>19</v>
      </c>
      <c r="F724" s="221" t="s">
        <v>3862</v>
      </c>
      <c r="G724" s="219"/>
      <c r="H724" s="222">
        <v>7.9</v>
      </c>
      <c r="I724" s="223"/>
      <c r="J724" s="219"/>
      <c r="K724" s="219"/>
      <c r="L724" s="224"/>
      <c r="M724" s="225"/>
      <c r="N724" s="226"/>
      <c r="O724" s="226"/>
      <c r="P724" s="226"/>
      <c r="Q724" s="226"/>
      <c r="R724" s="226"/>
      <c r="S724" s="226"/>
      <c r="T724" s="227"/>
      <c r="AT724" s="228" t="s">
        <v>202</v>
      </c>
      <c r="AU724" s="228" t="s">
        <v>81</v>
      </c>
      <c r="AV724" s="14" t="s">
        <v>81</v>
      </c>
      <c r="AW724" s="14" t="s">
        <v>33</v>
      </c>
      <c r="AX724" s="14" t="s">
        <v>72</v>
      </c>
      <c r="AY724" s="228" t="s">
        <v>193</v>
      </c>
    </row>
    <row r="725" spans="2:51" s="14" customFormat="1">
      <c r="B725" s="218"/>
      <c r="C725" s="219"/>
      <c r="D725" s="209" t="s">
        <v>202</v>
      </c>
      <c r="E725" s="220" t="s">
        <v>19</v>
      </c>
      <c r="F725" s="221" t="s">
        <v>3863</v>
      </c>
      <c r="G725" s="219"/>
      <c r="H725" s="222">
        <v>11.5</v>
      </c>
      <c r="I725" s="223"/>
      <c r="J725" s="219"/>
      <c r="K725" s="219"/>
      <c r="L725" s="224"/>
      <c r="M725" s="225"/>
      <c r="N725" s="226"/>
      <c r="O725" s="226"/>
      <c r="P725" s="226"/>
      <c r="Q725" s="226"/>
      <c r="R725" s="226"/>
      <c r="S725" s="226"/>
      <c r="T725" s="227"/>
      <c r="AT725" s="228" t="s">
        <v>202</v>
      </c>
      <c r="AU725" s="228" t="s">
        <v>81</v>
      </c>
      <c r="AV725" s="14" t="s">
        <v>81</v>
      </c>
      <c r="AW725" s="14" t="s">
        <v>33</v>
      </c>
      <c r="AX725" s="14" t="s">
        <v>72</v>
      </c>
      <c r="AY725" s="228" t="s">
        <v>193</v>
      </c>
    </row>
    <row r="726" spans="2:51" s="14" customFormat="1">
      <c r="B726" s="218"/>
      <c r="C726" s="219"/>
      <c r="D726" s="209" t="s">
        <v>202</v>
      </c>
      <c r="E726" s="220" t="s">
        <v>19</v>
      </c>
      <c r="F726" s="221" t="s">
        <v>3864</v>
      </c>
      <c r="G726" s="219"/>
      <c r="H726" s="222">
        <v>5.35</v>
      </c>
      <c r="I726" s="223"/>
      <c r="J726" s="219"/>
      <c r="K726" s="219"/>
      <c r="L726" s="224"/>
      <c r="M726" s="225"/>
      <c r="N726" s="226"/>
      <c r="O726" s="226"/>
      <c r="P726" s="226"/>
      <c r="Q726" s="226"/>
      <c r="R726" s="226"/>
      <c r="S726" s="226"/>
      <c r="T726" s="227"/>
      <c r="AT726" s="228" t="s">
        <v>202</v>
      </c>
      <c r="AU726" s="228" t="s">
        <v>81</v>
      </c>
      <c r="AV726" s="14" t="s">
        <v>81</v>
      </c>
      <c r="AW726" s="14" t="s">
        <v>33</v>
      </c>
      <c r="AX726" s="14" t="s">
        <v>72</v>
      </c>
      <c r="AY726" s="228" t="s">
        <v>193</v>
      </c>
    </row>
    <row r="727" spans="2:51" s="14" customFormat="1">
      <c r="B727" s="218"/>
      <c r="C727" s="219"/>
      <c r="D727" s="209" t="s">
        <v>202</v>
      </c>
      <c r="E727" s="220" t="s">
        <v>19</v>
      </c>
      <c r="F727" s="221" t="s">
        <v>3865</v>
      </c>
      <c r="G727" s="219"/>
      <c r="H727" s="222">
        <v>6.55</v>
      </c>
      <c r="I727" s="223"/>
      <c r="J727" s="219"/>
      <c r="K727" s="219"/>
      <c r="L727" s="224"/>
      <c r="M727" s="225"/>
      <c r="N727" s="226"/>
      <c r="O727" s="226"/>
      <c r="P727" s="226"/>
      <c r="Q727" s="226"/>
      <c r="R727" s="226"/>
      <c r="S727" s="226"/>
      <c r="T727" s="227"/>
      <c r="AT727" s="228" t="s">
        <v>202</v>
      </c>
      <c r="AU727" s="228" t="s">
        <v>81</v>
      </c>
      <c r="AV727" s="14" t="s">
        <v>81</v>
      </c>
      <c r="AW727" s="14" t="s">
        <v>33</v>
      </c>
      <c r="AX727" s="14" t="s">
        <v>72</v>
      </c>
      <c r="AY727" s="228" t="s">
        <v>193</v>
      </c>
    </row>
    <row r="728" spans="2:51" s="14" customFormat="1">
      <c r="B728" s="218"/>
      <c r="C728" s="219"/>
      <c r="D728" s="209" t="s">
        <v>202</v>
      </c>
      <c r="E728" s="220" t="s">
        <v>19</v>
      </c>
      <c r="F728" s="221" t="s">
        <v>3866</v>
      </c>
      <c r="G728" s="219"/>
      <c r="H728" s="222">
        <v>5.45</v>
      </c>
      <c r="I728" s="223"/>
      <c r="J728" s="219"/>
      <c r="K728" s="219"/>
      <c r="L728" s="224"/>
      <c r="M728" s="225"/>
      <c r="N728" s="226"/>
      <c r="O728" s="226"/>
      <c r="P728" s="226"/>
      <c r="Q728" s="226"/>
      <c r="R728" s="226"/>
      <c r="S728" s="226"/>
      <c r="T728" s="227"/>
      <c r="AT728" s="228" t="s">
        <v>202</v>
      </c>
      <c r="AU728" s="228" t="s">
        <v>81</v>
      </c>
      <c r="AV728" s="14" t="s">
        <v>81</v>
      </c>
      <c r="AW728" s="14" t="s">
        <v>33</v>
      </c>
      <c r="AX728" s="14" t="s">
        <v>72</v>
      </c>
      <c r="AY728" s="228" t="s">
        <v>193</v>
      </c>
    </row>
    <row r="729" spans="2:51" s="14" customFormat="1">
      <c r="B729" s="218"/>
      <c r="C729" s="219"/>
      <c r="D729" s="209" t="s">
        <v>202</v>
      </c>
      <c r="E729" s="220" t="s">
        <v>19</v>
      </c>
      <c r="F729" s="221" t="s">
        <v>3867</v>
      </c>
      <c r="G729" s="219"/>
      <c r="H729" s="222">
        <v>8</v>
      </c>
      <c r="I729" s="223"/>
      <c r="J729" s="219"/>
      <c r="K729" s="219"/>
      <c r="L729" s="224"/>
      <c r="M729" s="225"/>
      <c r="N729" s="226"/>
      <c r="O729" s="226"/>
      <c r="P729" s="226"/>
      <c r="Q729" s="226"/>
      <c r="R729" s="226"/>
      <c r="S729" s="226"/>
      <c r="T729" s="227"/>
      <c r="AT729" s="228" t="s">
        <v>202</v>
      </c>
      <c r="AU729" s="228" t="s">
        <v>81</v>
      </c>
      <c r="AV729" s="14" t="s">
        <v>81</v>
      </c>
      <c r="AW729" s="14" t="s">
        <v>33</v>
      </c>
      <c r="AX729" s="14" t="s">
        <v>72</v>
      </c>
      <c r="AY729" s="228" t="s">
        <v>193</v>
      </c>
    </row>
    <row r="730" spans="2:51" s="14" customFormat="1">
      <c r="B730" s="218"/>
      <c r="C730" s="219"/>
      <c r="D730" s="209" t="s">
        <v>202</v>
      </c>
      <c r="E730" s="220" t="s">
        <v>19</v>
      </c>
      <c r="F730" s="221" t="s">
        <v>3868</v>
      </c>
      <c r="G730" s="219"/>
      <c r="H730" s="222">
        <v>6.1</v>
      </c>
      <c r="I730" s="223"/>
      <c r="J730" s="219"/>
      <c r="K730" s="219"/>
      <c r="L730" s="224"/>
      <c r="M730" s="225"/>
      <c r="N730" s="226"/>
      <c r="O730" s="226"/>
      <c r="P730" s="226"/>
      <c r="Q730" s="226"/>
      <c r="R730" s="226"/>
      <c r="S730" s="226"/>
      <c r="T730" s="227"/>
      <c r="AT730" s="228" t="s">
        <v>202</v>
      </c>
      <c r="AU730" s="228" t="s">
        <v>81</v>
      </c>
      <c r="AV730" s="14" t="s">
        <v>81</v>
      </c>
      <c r="AW730" s="14" t="s">
        <v>33</v>
      </c>
      <c r="AX730" s="14" t="s">
        <v>72</v>
      </c>
      <c r="AY730" s="228" t="s">
        <v>193</v>
      </c>
    </row>
    <row r="731" spans="2:51" s="14" customFormat="1">
      <c r="B731" s="218"/>
      <c r="C731" s="219"/>
      <c r="D731" s="209" t="s">
        <v>202</v>
      </c>
      <c r="E731" s="220" t="s">
        <v>19</v>
      </c>
      <c r="F731" s="221" t="s">
        <v>3869</v>
      </c>
      <c r="G731" s="219"/>
      <c r="H731" s="222">
        <v>6.1</v>
      </c>
      <c r="I731" s="223"/>
      <c r="J731" s="219"/>
      <c r="K731" s="219"/>
      <c r="L731" s="224"/>
      <c r="M731" s="225"/>
      <c r="N731" s="226"/>
      <c r="O731" s="226"/>
      <c r="P731" s="226"/>
      <c r="Q731" s="226"/>
      <c r="R731" s="226"/>
      <c r="S731" s="226"/>
      <c r="T731" s="227"/>
      <c r="AT731" s="228" t="s">
        <v>202</v>
      </c>
      <c r="AU731" s="228" t="s">
        <v>81</v>
      </c>
      <c r="AV731" s="14" t="s">
        <v>81</v>
      </c>
      <c r="AW731" s="14" t="s">
        <v>33</v>
      </c>
      <c r="AX731" s="14" t="s">
        <v>72</v>
      </c>
      <c r="AY731" s="228" t="s">
        <v>193</v>
      </c>
    </row>
    <row r="732" spans="2:51" s="14" customFormat="1">
      <c r="B732" s="218"/>
      <c r="C732" s="219"/>
      <c r="D732" s="209" t="s">
        <v>202</v>
      </c>
      <c r="E732" s="220" t="s">
        <v>19</v>
      </c>
      <c r="F732" s="221" t="s">
        <v>3870</v>
      </c>
      <c r="G732" s="219"/>
      <c r="H732" s="222">
        <v>7.9</v>
      </c>
      <c r="I732" s="223"/>
      <c r="J732" s="219"/>
      <c r="K732" s="219"/>
      <c r="L732" s="224"/>
      <c r="M732" s="225"/>
      <c r="N732" s="226"/>
      <c r="O732" s="226"/>
      <c r="P732" s="226"/>
      <c r="Q732" s="226"/>
      <c r="R732" s="226"/>
      <c r="S732" s="226"/>
      <c r="T732" s="227"/>
      <c r="AT732" s="228" t="s">
        <v>202</v>
      </c>
      <c r="AU732" s="228" t="s">
        <v>81</v>
      </c>
      <c r="AV732" s="14" t="s">
        <v>81</v>
      </c>
      <c r="AW732" s="14" t="s">
        <v>33</v>
      </c>
      <c r="AX732" s="14" t="s">
        <v>72</v>
      </c>
      <c r="AY732" s="228" t="s">
        <v>193</v>
      </c>
    </row>
    <row r="733" spans="2:51" s="14" customFormat="1">
      <c r="B733" s="218"/>
      <c r="C733" s="219"/>
      <c r="D733" s="209" t="s">
        <v>202</v>
      </c>
      <c r="E733" s="220" t="s">
        <v>19</v>
      </c>
      <c r="F733" s="221" t="s">
        <v>3871</v>
      </c>
      <c r="G733" s="219"/>
      <c r="H733" s="222">
        <v>6.0960000000000001</v>
      </c>
      <c r="I733" s="223"/>
      <c r="J733" s="219"/>
      <c r="K733" s="219"/>
      <c r="L733" s="224"/>
      <c r="M733" s="225"/>
      <c r="N733" s="226"/>
      <c r="O733" s="226"/>
      <c r="P733" s="226"/>
      <c r="Q733" s="226"/>
      <c r="R733" s="226"/>
      <c r="S733" s="226"/>
      <c r="T733" s="227"/>
      <c r="AT733" s="228" t="s">
        <v>202</v>
      </c>
      <c r="AU733" s="228" t="s">
        <v>81</v>
      </c>
      <c r="AV733" s="14" t="s">
        <v>81</v>
      </c>
      <c r="AW733" s="14" t="s">
        <v>33</v>
      </c>
      <c r="AX733" s="14" t="s">
        <v>72</v>
      </c>
      <c r="AY733" s="228" t="s">
        <v>193</v>
      </c>
    </row>
    <row r="734" spans="2:51" s="15" customFormat="1">
      <c r="B734" s="229"/>
      <c r="C734" s="230"/>
      <c r="D734" s="209" t="s">
        <v>202</v>
      </c>
      <c r="E734" s="231" t="s">
        <v>19</v>
      </c>
      <c r="F734" s="232" t="s">
        <v>208</v>
      </c>
      <c r="G734" s="230"/>
      <c r="H734" s="233">
        <v>124.146</v>
      </c>
      <c r="I734" s="234"/>
      <c r="J734" s="230"/>
      <c r="K734" s="230"/>
      <c r="L734" s="235"/>
      <c r="M734" s="236"/>
      <c r="N734" s="237"/>
      <c r="O734" s="237"/>
      <c r="P734" s="237"/>
      <c r="Q734" s="237"/>
      <c r="R734" s="237"/>
      <c r="S734" s="237"/>
      <c r="T734" s="238"/>
      <c r="AT734" s="239" t="s">
        <v>202</v>
      </c>
      <c r="AU734" s="239" t="s">
        <v>81</v>
      </c>
      <c r="AV734" s="15" t="s">
        <v>209</v>
      </c>
      <c r="AW734" s="15" t="s">
        <v>33</v>
      </c>
      <c r="AX734" s="15" t="s">
        <v>72</v>
      </c>
      <c r="AY734" s="239" t="s">
        <v>193</v>
      </c>
    </row>
    <row r="735" spans="2:51" s="13" customFormat="1">
      <c r="B735" s="207"/>
      <c r="C735" s="208"/>
      <c r="D735" s="209" t="s">
        <v>202</v>
      </c>
      <c r="E735" s="210" t="s">
        <v>19</v>
      </c>
      <c r="F735" s="211" t="s">
        <v>345</v>
      </c>
      <c r="G735" s="208"/>
      <c r="H735" s="210" t="s">
        <v>19</v>
      </c>
      <c r="I735" s="212"/>
      <c r="J735" s="208"/>
      <c r="K735" s="208"/>
      <c r="L735" s="213"/>
      <c r="M735" s="214"/>
      <c r="N735" s="215"/>
      <c r="O735" s="215"/>
      <c r="P735" s="215"/>
      <c r="Q735" s="215"/>
      <c r="R735" s="215"/>
      <c r="S735" s="215"/>
      <c r="T735" s="216"/>
      <c r="AT735" s="217" t="s">
        <v>202</v>
      </c>
      <c r="AU735" s="217" t="s">
        <v>81</v>
      </c>
      <c r="AV735" s="13" t="s">
        <v>79</v>
      </c>
      <c r="AW735" s="13" t="s">
        <v>33</v>
      </c>
      <c r="AX735" s="13" t="s">
        <v>72</v>
      </c>
      <c r="AY735" s="217" t="s">
        <v>193</v>
      </c>
    </row>
    <row r="736" spans="2:51" s="14" customFormat="1">
      <c r="B736" s="218"/>
      <c r="C736" s="219"/>
      <c r="D736" s="209" t="s">
        <v>202</v>
      </c>
      <c r="E736" s="220" t="s">
        <v>19</v>
      </c>
      <c r="F736" s="221" t="s">
        <v>3872</v>
      </c>
      <c r="G736" s="219"/>
      <c r="H736" s="222">
        <v>6.3540000000000001</v>
      </c>
      <c r="I736" s="223"/>
      <c r="J736" s="219"/>
      <c r="K736" s="219"/>
      <c r="L736" s="224"/>
      <c r="M736" s="225"/>
      <c r="N736" s="226"/>
      <c r="O736" s="226"/>
      <c r="P736" s="226"/>
      <c r="Q736" s="226"/>
      <c r="R736" s="226"/>
      <c r="S736" s="226"/>
      <c r="T736" s="227"/>
      <c r="AT736" s="228" t="s">
        <v>202</v>
      </c>
      <c r="AU736" s="228" t="s">
        <v>81</v>
      </c>
      <c r="AV736" s="14" t="s">
        <v>81</v>
      </c>
      <c r="AW736" s="14" t="s">
        <v>33</v>
      </c>
      <c r="AX736" s="14" t="s">
        <v>72</v>
      </c>
      <c r="AY736" s="228" t="s">
        <v>193</v>
      </c>
    </row>
    <row r="737" spans="1:65" s="14" customFormat="1">
      <c r="B737" s="218"/>
      <c r="C737" s="219"/>
      <c r="D737" s="209" t="s">
        <v>202</v>
      </c>
      <c r="E737" s="220" t="s">
        <v>19</v>
      </c>
      <c r="F737" s="221" t="s">
        <v>3873</v>
      </c>
      <c r="G737" s="219"/>
      <c r="H737" s="222">
        <v>16.2</v>
      </c>
      <c r="I737" s="223"/>
      <c r="J737" s="219"/>
      <c r="K737" s="219"/>
      <c r="L737" s="224"/>
      <c r="M737" s="225"/>
      <c r="N737" s="226"/>
      <c r="O737" s="226"/>
      <c r="P737" s="226"/>
      <c r="Q737" s="226"/>
      <c r="R737" s="226"/>
      <c r="S737" s="226"/>
      <c r="T737" s="227"/>
      <c r="AT737" s="228" t="s">
        <v>202</v>
      </c>
      <c r="AU737" s="228" t="s">
        <v>81</v>
      </c>
      <c r="AV737" s="14" t="s">
        <v>81</v>
      </c>
      <c r="AW737" s="14" t="s">
        <v>33</v>
      </c>
      <c r="AX737" s="14" t="s">
        <v>72</v>
      </c>
      <c r="AY737" s="228" t="s">
        <v>193</v>
      </c>
    </row>
    <row r="738" spans="1:65" s="14" customFormat="1">
      <c r="B738" s="218"/>
      <c r="C738" s="219"/>
      <c r="D738" s="209" t="s">
        <v>202</v>
      </c>
      <c r="E738" s="220" t="s">
        <v>19</v>
      </c>
      <c r="F738" s="221" t="s">
        <v>3874</v>
      </c>
      <c r="G738" s="219"/>
      <c r="H738" s="222">
        <v>11.65</v>
      </c>
      <c r="I738" s="223"/>
      <c r="J738" s="219"/>
      <c r="K738" s="219"/>
      <c r="L738" s="224"/>
      <c r="M738" s="225"/>
      <c r="N738" s="226"/>
      <c r="O738" s="226"/>
      <c r="P738" s="226"/>
      <c r="Q738" s="226"/>
      <c r="R738" s="226"/>
      <c r="S738" s="226"/>
      <c r="T738" s="227"/>
      <c r="AT738" s="228" t="s">
        <v>202</v>
      </c>
      <c r="AU738" s="228" t="s">
        <v>81</v>
      </c>
      <c r="AV738" s="14" t="s">
        <v>81</v>
      </c>
      <c r="AW738" s="14" t="s">
        <v>33</v>
      </c>
      <c r="AX738" s="14" t="s">
        <v>72</v>
      </c>
      <c r="AY738" s="228" t="s">
        <v>193</v>
      </c>
    </row>
    <row r="739" spans="1:65" s="14" customFormat="1">
      <c r="B739" s="218"/>
      <c r="C739" s="219"/>
      <c r="D739" s="209" t="s">
        <v>202</v>
      </c>
      <c r="E739" s="220" t="s">
        <v>19</v>
      </c>
      <c r="F739" s="221" t="s">
        <v>3875</v>
      </c>
      <c r="G739" s="219"/>
      <c r="H739" s="222">
        <v>9.7870000000000008</v>
      </c>
      <c r="I739" s="223"/>
      <c r="J739" s="219"/>
      <c r="K739" s="219"/>
      <c r="L739" s="224"/>
      <c r="M739" s="225"/>
      <c r="N739" s="226"/>
      <c r="O739" s="226"/>
      <c r="P739" s="226"/>
      <c r="Q739" s="226"/>
      <c r="R739" s="226"/>
      <c r="S739" s="226"/>
      <c r="T739" s="227"/>
      <c r="AT739" s="228" t="s">
        <v>202</v>
      </c>
      <c r="AU739" s="228" t="s">
        <v>81</v>
      </c>
      <c r="AV739" s="14" t="s">
        <v>81</v>
      </c>
      <c r="AW739" s="14" t="s">
        <v>33</v>
      </c>
      <c r="AX739" s="14" t="s">
        <v>72</v>
      </c>
      <c r="AY739" s="228" t="s">
        <v>193</v>
      </c>
    </row>
    <row r="740" spans="1:65" s="15" customFormat="1">
      <c r="B740" s="229"/>
      <c r="C740" s="230"/>
      <c r="D740" s="209" t="s">
        <v>202</v>
      </c>
      <c r="E740" s="231" t="s">
        <v>19</v>
      </c>
      <c r="F740" s="232" t="s">
        <v>208</v>
      </c>
      <c r="G740" s="230"/>
      <c r="H740" s="233">
        <v>43.991</v>
      </c>
      <c r="I740" s="234"/>
      <c r="J740" s="230"/>
      <c r="K740" s="230"/>
      <c r="L740" s="235"/>
      <c r="M740" s="236"/>
      <c r="N740" s="237"/>
      <c r="O740" s="237"/>
      <c r="P740" s="237"/>
      <c r="Q740" s="237"/>
      <c r="R740" s="237"/>
      <c r="S740" s="237"/>
      <c r="T740" s="238"/>
      <c r="AT740" s="239" t="s">
        <v>202</v>
      </c>
      <c r="AU740" s="239" t="s">
        <v>81</v>
      </c>
      <c r="AV740" s="15" t="s">
        <v>209</v>
      </c>
      <c r="AW740" s="15" t="s">
        <v>33</v>
      </c>
      <c r="AX740" s="15" t="s">
        <v>72</v>
      </c>
      <c r="AY740" s="239" t="s">
        <v>193</v>
      </c>
    </row>
    <row r="741" spans="1:65" s="14" customFormat="1">
      <c r="B741" s="218"/>
      <c r="C741" s="219"/>
      <c r="D741" s="209" t="s">
        <v>202</v>
      </c>
      <c r="E741" s="220" t="s">
        <v>19</v>
      </c>
      <c r="F741" s="221" t="s">
        <v>3876</v>
      </c>
      <c r="G741" s="219"/>
      <c r="H741" s="222">
        <v>16.2</v>
      </c>
      <c r="I741" s="223"/>
      <c r="J741" s="219"/>
      <c r="K741" s="219"/>
      <c r="L741" s="224"/>
      <c r="M741" s="225"/>
      <c r="N741" s="226"/>
      <c r="O741" s="226"/>
      <c r="P741" s="226"/>
      <c r="Q741" s="226"/>
      <c r="R741" s="226"/>
      <c r="S741" s="226"/>
      <c r="T741" s="227"/>
      <c r="AT741" s="228" t="s">
        <v>202</v>
      </c>
      <c r="AU741" s="228" t="s">
        <v>81</v>
      </c>
      <c r="AV741" s="14" t="s">
        <v>81</v>
      </c>
      <c r="AW741" s="14" t="s">
        <v>33</v>
      </c>
      <c r="AX741" s="14" t="s">
        <v>72</v>
      </c>
      <c r="AY741" s="228" t="s">
        <v>193</v>
      </c>
    </row>
    <row r="742" spans="1:65" s="15" customFormat="1">
      <c r="B742" s="229"/>
      <c r="C742" s="230"/>
      <c r="D742" s="209" t="s">
        <v>202</v>
      </c>
      <c r="E742" s="231" t="s">
        <v>19</v>
      </c>
      <c r="F742" s="232" t="s">
        <v>208</v>
      </c>
      <c r="G742" s="230"/>
      <c r="H742" s="233">
        <v>16.2</v>
      </c>
      <c r="I742" s="234"/>
      <c r="J742" s="230"/>
      <c r="K742" s="230"/>
      <c r="L742" s="235"/>
      <c r="M742" s="236"/>
      <c r="N742" s="237"/>
      <c r="O742" s="237"/>
      <c r="P742" s="237"/>
      <c r="Q742" s="237"/>
      <c r="R742" s="237"/>
      <c r="S742" s="237"/>
      <c r="T742" s="238"/>
      <c r="AT742" s="239" t="s">
        <v>202</v>
      </c>
      <c r="AU742" s="239" t="s">
        <v>81</v>
      </c>
      <c r="AV742" s="15" t="s">
        <v>209</v>
      </c>
      <c r="AW742" s="15" t="s">
        <v>33</v>
      </c>
      <c r="AX742" s="15" t="s">
        <v>72</v>
      </c>
      <c r="AY742" s="239" t="s">
        <v>193</v>
      </c>
    </row>
    <row r="743" spans="1:65" s="16" customFormat="1">
      <c r="B743" s="240"/>
      <c r="C743" s="241"/>
      <c r="D743" s="209" t="s">
        <v>202</v>
      </c>
      <c r="E743" s="242" t="s">
        <v>19</v>
      </c>
      <c r="F743" s="243" t="s">
        <v>211</v>
      </c>
      <c r="G743" s="241"/>
      <c r="H743" s="244">
        <v>184.33699999999999</v>
      </c>
      <c r="I743" s="245"/>
      <c r="J743" s="241"/>
      <c r="K743" s="241"/>
      <c r="L743" s="246"/>
      <c r="M743" s="247"/>
      <c r="N743" s="248"/>
      <c r="O743" s="248"/>
      <c r="P743" s="248"/>
      <c r="Q743" s="248"/>
      <c r="R743" s="248"/>
      <c r="S743" s="248"/>
      <c r="T743" s="249"/>
      <c r="AT743" s="250" t="s">
        <v>202</v>
      </c>
      <c r="AU743" s="250" t="s">
        <v>81</v>
      </c>
      <c r="AV743" s="16" t="s">
        <v>200</v>
      </c>
      <c r="AW743" s="16" t="s">
        <v>33</v>
      </c>
      <c r="AX743" s="16" t="s">
        <v>79</v>
      </c>
      <c r="AY743" s="250" t="s">
        <v>193</v>
      </c>
    </row>
    <row r="744" spans="1:65" s="2" customFormat="1" ht="16.5" customHeight="1">
      <c r="A744" s="36"/>
      <c r="B744" s="37"/>
      <c r="C744" s="194" t="s">
        <v>986</v>
      </c>
      <c r="D744" s="194" t="s">
        <v>195</v>
      </c>
      <c r="E744" s="195" t="s">
        <v>1060</v>
      </c>
      <c r="F744" s="196" t="s">
        <v>1061</v>
      </c>
      <c r="G744" s="197" t="s">
        <v>391</v>
      </c>
      <c r="H744" s="198">
        <v>21</v>
      </c>
      <c r="I744" s="199"/>
      <c r="J744" s="200">
        <f>ROUND(I744*H744,2)</f>
        <v>0</v>
      </c>
      <c r="K744" s="196" t="s">
        <v>199</v>
      </c>
      <c r="L744" s="41"/>
      <c r="M744" s="201" t="s">
        <v>19</v>
      </c>
      <c r="N744" s="202" t="s">
        <v>43</v>
      </c>
      <c r="O744" s="66"/>
      <c r="P744" s="203">
        <f>O744*H744</f>
        <v>0</v>
      </c>
      <c r="Q744" s="203">
        <v>3.0000000000000001E-5</v>
      </c>
      <c r="R744" s="203">
        <f>Q744*H744</f>
        <v>6.3000000000000003E-4</v>
      </c>
      <c r="S744" s="203">
        <v>0</v>
      </c>
      <c r="T744" s="204">
        <f>S744*H744</f>
        <v>0</v>
      </c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R744" s="205" t="s">
        <v>302</v>
      </c>
      <c r="AT744" s="205" t="s">
        <v>195</v>
      </c>
      <c r="AU744" s="205" t="s">
        <v>81</v>
      </c>
      <c r="AY744" s="19" t="s">
        <v>193</v>
      </c>
      <c r="BE744" s="206">
        <f>IF(N744="základní",J744,0)</f>
        <v>0</v>
      </c>
      <c r="BF744" s="206">
        <f>IF(N744="snížená",J744,0)</f>
        <v>0</v>
      </c>
      <c r="BG744" s="206">
        <f>IF(N744="zákl. přenesená",J744,0)</f>
        <v>0</v>
      </c>
      <c r="BH744" s="206">
        <f>IF(N744="sníž. přenesená",J744,0)</f>
        <v>0</v>
      </c>
      <c r="BI744" s="206">
        <f>IF(N744="nulová",J744,0)</f>
        <v>0</v>
      </c>
      <c r="BJ744" s="19" t="s">
        <v>79</v>
      </c>
      <c r="BK744" s="206">
        <f>ROUND(I744*H744,2)</f>
        <v>0</v>
      </c>
      <c r="BL744" s="19" t="s">
        <v>302</v>
      </c>
      <c r="BM744" s="205" t="s">
        <v>1062</v>
      </c>
    </row>
    <row r="745" spans="1:65" s="13" customFormat="1">
      <c r="B745" s="207"/>
      <c r="C745" s="208"/>
      <c r="D745" s="209" t="s">
        <v>202</v>
      </c>
      <c r="E745" s="210" t="s">
        <v>19</v>
      </c>
      <c r="F745" s="211" t="s">
        <v>339</v>
      </c>
      <c r="G745" s="208"/>
      <c r="H745" s="210" t="s">
        <v>19</v>
      </c>
      <c r="I745" s="212"/>
      <c r="J745" s="208"/>
      <c r="K745" s="208"/>
      <c r="L745" s="213"/>
      <c r="M745" s="214"/>
      <c r="N745" s="215"/>
      <c r="O745" s="215"/>
      <c r="P745" s="215"/>
      <c r="Q745" s="215"/>
      <c r="R745" s="215"/>
      <c r="S745" s="215"/>
      <c r="T745" s="216"/>
      <c r="AT745" s="217" t="s">
        <v>202</v>
      </c>
      <c r="AU745" s="217" t="s">
        <v>81</v>
      </c>
      <c r="AV745" s="13" t="s">
        <v>79</v>
      </c>
      <c r="AW745" s="13" t="s">
        <v>33</v>
      </c>
      <c r="AX745" s="13" t="s">
        <v>72</v>
      </c>
      <c r="AY745" s="217" t="s">
        <v>193</v>
      </c>
    </row>
    <row r="746" spans="1:65" s="14" customFormat="1">
      <c r="B746" s="218"/>
      <c r="C746" s="219"/>
      <c r="D746" s="209" t="s">
        <v>202</v>
      </c>
      <c r="E746" s="220" t="s">
        <v>19</v>
      </c>
      <c r="F746" s="221" t="s">
        <v>3877</v>
      </c>
      <c r="G746" s="219"/>
      <c r="H746" s="222">
        <v>2</v>
      </c>
      <c r="I746" s="223"/>
      <c r="J746" s="219"/>
      <c r="K746" s="219"/>
      <c r="L746" s="224"/>
      <c r="M746" s="225"/>
      <c r="N746" s="226"/>
      <c r="O746" s="226"/>
      <c r="P746" s="226"/>
      <c r="Q746" s="226"/>
      <c r="R746" s="226"/>
      <c r="S746" s="226"/>
      <c r="T746" s="227"/>
      <c r="AT746" s="228" t="s">
        <v>202</v>
      </c>
      <c r="AU746" s="228" t="s">
        <v>81</v>
      </c>
      <c r="AV746" s="14" t="s">
        <v>81</v>
      </c>
      <c r="AW746" s="14" t="s">
        <v>33</v>
      </c>
      <c r="AX746" s="14" t="s">
        <v>72</v>
      </c>
      <c r="AY746" s="228" t="s">
        <v>193</v>
      </c>
    </row>
    <row r="747" spans="1:65" s="14" customFormat="1">
      <c r="B747" s="218"/>
      <c r="C747" s="219"/>
      <c r="D747" s="209" t="s">
        <v>202</v>
      </c>
      <c r="E747" s="220" t="s">
        <v>19</v>
      </c>
      <c r="F747" s="221" t="s">
        <v>3878</v>
      </c>
      <c r="G747" s="219"/>
      <c r="H747" s="222">
        <v>1.6</v>
      </c>
      <c r="I747" s="223"/>
      <c r="J747" s="219"/>
      <c r="K747" s="219"/>
      <c r="L747" s="224"/>
      <c r="M747" s="225"/>
      <c r="N747" s="226"/>
      <c r="O747" s="226"/>
      <c r="P747" s="226"/>
      <c r="Q747" s="226"/>
      <c r="R747" s="226"/>
      <c r="S747" s="226"/>
      <c r="T747" s="227"/>
      <c r="AT747" s="228" t="s">
        <v>202</v>
      </c>
      <c r="AU747" s="228" t="s">
        <v>81</v>
      </c>
      <c r="AV747" s="14" t="s">
        <v>81</v>
      </c>
      <c r="AW747" s="14" t="s">
        <v>33</v>
      </c>
      <c r="AX747" s="14" t="s">
        <v>72</v>
      </c>
      <c r="AY747" s="228" t="s">
        <v>193</v>
      </c>
    </row>
    <row r="748" spans="1:65" s="14" customFormat="1">
      <c r="B748" s="218"/>
      <c r="C748" s="219"/>
      <c r="D748" s="209" t="s">
        <v>202</v>
      </c>
      <c r="E748" s="220" t="s">
        <v>19</v>
      </c>
      <c r="F748" s="221" t="s">
        <v>1065</v>
      </c>
      <c r="G748" s="219"/>
      <c r="H748" s="222">
        <v>0.8</v>
      </c>
      <c r="I748" s="223"/>
      <c r="J748" s="219"/>
      <c r="K748" s="219"/>
      <c r="L748" s="224"/>
      <c r="M748" s="225"/>
      <c r="N748" s="226"/>
      <c r="O748" s="226"/>
      <c r="P748" s="226"/>
      <c r="Q748" s="226"/>
      <c r="R748" s="226"/>
      <c r="S748" s="226"/>
      <c r="T748" s="227"/>
      <c r="AT748" s="228" t="s">
        <v>202</v>
      </c>
      <c r="AU748" s="228" t="s">
        <v>81</v>
      </c>
      <c r="AV748" s="14" t="s">
        <v>81</v>
      </c>
      <c r="AW748" s="14" t="s">
        <v>33</v>
      </c>
      <c r="AX748" s="14" t="s">
        <v>72</v>
      </c>
      <c r="AY748" s="228" t="s">
        <v>193</v>
      </c>
    </row>
    <row r="749" spans="1:65" s="14" customFormat="1">
      <c r="B749" s="218"/>
      <c r="C749" s="219"/>
      <c r="D749" s="209" t="s">
        <v>202</v>
      </c>
      <c r="E749" s="220" t="s">
        <v>19</v>
      </c>
      <c r="F749" s="221" t="s">
        <v>3879</v>
      </c>
      <c r="G749" s="219"/>
      <c r="H749" s="222">
        <v>2.2000000000000002</v>
      </c>
      <c r="I749" s="223"/>
      <c r="J749" s="219"/>
      <c r="K749" s="219"/>
      <c r="L749" s="224"/>
      <c r="M749" s="225"/>
      <c r="N749" s="226"/>
      <c r="O749" s="226"/>
      <c r="P749" s="226"/>
      <c r="Q749" s="226"/>
      <c r="R749" s="226"/>
      <c r="S749" s="226"/>
      <c r="T749" s="227"/>
      <c r="AT749" s="228" t="s">
        <v>202</v>
      </c>
      <c r="AU749" s="228" t="s">
        <v>81</v>
      </c>
      <c r="AV749" s="14" t="s">
        <v>81</v>
      </c>
      <c r="AW749" s="14" t="s">
        <v>33</v>
      </c>
      <c r="AX749" s="14" t="s">
        <v>72</v>
      </c>
      <c r="AY749" s="228" t="s">
        <v>193</v>
      </c>
    </row>
    <row r="750" spans="1:65" s="14" customFormat="1">
      <c r="B750" s="218"/>
      <c r="C750" s="219"/>
      <c r="D750" s="209" t="s">
        <v>202</v>
      </c>
      <c r="E750" s="220" t="s">
        <v>19</v>
      </c>
      <c r="F750" s="221" t="s">
        <v>3880</v>
      </c>
      <c r="G750" s="219"/>
      <c r="H750" s="222">
        <v>0.8</v>
      </c>
      <c r="I750" s="223"/>
      <c r="J750" s="219"/>
      <c r="K750" s="219"/>
      <c r="L750" s="224"/>
      <c r="M750" s="225"/>
      <c r="N750" s="226"/>
      <c r="O750" s="226"/>
      <c r="P750" s="226"/>
      <c r="Q750" s="226"/>
      <c r="R750" s="226"/>
      <c r="S750" s="226"/>
      <c r="T750" s="227"/>
      <c r="AT750" s="228" t="s">
        <v>202</v>
      </c>
      <c r="AU750" s="228" t="s">
        <v>81</v>
      </c>
      <c r="AV750" s="14" t="s">
        <v>81</v>
      </c>
      <c r="AW750" s="14" t="s">
        <v>33</v>
      </c>
      <c r="AX750" s="14" t="s">
        <v>72</v>
      </c>
      <c r="AY750" s="228" t="s">
        <v>193</v>
      </c>
    </row>
    <row r="751" spans="1:65" s="14" customFormat="1">
      <c r="B751" s="218"/>
      <c r="C751" s="219"/>
      <c r="D751" s="209" t="s">
        <v>202</v>
      </c>
      <c r="E751" s="220" t="s">
        <v>19</v>
      </c>
      <c r="F751" s="221" t="s">
        <v>1068</v>
      </c>
      <c r="G751" s="219"/>
      <c r="H751" s="222">
        <v>4.4000000000000004</v>
      </c>
      <c r="I751" s="223"/>
      <c r="J751" s="219"/>
      <c r="K751" s="219"/>
      <c r="L751" s="224"/>
      <c r="M751" s="225"/>
      <c r="N751" s="226"/>
      <c r="O751" s="226"/>
      <c r="P751" s="226"/>
      <c r="Q751" s="226"/>
      <c r="R751" s="226"/>
      <c r="S751" s="226"/>
      <c r="T751" s="227"/>
      <c r="AT751" s="228" t="s">
        <v>202</v>
      </c>
      <c r="AU751" s="228" t="s">
        <v>81</v>
      </c>
      <c r="AV751" s="14" t="s">
        <v>81</v>
      </c>
      <c r="AW751" s="14" t="s">
        <v>33</v>
      </c>
      <c r="AX751" s="14" t="s">
        <v>72</v>
      </c>
      <c r="AY751" s="228" t="s">
        <v>193</v>
      </c>
    </row>
    <row r="752" spans="1:65" s="14" customFormat="1">
      <c r="B752" s="218"/>
      <c r="C752" s="219"/>
      <c r="D752" s="209" t="s">
        <v>202</v>
      </c>
      <c r="E752" s="220" t="s">
        <v>19</v>
      </c>
      <c r="F752" s="221" t="s">
        <v>1069</v>
      </c>
      <c r="G752" s="219"/>
      <c r="H752" s="222">
        <v>0.8</v>
      </c>
      <c r="I752" s="223"/>
      <c r="J752" s="219"/>
      <c r="K752" s="219"/>
      <c r="L752" s="224"/>
      <c r="M752" s="225"/>
      <c r="N752" s="226"/>
      <c r="O752" s="226"/>
      <c r="P752" s="226"/>
      <c r="Q752" s="226"/>
      <c r="R752" s="226"/>
      <c r="S752" s="226"/>
      <c r="T752" s="227"/>
      <c r="AT752" s="228" t="s">
        <v>202</v>
      </c>
      <c r="AU752" s="228" t="s">
        <v>81</v>
      </c>
      <c r="AV752" s="14" t="s">
        <v>81</v>
      </c>
      <c r="AW752" s="14" t="s">
        <v>33</v>
      </c>
      <c r="AX752" s="14" t="s">
        <v>72</v>
      </c>
      <c r="AY752" s="228" t="s">
        <v>193</v>
      </c>
    </row>
    <row r="753" spans="1:65" s="14" customFormat="1">
      <c r="B753" s="218"/>
      <c r="C753" s="219"/>
      <c r="D753" s="209" t="s">
        <v>202</v>
      </c>
      <c r="E753" s="220" t="s">
        <v>19</v>
      </c>
      <c r="F753" s="221" t="s">
        <v>3881</v>
      </c>
      <c r="G753" s="219"/>
      <c r="H753" s="222">
        <v>1.8</v>
      </c>
      <c r="I753" s="223"/>
      <c r="J753" s="219"/>
      <c r="K753" s="219"/>
      <c r="L753" s="224"/>
      <c r="M753" s="225"/>
      <c r="N753" s="226"/>
      <c r="O753" s="226"/>
      <c r="P753" s="226"/>
      <c r="Q753" s="226"/>
      <c r="R753" s="226"/>
      <c r="S753" s="226"/>
      <c r="T753" s="227"/>
      <c r="AT753" s="228" t="s">
        <v>202</v>
      </c>
      <c r="AU753" s="228" t="s">
        <v>81</v>
      </c>
      <c r="AV753" s="14" t="s">
        <v>81</v>
      </c>
      <c r="AW753" s="14" t="s">
        <v>33</v>
      </c>
      <c r="AX753" s="14" t="s">
        <v>72</v>
      </c>
      <c r="AY753" s="228" t="s">
        <v>193</v>
      </c>
    </row>
    <row r="754" spans="1:65" s="14" customFormat="1">
      <c r="B754" s="218"/>
      <c r="C754" s="219"/>
      <c r="D754" s="209" t="s">
        <v>202</v>
      </c>
      <c r="E754" s="220" t="s">
        <v>19</v>
      </c>
      <c r="F754" s="221" t="s">
        <v>3882</v>
      </c>
      <c r="G754" s="219"/>
      <c r="H754" s="222">
        <v>1.6</v>
      </c>
      <c r="I754" s="223"/>
      <c r="J754" s="219"/>
      <c r="K754" s="219"/>
      <c r="L754" s="224"/>
      <c r="M754" s="225"/>
      <c r="N754" s="226"/>
      <c r="O754" s="226"/>
      <c r="P754" s="226"/>
      <c r="Q754" s="226"/>
      <c r="R754" s="226"/>
      <c r="S754" s="226"/>
      <c r="T754" s="227"/>
      <c r="AT754" s="228" t="s">
        <v>202</v>
      </c>
      <c r="AU754" s="228" t="s">
        <v>81</v>
      </c>
      <c r="AV754" s="14" t="s">
        <v>81</v>
      </c>
      <c r="AW754" s="14" t="s">
        <v>33</v>
      </c>
      <c r="AX754" s="14" t="s">
        <v>72</v>
      </c>
      <c r="AY754" s="228" t="s">
        <v>193</v>
      </c>
    </row>
    <row r="755" spans="1:65" s="14" customFormat="1">
      <c r="B755" s="218"/>
      <c r="C755" s="219"/>
      <c r="D755" s="209" t="s">
        <v>202</v>
      </c>
      <c r="E755" s="220" t="s">
        <v>19</v>
      </c>
      <c r="F755" s="221" t="s">
        <v>3883</v>
      </c>
      <c r="G755" s="219"/>
      <c r="H755" s="222">
        <v>0.8</v>
      </c>
      <c r="I755" s="223"/>
      <c r="J755" s="219"/>
      <c r="K755" s="219"/>
      <c r="L755" s="224"/>
      <c r="M755" s="225"/>
      <c r="N755" s="226"/>
      <c r="O755" s="226"/>
      <c r="P755" s="226"/>
      <c r="Q755" s="226"/>
      <c r="R755" s="226"/>
      <c r="S755" s="226"/>
      <c r="T755" s="227"/>
      <c r="AT755" s="228" t="s">
        <v>202</v>
      </c>
      <c r="AU755" s="228" t="s">
        <v>81</v>
      </c>
      <c r="AV755" s="14" t="s">
        <v>81</v>
      </c>
      <c r="AW755" s="14" t="s">
        <v>33</v>
      </c>
      <c r="AX755" s="14" t="s">
        <v>72</v>
      </c>
      <c r="AY755" s="228" t="s">
        <v>193</v>
      </c>
    </row>
    <row r="756" spans="1:65" s="14" customFormat="1">
      <c r="B756" s="218"/>
      <c r="C756" s="219"/>
      <c r="D756" s="209" t="s">
        <v>202</v>
      </c>
      <c r="E756" s="220" t="s">
        <v>19</v>
      </c>
      <c r="F756" s="221" t="s">
        <v>3884</v>
      </c>
      <c r="G756" s="219"/>
      <c r="H756" s="222">
        <v>0.8</v>
      </c>
      <c r="I756" s="223"/>
      <c r="J756" s="219"/>
      <c r="K756" s="219"/>
      <c r="L756" s="224"/>
      <c r="M756" s="225"/>
      <c r="N756" s="226"/>
      <c r="O756" s="226"/>
      <c r="P756" s="226"/>
      <c r="Q756" s="226"/>
      <c r="R756" s="226"/>
      <c r="S756" s="226"/>
      <c r="T756" s="227"/>
      <c r="AT756" s="228" t="s">
        <v>202</v>
      </c>
      <c r="AU756" s="228" t="s">
        <v>81</v>
      </c>
      <c r="AV756" s="14" t="s">
        <v>81</v>
      </c>
      <c r="AW756" s="14" t="s">
        <v>33</v>
      </c>
      <c r="AX756" s="14" t="s">
        <v>72</v>
      </c>
      <c r="AY756" s="228" t="s">
        <v>193</v>
      </c>
    </row>
    <row r="757" spans="1:65" s="15" customFormat="1">
      <c r="B757" s="229"/>
      <c r="C757" s="230"/>
      <c r="D757" s="209" t="s">
        <v>202</v>
      </c>
      <c r="E757" s="231" t="s">
        <v>19</v>
      </c>
      <c r="F757" s="232" t="s">
        <v>208</v>
      </c>
      <c r="G757" s="230"/>
      <c r="H757" s="233">
        <v>17.600000000000001</v>
      </c>
      <c r="I757" s="234"/>
      <c r="J757" s="230"/>
      <c r="K757" s="230"/>
      <c r="L757" s="235"/>
      <c r="M757" s="236"/>
      <c r="N757" s="237"/>
      <c r="O757" s="237"/>
      <c r="P757" s="237"/>
      <c r="Q757" s="237"/>
      <c r="R757" s="237"/>
      <c r="S757" s="237"/>
      <c r="T757" s="238"/>
      <c r="AT757" s="239" t="s">
        <v>202</v>
      </c>
      <c r="AU757" s="239" t="s">
        <v>81</v>
      </c>
      <c r="AV757" s="15" t="s">
        <v>209</v>
      </c>
      <c r="AW757" s="15" t="s">
        <v>33</v>
      </c>
      <c r="AX757" s="15" t="s">
        <v>72</v>
      </c>
      <c r="AY757" s="239" t="s">
        <v>193</v>
      </c>
    </row>
    <row r="758" spans="1:65" s="13" customFormat="1">
      <c r="B758" s="207"/>
      <c r="C758" s="208"/>
      <c r="D758" s="209" t="s">
        <v>202</v>
      </c>
      <c r="E758" s="210" t="s">
        <v>19</v>
      </c>
      <c r="F758" s="211" t="s">
        <v>345</v>
      </c>
      <c r="G758" s="208"/>
      <c r="H758" s="210" t="s">
        <v>19</v>
      </c>
      <c r="I758" s="212"/>
      <c r="J758" s="208"/>
      <c r="K758" s="208"/>
      <c r="L758" s="213"/>
      <c r="M758" s="214"/>
      <c r="N758" s="215"/>
      <c r="O758" s="215"/>
      <c r="P758" s="215"/>
      <c r="Q758" s="215"/>
      <c r="R758" s="215"/>
      <c r="S758" s="215"/>
      <c r="T758" s="216"/>
      <c r="AT758" s="217" t="s">
        <v>202</v>
      </c>
      <c r="AU758" s="217" t="s">
        <v>81</v>
      </c>
      <c r="AV758" s="13" t="s">
        <v>79</v>
      </c>
      <c r="AW758" s="13" t="s">
        <v>33</v>
      </c>
      <c r="AX758" s="13" t="s">
        <v>72</v>
      </c>
      <c r="AY758" s="217" t="s">
        <v>193</v>
      </c>
    </row>
    <row r="759" spans="1:65" s="14" customFormat="1">
      <c r="B759" s="218"/>
      <c r="C759" s="219"/>
      <c r="D759" s="209" t="s">
        <v>202</v>
      </c>
      <c r="E759" s="220" t="s">
        <v>19</v>
      </c>
      <c r="F759" s="221" t="s">
        <v>3885</v>
      </c>
      <c r="G759" s="219"/>
      <c r="H759" s="222">
        <v>3</v>
      </c>
      <c r="I759" s="223"/>
      <c r="J759" s="219"/>
      <c r="K759" s="219"/>
      <c r="L759" s="224"/>
      <c r="M759" s="225"/>
      <c r="N759" s="226"/>
      <c r="O759" s="226"/>
      <c r="P759" s="226"/>
      <c r="Q759" s="226"/>
      <c r="R759" s="226"/>
      <c r="S759" s="226"/>
      <c r="T759" s="227"/>
      <c r="AT759" s="228" t="s">
        <v>202</v>
      </c>
      <c r="AU759" s="228" t="s">
        <v>81</v>
      </c>
      <c r="AV759" s="14" t="s">
        <v>81</v>
      </c>
      <c r="AW759" s="14" t="s">
        <v>33</v>
      </c>
      <c r="AX759" s="14" t="s">
        <v>72</v>
      </c>
      <c r="AY759" s="228" t="s">
        <v>193</v>
      </c>
    </row>
    <row r="760" spans="1:65" s="14" customFormat="1">
      <c r="B760" s="218"/>
      <c r="C760" s="219"/>
      <c r="D760" s="209" t="s">
        <v>202</v>
      </c>
      <c r="E760" s="220" t="s">
        <v>19</v>
      </c>
      <c r="F760" s="221" t="s">
        <v>3886</v>
      </c>
      <c r="G760" s="219"/>
      <c r="H760" s="222">
        <v>0.4</v>
      </c>
      <c r="I760" s="223"/>
      <c r="J760" s="219"/>
      <c r="K760" s="219"/>
      <c r="L760" s="224"/>
      <c r="M760" s="225"/>
      <c r="N760" s="226"/>
      <c r="O760" s="226"/>
      <c r="P760" s="226"/>
      <c r="Q760" s="226"/>
      <c r="R760" s="226"/>
      <c r="S760" s="226"/>
      <c r="T760" s="227"/>
      <c r="AT760" s="228" t="s">
        <v>202</v>
      </c>
      <c r="AU760" s="228" t="s">
        <v>81</v>
      </c>
      <c r="AV760" s="14" t="s">
        <v>81</v>
      </c>
      <c r="AW760" s="14" t="s">
        <v>33</v>
      </c>
      <c r="AX760" s="14" t="s">
        <v>72</v>
      </c>
      <c r="AY760" s="228" t="s">
        <v>193</v>
      </c>
    </row>
    <row r="761" spans="1:65" s="15" customFormat="1">
      <c r="B761" s="229"/>
      <c r="C761" s="230"/>
      <c r="D761" s="209" t="s">
        <v>202</v>
      </c>
      <c r="E761" s="231" t="s">
        <v>19</v>
      </c>
      <c r="F761" s="232" t="s">
        <v>208</v>
      </c>
      <c r="G761" s="230"/>
      <c r="H761" s="233">
        <v>3.4</v>
      </c>
      <c r="I761" s="234"/>
      <c r="J761" s="230"/>
      <c r="K761" s="230"/>
      <c r="L761" s="235"/>
      <c r="M761" s="236"/>
      <c r="N761" s="237"/>
      <c r="O761" s="237"/>
      <c r="P761" s="237"/>
      <c r="Q761" s="237"/>
      <c r="R761" s="237"/>
      <c r="S761" s="237"/>
      <c r="T761" s="238"/>
      <c r="AT761" s="239" t="s">
        <v>202</v>
      </c>
      <c r="AU761" s="239" t="s">
        <v>81</v>
      </c>
      <c r="AV761" s="15" t="s">
        <v>209</v>
      </c>
      <c r="AW761" s="15" t="s">
        <v>33</v>
      </c>
      <c r="AX761" s="15" t="s">
        <v>72</v>
      </c>
      <c r="AY761" s="239" t="s">
        <v>193</v>
      </c>
    </row>
    <row r="762" spans="1:65" s="16" customFormat="1">
      <c r="B762" s="240"/>
      <c r="C762" s="241"/>
      <c r="D762" s="209" t="s">
        <v>202</v>
      </c>
      <c r="E762" s="242" t="s">
        <v>19</v>
      </c>
      <c r="F762" s="243" t="s">
        <v>211</v>
      </c>
      <c r="G762" s="241"/>
      <c r="H762" s="244">
        <v>21</v>
      </c>
      <c r="I762" s="245"/>
      <c r="J762" s="241"/>
      <c r="K762" s="241"/>
      <c r="L762" s="246"/>
      <c r="M762" s="247"/>
      <c r="N762" s="248"/>
      <c r="O762" s="248"/>
      <c r="P762" s="248"/>
      <c r="Q762" s="248"/>
      <c r="R762" s="248"/>
      <c r="S762" s="248"/>
      <c r="T762" s="249"/>
      <c r="AT762" s="250" t="s">
        <v>202</v>
      </c>
      <c r="AU762" s="250" t="s">
        <v>81</v>
      </c>
      <c r="AV762" s="16" t="s">
        <v>200</v>
      </c>
      <c r="AW762" s="16" t="s">
        <v>33</v>
      </c>
      <c r="AX762" s="16" t="s">
        <v>79</v>
      </c>
      <c r="AY762" s="250" t="s">
        <v>193</v>
      </c>
    </row>
    <row r="763" spans="1:65" s="2" customFormat="1" ht="21.75" customHeight="1">
      <c r="A763" s="36"/>
      <c r="B763" s="37"/>
      <c r="C763" s="194" t="s">
        <v>991</v>
      </c>
      <c r="D763" s="194" t="s">
        <v>195</v>
      </c>
      <c r="E763" s="195" t="s">
        <v>1075</v>
      </c>
      <c r="F763" s="196" t="s">
        <v>1076</v>
      </c>
      <c r="G763" s="197" t="s">
        <v>266</v>
      </c>
      <c r="H763" s="198">
        <v>2.2709999999999999</v>
      </c>
      <c r="I763" s="199"/>
      <c r="J763" s="200">
        <f>ROUND(I763*H763,2)</f>
        <v>0</v>
      </c>
      <c r="K763" s="196" t="s">
        <v>199</v>
      </c>
      <c r="L763" s="41"/>
      <c r="M763" s="201" t="s">
        <v>19</v>
      </c>
      <c r="N763" s="202" t="s">
        <v>43</v>
      </c>
      <c r="O763" s="66"/>
      <c r="P763" s="203">
        <f>O763*H763</f>
        <v>0</v>
      </c>
      <c r="Q763" s="203">
        <v>0</v>
      </c>
      <c r="R763" s="203">
        <f>Q763*H763</f>
        <v>0</v>
      </c>
      <c r="S763" s="203">
        <v>0</v>
      </c>
      <c r="T763" s="204">
        <f>S763*H763</f>
        <v>0</v>
      </c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R763" s="205" t="s">
        <v>302</v>
      </c>
      <c r="AT763" s="205" t="s">
        <v>195</v>
      </c>
      <c r="AU763" s="205" t="s">
        <v>81</v>
      </c>
      <c r="AY763" s="19" t="s">
        <v>193</v>
      </c>
      <c r="BE763" s="206">
        <f>IF(N763="základní",J763,0)</f>
        <v>0</v>
      </c>
      <c r="BF763" s="206">
        <f>IF(N763="snížená",J763,0)</f>
        <v>0</v>
      </c>
      <c r="BG763" s="206">
        <f>IF(N763="zákl. přenesená",J763,0)</f>
        <v>0</v>
      </c>
      <c r="BH763" s="206">
        <f>IF(N763="sníž. přenesená",J763,0)</f>
        <v>0</v>
      </c>
      <c r="BI763" s="206">
        <f>IF(N763="nulová",J763,0)</f>
        <v>0</v>
      </c>
      <c r="BJ763" s="19" t="s">
        <v>79</v>
      </c>
      <c r="BK763" s="206">
        <f>ROUND(I763*H763,2)</f>
        <v>0</v>
      </c>
      <c r="BL763" s="19" t="s">
        <v>302</v>
      </c>
      <c r="BM763" s="205" t="s">
        <v>1077</v>
      </c>
    </row>
    <row r="764" spans="1:65" s="12" customFormat="1" ht="22.9" customHeight="1">
      <c r="B764" s="178"/>
      <c r="C764" s="179"/>
      <c r="D764" s="180" t="s">
        <v>71</v>
      </c>
      <c r="E764" s="192" t="s">
        <v>1152</v>
      </c>
      <c r="F764" s="192" t="s">
        <v>1153</v>
      </c>
      <c r="G764" s="179"/>
      <c r="H764" s="179"/>
      <c r="I764" s="182"/>
      <c r="J764" s="193">
        <f>BK764</f>
        <v>0</v>
      </c>
      <c r="K764" s="179"/>
      <c r="L764" s="184"/>
      <c r="M764" s="185"/>
      <c r="N764" s="186"/>
      <c r="O764" s="186"/>
      <c r="P764" s="187">
        <f>SUM(P765:P820)</f>
        <v>0</v>
      </c>
      <c r="Q764" s="186"/>
      <c r="R764" s="187">
        <f>SUM(R765:R820)</f>
        <v>4.01689601</v>
      </c>
      <c r="S764" s="186"/>
      <c r="T764" s="188">
        <f>SUM(T765:T820)</f>
        <v>0</v>
      </c>
      <c r="AR764" s="189" t="s">
        <v>81</v>
      </c>
      <c r="AT764" s="190" t="s">
        <v>71</v>
      </c>
      <c r="AU764" s="190" t="s">
        <v>79</v>
      </c>
      <c r="AY764" s="189" t="s">
        <v>193</v>
      </c>
      <c r="BK764" s="191">
        <f>SUM(BK765:BK820)</f>
        <v>0</v>
      </c>
    </row>
    <row r="765" spans="1:65" s="2" customFormat="1" ht="21.75" customHeight="1">
      <c r="A765" s="36"/>
      <c r="B765" s="37"/>
      <c r="C765" s="194" t="s">
        <v>994</v>
      </c>
      <c r="D765" s="194" t="s">
        <v>195</v>
      </c>
      <c r="E765" s="195" t="s">
        <v>1155</v>
      </c>
      <c r="F765" s="196" t="s">
        <v>1156</v>
      </c>
      <c r="G765" s="197" t="s">
        <v>305</v>
      </c>
      <c r="H765" s="198">
        <v>559.678</v>
      </c>
      <c r="I765" s="199"/>
      <c r="J765" s="200">
        <f>ROUND(I765*H765,2)</f>
        <v>0</v>
      </c>
      <c r="K765" s="196" t="s">
        <v>199</v>
      </c>
      <c r="L765" s="41"/>
      <c r="M765" s="201" t="s">
        <v>19</v>
      </c>
      <c r="N765" s="202" t="s">
        <v>43</v>
      </c>
      <c r="O765" s="66"/>
      <c r="P765" s="203">
        <f>O765*H765</f>
        <v>0</v>
      </c>
      <c r="Q765" s="203">
        <v>2.9999999999999997E-4</v>
      </c>
      <c r="R765" s="203">
        <f>Q765*H765</f>
        <v>0.16790339999999998</v>
      </c>
      <c r="S765" s="203">
        <v>0</v>
      </c>
      <c r="T765" s="204">
        <f>S765*H765</f>
        <v>0</v>
      </c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R765" s="205" t="s">
        <v>302</v>
      </c>
      <c r="AT765" s="205" t="s">
        <v>195</v>
      </c>
      <c r="AU765" s="205" t="s">
        <v>81</v>
      </c>
      <c r="AY765" s="19" t="s">
        <v>193</v>
      </c>
      <c r="BE765" s="206">
        <f>IF(N765="základní",J765,0)</f>
        <v>0</v>
      </c>
      <c r="BF765" s="206">
        <f>IF(N765="snížená",J765,0)</f>
        <v>0</v>
      </c>
      <c r="BG765" s="206">
        <f>IF(N765="zákl. přenesená",J765,0)</f>
        <v>0</v>
      </c>
      <c r="BH765" s="206">
        <f>IF(N765="sníž. přenesená",J765,0)</f>
        <v>0</v>
      </c>
      <c r="BI765" s="206">
        <f>IF(N765="nulová",J765,0)</f>
        <v>0</v>
      </c>
      <c r="BJ765" s="19" t="s">
        <v>79</v>
      </c>
      <c r="BK765" s="206">
        <f>ROUND(I765*H765,2)</f>
        <v>0</v>
      </c>
      <c r="BL765" s="19" t="s">
        <v>302</v>
      </c>
      <c r="BM765" s="205" t="s">
        <v>1157</v>
      </c>
    </row>
    <row r="766" spans="1:65" s="13" customFormat="1">
      <c r="B766" s="207"/>
      <c r="C766" s="208"/>
      <c r="D766" s="209" t="s">
        <v>202</v>
      </c>
      <c r="E766" s="210" t="s">
        <v>19</v>
      </c>
      <c r="F766" s="211" t="s">
        <v>1158</v>
      </c>
      <c r="G766" s="208"/>
      <c r="H766" s="210" t="s">
        <v>19</v>
      </c>
      <c r="I766" s="212"/>
      <c r="J766" s="208"/>
      <c r="K766" s="208"/>
      <c r="L766" s="213"/>
      <c r="M766" s="214"/>
      <c r="N766" s="215"/>
      <c r="O766" s="215"/>
      <c r="P766" s="215"/>
      <c r="Q766" s="215"/>
      <c r="R766" s="215"/>
      <c r="S766" s="215"/>
      <c r="T766" s="216"/>
      <c r="AT766" s="217" t="s">
        <v>202</v>
      </c>
      <c r="AU766" s="217" t="s">
        <v>81</v>
      </c>
      <c r="AV766" s="13" t="s">
        <v>79</v>
      </c>
      <c r="AW766" s="13" t="s">
        <v>33</v>
      </c>
      <c r="AX766" s="13" t="s">
        <v>72</v>
      </c>
      <c r="AY766" s="217" t="s">
        <v>193</v>
      </c>
    </row>
    <row r="767" spans="1:65" s="13" customFormat="1">
      <c r="B767" s="207"/>
      <c r="C767" s="208"/>
      <c r="D767" s="209" t="s">
        <v>202</v>
      </c>
      <c r="E767" s="210" t="s">
        <v>19</v>
      </c>
      <c r="F767" s="211" t="s">
        <v>1159</v>
      </c>
      <c r="G767" s="208"/>
      <c r="H767" s="210" t="s">
        <v>19</v>
      </c>
      <c r="I767" s="212"/>
      <c r="J767" s="208"/>
      <c r="K767" s="208"/>
      <c r="L767" s="213"/>
      <c r="M767" s="214"/>
      <c r="N767" s="215"/>
      <c r="O767" s="215"/>
      <c r="P767" s="215"/>
      <c r="Q767" s="215"/>
      <c r="R767" s="215"/>
      <c r="S767" s="215"/>
      <c r="T767" s="216"/>
      <c r="AT767" s="217" t="s">
        <v>202</v>
      </c>
      <c r="AU767" s="217" t="s">
        <v>81</v>
      </c>
      <c r="AV767" s="13" t="s">
        <v>79</v>
      </c>
      <c r="AW767" s="13" t="s">
        <v>33</v>
      </c>
      <c r="AX767" s="13" t="s">
        <v>72</v>
      </c>
      <c r="AY767" s="217" t="s">
        <v>193</v>
      </c>
    </row>
    <row r="768" spans="1:65" s="14" customFormat="1">
      <c r="B768" s="218"/>
      <c r="C768" s="219"/>
      <c r="D768" s="209" t="s">
        <v>202</v>
      </c>
      <c r="E768" s="220" t="s">
        <v>19</v>
      </c>
      <c r="F768" s="221" t="s">
        <v>3887</v>
      </c>
      <c r="G768" s="219"/>
      <c r="H768" s="222">
        <v>107.8</v>
      </c>
      <c r="I768" s="223"/>
      <c r="J768" s="219"/>
      <c r="K768" s="219"/>
      <c r="L768" s="224"/>
      <c r="M768" s="225"/>
      <c r="N768" s="226"/>
      <c r="O768" s="226"/>
      <c r="P768" s="226"/>
      <c r="Q768" s="226"/>
      <c r="R768" s="226"/>
      <c r="S768" s="226"/>
      <c r="T768" s="227"/>
      <c r="AT768" s="228" t="s">
        <v>202</v>
      </c>
      <c r="AU768" s="228" t="s">
        <v>81</v>
      </c>
      <c r="AV768" s="14" t="s">
        <v>81</v>
      </c>
      <c r="AW768" s="14" t="s">
        <v>33</v>
      </c>
      <c r="AX768" s="14" t="s">
        <v>72</v>
      </c>
      <c r="AY768" s="228" t="s">
        <v>193</v>
      </c>
    </row>
    <row r="769" spans="1:65" s="13" customFormat="1">
      <c r="B769" s="207"/>
      <c r="C769" s="208"/>
      <c r="D769" s="209" t="s">
        <v>202</v>
      </c>
      <c r="E769" s="210" t="s">
        <v>19</v>
      </c>
      <c r="F769" s="211" t="s">
        <v>1161</v>
      </c>
      <c r="G769" s="208"/>
      <c r="H769" s="210" t="s">
        <v>19</v>
      </c>
      <c r="I769" s="212"/>
      <c r="J769" s="208"/>
      <c r="K769" s="208"/>
      <c r="L769" s="213"/>
      <c r="M769" s="214"/>
      <c r="N769" s="215"/>
      <c r="O769" s="215"/>
      <c r="P769" s="215"/>
      <c r="Q769" s="215"/>
      <c r="R769" s="215"/>
      <c r="S769" s="215"/>
      <c r="T769" s="216"/>
      <c r="AT769" s="217" t="s">
        <v>202</v>
      </c>
      <c r="AU769" s="217" t="s">
        <v>81</v>
      </c>
      <c r="AV769" s="13" t="s">
        <v>79</v>
      </c>
      <c r="AW769" s="13" t="s">
        <v>33</v>
      </c>
      <c r="AX769" s="13" t="s">
        <v>72</v>
      </c>
      <c r="AY769" s="217" t="s">
        <v>193</v>
      </c>
    </row>
    <row r="770" spans="1:65" s="14" customFormat="1">
      <c r="B770" s="218"/>
      <c r="C770" s="219"/>
      <c r="D770" s="209" t="s">
        <v>202</v>
      </c>
      <c r="E770" s="220" t="s">
        <v>19</v>
      </c>
      <c r="F770" s="221" t="s">
        <v>3888</v>
      </c>
      <c r="G770" s="219"/>
      <c r="H770" s="222">
        <v>92.12</v>
      </c>
      <c r="I770" s="223"/>
      <c r="J770" s="219"/>
      <c r="K770" s="219"/>
      <c r="L770" s="224"/>
      <c r="M770" s="225"/>
      <c r="N770" s="226"/>
      <c r="O770" s="226"/>
      <c r="P770" s="226"/>
      <c r="Q770" s="226"/>
      <c r="R770" s="226"/>
      <c r="S770" s="226"/>
      <c r="T770" s="227"/>
      <c r="AT770" s="228" t="s">
        <v>202</v>
      </c>
      <c r="AU770" s="228" t="s">
        <v>81</v>
      </c>
      <c r="AV770" s="14" t="s">
        <v>81</v>
      </c>
      <c r="AW770" s="14" t="s">
        <v>33</v>
      </c>
      <c r="AX770" s="14" t="s">
        <v>72</v>
      </c>
      <c r="AY770" s="228" t="s">
        <v>193</v>
      </c>
    </row>
    <row r="771" spans="1:65" s="15" customFormat="1">
      <c r="B771" s="229"/>
      <c r="C771" s="230"/>
      <c r="D771" s="209" t="s">
        <v>202</v>
      </c>
      <c r="E771" s="231" t="s">
        <v>19</v>
      </c>
      <c r="F771" s="232" t="s">
        <v>208</v>
      </c>
      <c r="G771" s="230"/>
      <c r="H771" s="233">
        <v>199.92</v>
      </c>
      <c r="I771" s="234"/>
      <c r="J771" s="230"/>
      <c r="K771" s="230"/>
      <c r="L771" s="235"/>
      <c r="M771" s="236"/>
      <c r="N771" s="237"/>
      <c r="O771" s="237"/>
      <c r="P771" s="237"/>
      <c r="Q771" s="237"/>
      <c r="R771" s="237"/>
      <c r="S771" s="237"/>
      <c r="T771" s="238"/>
      <c r="AT771" s="239" t="s">
        <v>202</v>
      </c>
      <c r="AU771" s="239" t="s">
        <v>81</v>
      </c>
      <c r="AV771" s="15" t="s">
        <v>209</v>
      </c>
      <c r="AW771" s="15" t="s">
        <v>33</v>
      </c>
      <c r="AX771" s="15" t="s">
        <v>72</v>
      </c>
      <c r="AY771" s="239" t="s">
        <v>193</v>
      </c>
    </row>
    <row r="772" spans="1:65" s="13" customFormat="1">
      <c r="B772" s="207"/>
      <c r="C772" s="208"/>
      <c r="D772" s="209" t="s">
        <v>202</v>
      </c>
      <c r="E772" s="210" t="s">
        <v>19</v>
      </c>
      <c r="F772" s="211" t="s">
        <v>3889</v>
      </c>
      <c r="G772" s="208"/>
      <c r="H772" s="210" t="s">
        <v>19</v>
      </c>
      <c r="I772" s="212"/>
      <c r="J772" s="208"/>
      <c r="K772" s="208"/>
      <c r="L772" s="213"/>
      <c r="M772" s="214"/>
      <c r="N772" s="215"/>
      <c r="O772" s="215"/>
      <c r="P772" s="215"/>
      <c r="Q772" s="215"/>
      <c r="R772" s="215"/>
      <c r="S772" s="215"/>
      <c r="T772" s="216"/>
      <c r="AT772" s="217" t="s">
        <v>202</v>
      </c>
      <c r="AU772" s="217" t="s">
        <v>81</v>
      </c>
      <c r="AV772" s="13" t="s">
        <v>79</v>
      </c>
      <c r="AW772" s="13" t="s">
        <v>33</v>
      </c>
      <c r="AX772" s="13" t="s">
        <v>72</v>
      </c>
      <c r="AY772" s="217" t="s">
        <v>193</v>
      </c>
    </row>
    <row r="773" spans="1:65" s="13" customFormat="1">
      <c r="B773" s="207"/>
      <c r="C773" s="208"/>
      <c r="D773" s="209" t="s">
        <v>202</v>
      </c>
      <c r="E773" s="210" t="s">
        <v>19</v>
      </c>
      <c r="F773" s="211" t="s">
        <v>1159</v>
      </c>
      <c r="G773" s="208"/>
      <c r="H773" s="210" t="s">
        <v>19</v>
      </c>
      <c r="I773" s="212"/>
      <c r="J773" s="208"/>
      <c r="K773" s="208"/>
      <c r="L773" s="213"/>
      <c r="M773" s="214"/>
      <c r="N773" s="215"/>
      <c r="O773" s="215"/>
      <c r="P773" s="215"/>
      <c r="Q773" s="215"/>
      <c r="R773" s="215"/>
      <c r="S773" s="215"/>
      <c r="T773" s="216"/>
      <c r="AT773" s="217" t="s">
        <v>202</v>
      </c>
      <c r="AU773" s="217" t="s">
        <v>81</v>
      </c>
      <c r="AV773" s="13" t="s">
        <v>79</v>
      </c>
      <c r="AW773" s="13" t="s">
        <v>33</v>
      </c>
      <c r="AX773" s="13" t="s">
        <v>72</v>
      </c>
      <c r="AY773" s="217" t="s">
        <v>193</v>
      </c>
    </row>
    <row r="774" spans="1:65" s="14" customFormat="1">
      <c r="B774" s="218"/>
      <c r="C774" s="219"/>
      <c r="D774" s="209" t="s">
        <v>202</v>
      </c>
      <c r="E774" s="220" t="s">
        <v>19</v>
      </c>
      <c r="F774" s="221" t="s">
        <v>3890</v>
      </c>
      <c r="G774" s="219"/>
      <c r="H774" s="222">
        <v>185.75899999999999</v>
      </c>
      <c r="I774" s="223"/>
      <c r="J774" s="219"/>
      <c r="K774" s="219"/>
      <c r="L774" s="224"/>
      <c r="M774" s="225"/>
      <c r="N774" s="226"/>
      <c r="O774" s="226"/>
      <c r="P774" s="226"/>
      <c r="Q774" s="226"/>
      <c r="R774" s="226"/>
      <c r="S774" s="226"/>
      <c r="T774" s="227"/>
      <c r="AT774" s="228" t="s">
        <v>202</v>
      </c>
      <c r="AU774" s="228" t="s">
        <v>81</v>
      </c>
      <c r="AV774" s="14" t="s">
        <v>81</v>
      </c>
      <c r="AW774" s="14" t="s">
        <v>33</v>
      </c>
      <c r="AX774" s="14" t="s">
        <v>72</v>
      </c>
      <c r="AY774" s="228" t="s">
        <v>193</v>
      </c>
    </row>
    <row r="775" spans="1:65" s="13" customFormat="1">
      <c r="B775" s="207"/>
      <c r="C775" s="208"/>
      <c r="D775" s="209" t="s">
        <v>202</v>
      </c>
      <c r="E775" s="210" t="s">
        <v>19</v>
      </c>
      <c r="F775" s="211" t="s">
        <v>1165</v>
      </c>
      <c r="G775" s="208"/>
      <c r="H775" s="210" t="s">
        <v>19</v>
      </c>
      <c r="I775" s="212"/>
      <c r="J775" s="208"/>
      <c r="K775" s="208"/>
      <c r="L775" s="213"/>
      <c r="M775" s="214"/>
      <c r="N775" s="215"/>
      <c r="O775" s="215"/>
      <c r="P775" s="215"/>
      <c r="Q775" s="215"/>
      <c r="R775" s="215"/>
      <c r="S775" s="215"/>
      <c r="T775" s="216"/>
      <c r="AT775" s="217" t="s">
        <v>202</v>
      </c>
      <c r="AU775" s="217" t="s">
        <v>81</v>
      </c>
      <c r="AV775" s="13" t="s">
        <v>79</v>
      </c>
      <c r="AW775" s="13" t="s">
        <v>33</v>
      </c>
      <c r="AX775" s="13" t="s">
        <v>72</v>
      </c>
      <c r="AY775" s="217" t="s">
        <v>193</v>
      </c>
    </row>
    <row r="776" spans="1:65" s="14" customFormat="1">
      <c r="B776" s="218"/>
      <c r="C776" s="219"/>
      <c r="D776" s="209" t="s">
        <v>202</v>
      </c>
      <c r="E776" s="220" t="s">
        <v>19</v>
      </c>
      <c r="F776" s="221" t="s">
        <v>3891</v>
      </c>
      <c r="G776" s="219"/>
      <c r="H776" s="222">
        <v>173.999</v>
      </c>
      <c r="I776" s="223"/>
      <c r="J776" s="219"/>
      <c r="K776" s="219"/>
      <c r="L776" s="224"/>
      <c r="M776" s="225"/>
      <c r="N776" s="226"/>
      <c r="O776" s="226"/>
      <c r="P776" s="226"/>
      <c r="Q776" s="226"/>
      <c r="R776" s="226"/>
      <c r="S776" s="226"/>
      <c r="T776" s="227"/>
      <c r="AT776" s="228" t="s">
        <v>202</v>
      </c>
      <c r="AU776" s="228" t="s">
        <v>81</v>
      </c>
      <c r="AV776" s="14" t="s">
        <v>81</v>
      </c>
      <c r="AW776" s="14" t="s">
        <v>33</v>
      </c>
      <c r="AX776" s="14" t="s">
        <v>72</v>
      </c>
      <c r="AY776" s="228" t="s">
        <v>193</v>
      </c>
    </row>
    <row r="777" spans="1:65" s="15" customFormat="1">
      <c r="B777" s="229"/>
      <c r="C777" s="230"/>
      <c r="D777" s="209" t="s">
        <v>202</v>
      </c>
      <c r="E777" s="231" t="s">
        <v>19</v>
      </c>
      <c r="F777" s="232" t="s">
        <v>208</v>
      </c>
      <c r="G777" s="230"/>
      <c r="H777" s="233">
        <v>359.75799999999998</v>
      </c>
      <c r="I777" s="234"/>
      <c r="J777" s="230"/>
      <c r="K777" s="230"/>
      <c r="L777" s="235"/>
      <c r="M777" s="236"/>
      <c r="N777" s="237"/>
      <c r="O777" s="237"/>
      <c r="P777" s="237"/>
      <c r="Q777" s="237"/>
      <c r="R777" s="237"/>
      <c r="S777" s="237"/>
      <c r="T777" s="238"/>
      <c r="AT777" s="239" t="s">
        <v>202</v>
      </c>
      <c r="AU777" s="239" t="s">
        <v>81</v>
      </c>
      <c r="AV777" s="15" t="s">
        <v>209</v>
      </c>
      <c r="AW777" s="15" t="s">
        <v>33</v>
      </c>
      <c r="AX777" s="15" t="s">
        <v>72</v>
      </c>
      <c r="AY777" s="239" t="s">
        <v>193</v>
      </c>
    </row>
    <row r="778" spans="1:65" s="16" customFormat="1">
      <c r="B778" s="240"/>
      <c r="C778" s="241"/>
      <c r="D778" s="209" t="s">
        <v>202</v>
      </c>
      <c r="E778" s="242" t="s">
        <v>19</v>
      </c>
      <c r="F778" s="243" t="s">
        <v>211</v>
      </c>
      <c r="G778" s="241"/>
      <c r="H778" s="244">
        <v>559.678</v>
      </c>
      <c r="I778" s="245"/>
      <c r="J778" s="241"/>
      <c r="K778" s="241"/>
      <c r="L778" s="246"/>
      <c r="M778" s="247"/>
      <c r="N778" s="248"/>
      <c r="O778" s="248"/>
      <c r="P778" s="248"/>
      <c r="Q778" s="248"/>
      <c r="R778" s="248"/>
      <c r="S778" s="248"/>
      <c r="T778" s="249"/>
      <c r="AT778" s="250" t="s">
        <v>202</v>
      </c>
      <c r="AU778" s="250" t="s">
        <v>81</v>
      </c>
      <c r="AV778" s="16" t="s">
        <v>200</v>
      </c>
      <c r="AW778" s="16" t="s">
        <v>33</v>
      </c>
      <c r="AX778" s="16" t="s">
        <v>79</v>
      </c>
      <c r="AY778" s="250" t="s">
        <v>193</v>
      </c>
    </row>
    <row r="779" spans="1:65" s="2" customFormat="1" ht="16.5" customHeight="1">
      <c r="A779" s="36"/>
      <c r="B779" s="37"/>
      <c r="C779" s="251" t="s">
        <v>999</v>
      </c>
      <c r="D779" s="251" t="s">
        <v>451</v>
      </c>
      <c r="E779" s="252" t="s">
        <v>1168</v>
      </c>
      <c r="F779" s="253" t="s">
        <v>1169</v>
      </c>
      <c r="G779" s="254" t="s">
        <v>305</v>
      </c>
      <c r="H779" s="255">
        <v>96.725999999999999</v>
      </c>
      <c r="I779" s="256"/>
      <c r="J779" s="257">
        <f>ROUND(I779*H779,2)</f>
        <v>0</v>
      </c>
      <c r="K779" s="253" t="s">
        <v>199</v>
      </c>
      <c r="L779" s="258"/>
      <c r="M779" s="259" t="s">
        <v>19</v>
      </c>
      <c r="N779" s="260" t="s">
        <v>43</v>
      </c>
      <c r="O779" s="66"/>
      <c r="P779" s="203">
        <f>O779*H779</f>
        <v>0</v>
      </c>
      <c r="Q779" s="203">
        <v>4.1999999999999997E-3</v>
      </c>
      <c r="R779" s="203">
        <f>Q779*H779</f>
        <v>0.40624919999999998</v>
      </c>
      <c r="S779" s="203">
        <v>0</v>
      </c>
      <c r="T779" s="204">
        <f>S779*H779</f>
        <v>0</v>
      </c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R779" s="205" t="s">
        <v>404</v>
      </c>
      <c r="AT779" s="205" t="s">
        <v>451</v>
      </c>
      <c r="AU779" s="205" t="s">
        <v>81</v>
      </c>
      <c r="AY779" s="19" t="s">
        <v>193</v>
      </c>
      <c r="BE779" s="206">
        <f>IF(N779="základní",J779,0)</f>
        <v>0</v>
      </c>
      <c r="BF779" s="206">
        <f>IF(N779="snížená",J779,0)</f>
        <v>0</v>
      </c>
      <c r="BG779" s="206">
        <f>IF(N779="zákl. přenesená",J779,0)</f>
        <v>0</v>
      </c>
      <c r="BH779" s="206">
        <f>IF(N779="sníž. přenesená",J779,0)</f>
        <v>0</v>
      </c>
      <c r="BI779" s="206">
        <f>IF(N779="nulová",J779,0)</f>
        <v>0</v>
      </c>
      <c r="BJ779" s="19" t="s">
        <v>79</v>
      </c>
      <c r="BK779" s="206">
        <f>ROUND(I779*H779,2)</f>
        <v>0</v>
      </c>
      <c r="BL779" s="19" t="s">
        <v>302</v>
      </c>
      <c r="BM779" s="205" t="s">
        <v>1170</v>
      </c>
    </row>
    <row r="780" spans="1:65" s="14" customFormat="1">
      <c r="B780" s="218"/>
      <c r="C780" s="219"/>
      <c r="D780" s="209" t="s">
        <v>202</v>
      </c>
      <c r="E780" s="219"/>
      <c r="F780" s="221" t="s">
        <v>3892</v>
      </c>
      <c r="G780" s="219"/>
      <c r="H780" s="222">
        <v>96.725999999999999</v>
      </c>
      <c r="I780" s="223"/>
      <c r="J780" s="219"/>
      <c r="K780" s="219"/>
      <c r="L780" s="224"/>
      <c r="M780" s="225"/>
      <c r="N780" s="226"/>
      <c r="O780" s="226"/>
      <c r="P780" s="226"/>
      <c r="Q780" s="226"/>
      <c r="R780" s="226"/>
      <c r="S780" s="226"/>
      <c r="T780" s="227"/>
      <c r="AT780" s="228" t="s">
        <v>202</v>
      </c>
      <c r="AU780" s="228" t="s">
        <v>81</v>
      </c>
      <c r="AV780" s="14" t="s">
        <v>81</v>
      </c>
      <c r="AW780" s="14" t="s">
        <v>4</v>
      </c>
      <c r="AX780" s="14" t="s">
        <v>79</v>
      </c>
      <c r="AY780" s="228" t="s">
        <v>193</v>
      </c>
    </row>
    <row r="781" spans="1:65" s="2" customFormat="1" ht="16.5" customHeight="1">
      <c r="A781" s="36"/>
      <c r="B781" s="37"/>
      <c r="C781" s="251" t="s">
        <v>1013</v>
      </c>
      <c r="D781" s="251" t="s">
        <v>451</v>
      </c>
      <c r="E781" s="252" t="s">
        <v>1173</v>
      </c>
      <c r="F781" s="253" t="s">
        <v>1174</v>
      </c>
      <c r="G781" s="254" t="s">
        <v>305</v>
      </c>
      <c r="H781" s="255">
        <v>182.69900000000001</v>
      </c>
      <c r="I781" s="256"/>
      <c r="J781" s="257">
        <f>ROUND(I781*H781,2)</f>
        <v>0</v>
      </c>
      <c r="K781" s="253" t="s">
        <v>199</v>
      </c>
      <c r="L781" s="258"/>
      <c r="M781" s="259" t="s">
        <v>19</v>
      </c>
      <c r="N781" s="260" t="s">
        <v>43</v>
      </c>
      <c r="O781" s="66"/>
      <c r="P781" s="203">
        <f>O781*H781</f>
        <v>0</v>
      </c>
      <c r="Q781" s="203">
        <v>3.5000000000000001E-3</v>
      </c>
      <c r="R781" s="203">
        <f>Q781*H781</f>
        <v>0.63944650000000003</v>
      </c>
      <c r="S781" s="203">
        <v>0</v>
      </c>
      <c r="T781" s="204">
        <f>S781*H781</f>
        <v>0</v>
      </c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R781" s="205" t="s">
        <v>404</v>
      </c>
      <c r="AT781" s="205" t="s">
        <v>451</v>
      </c>
      <c r="AU781" s="205" t="s">
        <v>81</v>
      </c>
      <c r="AY781" s="19" t="s">
        <v>193</v>
      </c>
      <c r="BE781" s="206">
        <f>IF(N781="základní",J781,0)</f>
        <v>0</v>
      </c>
      <c r="BF781" s="206">
        <f>IF(N781="snížená",J781,0)</f>
        <v>0</v>
      </c>
      <c r="BG781" s="206">
        <f>IF(N781="zákl. přenesená",J781,0)</f>
        <v>0</v>
      </c>
      <c r="BH781" s="206">
        <f>IF(N781="sníž. přenesená",J781,0)</f>
        <v>0</v>
      </c>
      <c r="BI781" s="206">
        <f>IF(N781="nulová",J781,0)</f>
        <v>0</v>
      </c>
      <c r="BJ781" s="19" t="s">
        <v>79</v>
      </c>
      <c r="BK781" s="206">
        <f>ROUND(I781*H781,2)</f>
        <v>0</v>
      </c>
      <c r="BL781" s="19" t="s">
        <v>302</v>
      </c>
      <c r="BM781" s="205" t="s">
        <v>1175</v>
      </c>
    </row>
    <row r="782" spans="1:65" s="14" customFormat="1">
      <c r="B782" s="218"/>
      <c r="C782" s="219"/>
      <c r="D782" s="209" t="s">
        <v>202</v>
      </c>
      <c r="E782" s="219"/>
      <c r="F782" s="221" t="s">
        <v>3893</v>
      </c>
      <c r="G782" s="219"/>
      <c r="H782" s="222">
        <v>182.69900000000001</v>
      </c>
      <c r="I782" s="223"/>
      <c r="J782" s="219"/>
      <c r="K782" s="219"/>
      <c r="L782" s="224"/>
      <c r="M782" s="225"/>
      <c r="N782" s="226"/>
      <c r="O782" s="226"/>
      <c r="P782" s="226"/>
      <c r="Q782" s="226"/>
      <c r="R782" s="226"/>
      <c r="S782" s="226"/>
      <c r="T782" s="227"/>
      <c r="AT782" s="228" t="s">
        <v>202</v>
      </c>
      <c r="AU782" s="228" t="s">
        <v>81</v>
      </c>
      <c r="AV782" s="14" t="s">
        <v>81</v>
      </c>
      <c r="AW782" s="14" t="s">
        <v>4</v>
      </c>
      <c r="AX782" s="14" t="s">
        <v>79</v>
      </c>
      <c r="AY782" s="228" t="s">
        <v>193</v>
      </c>
    </row>
    <row r="783" spans="1:65" s="2" customFormat="1" ht="16.5" customHeight="1">
      <c r="A783" s="36"/>
      <c r="B783" s="37"/>
      <c r="C783" s="251" t="s">
        <v>1028</v>
      </c>
      <c r="D783" s="251" t="s">
        <v>451</v>
      </c>
      <c r="E783" s="252" t="s">
        <v>1178</v>
      </c>
      <c r="F783" s="253" t="s">
        <v>1179</v>
      </c>
      <c r="G783" s="254" t="s">
        <v>305</v>
      </c>
      <c r="H783" s="255">
        <v>308.23700000000002</v>
      </c>
      <c r="I783" s="256"/>
      <c r="J783" s="257">
        <f>ROUND(I783*H783,2)</f>
        <v>0</v>
      </c>
      <c r="K783" s="253" t="s">
        <v>199</v>
      </c>
      <c r="L783" s="258"/>
      <c r="M783" s="259" t="s">
        <v>19</v>
      </c>
      <c r="N783" s="260" t="s">
        <v>43</v>
      </c>
      <c r="O783" s="66"/>
      <c r="P783" s="203">
        <f>O783*H783</f>
        <v>0</v>
      </c>
      <c r="Q783" s="203">
        <v>5.7999999999999996E-3</v>
      </c>
      <c r="R783" s="203">
        <f>Q783*H783</f>
        <v>1.7877746000000001</v>
      </c>
      <c r="S783" s="203">
        <v>0</v>
      </c>
      <c r="T783" s="204">
        <f>S783*H783</f>
        <v>0</v>
      </c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R783" s="205" t="s">
        <v>404</v>
      </c>
      <c r="AT783" s="205" t="s">
        <v>451</v>
      </c>
      <c r="AU783" s="205" t="s">
        <v>81</v>
      </c>
      <c r="AY783" s="19" t="s">
        <v>193</v>
      </c>
      <c r="BE783" s="206">
        <f>IF(N783="základní",J783,0)</f>
        <v>0</v>
      </c>
      <c r="BF783" s="206">
        <f>IF(N783="snížená",J783,0)</f>
        <v>0</v>
      </c>
      <c r="BG783" s="206">
        <f>IF(N783="zákl. přenesená",J783,0)</f>
        <v>0</v>
      </c>
      <c r="BH783" s="206">
        <f>IF(N783="sníž. přenesená",J783,0)</f>
        <v>0</v>
      </c>
      <c r="BI783" s="206">
        <f>IF(N783="nulová",J783,0)</f>
        <v>0</v>
      </c>
      <c r="BJ783" s="19" t="s">
        <v>79</v>
      </c>
      <c r="BK783" s="206">
        <f>ROUND(I783*H783,2)</f>
        <v>0</v>
      </c>
      <c r="BL783" s="19" t="s">
        <v>302</v>
      </c>
      <c r="BM783" s="205" t="s">
        <v>1180</v>
      </c>
    </row>
    <row r="784" spans="1:65" s="14" customFormat="1">
      <c r="B784" s="218"/>
      <c r="C784" s="219"/>
      <c r="D784" s="209" t="s">
        <v>202</v>
      </c>
      <c r="E784" s="219"/>
      <c r="F784" s="221" t="s">
        <v>3894</v>
      </c>
      <c r="G784" s="219"/>
      <c r="H784" s="222">
        <v>308.23700000000002</v>
      </c>
      <c r="I784" s="223"/>
      <c r="J784" s="219"/>
      <c r="K784" s="219"/>
      <c r="L784" s="224"/>
      <c r="M784" s="225"/>
      <c r="N784" s="226"/>
      <c r="O784" s="226"/>
      <c r="P784" s="226"/>
      <c r="Q784" s="226"/>
      <c r="R784" s="226"/>
      <c r="S784" s="226"/>
      <c r="T784" s="227"/>
      <c r="AT784" s="228" t="s">
        <v>202</v>
      </c>
      <c r="AU784" s="228" t="s">
        <v>81</v>
      </c>
      <c r="AV784" s="14" t="s">
        <v>81</v>
      </c>
      <c r="AW784" s="14" t="s">
        <v>4</v>
      </c>
      <c r="AX784" s="14" t="s">
        <v>79</v>
      </c>
      <c r="AY784" s="228" t="s">
        <v>193</v>
      </c>
    </row>
    <row r="785" spans="1:65" s="2" customFormat="1" ht="21.75" customHeight="1">
      <c r="A785" s="36"/>
      <c r="B785" s="37"/>
      <c r="C785" s="194" t="s">
        <v>1033</v>
      </c>
      <c r="D785" s="194" t="s">
        <v>195</v>
      </c>
      <c r="E785" s="195" t="s">
        <v>3895</v>
      </c>
      <c r="F785" s="196" t="s">
        <v>3896</v>
      </c>
      <c r="G785" s="197" t="s">
        <v>305</v>
      </c>
      <c r="H785" s="198">
        <v>71.563000000000002</v>
      </c>
      <c r="I785" s="199"/>
      <c r="J785" s="200">
        <f>ROUND(I785*H785,2)</f>
        <v>0</v>
      </c>
      <c r="K785" s="196" t="s">
        <v>199</v>
      </c>
      <c r="L785" s="41"/>
      <c r="M785" s="201" t="s">
        <v>19</v>
      </c>
      <c r="N785" s="202" t="s">
        <v>43</v>
      </c>
      <c r="O785" s="66"/>
      <c r="P785" s="203">
        <f>O785*H785</f>
        <v>0</v>
      </c>
      <c r="Q785" s="203">
        <v>0</v>
      </c>
      <c r="R785" s="203">
        <f>Q785*H785</f>
        <v>0</v>
      </c>
      <c r="S785" s="203">
        <v>0</v>
      </c>
      <c r="T785" s="204">
        <f>S785*H785</f>
        <v>0</v>
      </c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R785" s="205" t="s">
        <v>302</v>
      </c>
      <c r="AT785" s="205" t="s">
        <v>195</v>
      </c>
      <c r="AU785" s="205" t="s">
        <v>81</v>
      </c>
      <c r="AY785" s="19" t="s">
        <v>193</v>
      </c>
      <c r="BE785" s="206">
        <f>IF(N785="základní",J785,0)</f>
        <v>0</v>
      </c>
      <c r="BF785" s="206">
        <f>IF(N785="snížená",J785,0)</f>
        <v>0</v>
      </c>
      <c r="BG785" s="206">
        <f>IF(N785="zákl. přenesená",J785,0)</f>
        <v>0</v>
      </c>
      <c r="BH785" s="206">
        <f>IF(N785="sníž. přenesená",J785,0)</f>
        <v>0</v>
      </c>
      <c r="BI785" s="206">
        <f>IF(N785="nulová",J785,0)</f>
        <v>0</v>
      </c>
      <c r="BJ785" s="19" t="s">
        <v>79</v>
      </c>
      <c r="BK785" s="206">
        <f>ROUND(I785*H785,2)</f>
        <v>0</v>
      </c>
      <c r="BL785" s="19" t="s">
        <v>302</v>
      </c>
      <c r="BM785" s="205" t="s">
        <v>3897</v>
      </c>
    </row>
    <row r="786" spans="1:65" s="13" customFormat="1">
      <c r="B786" s="207"/>
      <c r="C786" s="208"/>
      <c r="D786" s="209" t="s">
        <v>202</v>
      </c>
      <c r="E786" s="210" t="s">
        <v>19</v>
      </c>
      <c r="F786" s="211" t="s">
        <v>3898</v>
      </c>
      <c r="G786" s="208"/>
      <c r="H786" s="210" t="s">
        <v>19</v>
      </c>
      <c r="I786" s="212"/>
      <c r="J786" s="208"/>
      <c r="K786" s="208"/>
      <c r="L786" s="213"/>
      <c r="M786" s="214"/>
      <c r="N786" s="215"/>
      <c r="O786" s="215"/>
      <c r="P786" s="215"/>
      <c r="Q786" s="215"/>
      <c r="R786" s="215"/>
      <c r="S786" s="215"/>
      <c r="T786" s="216"/>
      <c r="AT786" s="217" t="s">
        <v>202</v>
      </c>
      <c r="AU786" s="217" t="s">
        <v>81</v>
      </c>
      <c r="AV786" s="13" t="s">
        <v>79</v>
      </c>
      <c r="AW786" s="13" t="s">
        <v>33</v>
      </c>
      <c r="AX786" s="13" t="s">
        <v>72</v>
      </c>
      <c r="AY786" s="217" t="s">
        <v>193</v>
      </c>
    </row>
    <row r="787" spans="1:65" s="14" customFormat="1">
      <c r="B787" s="218"/>
      <c r="C787" s="219"/>
      <c r="D787" s="209" t="s">
        <v>202</v>
      </c>
      <c r="E787" s="220" t="s">
        <v>19</v>
      </c>
      <c r="F787" s="221" t="s">
        <v>3899</v>
      </c>
      <c r="G787" s="219"/>
      <c r="H787" s="222">
        <v>71.563000000000002</v>
      </c>
      <c r="I787" s="223"/>
      <c r="J787" s="219"/>
      <c r="K787" s="219"/>
      <c r="L787" s="224"/>
      <c r="M787" s="225"/>
      <c r="N787" s="226"/>
      <c r="O787" s="226"/>
      <c r="P787" s="226"/>
      <c r="Q787" s="226"/>
      <c r="R787" s="226"/>
      <c r="S787" s="226"/>
      <c r="T787" s="227"/>
      <c r="AT787" s="228" t="s">
        <v>202</v>
      </c>
      <c r="AU787" s="228" t="s">
        <v>81</v>
      </c>
      <c r="AV787" s="14" t="s">
        <v>81</v>
      </c>
      <c r="AW787" s="14" t="s">
        <v>33</v>
      </c>
      <c r="AX787" s="14" t="s">
        <v>72</v>
      </c>
      <c r="AY787" s="228" t="s">
        <v>193</v>
      </c>
    </row>
    <row r="788" spans="1:65" s="15" customFormat="1">
      <c r="B788" s="229"/>
      <c r="C788" s="230"/>
      <c r="D788" s="209" t="s">
        <v>202</v>
      </c>
      <c r="E788" s="231" t="s">
        <v>19</v>
      </c>
      <c r="F788" s="232" t="s">
        <v>208</v>
      </c>
      <c r="G788" s="230"/>
      <c r="H788" s="233">
        <v>71.563000000000002</v>
      </c>
      <c r="I788" s="234"/>
      <c r="J788" s="230"/>
      <c r="K788" s="230"/>
      <c r="L788" s="235"/>
      <c r="M788" s="236"/>
      <c r="N788" s="237"/>
      <c r="O788" s="237"/>
      <c r="P788" s="237"/>
      <c r="Q788" s="237"/>
      <c r="R788" s="237"/>
      <c r="S788" s="237"/>
      <c r="T788" s="238"/>
      <c r="AT788" s="239" t="s">
        <v>202</v>
      </c>
      <c r="AU788" s="239" t="s">
        <v>81</v>
      </c>
      <c r="AV788" s="15" t="s">
        <v>209</v>
      </c>
      <c r="AW788" s="15" t="s">
        <v>33</v>
      </c>
      <c r="AX788" s="15" t="s">
        <v>79</v>
      </c>
      <c r="AY788" s="239" t="s">
        <v>193</v>
      </c>
    </row>
    <row r="789" spans="1:65" s="2" customFormat="1" ht="16.5" customHeight="1">
      <c r="A789" s="36"/>
      <c r="B789" s="37"/>
      <c r="C789" s="251" t="s">
        <v>1059</v>
      </c>
      <c r="D789" s="251" t="s">
        <v>451</v>
      </c>
      <c r="E789" s="252" t="s">
        <v>3900</v>
      </c>
      <c r="F789" s="253" t="s">
        <v>3901</v>
      </c>
      <c r="G789" s="254" t="s">
        <v>305</v>
      </c>
      <c r="H789" s="255">
        <v>75.141000000000005</v>
      </c>
      <c r="I789" s="256"/>
      <c r="J789" s="257">
        <f>ROUND(I789*H789,2)</f>
        <v>0</v>
      </c>
      <c r="K789" s="253" t="s">
        <v>199</v>
      </c>
      <c r="L789" s="258"/>
      <c r="M789" s="259" t="s">
        <v>19</v>
      </c>
      <c r="N789" s="260" t="s">
        <v>43</v>
      </c>
      <c r="O789" s="66"/>
      <c r="P789" s="203">
        <f>O789*H789</f>
        <v>0</v>
      </c>
      <c r="Q789" s="203">
        <v>1.1999999999999999E-3</v>
      </c>
      <c r="R789" s="203">
        <f>Q789*H789</f>
        <v>9.0169200000000005E-2</v>
      </c>
      <c r="S789" s="203">
        <v>0</v>
      </c>
      <c r="T789" s="204">
        <f>S789*H789</f>
        <v>0</v>
      </c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R789" s="205" t="s">
        <v>404</v>
      </c>
      <c r="AT789" s="205" t="s">
        <v>451</v>
      </c>
      <c r="AU789" s="205" t="s">
        <v>81</v>
      </c>
      <c r="AY789" s="19" t="s">
        <v>193</v>
      </c>
      <c r="BE789" s="206">
        <f>IF(N789="základní",J789,0)</f>
        <v>0</v>
      </c>
      <c r="BF789" s="206">
        <f>IF(N789="snížená",J789,0)</f>
        <v>0</v>
      </c>
      <c r="BG789" s="206">
        <f>IF(N789="zákl. přenesená",J789,0)</f>
        <v>0</v>
      </c>
      <c r="BH789" s="206">
        <f>IF(N789="sníž. přenesená",J789,0)</f>
        <v>0</v>
      </c>
      <c r="BI789" s="206">
        <f>IF(N789="nulová",J789,0)</f>
        <v>0</v>
      </c>
      <c r="BJ789" s="19" t="s">
        <v>79</v>
      </c>
      <c r="BK789" s="206">
        <f>ROUND(I789*H789,2)</f>
        <v>0</v>
      </c>
      <c r="BL789" s="19" t="s">
        <v>302</v>
      </c>
      <c r="BM789" s="205" t="s">
        <v>3902</v>
      </c>
    </row>
    <row r="790" spans="1:65" s="14" customFormat="1">
      <c r="B790" s="218"/>
      <c r="C790" s="219"/>
      <c r="D790" s="209" t="s">
        <v>202</v>
      </c>
      <c r="E790" s="219"/>
      <c r="F790" s="221" t="s">
        <v>3903</v>
      </c>
      <c r="G790" s="219"/>
      <c r="H790" s="222">
        <v>75.141000000000005</v>
      </c>
      <c r="I790" s="223"/>
      <c r="J790" s="219"/>
      <c r="K790" s="219"/>
      <c r="L790" s="224"/>
      <c r="M790" s="225"/>
      <c r="N790" s="226"/>
      <c r="O790" s="226"/>
      <c r="P790" s="226"/>
      <c r="Q790" s="226"/>
      <c r="R790" s="226"/>
      <c r="S790" s="226"/>
      <c r="T790" s="227"/>
      <c r="AT790" s="228" t="s">
        <v>202</v>
      </c>
      <c r="AU790" s="228" t="s">
        <v>81</v>
      </c>
      <c r="AV790" s="14" t="s">
        <v>81</v>
      </c>
      <c r="AW790" s="14" t="s">
        <v>4</v>
      </c>
      <c r="AX790" s="14" t="s">
        <v>79</v>
      </c>
      <c r="AY790" s="228" t="s">
        <v>193</v>
      </c>
    </row>
    <row r="791" spans="1:65" s="2" customFormat="1" ht="21.75" customHeight="1">
      <c r="A791" s="36"/>
      <c r="B791" s="37"/>
      <c r="C791" s="194" t="s">
        <v>1074</v>
      </c>
      <c r="D791" s="194" t="s">
        <v>195</v>
      </c>
      <c r="E791" s="195" t="s">
        <v>1183</v>
      </c>
      <c r="F791" s="196" t="s">
        <v>1184</v>
      </c>
      <c r="G791" s="197" t="s">
        <v>305</v>
      </c>
      <c r="H791" s="198">
        <v>226.298</v>
      </c>
      <c r="I791" s="199"/>
      <c r="J791" s="200">
        <f>ROUND(I791*H791,2)</f>
        <v>0</v>
      </c>
      <c r="K791" s="196" t="s">
        <v>199</v>
      </c>
      <c r="L791" s="41"/>
      <c r="M791" s="201" t="s">
        <v>19</v>
      </c>
      <c r="N791" s="202" t="s">
        <v>43</v>
      </c>
      <c r="O791" s="66"/>
      <c r="P791" s="203">
        <f>O791*H791</f>
        <v>0</v>
      </c>
      <c r="Q791" s="203">
        <v>0</v>
      </c>
      <c r="R791" s="203">
        <f>Q791*H791</f>
        <v>0</v>
      </c>
      <c r="S791" s="203">
        <v>0</v>
      </c>
      <c r="T791" s="204">
        <f>S791*H791</f>
        <v>0</v>
      </c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R791" s="205" t="s">
        <v>302</v>
      </c>
      <c r="AT791" s="205" t="s">
        <v>195</v>
      </c>
      <c r="AU791" s="205" t="s">
        <v>81</v>
      </c>
      <c r="AY791" s="19" t="s">
        <v>193</v>
      </c>
      <c r="BE791" s="206">
        <f>IF(N791="základní",J791,0)</f>
        <v>0</v>
      </c>
      <c r="BF791" s="206">
        <f>IF(N791="snížená",J791,0)</f>
        <v>0</v>
      </c>
      <c r="BG791" s="206">
        <f>IF(N791="zákl. přenesená",J791,0)</f>
        <v>0</v>
      </c>
      <c r="BH791" s="206">
        <f>IF(N791="sníž. přenesená",J791,0)</f>
        <v>0</v>
      </c>
      <c r="BI791" s="206">
        <f>IF(N791="nulová",J791,0)</f>
        <v>0</v>
      </c>
      <c r="BJ791" s="19" t="s">
        <v>79</v>
      </c>
      <c r="BK791" s="206">
        <f>ROUND(I791*H791,2)</f>
        <v>0</v>
      </c>
      <c r="BL791" s="19" t="s">
        <v>302</v>
      </c>
      <c r="BM791" s="205" t="s">
        <v>1185</v>
      </c>
    </row>
    <row r="792" spans="1:65" s="13" customFormat="1">
      <c r="B792" s="207"/>
      <c r="C792" s="208"/>
      <c r="D792" s="209" t="s">
        <v>202</v>
      </c>
      <c r="E792" s="210" t="s">
        <v>19</v>
      </c>
      <c r="F792" s="211" t="s">
        <v>3904</v>
      </c>
      <c r="G792" s="208"/>
      <c r="H792" s="210" t="s">
        <v>19</v>
      </c>
      <c r="I792" s="212"/>
      <c r="J792" s="208"/>
      <c r="K792" s="208"/>
      <c r="L792" s="213"/>
      <c r="M792" s="214"/>
      <c r="N792" s="215"/>
      <c r="O792" s="215"/>
      <c r="P792" s="215"/>
      <c r="Q792" s="215"/>
      <c r="R792" s="215"/>
      <c r="S792" s="215"/>
      <c r="T792" s="216"/>
      <c r="AT792" s="217" t="s">
        <v>202</v>
      </c>
      <c r="AU792" s="217" t="s">
        <v>81</v>
      </c>
      <c r="AV792" s="13" t="s">
        <v>79</v>
      </c>
      <c r="AW792" s="13" t="s">
        <v>33</v>
      </c>
      <c r="AX792" s="13" t="s">
        <v>72</v>
      </c>
      <c r="AY792" s="217" t="s">
        <v>193</v>
      </c>
    </row>
    <row r="793" spans="1:65" s="14" customFormat="1">
      <c r="B793" s="218"/>
      <c r="C793" s="219"/>
      <c r="D793" s="209" t="s">
        <v>202</v>
      </c>
      <c r="E793" s="220" t="s">
        <v>19</v>
      </c>
      <c r="F793" s="221" t="s">
        <v>3779</v>
      </c>
      <c r="G793" s="219"/>
      <c r="H793" s="222">
        <v>133.28299999999999</v>
      </c>
      <c r="I793" s="223"/>
      <c r="J793" s="219"/>
      <c r="K793" s="219"/>
      <c r="L793" s="224"/>
      <c r="M793" s="225"/>
      <c r="N793" s="226"/>
      <c r="O793" s="226"/>
      <c r="P793" s="226"/>
      <c r="Q793" s="226"/>
      <c r="R793" s="226"/>
      <c r="S793" s="226"/>
      <c r="T793" s="227"/>
      <c r="AT793" s="228" t="s">
        <v>202</v>
      </c>
      <c r="AU793" s="228" t="s">
        <v>81</v>
      </c>
      <c r="AV793" s="14" t="s">
        <v>81</v>
      </c>
      <c r="AW793" s="14" t="s">
        <v>33</v>
      </c>
      <c r="AX793" s="14" t="s">
        <v>72</v>
      </c>
      <c r="AY793" s="228" t="s">
        <v>193</v>
      </c>
    </row>
    <row r="794" spans="1:65" s="13" customFormat="1">
      <c r="B794" s="207"/>
      <c r="C794" s="208"/>
      <c r="D794" s="209" t="s">
        <v>202</v>
      </c>
      <c r="E794" s="210" t="s">
        <v>19</v>
      </c>
      <c r="F794" s="211" t="s">
        <v>1186</v>
      </c>
      <c r="G794" s="208"/>
      <c r="H794" s="210" t="s">
        <v>19</v>
      </c>
      <c r="I794" s="212"/>
      <c r="J794" s="208"/>
      <c r="K794" s="208"/>
      <c r="L794" s="213"/>
      <c r="M794" s="214"/>
      <c r="N794" s="215"/>
      <c r="O794" s="215"/>
      <c r="P794" s="215"/>
      <c r="Q794" s="215"/>
      <c r="R794" s="215"/>
      <c r="S794" s="215"/>
      <c r="T794" s="216"/>
      <c r="AT794" s="217" t="s">
        <v>202</v>
      </c>
      <c r="AU794" s="217" t="s">
        <v>81</v>
      </c>
      <c r="AV794" s="13" t="s">
        <v>79</v>
      </c>
      <c r="AW794" s="13" t="s">
        <v>33</v>
      </c>
      <c r="AX794" s="13" t="s">
        <v>72</v>
      </c>
      <c r="AY794" s="217" t="s">
        <v>193</v>
      </c>
    </row>
    <row r="795" spans="1:65" s="14" customFormat="1">
      <c r="B795" s="218"/>
      <c r="C795" s="219"/>
      <c r="D795" s="209" t="s">
        <v>202</v>
      </c>
      <c r="E795" s="220" t="s">
        <v>19</v>
      </c>
      <c r="F795" s="221" t="s">
        <v>3777</v>
      </c>
      <c r="G795" s="219"/>
      <c r="H795" s="222">
        <v>93.015000000000001</v>
      </c>
      <c r="I795" s="223"/>
      <c r="J795" s="219"/>
      <c r="K795" s="219"/>
      <c r="L795" s="224"/>
      <c r="M795" s="225"/>
      <c r="N795" s="226"/>
      <c r="O795" s="226"/>
      <c r="P795" s="226"/>
      <c r="Q795" s="226"/>
      <c r="R795" s="226"/>
      <c r="S795" s="226"/>
      <c r="T795" s="227"/>
      <c r="AT795" s="228" t="s">
        <v>202</v>
      </c>
      <c r="AU795" s="228" t="s">
        <v>81</v>
      </c>
      <c r="AV795" s="14" t="s">
        <v>81</v>
      </c>
      <c r="AW795" s="14" t="s">
        <v>33</v>
      </c>
      <c r="AX795" s="14" t="s">
        <v>72</v>
      </c>
      <c r="AY795" s="228" t="s">
        <v>193</v>
      </c>
    </row>
    <row r="796" spans="1:65" s="15" customFormat="1">
      <c r="B796" s="229"/>
      <c r="C796" s="230"/>
      <c r="D796" s="209" t="s">
        <v>202</v>
      </c>
      <c r="E796" s="231" t="s">
        <v>19</v>
      </c>
      <c r="F796" s="232" t="s">
        <v>208</v>
      </c>
      <c r="G796" s="230"/>
      <c r="H796" s="233">
        <v>226.298</v>
      </c>
      <c r="I796" s="234"/>
      <c r="J796" s="230"/>
      <c r="K796" s="230"/>
      <c r="L796" s="235"/>
      <c r="M796" s="236"/>
      <c r="N796" s="237"/>
      <c r="O796" s="237"/>
      <c r="P796" s="237"/>
      <c r="Q796" s="237"/>
      <c r="R796" s="237"/>
      <c r="S796" s="237"/>
      <c r="T796" s="238"/>
      <c r="AT796" s="239" t="s">
        <v>202</v>
      </c>
      <c r="AU796" s="239" t="s">
        <v>81</v>
      </c>
      <c r="AV796" s="15" t="s">
        <v>209</v>
      </c>
      <c r="AW796" s="15" t="s">
        <v>33</v>
      </c>
      <c r="AX796" s="15" t="s">
        <v>79</v>
      </c>
      <c r="AY796" s="239" t="s">
        <v>193</v>
      </c>
    </row>
    <row r="797" spans="1:65" s="2" customFormat="1" ht="16.5" customHeight="1">
      <c r="A797" s="36"/>
      <c r="B797" s="37"/>
      <c r="C797" s="251" t="s">
        <v>1080</v>
      </c>
      <c r="D797" s="251" t="s">
        <v>451</v>
      </c>
      <c r="E797" s="252" t="s">
        <v>1188</v>
      </c>
      <c r="F797" s="253" t="s">
        <v>1189</v>
      </c>
      <c r="G797" s="254" t="s">
        <v>305</v>
      </c>
      <c r="H797" s="255">
        <v>237.613</v>
      </c>
      <c r="I797" s="256"/>
      <c r="J797" s="257">
        <f>ROUND(I797*H797,2)</f>
        <v>0</v>
      </c>
      <c r="K797" s="253" t="s">
        <v>199</v>
      </c>
      <c r="L797" s="258"/>
      <c r="M797" s="259" t="s">
        <v>19</v>
      </c>
      <c r="N797" s="260" t="s">
        <v>43</v>
      </c>
      <c r="O797" s="66"/>
      <c r="P797" s="203">
        <f>O797*H797</f>
        <v>0</v>
      </c>
      <c r="Q797" s="203">
        <v>1.5E-3</v>
      </c>
      <c r="R797" s="203">
        <f>Q797*H797</f>
        <v>0.3564195</v>
      </c>
      <c r="S797" s="203">
        <v>0</v>
      </c>
      <c r="T797" s="204">
        <f>S797*H797</f>
        <v>0</v>
      </c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R797" s="205" t="s">
        <v>404</v>
      </c>
      <c r="AT797" s="205" t="s">
        <v>451</v>
      </c>
      <c r="AU797" s="205" t="s">
        <v>81</v>
      </c>
      <c r="AY797" s="19" t="s">
        <v>193</v>
      </c>
      <c r="BE797" s="206">
        <f>IF(N797="základní",J797,0)</f>
        <v>0</v>
      </c>
      <c r="BF797" s="206">
        <f>IF(N797="snížená",J797,0)</f>
        <v>0</v>
      </c>
      <c r="BG797" s="206">
        <f>IF(N797="zákl. přenesená",J797,0)</f>
        <v>0</v>
      </c>
      <c r="BH797" s="206">
        <f>IF(N797="sníž. přenesená",J797,0)</f>
        <v>0</v>
      </c>
      <c r="BI797" s="206">
        <f>IF(N797="nulová",J797,0)</f>
        <v>0</v>
      </c>
      <c r="BJ797" s="19" t="s">
        <v>79</v>
      </c>
      <c r="BK797" s="206">
        <f>ROUND(I797*H797,2)</f>
        <v>0</v>
      </c>
      <c r="BL797" s="19" t="s">
        <v>302</v>
      </c>
      <c r="BM797" s="205" t="s">
        <v>1190</v>
      </c>
    </row>
    <row r="798" spans="1:65" s="14" customFormat="1">
      <c r="B798" s="218"/>
      <c r="C798" s="219"/>
      <c r="D798" s="209" t="s">
        <v>202</v>
      </c>
      <c r="E798" s="219"/>
      <c r="F798" s="221" t="s">
        <v>3905</v>
      </c>
      <c r="G798" s="219"/>
      <c r="H798" s="222">
        <v>237.613</v>
      </c>
      <c r="I798" s="223"/>
      <c r="J798" s="219"/>
      <c r="K798" s="219"/>
      <c r="L798" s="224"/>
      <c r="M798" s="225"/>
      <c r="N798" s="226"/>
      <c r="O798" s="226"/>
      <c r="P798" s="226"/>
      <c r="Q798" s="226"/>
      <c r="R798" s="226"/>
      <c r="S798" s="226"/>
      <c r="T798" s="227"/>
      <c r="AT798" s="228" t="s">
        <v>202</v>
      </c>
      <c r="AU798" s="228" t="s">
        <v>81</v>
      </c>
      <c r="AV798" s="14" t="s">
        <v>81</v>
      </c>
      <c r="AW798" s="14" t="s">
        <v>4</v>
      </c>
      <c r="AX798" s="14" t="s">
        <v>79</v>
      </c>
      <c r="AY798" s="228" t="s">
        <v>193</v>
      </c>
    </row>
    <row r="799" spans="1:65" s="2" customFormat="1" ht="16.5" customHeight="1">
      <c r="A799" s="36"/>
      <c r="B799" s="37"/>
      <c r="C799" s="251" t="s">
        <v>1086</v>
      </c>
      <c r="D799" s="251" t="s">
        <v>451</v>
      </c>
      <c r="E799" s="252" t="s">
        <v>3906</v>
      </c>
      <c r="F799" s="253" t="s">
        <v>3907</v>
      </c>
      <c r="G799" s="254" t="s">
        <v>305</v>
      </c>
      <c r="H799" s="255">
        <v>139.947</v>
      </c>
      <c r="I799" s="256"/>
      <c r="J799" s="257">
        <f>ROUND(I799*H799,2)</f>
        <v>0</v>
      </c>
      <c r="K799" s="253" t="s">
        <v>199</v>
      </c>
      <c r="L799" s="258"/>
      <c r="M799" s="259" t="s">
        <v>19</v>
      </c>
      <c r="N799" s="260" t="s">
        <v>43</v>
      </c>
      <c r="O799" s="66"/>
      <c r="P799" s="203">
        <f>O799*H799</f>
        <v>0</v>
      </c>
      <c r="Q799" s="203">
        <v>1.8E-3</v>
      </c>
      <c r="R799" s="203">
        <f>Q799*H799</f>
        <v>0.25190459999999998</v>
      </c>
      <c r="S799" s="203">
        <v>0</v>
      </c>
      <c r="T799" s="204">
        <f>S799*H799</f>
        <v>0</v>
      </c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R799" s="205" t="s">
        <v>404</v>
      </c>
      <c r="AT799" s="205" t="s">
        <v>451</v>
      </c>
      <c r="AU799" s="205" t="s">
        <v>81</v>
      </c>
      <c r="AY799" s="19" t="s">
        <v>193</v>
      </c>
      <c r="BE799" s="206">
        <f>IF(N799="základní",J799,0)</f>
        <v>0</v>
      </c>
      <c r="BF799" s="206">
        <f>IF(N799="snížená",J799,0)</f>
        <v>0</v>
      </c>
      <c r="BG799" s="206">
        <f>IF(N799="zákl. přenesená",J799,0)</f>
        <v>0</v>
      </c>
      <c r="BH799" s="206">
        <f>IF(N799="sníž. přenesená",J799,0)</f>
        <v>0</v>
      </c>
      <c r="BI799" s="206">
        <f>IF(N799="nulová",J799,0)</f>
        <v>0</v>
      </c>
      <c r="BJ799" s="19" t="s">
        <v>79</v>
      </c>
      <c r="BK799" s="206">
        <f>ROUND(I799*H799,2)</f>
        <v>0</v>
      </c>
      <c r="BL799" s="19" t="s">
        <v>302</v>
      </c>
      <c r="BM799" s="205" t="s">
        <v>3908</v>
      </c>
    </row>
    <row r="800" spans="1:65" s="14" customFormat="1">
      <c r="B800" s="218"/>
      <c r="C800" s="219"/>
      <c r="D800" s="209" t="s">
        <v>202</v>
      </c>
      <c r="E800" s="219"/>
      <c r="F800" s="221" t="s">
        <v>3909</v>
      </c>
      <c r="G800" s="219"/>
      <c r="H800" s="222">
        <v>139.947</v>
      </c>
      <c r="I800" s="223"/>
      <c r="J800" s="219"/>
      <c r="K800" s="219"/>
      <c r="L800" s="224"/>
      <c r="M800" s="225"/>
      <c r="N800" s="226"/>
      <c r="O800" s="226"/>
      <c r="P800" s="226"/>
      <c r="Q800" s="226"/>
      <c r="R800" s="226"/>
      <c r="S800" s="226"/>
      <c r="T800" s="227"/>
      <c r="AT800" s="228" t="s">
        <v>202</v>
      </c>
      <c r="AU800" s="228" t="s">
        <v>81</v>
      </c>
      <c r="AV800" s="14" t="s">
        <v>81</v>
      </c>
      <c r="AW800" s="14" t="s">
        <v>4</v>
      </c>
      <c r="AX800" s="14" t="s">
        <v>79</v>
      </c>
      <c r="AY800" s="228" t="s">
        <v>193</v>
      </c>
    </row>
    <row r="801" spans="1:65" s="2" customFormat="1" ht="16.5" customHeight="1">
      <c r="A801" s="36"/>
      <c r="B801" s="37"/>
      <c r="C801" s="251" t="s">
        <v>1092</v>
      </c>
      <c r="D801" s="251" t="s">
        <v>451</v>
      </c>
      <c r="E801" s="252" t="s">
        <v>1193</v>
      </c>
      <c r="F801" s="253" t="s">
        <v>1194</v>
      </c>
      <c r="G801" s="254" t="s">
        <v>305</v>
      </c>
      <c r="H801" s="255">
        <v>97.665999999999997</v>
      </c>
      <c r="I801" s="256"/>
      <c r="J801" s="257">
        <f>ROUND(I801*H801,2)</f>
        <v>0</v>
      </c>
      <c r="K801" s="253" t="s">
        <v>199</v>
      </c>
      <c r="L801" s="258"/>
      <c r="M801" s="259" t="s">
        <v>19</v>
      </c>
      <c r="N801" s="260" t="s">
        <v>43</v>
      </c>
      <c r="O801" s="66"/>
      <c r="P801" s="203">
        <f>O801*H801</f>
        <v>0</v>
      </c>
      <c r="Q801" s="203">
        <v>2.3999999999999998E-3</v>
      </c>
      <c r="R801" s="203">
        <f>Q801*H801</f>
        <v>0.23439839999999998</v>
      </c>
      <c r="S801" s="203">
        <v>0</v>
      </c>
      <c r="T801" s="204">
        <f>S801*H801</f>
        <v>0</v>
      </c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R801" s="205" t="s">
        <v>404</v>
      </c>
      <c r="AT801" s="205" t="s">
        <v>451</v>
      </c>
      <c r="AU801" s="205" t="s">
        <v>81</v>
      </c>
      <c r="AY801" s="19" t="s">
        <v>193</v>
      </c>
      <c r="BE801" s="206">
        <f>IF(N801="základní",J801,0)</f>
        <v>0</v>
      </c>
      <c r="BF801" s="206">
        <f>IF(N801="snížená",J801,0)</f>
        <v>0</v>
      </c>
      <c r="BG801" s="206">
        <f>IF(N801="zákl. přenesená",J801,0)</f>
        <v>0</v>
      </c>
      <c r="BH801" s="206">
        <f>IF(N801="sníž. přenesená",J801,0)</f>
        <v>0</v>
      </c>
      <c r="BI801" s="206">
        <f>IF(N801="nulová",J801,0)</f>
        <v>0</v>
      </c>
      <c r="BJ801" s="19" t="s">
        <v>79</v>
      </c>
      <c r="BK801" s="206">
        <f>ROUND(I801*H801,2)</f>
        <v>0</v>
      </c>
      <c r="BL801" s="19" t="s">
        <v>302</v>
      </c>
      <c r="BM801" s="205" t="s">
        <v>1195</v>
      </c>
    </row>
    <row r="802" spans="1:65" s="14" customFormat="1">
      <c r="B802" s="218"/>
      <c r="C802" s="219"/>
      <c r="D802" s="209" t="s">
        <v>202</v>
      </c>
      <c r="E802" s="219"/>
      <c r="F802" s="221" t="s">
        <v>3910</v>
      </c>
      <c r="G802" s="219"/>
      <c r="H802" s="222">
        <v>97.665999999999997</v>
      </c>
      <c r="I802" s="223"/>
      <c r="J802" s="219"/>
      <c r="K802" s="219"/>
      <c r="L802" s="224"/>
      <c r="M802" s="225"/>
      <c r="N802" s="226"/>
      <c r="O802" s="226"/>
      <c r="P802" s="226"/>
      <c r="Q802" s="226"/>
      <c r="R802" s="226"/>
      <c r="S802" s="226"/>
      <c r="T802" s="227"/>
      <c r="AT802" s="228" t="s">
        <v>202</v>
      </c>
      <c r="AU802" s="228" t="s">
        <v>81</v>
      </c>
      <c r="AV802" s="14" t="s">
        <v>81</v>
      </c>
      <c r="AW802" s="14" t="s">
        <v>4</v>
      </c>
      <c r="AX802" s="14" t="s">
        <v>79</v>
      </c>
      <c r="AY802" s="228" t="s">
        <v>193</v>
      </c>
    </row>
    <row r="803" spans="1:65" s="2" customFormat="1" ht="21.75" customHeight="1">
      <c r="A803" s="36"/>
      <c r="B803" s="37"/>
      <c r="C803" s="194" t="s">
        <v>1097</v>
      </c>
      <c r="D803" s="194" t="s">
        <v>195</v>
      </c>
      <c r="E803" s="195" t="s">
        <v>1208</v>
      </c>
      <c r="F803" s="196" t="s">
        <v>1209</v>
      </c>
      <c r="G803" s="197" t="s">
        <v>305</v>
      </c>
      <c r="H803" s="198">
        <v>297.86099999999999</v>
      </c>
      <c r="I803" s="199"/>
      <c r="J803" s="200">
        <f>ROUND(I803*H803,2)</f>
        <v>0</v>
      </c>
      <c r="K803" s="196" t="s">
        <v>199</v>
      </c>
      <c r="L803" s="41"/>
      <c r="M803" s="201" t="s">
        <v>19</v>
      </c>
      <c r="N803" s="202" t="s">
        <v>43</v>
      </c>
      <c r="O803" s="66"/>
      <c r="P803" s="203">
        <f>O803*H803</f>
        <v>0</v>
      </c>
      <c r="Q803" s="203">
        <v>0</v>
      </c>
      <c r="R803" s="203">
        <f>Q803*H803</f>
        <v>0</v>
      </c>
      <c r="S803" s="203">
        <v>0</v>
      </c>
      <c r="T803" s="204">
        <f>S803*H803</f>
        <v>0</v>
      </c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R803" s="205" t="s">
        <v>302</v>
      </c>
      <c r="AT803" s="205" t="s">
        <v>195</v>
      </c>
      <c r="AU803" s="205" t="s">
        <v>81</v>
      </c>
      <c r="AY803" s="19" t="s">
        <v>193</v>
      </c>
      <c r="BE803" s="206">
        <f>IF(N803="základní",J803,0)</f>
        <v>0</v>
      </c>
      <c r="BF803" s="206">
        <f>IF(N803="snížená",J803,0)</f>
        <v>0</v>
      </c>
      <c r="BG803" s="206">
        <f>IF(N803="zákl. přenesená",J803,0)</f>
        <v>0</v>
      </c>
      <c r="BH803" s="206">
        <f>IF(N803="sníž. přenesená",J803,0)</f>
        <v>0</v>
      </c>
      <c r="BI803" s="206">
        <f>IF(N803="nulová",J803,0)</f>
        <v>0</v>
      </c>
      <c r="BJ803" s="19" t="s">
        <v>79</v>
      </c>
      <c r="BK803" s="206">
        <f>ROUND(I803*H803,2)</f>
        <v>0</v>
      </c>
      <c r="BL803" s="19" t="s">
        <v>302</v>
      </c>
      <c r="BM803" s="205" t="s">
        <v>1210</v>
      </c>
    </row>
    <row r="804" spans="1:65" s="14" customFormat="1">
      <c r="B804" s="218"/>
      <c r="C804" s="219"/>
      <c r="D804" s="209" t="s">
        <v>202</v>
      </c>
      <c r="E804" s="220" t="s">
        <v>19</v>
      </c>
      <c r="F804" s="221" t="s">
        <v>3911</v>
      </c>
      <c r="G804" s="219"/>
      <c r="H804" s="222">
        <v>297.86099999999999</v>
      </c>
      <c r="I804" s="223"/>
      <c r="J804" s="219"/>
      <c r="K804" s="219"/>
      <c r="L804" s="224"/>
      <c r="M804" s="225"/>
      <c r="N804" s="226"/>
      <c r="O804" s="226"/>
      <c r="P804" s="226"/>
      <c r="Q804" s="226"/>
      <c r="R804" s="226"/>
      <c r="S804" s="226"/>
      <c r="T804" s="227"/>
      <c r="AT804" s="228" t="s">
        <v>202</v>
      </c>
      <c r="AU804" s="228" t="s">
        <v>81</v>
      </c>
      <c r="AV804" s="14" t="s">
        <v>81</v>
      </c>
      <c r="AW804" s="14" t="s">
        <v>33</v>
      </c>
      <c r="AX804" s="14" t="s">
        <v>72</v>
      </c>
      <c r="AY804" s="228" t="s">
        <v>193</v>
      </c>
    </row>
    <row r="805" spans="1:65" s="15" customFormat="1">
      <c r="B805" s="229"/>
      <c r="C805" s="230"/>
      <c r="D805" s="209" t="s">
        <v>202</v>
      </c>
      <c r="E805" s="231" t="s">
        <v>19</v>
      </c>
      <c r="F805" s="232" t="s">
        <v>208</v>
      </c>
      <c r="G805" s="230"/>
      <c r="H805" s="233">
        <v>297.86099999999999</v>
      </c>
      <c r="I805" s="234"/>
      <c r="J805" s="230"/>
      <c r="K805" s="230"/>
      <c r="L805" s="235"/>
      <c r="M805" s="236"/>
      <c r="N805" s="237"/>
      <c r="O805" s="237"/>
      <c r="P805" s="237"/>
      <c r="Q805" s="237"/>
      <c r="R805" s="237"/>
      <c r="S805" s="237"/>
      <c r="T805" s="238"/>
      <c r="AT805" s="239" t="s">
        <v>202</v>
      </c>
      <c r="AU805" s="239" t="s">
        <v>81</v>
      </c>
      <c r="AV805" s="15" t="s">
        <v>209</v>
      </c>
      <c r="AW805" s="15" t="s">
        <v>33</v>
      </c>
      <c r="AX805" s="15" t="s">
        <v>79</v>
      </c>
      <c r="AY805" s="239" t="s">
        <v>193</v>
      </c>
    </row>
    <row r="806" spans="1:65" s="2" customFormat="1" ht="16.5" customHeight="1">
      <c r="A806" s="36"/>
      <c r="B806" s="37"/>
      <c r="C806" s="251" t="s">
        <v>1100</v>
      </c>
      <c r="D806" s="251" t="s">
        <v>451</v>
      </c>
      <c r="E806" s="252" t="s">
        <v>1212</v>
      </c>
      <c r="F806" s="253" t="s">
        <v>1213</v>
      </c>
      <c r="G806" s="254" t="s">
        <v>305</v>
      </c>
      <c r="H806" s="255">
        <v>327.64699999999999</v>
      </c>
      <c r="I806" s="256"/>
      <c r="J806" s="257">
        <f>ROUND(I806*H806,2)</f>
        <v>0</v>
      </c>
      <c r="K806" s="253" t="s">
        <v>199</v>
      </c>
      <c r="L806" s="258"/>
      <c r="M806" s="259" t="s">
        <v>19</v>
      </c>
      <c r="N806" s="260" t="s">
        <v>43</v>
      </c>
      <c r="O806" s="66"/>
      <c r="P806" s="203">
        <f>O806*H806</f>
        <v>0</v>
      </c>
      <c r="Q806" s="203">
        <v>1.9000000000000001E-4</v>
      </c>
      <c r="R806" s="203">
        <f>Q806*H806</f>
        <v>6.2252930000000005E-2</v>
      </c>
      <c r="S806" s="203">
        <v>0</v>
      </c>
      <c r="T806" s="204">
        <f>S806*H806</f>
        <v>0</v>
      </c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R806" s="205" t="s">
        <v>404</v>
      </c>
      <c r="AT806" s="205" t="s">
        <v>451</v>
      </c>
      <c r="AU806" s="205" t="s">
        <v>81</v>
      </c>
      <c r="AY806" s="19" t="s">
        <v>193</v>
      </c>
      <c r="BE806" s="206">
        <f>IF(N806="základní",J806,0)</f>
        <v>0</v>
      </c>
      <c r="BF806" s="206">
        <f>IF(N806="snížená",J806,0)</f>
        <v>0</v>
      </c>
      <c r="BG806" s="206">
        <f>IF(N806="zákl. přenesená",J806,0)</f>
        <v>0</v>
      </c>
      <c r="BH806" s="206">
        <f>IF(N806="sníž. přenesená",J806,0)</f>
        <v>0</v>
      </c>
      <c r="BI806" s="206">
        <f>IF(N806="nulová",J806,0)</f>
        <v>0</v>
      </c>
      <c r="BJ806" s="19" t="s">
        <v>79</v>
      </c>
      <c r="BK806" s="206">
        <f>ROUND(I806*H806,2)</f>
        <v>0</v>
      </c>
      <c r="BL806" s="19" t="s">
        <v>302</v>
      </c>
      <c r="BM806" s="205" t="s">
        <v>1214</v>
      </c>
    </row>
    <row r="807" spans="1:65" s="14" customFormat="1">
      <c r="B807" s="218"/>
      <c r="C807" s="219"/>
      <c r="D807" s="209" t="s">
        <v>202</v>
      </c>
      <c r="E807" s="219"/>
      <c r="F807" s="221" t="s">
        <v>3912</v>
      </c>
      <c r="G807" s="219"/>
      <c r="H807" s="222">
        <v>327.64699999999999</v>
      </c>
      <c r="I807" s="223"/>
      <c r="J807" s="219"/>
      <c r="K807" s="219"/>
      <c r="L807" s="224"/>
      <c r="M807" s="225"/>
      <c r="N807" s="226"/>
      <c r="O807" s="226"/>
      <c r="P807" s="226"/>
      <c r="Q807" s="226"/>
      <c r="R807" s="226"/>
      <c r="S807" s="226"/>
      <c r="T807" s="227"/>
      <c r="AT807" s="228" t="s">
        <v>202</v>
      </c>
      <c r="AU807" s="228" t="s">
        <v>81</v>
      </c>
      <c r="AV807" s="14" t="s">
        <v>81</v>
      </c>
      <c r="AW807" s="14" t="s">
        <v>4</v>
      </c>
      <c r="AX807" s="14" t="s">
        <v>79</v>
      </c>
      <c r="AY807" s="228" t="s">
        <v>193</v>
      </c>
    </row>
    <row r="808" spans="1:65" s="2" customFormat="1" ht="21.75" customHeight="1">
      <c r="A808" s="36"/>
      <c r="B808" s="37"/>
      <c r="C808" s="194" t="s">
        <v>1106</v>
      </c>
      <c r="D808" s="194" t="s">
        <v>195</v>
      </c>
      <c r="E808" s="195" t="s">
        <v>1217</v>
      </c>
      <c r="F808" s="196" t="s">
        <v>1218</v>
      </c>
      <c r="G808" s="197" t="s">
        <v>391</v>
      </c>
      <c r="H808" s="198">
        <v>76.5</v>
      </c>
      <c r="I808" s="199"/>
      <c r="J808" s="200">
        <f>ROUND(I808*H808,2)</f>
        <v>0</v>
      </c>
      <c r="K808" s="196" t="s">
        <v>199</v>
      </c>
      <c r="L808" s="41"/>
      <c r="M808" s="201" t="s">
        <v>19</v>
      </c>
      <c r="N808" s="202" t="s">
        <v>43</v>
      </c>
      <c r="O808" s="66"/>
      <c r="P808" s="203">
        <f>O808*H808</f>
        <v>0</v>
      </c>
      <c r="Q808" s="203">
        <v>2.0000000000000002E-5</v>
      </c>
      <c r="R808" s="203">
        <f>Q808*H808</f>
        <v>1.5300000000000001E-3</v>
      </c>
      <c r="S808" s="203">
        <v>0</v>
      </c>
      <c r="T808" s="204">
        <f>S808*H808</f>
        <v>0</v>
      </c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R808" s="205" t="s">
        <v>200</v>
      </c>
      <c r="AT808" s="205" t="s">
        <v>195</v>
      </c>
      <c r="AU808" s="205" t="s">
        <v>81</v>
      </c>
      <c r="AY808" s="19" t="s">
        <v>193</v>
      </c>
      <c r="BE808" s="206">
        <f>IF(N808="základní",J808,0)</f>
        <v>0</v>
      </c>
      <c r="BF808" s="206">
        <f>IF(N808="snížená",J808,0)</f>
        <v>0</v>
      </c>
      <c r="BG808" s="206">
        <f>IF(N808="zákl. přenesená",J808,0)</f>
        <v>0</v>
      </c>
      <c r="BH808" s="206">
        <f>IF(N808="sníž. přenesená",J808,0)</f>
        <v>0</v>
      </c>
      <c r="BI808" s="206">
        <f>IF(N808="nulová",J808,0)</f>
        <v>0</v>
      </c>
      <c r="BJ808" s="19" t="s">
        <v>79</v>
      </c>
      <c r="BK808" s="206">
        <f>ROUND(I808*H808,2)</f>
        <v>0</v>
      </c>
      <c r="BL808" s="19" t="s">
        <v>200</v>
      </c>
      <c r="BM808" s="205" t="s">
        <v>1219</v>
      </c>
    </row>
    <row r="809" spans="1:65" s="14" customFormat="1">
      <c r="B809" s="218"/>
      <c r="C809" s="219"/>
      <c r="D809" s="209" t="s">
        <v>202</v>
      </c>
      <c r="E809" s="220" t="s">
        <v>19</v>
      </c>
      <c r="F809" s="221" t="s">
        <v>3913</v>
      </c>
      <c r="G809" s="219"/>
      <c r="H809" s="222">
        <v>76.5</v>
      </c>
      <c r="I809" s="223"/>
      <c r="J809" s="219"/>
      <c r="K809" s="219"/>
      <c r="L809" s="224"/>
      <c r="M809" s="225"/>
      <c r="N809" s="226"/>
      <c r="O809" s="226"/>
      <c r="P809" s="226"/>
      <c r="Q809" s="226"/>
      <c r="R809" s="226"/>
      <c r="S809" s="226"/>
      <c r="T809" s="227"/>
      <c r="AT809" s="228" t="s">
        <v>202</v>
      </c>
      <c r="AU809" s="228" t="s">
        <v>81</v>
      </c>
      <c r="AV809" s="14" t="s">
        <v>81</v>
      </c>
      <c r="AW809" s="14" t="s">
        <v>33</v>
      </c>
      <c r="AX809" s="14" t="s">
        <v>72</v>
      </c>
      <c r="AY809" s="228" t="s">
        <v>193</v>
      </c>
    </row>
    <row r="810" spans="1:65" s="15" customFormat="1">
      <c r="B810" s="229"/>
      <c r="C810" s="230"/>
      <c r="D810" s="209" t="s">
        <v>202</v>
      </c>
      <c r="E810" s="231" t="s">
        <v>19</v>
      </c>
      <c r="F810" s="232" t="s">
        <v>208</v>
      </c>
      <c r="G810" s="230"/>
      <c r="H810" s="233">
        <v>76.5</v>
      </c>
      <c r="I810" s="234"/>
      <c r="J810" s="230"/>
      <c r="K810" s="230"/>
      <c r="L810" s="235"/>
      <c r="M810" s="236"/>
      <c r="N810" s="237"/>
      <c r="O810" s="237"/>
      <c r="P810" s="237"/>
      <c r="Q810" s="237"/>
      <c r="R810" s="237"/>
      <c r="S810" s="237"/>
      <c r="T810" s="238"/>
      <c r="AT810" s="239" t="s">
        <v>202</v>
      </c>
      <c r="AU810" s="239" t="s">
        <v>81</v>
      </c>
      <c r="AV810" s="15" t="s">
        <v>209</v>
      </c>
      <c r="AW810" s="15" t="s">
        <v>33</v>
      </c>
      <c r="AX810" s="15" t="s">
        <v>79</v>
      </c>
      <c r="AY810" s="239" t="s">
        <v>193</v>
      </c>
    </row>
    <row r="811" spans="1:65" s="2" customFormat="1" ht="21.75" customHeight="1">
      <c r="A811" s="36"/>
      <c r="B811" s="37"/>
      <c r="C811" s="194" t="s">
        <v>1111</v>
      </c>
      <c r="D811" s="194" t="s">
        <v>195</v>
      </c>
      <c r="E811" s="195" t="s">
        <v>1222</v>
      </c>
      <c r="F811" s="196" t="s">
        <v>1223</v>
      </c>
      <c r="G811" s="197" t="s">
        <v>391</v>
      </c>
      <c r="H811" s="198">
        <v>187</v>
      </c>
      <c r="I811" s="199"/>
      <c r="J811" s="200">
        <f>ROUND(I811*H811,2)</f>
        <v>0</v>
      </c>
      <c r="K811" s="196" t="s">
        <v>199</v>
      </c>
      <c r="L811" s="41"/>
      <c r="M811" s="201" t="s">
        <v>19</v>
      </c>
      <c r="N811" s="202" t="s">
        <v>43</v>
      </c>
      <c r="O811" s="66"/>
      <c r="P811" s="203">
        <f>O811*H811</f>
        <v>0</v>
      </c>
      <c r="Q811" s="203">
        <v>2.0000000000000002E-5</v>
      </c>
      <c r="R811" s="203">
        <f>Q811*H811</f>
        <v>3.7400000000000003E-3</v>
      </c>
      <c r="S811" s="203">
        <v>0</v>
      </c>
      <c r="T811" s="204">
        <f>S811*H811</f>
        <v>0</v>
      </c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R811" s="205" t="s">
        <v>200</v>
      </c>
      <c r="AT811" s="205" t="s">
        <v>195</v>
      </c>
      <c r="AU811" s="205" t="s">
        <v>81</v>
      </c>
      <c r="AY811" s="19" t="s">
        <v>193</v>
      </c>
      <c r="BE811" s="206">
        <f>IF(N811="základní",J811,0)</f>
        <v>0</v>
      </c>
      <c r="BF811" s="206">
        <f>IF(N811="snížená",J811,0)</f>
        <v>0</v>
      </c>
      <c r="BG811" s="206">
        <f>IF(N811="zákl. přenesená",J811,0)</f>
        <v>0</v>
      </c>
      <c r="BH811" s="206">
        <f>IF(N811="sníž. přenesená",J811,0)</f>
        <v>0</v>
      </c>
      <c r="BI811" s="206">
        <f>IF(N811="nulová",J811,0)</f>
        <v>0</v>
      </c>
      <c r="BJ811" s="19" t="s">
        <v>79</v>
      </c>
      <c r="BK811" s="206">
        <f>ROUND(I811*H811,2)</f>
        <v>0</v>
      </c>
      <c r="BL811" s="19" t="s">
        <v>200</v>
      </c>
      <c r="BM811" s="205" t="s">
        <v>1224</v>
      </c>
    </row>
    <row r="812" spans="1:65" s="14" customFormat="1">
      <c r="B812" s="218"/>
      <c r="C812" s="219"/>
      <c r="D812" s="209" t="s">
        <v>202</v>
      </c>
      <c r="E812" s="220" t="s">
        <v>19</v>
      </c>
      <c r="F812" s="221" t="s">
        <v>3914</v>
      </c>
      <c r="G812" s="219"/>
      <c r="H812" s="222">
        <v>187</v>
      </c>
      <c r="I812" s="223"/>
      <c r="J812" s="219"/>
      <c r="K812" s="219"/>
      <c r="L812" s="224"/>
      <c r="M812" s="225"/>
      <c r="N812" s="226"/>
      <c r="O812" s="226"/>
      <c r="P812" s="226"/>
      <c r="Q812" s="226"/>
      <c r="R812" s="226"/>
      <c r="S812" s="226"/>
      <c r="T812" s="227"/>
      <c r="AT812" s="228" t="s">
        <v>202</v>
      </c>
      <c r="AU812" s="228" t="s">
        <v>81</v>
      </c>
      <c r="AV812" s="14" t="s">
        <v>81</v>
      </c>
      <c r="AW812" s="14" t="s">
        <v>33</v>
      </c>
      <c r="AX812" s="14" t="s">
        <v>72</v>
      </c>
      <c r="AY812" s="228" t="s">
        <v>193</v>
      </c>
    </row>
    <row r="813" spans="1:65" s="15" customFormat="1">
      <c r="B813" s="229"/>
      <c r="C813" s="230"/>
      <c r="D813" s="209" t="s">
        <v>202</v>
      </c>
      <c r="E813" s="231" t="s">
        <v>19</v>
      </c>
      <c r="F813" s="232" t="s">
        <v>208</v>
      </c>
      <c r="G813" s="230"/>
      <c r="H813" s="233">
        <v>187</v>
      </c>
      <c r="I813" s="234"/>
      <c r="J813" s="230"/>
      <c r="K813" s="230"/>
      <c r="L813" s="235"/>
      <c r="M813" s="236"/>
      <c r="N813" s="237"/>
      <c r="O813" s="237"/>
      <c r="P813" s="237"/>
      <c r="Q813" s="237"/>
      <c r="R813" s="237"/>
      <c r="S813" s="237"/>
      <c r="T813" s="238"/>
      <c r="AT813" s="239" t="s">
        <v>202</v>
      </c>
      <c r="AU813" s="239" t="s">
        <v>81</v>
      </c>
      <c r="AV813" s="15" t="s">
        <v>209</v>
      </c>
      <c r="AW813" s="15" t="s">
        <v>33</v>
      </c>
      <c r="AX813" s="15" t="s">
        <v>79</v>
      </c>
      <c r="AY813" s="239" t="s">
        <v>193</v>
      </c>
    </row>
    <row r="814" spans="1:65" s="2" customFormat="1" ht="21.75" customHeight="1">
      <c r="A814" s="36"/>
      <c r="B814" s="37"/>
      <c r="C814" s="194" t="s">
        <v>1119</v>
      </c>
      <c r="D814" s="194" t="s">
        <v>195</v>
      </c>
      <c r="E814" s="195" t="s">
        <v>1227</v>
      </c>
      <c r="F814" s="196" t="s">
        <v>1228</v>
      </c>
      <c r="G814" s="197" t="s">
        <v>305</v>
      </c>
      <c r="H814" s="198">
        <v>92.12</v>
      </c>
      <c r="I814" s="199"/>
      <c r="J814" s="200">
        <f>ROUND(I814*H814,2)</f>
        <v>0</v>
      </c>
      <c r="K814" s="196" t="s">
        <v>199</v>
      </c>
      <c r="L814" s="41"/>
      <c r="M814" s="201" t="s">
        <v>19</v>
      </c>
      <c r="N814" s="202" t="s">
        <v>43</v>
      </c>
      <c r="O814" s="66"/>
      <c r="P814" s="203">
        <f>O814*H814</f>
        <v>0</v>
      </c>
      <c r="Q814" s="203">
        <v>1.0000000000000001E-5</v>
      </c>
      <c r="R814" s="203">
        <f>Q814*H814</f>
        <v>9.2120000000000017E-4</v>
      </c>
      <c r="S814" s="203">
        <v>0</v>
      </c>
      <c r="T814" s="204">
        <f>S814*H814</f>
        <v>0</v>
      </c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R814" s="205" t="s">
        <v>302</v>
      </c>
      <c r="AT814" s="205" t="s">
        <v>195</v>
      </c>
      <c r="AU814" s="205" t="s">
        <v>81</v>
      </c>
      <c r="AY814" s="19" t="s">
        <v>193</v>
      </c>
      <c r="BE814" s="206">
        <f>IF(N814="základní",J814,0)</f>
        <v>0</v>
      </c>
      <c r="BF814" s="206">
        <f>IF(N814="snížená",J814,0)</f>
        <v>0</v>
      </c>
      <c r="BG814" s="206">
        <f>IF(N814="zákl. přenesená",J814,0)</f>
        <v>0</v>
      </c>
      <c r="BH814" s="206">
        <f>IF(N814="sníž. přenesená",J814,0)</f>
        <v>0</v>
      </c>
      <c r="BI814" s="206">
        <f>IF(N814="nulová",J814,0)</f>
        <v>0</v>
      </c>
      <c r="BJ814" s="19" t="s">
        <v>79</v>
      </c>
      <c r="BK814" s="206">
        <f>ROUND(I814*H814,2)</f>
        <v>0</v>
      </c>
      <c r="BL814" s="19" t="s">
        <v>302</v>
      </c>
      <c r="BM814" s="205" t="s">
        <v>1229</v>
      </c>
    </row>
    <row r="815" spans="1:65" s="13" customFormat="1">
      <c r="B815" s="207"/>
      <c r="C815" s="208"/>
      <c r="D815" s="209" t="s">
        <v>202</v>
      </c>
      <c r="E815" s="210" t="s">
        <v>19</v>
      </c>
      <c r="F815" s="211" t="s">
        <v>1158</v>
      </c>
      <c r="G815" s="208"/>
      <c r="H815" s="210" t="s">
        <v>19</v>
      </c>
      <c r="I815" s="212"/>
      <c r="J815" s="208"/>
      <c r="K815" s="208"/>
      <c r="L815" s="213"/>
      <c r="M815" s="214"/>
      <c r="N815" s="215"/>
      <c r="O815" s="215"/>
      <c r="P815" s="215"/>
      <c r="Q815" s="215"/>
      <c r="R815" s="215"/>
      <c r="S815" s="215"/>
      <c r="T815" s="216"/>
      <c r="AT815" s="217" t="s">
        <v>202</v>
      </c>
      <c r="AU815" s="217" t="s">
        <v>81</v>
      </c>
      <c r="AV815" s="13" t="s">
        <v>79</v>
      </c>
      <c r="AW815" s="13" t="s">
        <v>33</v>
      </c>
      <c r="AX815" s="13" t="s">
        <v>72</v>
      </c>
      <c r="AY815" s="217" t="s">
        <v>193</v>
      </c>
    </row>
    <row r="816" spans="1:65" s="14" customFormat="1">
      <c r="B816" s="218"/>
      <c r="C816" s="219"/>
      <c r="D816" s="209" t="s">
        <v>202</v>
      </c>
      <c r="E816" s="220" t="s">
        <v>19</v>
      </c>
      <c r="F816" s="221" t="s">
        <v>3888</v>
      </c>
      <c r="G816" s="219"/>
      <c r="H816" s="222">
        <v>92.12</v>
      </c>
      <c r="I816" s="223"/>
      <c r="J816" s="219"/>
      <c r="K816" s="219"/>
      <c r="L816" s="224"/>
      <c r="M816" s="225"/>
      <c r="N816" s="226"/>
      <c r="O816" s="226"/>
      <c r="P816" s="226"/>
      <c r="Q816" s="226"/>
      <c r="R816" s="226"/>
      <c r="S816" s="226"/>
      <c r="T816" s="227"/>
      <c r="AT816" s="228" t="s">
        <v>202</v>
      </c>
      <c r="AU816" s="228" t="s">
        <v>81</v>
      </c>
      <c r="AV816" s="14" t="s">
        <v>81</v>
      </c>
      <c r="AW816" s="14" t="s">
        <v>33</v>
      </c>
      <c r="AX816" s="14" t="s">
        <v>72</v>
      </c>
      <c r="AY816" s="228" t="s">
        <v>193</v>
      </c>
    </row>
    <row r="817" spans="1:65" s="15" customFormat="1">
      <c r="B817" s="229"/>
      <c r="C817" s="230"/>
      <c r="D817" s="209" t="s">
        <v>202</v>
      </c>
      <c r="E817" s="231" t="s">
        <v>19</v>
      </c>
      <c r="F817" s="232" t="s">
        <v>208</v>
      </c>
      <c r="G817" s="230"/>
      <c r="H817" s="233">
        <v>92.12</v>
      </c>
      <c r="I817" s="234"/>
      <c r="J817" s="230"/>
      <c r="K817" s="230"/>
      <c r="L817" s="235"/>
      <c r="M817" s="236"/>
      <c r="N817" s="237"/>
      <c r="O817" s="237"/>
      <c r="P817" s="237"/>
      <c r="Q817" s="237"/>
      <c r="R817" s="237"/>
      <c r="S817" s="237"/>
      <c r="T817" s="238"/>
      <c r="AT817" s="239" t="s">
        <v>202</v>
      </c>
      <c r="AU817" s="239" t="s">
        <v>81</v>
      </c>
      <c r="AV817" s="15" t="s">
        <v>209</v>
      </c>
      <c r="AW817" s="15" t="s">
        <v>33</v>
      </c>
      <c r="AX817" s="15" t="s">
        <v>79</v>
      </c>
      <c r="AY817" s="239" t="s">
        <v>193</v>
      </c>
    </row>
    <row r="818" spans="1:65" s="2" customFormat="1" ht="21.75" customHeight="1">
      <c r="A818" s="36"/>
      <c r="B818" s="37"/>
      <c r="C818" s="251" t="s">
        <v>1124</v>
      </c>
      <c r="D818" s="251" t="s">
        <v>451</v>
      </c>
      <c r="E818" s="252" t="s">
        <v>1232</v>
      </c>
      <c r="F818" s="253" t="s">
        <v>1233</v>
      </c>
      <c r="G818" s="254" t="s">
        <v>305</v>
      </c>
      <c r="H818" s="255">
        <v>101.33199999999999</v>
      </c>
      <c r="I818" s="256"/>
      <c r="J818" s="257">
        <f>ROUND(I818*H818,2)</f>
        <v>0</v>
      </c>
      <c r="K818" s="253" t="s">
        <v>199</v>
      </c>
      <c r="L818" s="258"/>
      <c r="M818" s="259" t="s">
        <v>19</v>
      </c>
      <c r="N818" s="260" t="s">
        <v>43</v>
      </c>
      <c r="O818" s="66"/>
      <c r="P818" s="203">
        <f>O818*H818</f>
        <v>0</v>
      </c>
      <c r="Q818" s="203">
        <v>1.3999999999999999E-4</v>
      </c>
      <c r="R818" s="203">
        <f>Q818*H818</f>
        <v>1.4186479999999998E-2</v>
      </c>
      <c r="S818" s="203">
        <v>0</v>
      </c>
      <c r="T818" s="204">
        <f>S818*H818</f>
        <v>0</v>
      </c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R818" s="205" t="s">
        <v>404</v>
      </c>
      <c r="AT818" s="205" t="s">
        <v>451</v>
      </c>
      <c r="AU818" s="205" t="s">
        <v>81</v>
      </c>
      <c r="AY818" s="19" t="s">
        <v>193</v>
      </c>
      <c r="BE818" s="206">
        <f>IF(N818="základní",J818,0)</f>
        <v>0</v>
      </c>
      <c r="BF818" s="206">
        <f>IF(N818="snížená",J818,0)</f>
        <v>0</v>
      </c>
      <c r="BG818" s="206">
        <f>IF(N818="zákl. přenesená",J818,0)</f>
        <v>0</v>
      </c>
      <c r="BH818" s="206">
        <f>IF(N818="sníž. přenesená",J818,0)</f>
        <v>0</v>
      </c>
      <c r="BI818" s="206">
        <f>IF(N818="nulová",J818,0)</f>
        <v>0</v>
      </c>
      <c r="BJ818" s="19" t="s">
        <v>79</v>
      </c>
      <c r="BK818" s="206">
        <f>ROUND(I818*H818,2)</f>
        <v>0</v>
      </c>
      <c r="BL818" s="19" t="s">
        <v>302</v>
      </c>
      <c r="BM818" s="205" t="s">
        <v>1234</v>
      </c>
    </row>
    <row r="819" spans="1:65" s="14" customFormat="1">
      <c r="B819" s="218"/>
      <c r="C819" s="219"/>
      <c r="D819" s="209" t="s">
        <v>202</v>
      </c>
      <c r="E819" s="219"/>
      <c r="F819" s="221" t="s">
        <v>3915</v>
      </c>
      <c r="G819" s="219"/>
      <c r="H819" s="222">
        <v>101.33199999999999</v>
      </c>
      <c r="I819" s="223"/>
      <c r="J819" s="219"/>
      <c r="K819" s="219"/>
      <c r="L819" s="224"/>
      <c r="M819" s="225"/>
      <c r="N819" s="226"/>
      <c r="O819" s="226"/>
      <c r="P819" s="226"/>
      <c r="Q819" s="226"/>
      <c r="R819" s="226"/>
      <c r="S819" s="226"/>
      <c r="T819" s="227"/>
      <c r="AT819" s="228" t="s">
        <v>202</v>
      </c>
      <c r="AU819" s="228" t="s">
        <v>81</v>
      </c>
      <c r="AV819" s="14" t="s">
        <v>81</v>
      </c>
      <c r="AW819" s="14" t="s">
        <v>4</v>
      </c>
      <c r="AX819" s="14" t="s">
        <v>79</v>
      </c>
      <c r="AY819" s="228" t="s">
        <v>193</v>
      </c>
    </row>
    <row r="820" spans="1:65" s="2" customFormat="1" ht="21.75" customHeight="1">
      <c r="A820" s="36"/>
      <c r="B820" s="37"/>
      <c r="C820" s="194" t="s">
        <v>1129</v>
      </c>
      <c r="D820" s="194" t="s">
        <v>195</v>
      </c>
      <c r="E820" s="195" t="s">
        <v>1237</v>
      </c>
      <c r="F820" s="196" t="s">
        <v>1238</v>
      </c>
      <c r="G820" s="197" t="s">
        <v>266</v>
      </c>
      <c r="H820" s="198">
        <v>4.0119999999999996</v>
      </c>
      <c r="I820" s="199"/>
      <c r="J820" s="200">
        <f>ROUND(I820*H820,2)</f>
        <v>0</v>
      </c>
      <c r="K820" s="196" t="s">
        <v>199</v>
      </c>
      <c r="L820" s="41"/>
      <c r="M820" s="201" t="s">
        <v>19</v>
      </c>
      <c r="N820" s="202" t="s">
        <v>43</v>
      </c>
      <c r="O820" s="66"/>
      <c r="P820" s="203">
        <f>O820*H820</f>
        <v>0</v>
      </c>
      <c r="Q820" s="203">
        <v>0</v>
      </c>
      <c r="R820" s="203">
        <f>Q820*H820</f>
        <v>0</v>
      </c>
      <c r="S820" s="203">
        <v>0</v>
      </c>
      <c r="T820" s="204">
        <f>S820*H820</f>
        <v>0</v>
      </c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R820" s="205" t="s">
        <v>302</v>
      </c>
      <c r="AT820" s="205" t="s">
        <v>195</v>
      </c>
      <c r="AU820" s="205" t="s">
        <v>81</v>
      </c>
      <c r="AY820" s="19" t="s">
        <v>193</v>
      </c>
      <c r="BE820" s="206">
        <f>IF(N820="základní",J820,0)</f>
        <v>0</v>
      </c>
      <c r="BF820" s="206">
        <f>IF(N820="snížená",J820,0)</f>
        <v>0</v>
      </c>
      <c r="BG820" s="206">
        <f>IF(N820="zákl. přenesená",J820,0)</f>
        <v>0</v>
      </c>
      <c r="BH820" s="206">
        <f>IF(N820="sníž. přenesená",J820,0)</f>
        <v>0</v>
      </c>
      <c r="BI820" s="206">
        <f>IF(N820="nulová",J820,0)</f>
        <v>0</v>
      </c>
      <c r="BJ820" s="19" t="s">
        <v>79</v>
      </c>
      <c r="BK820" s="206">
        <f>ROUND(I820*H820,2)</f>
        <v>0</v>
      </c>
      <c r="BL820" s="19" t="s">
        <v>302</v>
      </c>
      <c r="BM820" s="205" t="s">
        <v>1239</v>
      </c>
    </row>
    <row r="821" spans="1:65" s="12" customFormat="1" ht="22.9" customHeight="1">
      <c r="B821" s="178"/>
      <c r="C821" s="179"/>
      <c r="D821" s="180" t="s">
        <v>71</v>
      </c>
      <c r="E821" s="192" t="s">
        <v>1240</v>
      </c>
      <c r="F821" s="192" t="s">
        <v>1241</v>
      </c>
      <c r="G821" s="179"/>
      <c r="H821" s="179"/>
      <c r="I821" s="182"/>
      <c r="J821" s="193">
        <f>BK821</f>
        <v>0</v>
      </c>
      <c r="K821" s="179"/>
      <c r="L821" s="184"/>
      <c r="M821" s="185"/>
      <c r="N821" s="186"/>
      <c r="O821" s="186"/>
      <c r="P821" s="187">
        <f>SUM(P822:P836)</f>
        <v>0</v>
      </c>
      <c r="Q821" s="186"/>
      <c r="R821" s="187">
        <f>SUM(R822:R836)</f>
        <v>9.1199999999999996E-3</v>
      </c>
      <c r="S821" s="186"/>
      <c r="T821" s="188">
        <f>SUM(T822:T836)</f>
        <v>0</v>
      </c>
      <c r="AR821" s="189" t="s">
        <v>81</v>
      </c>
      <c r="AT821" s="190" t="s">
        <v>71</v>
      </c>
      <c r="AU821" s="190" t="s">
        <v>79</v>
      </c>
      <c r="AY821" s="189" t="s">
        <v>193</v>
      </c>
      <c r="BK821" s="191">
        <f>SUM(BK822:BK836)</f>
        <v>0</v>
      </c>
    </row>
    <row r="822" spans="1:65" s="2" customFormat="1" ht="16.5" customHeight="1">
      <c r="A822" s="36"/>
      <c r="B822" s="37"/>
      <c r="C822" s="194" t="s">
        <v>1134</v>
      </c>
      <c r="D822" s="194" t="s">
        <v>195</v>
      </c>
      <c r="E822" s="195" t="s">
        <v>1243</v>
      </c>
      <c r="F822" s="196" t="s">
        <v>1244</v>
      </c>
      <c r="G822" s="197" t="s">
        <v>402</v>
      </c>
      <c r="H822" s="198">
        <v>7</v>
      </c>
      <c r="I822" s="199"/>
      <c r="J822" s="200">
        <f t="shared" ref="J822:J830" si="10">ROUND(I822*H822,2)</f>
        <v>0</v>
      </c>
      <c r="K822" s="196" t="s">
        <v>19</v>
      </c>
      <c r="L822" s="41"/>
      <c r="M822" s="201" t="s">
        <v>19</v>
      </c>
      <c r="N822" s="202" t="s">
        <v>43</v>
      </c>
      <c r="O822" s="66"/>
      <c r="P822" s="203">
        <f t="shared" ref="P822:P830" si="11">O822*H822</f>
        <v>0</v>
      </c>
      <c r="Q822" s="203">
        <v>0</v>
      </c>
      <c r="R822" s="203">
        <f t="shared" ref="R822:R830" si="12">Q822*H822</f>
        <v>0</v>
      </c>
      <c r="S822" s="203">
        <v>0</v>
      </c>
      <c r="T822" s="204">
        <f t="shared" ref="T822:T830" si="13">S822*H822</f>
        <v>0</v>
      </c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R822" s="205" t="s">
        <v>302</v>
      </c>
      <c r="AT822" s="205" t="s">
        <v>195</v>
      </c>
      <c r="AU822" s="205" t="s">
        <v>81</v>
      </c>
      <c r="AY822" s="19" t="s">
        <v>193</v>
      </c>
      <c r="BE822" s="206">
        <f t="shared" ref="BE822:BE830" si="14">IF(N822="základní",J822,0)</f>
        <v>0</v>
      </c>
      <c r="BF822" s="206">
        <f t="shared" ref="BF822:BF830" si="15">IF(N822="snížená",J822,0)</f>
        <v>0</v>
      </c>
      <c r="BG822" s="206">
        <f t="shared" ref="BG822:BG830" si="16">IF(N822="zákl. přenesená",J822,0)</f>
        <v>0</v>
      </c>
      <c r="BH822" s="206">
        <f t="shared" ref="BH822:BH830" si="17">IF(N822="sníž. přenesená",J822,0)</f>
        <v>0</v>
      </c>
      <c r="BI822" s="206">
        <f t="shared" ref="BI822:BI830" si="18">IF(N822="nulová",J822,0)</f>
        <v>0</v>
      </c>
      <c r="BJ822" s="19" t="s">
        <v>79</v>
      </c>
      <c r="BK822" s="206">
        <f t="shared" ref="BK822:BK830" si="19">ROUND(I822*H822,2)</f>
        <v>0</v>
      </c>
      <c r="BL822" s="19" t="s">
        <v>302</v>
      </c>
      <c r="BM822" s="205" t="s">
        <v>3916</v>
      </c>
    </row>
    <row r="823" spans="1:65" s="2" customFormat="1" ht="16.5" customHeight="1">
      <c r="A823" s="36"/>
      <c r="B823" s="37"/>
      <c r="C823" s="194" t="s">
        <v>1138</v>
      </c>
      <c r="D823" s="194" t="s">
        <v>195</v>
      </c>
      <c r="E823" s="195" t="s">
        <v>1247</v>
      </c>
      <c r="F823" s="196" t="s">
        <v>1248</v>
      </c>
      <c r="G823" s="197" t="s">
        <v>402</v>
      </c>
      <c r="H823" s="198">
        <v>6</v>
      </c>
      <c r="I823" s="199"/>
      <c r="J823" s="200">
        <f t="shared" si="10"/>
        <v>0</v>
      </c>
      <c r="K823" s="196" t="s">
        <v>19</v>
      </c>
      <c r="L823" s="41"/>
      <c r="M823" s="201" t="s">
        <v>19</v>
      </c>
      <c r="N823" s="202" t="s">
        <v>43</v>
      </c>
      <c r="O823" s="66"/>
      <c r="P823" s="203">
        <f t="shared" si="11"/>
        <v>0</v>
      </c>
      <c r="Q823" s="203">
        <v>0</v>
      </c>
      <c r="R823" s="203">
        <f t="shared" si="12"/>
        <v>0</v>
      </c>
      <c r="S823" s="203">
        <v>0</v>
      </c>
      <c r="T823" s="204">
        <f t="shared" si="13"/>
        <v>0</v>
      </c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R823" s="205" t="s">
        <v>302</v>
      </c>
      <c r="AT823" s="205" t="s">
        <v>195</v>
      </c>
      <c r="AU823" s="205" t="s">
        <v>81</v>
      </c>
      <c r="AY823" s="19" t="s">
        <v>193</v>
      </c>
      <c r="BE823" s="206">
        <f t="shared" si="14"/>
        <v>0</v>
      </c>
      <c r="BF823" s="206">
        <f t="shared" si="15"/>
        <v>0</v>
      </c>
      <c r="BG823" s="206">
        <f t="shared" si="16"/>
        <v>0</v>
      </c>
      <c r="BH823" s="206">
        <f t="shared" si="17"/>
        <v>0</v>
      </c>
      <c r="BI823" s="206">
        <f t="shared" si="18"/>
        <v>0</v>
      </c>
      <c r="BJ823" s="19" t="s">
        <v>79</v>
      </c>
      <c r="BK823" s="206">
        <f t="shared" si="19"/>
        <v>0</v>
      </c>
      <c r="BL823" s="19" t="s">
        <v>302</v>
      </c>
      <c r="BM823" s="205" t="s">
        <v>3917</v>
      </c>
    </row>
    <row r="824" spans="1:65" s="2" customFormat="1" ht="16.5" customHeight="1">
      <c r="A824" s="36"/>
      <c r="B824" s="37"/>
      <c r="C824" s="194" t="s">
        <v>1143</v>
      </c>
      <c r="D824" s="194" t="s">
        <v>195</v>
      </c>
      <c r="E824" s="195" t="s">
        <v>1251</v>
      </c>
      <c r="F824" s="196" t="s">
        <v>1252</v>
      </c>
      <c r="G824" s="197" t="s">
        <v>402</v>
      </c>
      <c r="H824" s="198">
        <v>4</v>
      </c>
      <c r="I824" s="199"/>
      <c r="J824" s="200">
        <f t="shared" si="10"/>
        <v>0</v>
      </c>
      <c r="K824" s="196" t="s">
        <v>19</v>
      </c>
      <c r="L824" s="41"/>
      <c r="M824" s="201" t="s">
        <v>19</v>
      </c>
      <c r="N824" s="202" t="s">
        <v>43</v>
      </c>
      <c r="O824" s="66"/>
      <c r="P824" s="203">
        <f t="shared" si="11"/>
        <v>0</v>
      </c>
      <c r="Q824" s="203">
        <v>0</v>
      </c>
      <c r="R824" s="203">
        <f t="shared" si="12"/>
        <v>0</v>
      </c>
      <c r="S824" s="203">
        <v>0</v>
      </c>
      <c r="T824" s="204">
        <f t="shared" si="13"/>
        <v>0</v>
      </c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R824" s="205" t="s">
        <v>1253</v>
      </c>
      <c r="AT824" s="205" t="s">
        <v>195</v>
      </c>
      <c r="AU824" s="205" t="s">
        <v>81</v>
      </c>
      <c r="AY824" s="19" t="s">
        <v>193</v>
      </c>
      <c r="BE824" s="206">
        <f t="shared" si="14"/>
        <v>0</v>
      </c>
      <c r="BF824" s="206">
        <f t="shared" si="15"/>
        <v>0</v>
      </c>
      <c r="BG824" s="206">
        <f t="shared" si="16"/>
        <v>0</v>
      </c>
      <c r="BH824" s="206">
        <f t="shared" si="17"/>
        <v>0</v>
      </c>
      <c r="BI824" s="206">
        <f t="shared" si="18"/>
        <v>0</v>
      </c>
      <c r="BJ824" s="19" t="s">
        <v>79</v>
      </c>
      <c r="BK824" s="206">
        <f t="shared" si="19"/>
        <v>0</v>
      </c>
      <c r="BL824" s="19" t="s">
        <v>1253</v>
      </c>
      <c r="BM824" s="205" t="s">
        <v>3918</v>
      </c>
    </row>
    <row r="825" spans="1:65" s="2" customFormat="1" ht="16.5" customHeight="1">
      <c r="A825" s="36"/>
      <c r="B825" s="37"/>
      <c r="C825" s="194" t="s">
        <v>1148</v>
      </c>
      <c r="D825" s="194" t="s">
        <v>195</v>
      </c>
      <c r="E825" s="195" t="s">
        <v>1256</v>
      </c>
      <c r="F825" s="196" t="s">
        <v>1257</v>
      </c>
      <c r="G825" s="197" t="s">
        <v>402</v>
      </c>
      <c r="H825" s="198">
        <v>2</v>
      </c>
      <c r="I825" s="199"/>
      <c r="J825" s="200">
        <f t="shared" si="10"/>
        <v>0</v>
      </c>
      <c r="K825" s="196" t="s">
        <v>19</v>
      </c>
      <c r="L825" s="41"/>
      <c r="M825" s="201" t="s">
        <v>19</v>
      </c>
      <c r="N825" s="202" t="s">
        <v>43</v>
      </c>
      <c r="O825" s="66"/>
      <c r="P825" s="203">
        <f t="shared" si="11"/>
        <v>0</v>
      </c>
      <c r="Q825" s="203">
        <v>0</v>
      </c>
      <c r="R825" s="203">
        <f t="shared" si="12"/>
        <v>0</v>
      </c>
      <c r="S825" s="203">
        <v>0</v>
      </c>
      <c r="T825" s="204">
        <f t="shared" si="13"/>
        <v>0</v>
      </c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R825" s="205" t="s">
        <v>1253</v>
      </c>
      <c r="AT825" s="205" t="s">
        <v>195</v>
      </c>
      <c r="AU825" s="205" t="s">
        <v>81</v>
      </c>
      <c r="AY825" s="19" t="s">
        <v>193</v>
      </c>
      <c r="BE825" s="206">
        <f t="shared" si="14"/>
        <v>0</v>
      </c>
      <c r="BF825" s="206">
        <f t="shared" si="15"/>
        <v>0</v>
      </c>
      <c r="BG825" s="206">
        <f t="shared" si="16"/>
        <v>0</v>
      </c>
      <c r="BH825" s="206">
        <f t="shared" si="17"/>
        <v>0</v>
      </c>
      <c r="BI825" s="206">
        <f t="shared" si="18"/>
        <v>0</v>
      </c>
      <c r="BJ825" s="19" t="s">
        <v>79</v>
      </c>
      <c r="BK825" s="206">
        <f t="shared" si="19"/>
        <v>0</v>
      </c>
      <c r="BL825" s="19" t="s">
        <v>1253</v>
      </c>
      <c r="BM825" s="205" t="s">
        <v>3919</v>
      </c>
    </row>
    <row r="826" spans="1:65" s="2" customFormat="1" ht="16.5" customHeight="1">
      <c r="A826" s="36"/>
      <c r="B826" s="37"/>
      <c r="C826" s="194" t="s">
        <v>1154</v>
      </c>
      <c r="D826" s="194" t="s">
        <v>195</v>
      </c>
      <c r="E826" s="195" t="s">
        <v>1260</v>
      </c>
      <c r="F826" s="196" t="s">
        <v>1261</v>
      </c>
      <c r="G826" s="197" t="s">
        <v>402</v>
      </c>
      <c r="H826" s="198">
        <v>3</v>
      </c>
      <c r="I826" s="199"/>
      <c r="J826" s="200">
        <f t="shared" si="10"/>
        <v>0</v>
      </c>
      <c r="K826" s="196" t="s">
        <v>19</v>
      </c>
      <c r="L826" s="41"/>
      <c r="M826" s="201" t="s">
        <v>19</v>
      </c>
      <c r="N826" s="202" t="s">
        <v>43</v>
      </c>
      <c r="O826" s="66"/>
      <c r="P826" s="203">
        <f t="shared" si="11"/>
        <v>0</v>
      </c>
      <c r="Q826" s="203">
        <v>0</v>
      </c>
      <c r="R826" s="203">
        <f t="shared" si="12"/>
        <v>0</v>
      </c>
      <c r="S826" s="203">
        <v>0</v>
      </c>
      <c r="T826" s="204">
        <f t="shared" si="13"/>
        <v>0</v>
      </c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R826" s="205" t="s">
        <v>1253</v>
      </c>
      <c r="AT826" s="205" t="s">
        <v>195</v>
      </c>
      <c r="AU826" s="205" t="s">
        <v>81</v>
      </c>
      <c r="AY826" s="19" t="s">
        <v>193</v>
      </c>
      <c r="BE826" s="206">
        <f t="shared" si="14"/>
        <v>0</v>
      </c>
      <c r="BF826" s="206">
        <f t="shared" si="15"/>
        <v>0</v>
      </c>
      <c r="BG826" s="206">
        <f t="shared" si="16"/>
        <v>0</v>
      </c>
      <c r="BH826" s="206">
        <f t="shared" si="17"/>
        <v>0</v>
      </c>
      <c r="BI826" s="206">
        <f t="shared" si="18"/>
        <v>0</v>
      </c>
      <c r="BJ826" s="19" t="s">
        <v>79</v>
      </c>
      <c r="BK826" s="206">
        <f t="shared" si="19"/>
        <v>0</v>
      </c>
      <c r="BL826" s="19" t="s">
        <v>1253</v>
      </c>
      <c r="BM826" s="205" t="s">
        <v>3920</v>
      </c>
    </row>
    <row r="827" spans="1:65" s="2" customFormat="1" ht="16.5" customHeight="1">
      <c r="A827" s="36"/>
      <c r="B827" s="37"/>
      <c r="C827" s="194" t="s">
        <v>1167</v>
      </c>
      <c r="D827" s="194" t="s">
        <v>195</v>
      </c>
      <c r="E827" s="195" t="s">
        <v>1264</v>
      </c>
      <c r="F827" s="196" t="s">
        <v>1265</v>
      </c>
      <c r="G827" s="197" t="s">
        <v>402</v>
      </c>
      <c r="H827" s="198">
        <v>5</v>
      </c>
      <c r="I827" s="199"/>
      <c r="J827" s="200">
        <f t="shared" si="10"/>
        <v>0</v>
      </c>
      <c r="K827" s="196" t="s">
        <v>19</v>
      </c>
      <c r="L827" s="41"/>
      <c r="M827" s="201" t="s">
        <v>19</v>
      </c>
      <c r="N827" s="202" t="s">
        <v>43</v>
      </c>
      <c r="O827" s="66"/>
      <c r="P827" s="203">
        <f t="shared" si="11"/>
        <v>0</v>
      </c>
      <c r="Q827" s="203">
        <v>0</v>
      </c>
      <c r="R827" s="203">
        <f t="shared" si="12"/>
        <v>0</v>
      </c>
      <c r="S827" s="203">
        <v>0</v>
      </c>
      <c r="T827" s="204">
        <f t="shared" si="13"/>
        <v>0</v>
      </c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R827" s="205" t="s">
        <v>1253</v>
      </c>
      <c r="AT827" s="205" t="s">
        <v>195</v>
      </c>
      <c r="AU827" s="205" t="s">
        <v>81</v>
      </c>
      <c r="AY827" s="19" t="s">
        <v>193</v>
      </c>
      <c r="BE827" s="206">
        <f t="shared" si="14"/>
        <v>0</v>
      </c>
      <c r="BF827" s="206">
        <f t="shared" si="15"/>
        <v>0</v>
      </c>
      <c r="BG827" s="206">
        <f t="shared" si="16"/>
        <v>0</v>
      </c>
      <c r="BH827" s="206">
        <f t="shared" si="17"/>
        <v>0</v>
      </c>
      <c r="BI827" s="206">
        <f t="shared" si="18"/>
        <v>0</v>
      </c>
      <c r="BJ827" s="19" t="s">
        <v>79</v>
      </c>
      <c r="BK827" s="206">
        <f t="shared" si="19"/>
        <v>0</v>
      </c>
      <c r="BL827" s="19" t="s">
        <v>1253</v>
      </c>
      <c r="BM827" s="205" t="s">
        <v>3921</v>
      </c>
    </row>
    <row r="828" spans="1:65" s="2" customFormat="1" ht="66.75" customHeight="1">
      <c r="A828" s="36"/>
      <c r="B828" s="37"/>
      <c r="C828" s="194" t="s">
        <v>1172</v>
      </c>
      <c r="D828" s="194" t="s">
        <v>195</v>
      </c>
      <c r="E828" s="195" t="s">
        <v>1268</v>
      </c>
      <c r="F828" s="196" t="s">
        <v>1269</v>
      </c>
      <c r="G828" s="197" t="s">
        <v>402</v>
      </c>
      <c r="H828" s="198">
        <v>2</v>
      </c>
      <c r="I828" s="199"/>
      <c r="J828" s="200">
        <f t="shared" si="10"/>
        <v>0</v>
      </c>
      <c r="K828" s="196" t="s">
        <v>19</v>
      </c>
      <c r="L828" s="41"/>
      <c r="M828" s="201" t="s">
        <v>19</v>
      </c>
      <c r="N828" s="202" t="s">
        <v>43</v>
      </c>
      <c r="O828" s="66"/>
      <c r="P828" s="203">
        <f t="shared" si="11"/>
        <v>0</v>
      </c>
      <c r="Q828" s="203">
        <v>0</v>
      </c>
      <c r="R828" s="203">
        <f t="shared" si="12"/>
        <v>0</v>
      </c>
      <c r="S828" s="203">
        <v>0</v>
      </c>
      <c r="T828" s="204">
        <f t="shared" si="13"/>
        <v>0</v>
      </c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R828" s="205" t="s">
        <v>302</v>
      </c>
      <c r="AT828" s="205" t="s">
        <v>195</v>
      </c>
      <c r="AU828" s="205" t="s">
        <v>81</v>
      </c>
      <c r="AY828" s="19" t="s">
        <v>193</v>
      </c>
      <c r="BE828" s="206">
        <f t="shared" si="14"/>
        <v>0</v>
      </c>
      <c r="BF828" s="206">
        <f t="shared" si="15"/>
        <v>0</v>
      </c>
      <c r="BG828" s="206">
        <f t="shared" si="16"/>
        <v>0</v>
      </c>
      <c r="BH828" s="206">
        <f t="shared" si="17"/>
        <v>0</v>
      </c>
      <c r="BI828" s="206">
        <f t="shared" si="18"/>
        <v>0</v>
      </c>
      <c r="BJ828" s="19" t="s">
        <v>79</v>
      </c>
      <c r="BK828" s="206">
        <f t="shared" si="19"/>
        <v>0</v>
      </c>
      <c r="BL828" s="19" t="s">
        <v>302</v>
      </c>
      <c r="BM828" s="205" t="s">
        <v>3922</v>
      </c>
    </row>
    <row r="829" spans="1:65" s="2" customFormat="1" ht="16.5" customHeight="1">
      <c r="A829" s="36"/>
      <c r="B829" s="37"/>
      <c r="C829" s="194" t="s">
        <v>1177</v>
      </c>
      <c r="D829" s="194" t="s">
        <v>195</v>
      </c>
      <c r="E829" s="195" t="s">
        <v>1272</v>
      </c>
      <c r="F829" s="196" t="s">
        <v>1273</v>
      </c>
      <c r="G829" s="197" t="s">
        <v>494</v>
      </c>
      <c r="H829" s="198">
        <v>6</v>
      </c>
      <c r="I829" s="199"/>
      <c r="J829" s="200">
        <f t="shared" si="10"/>
        <v>0</v>
      </c>
      <c r="K829" s="196" t="s">
        <v>199</v>
      </c>
      <c r="L829" s="41"/>
      <c r="M829" s="201" t="s">
        <v>19</v>
      </c>
      <c r="N829" s="202" t="s">
        <v>43</v>
      </c>
      <c r="O829" s="66"/>
      <c r="P829" s="203">
        <f t="shared" si="11"/>
        <v>0</v>
      </c>
      <c r="Q829" s="203">
        <v>5.1999999999999995E-4</v>
      </c>
      <c r="R829" s="203">
        <f t="shared" si="12"/>
        <v>3.1199999999999995E-3</v>
      </c>
      <c r="S829" s="203">
        <v>0</v>
      </c>
      <c r="T829" s="204">
        <f t="shared" si="13"/>
        <v>0</v>
      </c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R829" s="205" t="s">
        <v>302</v>
      </c>
      <c r="AT829" s="205" t="s">
        <v>195</v>
      </c>
      <c r="AU829" s="205" t="s">
        <v>81</v>
      </c>
      <c r="AY829" s="19" t="s">
        <v>193</v>
      </c>
      <c r="BE829" s="206">
        <f t="shared" si="14"/>
        <v>0</v>
      </c>
      <c r="BF829" s="206">
        <f t="shared" si="15"/>
        <v>0</v>
      </c>
      <c r="BG829" s="206">
        <f t="shared" si="16"/>
        <v>0</v>
      </c>
      <c r="BH829" s="206">
        <f t="shared" si="17"/>
        <v>0</v>
      </c>
      <c r="BI829" s="206">
        <f t="shared" si="18"/>
        <v>0</v>
      </c>
      <c r="BJ829" s="19" t="s">
        <v>79</v>
      </c>
      <c r="BK829" s="206">
        <f t="shared" si="19"/>
        <v>0</v>
      </c>
      <c r="BL829" s="19" t="s">
        <v>302</v>
      </c>
      <c r="BM829" s="205" t="s">
        <v>3923</v>
      </c>
    </row>
    <row r="830" spans="1:65" s="2" customFormat="1" ht="16.5" customHeight="1">
      <c r="A830" s="36"/>
      <c r="B830" s="37"/>
      <c r="C830" s="194" t="s">
        <v>1182</v>
      </c>
      <c r="D830" s="194" t="s">
        <v>195</v>
      </c>
      <c r="E830" s="195" t="s">
        <v>1276</v>
      </c>
      <c r="F830" s="196" t="s">
        <v>1277</v>
      </c>
      <c r="G830" s="197" t="s">
        <v>494</v>
      </c>
      <c r="H830" s="198">
        <v>2</v>
      </c>
      <c r="I830" s="199"/>
      <c r="J830" s="200">
        <f t="shared" si="10"/>
        <v>0</v>
      </c>
      <c r="K830" s="196" t="s">
        <v>199</v>
      </c>
      <c r="L830" s="41"/>
      <c r="M830" s="201" t="s">
        <v>19</v>
      </c>
      <c r="N830" s="202" t="s">
        <v>43</v>
      </c>
      <c r="O830" s="66"/>
      <c r="P830" s="203">
        <f t="shared" si="11"/>
        <v>0</v>
      </c>
      <c r="Q830" s="203">
        <v>1.2999999999999999E-3</v>
      </c>
      <c r="R830" s="203">
        <f t="shared" si="12"/>
        <v>2.5999999999999999E-3</v>
      </c>
      <c r="S830" s="203">
        <v>0</v>
      </c>
      <c r="T830" s="204">
        <f t="shared" si="13"/>
        <v>0</v>
      </c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R830" s="205" t="s">
        <v>302</v>
      </c>
      <c r="AT830" s="205" t="s">
        <v>195</v>
      </c>
      <c r="AU830" s="205" t="s">
        <v>81</v>
      </c>
      <c r="AY830" s="19" t="s">
        <v>193</v>
      </c>
      <c r="BE830" s="206">
        <f t="shared" si="14"/>
        <v>0</v>
      </c>
      <c r="BF830" s="206">
        <f t="shared" si="15"/>
        <v>0</v>
      </c>
      <c r="BG830" s="206">
        <f t="shared" si="16"/>
        <v>0</v>
      </c>
      <c r="BH830" s="206">
        <f t="shared" si="17"/>
        <v>0</v>
      </c>
      <c r="BI830" s="206">
        <f t="shared" si="18"/>
        <v>0</v>
      </c>
      <c r="BJ830" s="19" t="s">
        <v>79</v>
      </c>
      <c r="BK830" s="206">
        <f t="shared" si="19"/>
        <v>0</v>
      </c>
      <c r="BL830" s="19" t="s">
        <v>302</v>
      </c>
      <c r="BM830" s="205" t="s">
        <v>3924</v>
      </c>
    </row>
    <row r="831" spans="1:65" s="14" customFormat="1">
      <c r="B831" s="218"/>
      <c r="C831" s="219"/>
      <c r="D831" s="209" t="s">
        <v>202</v>
      </c>
      <c r="E831" s="220" t="s">
        <v>19</v>
      </c>
      <c r="F831" s="221" t="s">
        <v>1279</v>
      </c>
      <c r="G831" s="219"/>
      <c r="H831" s="222">
        <v>2</v>
      </c>
      <c r="I831" s="223"/>
      <c r="J831" s="219"/>
      <c r="K831" s="219"/>
      <c r="L831" s="224"/>
      <c r="M831" s="225"/>
      <c r="N831" s="226"/>
      <c r="O831" s="226"/>
      <c r="P831" s="226"/>
      <c r="Q831" s="226"/>
      <c r="R831" s="226"/>
      <c r="S831" s="226"/>
      <c r="T831" s="227"/>
      <c r="AT831" s="228" t="s">
        <v>202</v>
      </c>
      <c r="AU831" s="228" t="s">
        <v>81</v>
      </c>
      <c r="AV831" s="14" t="s">
        <v>81</v>
      </c>
      <c r="AW831" s="14" t="s">
        <v>33</v>
      </c>
      <c r="AX831" s="14" t="s">
        <v>72</v>
      </c>
      <c r="AY831" s="228" t="s">
        <v>193</v>
      </c>
    </row>
    <row r="832" spans="1:65" s="15" customFormat="1">
      <c r="B832" s="229"/>
      <c r="C832" s="230"/>
      <c r="D832" s="209" t="s">
        <v>202</v>
      </c>
      <c r="E832" s="231" t="s">
        <v>19</v>
      </c>
      <c r="F832" s="232" t="s">
        <v>208</v>
      </c>
      <c r="G832" s="230"/>
      <c r="H832" s="233">
        <v>2</v>
      </c>
      <c r="I832" s="234"/>
      <c r="J832" s="230"/>
      <c r="K832" s="230"/>
      <c r="L832" s="235"/>
      <c r="M832" s="236"/>
      <c r="N832" s="237"/>
      <c r="O832" s="237"/>
      <c r="P832" s="237"/>
      <c r="Q832" s="237"/>
      <c r="R832" s="237"/>
      <c r="S832" s="237"/>
      <c r="T832" s="238"/>
      <c r="AT832" s="239" t="s">
        <v>202</v>
      </c>
      <c r="AU832" s="239" t="s">
        <v>81</v>
      </c>
      <c r="AV832" s="15" t="s">
        <v>209</v>
      </c>
      <c r="AW832" s="15" t="s">
        <v>33</v>
      </c>
      <c r="AX832" s="15" t="s">
        <v>79</v>
      </c>
      <c r="AY832" s="239" t="s">
        <v>193</v>
      </c>
    </row>
    <row r="833" spans="1:65" s="2" customFormat="1" ht="16.5" customHeight="1">
      <c r="A833" s="36"/>
      <c r="B833" s="37"/>
      <c r="C833" s="194" t="s">
        <v>1187</v>
      </c>
      <c r="D833" s="194" t="s">
        <v>195</v>
      </c>
      <c r="E833" s="195" t="s">
        <v>1281</v>
      </c>
      <c r="F833" s="196" t="s">
        <v>1282</v>
      </c>
      <c r="G833" s="197" t="s">
        <v>494</v>
      </c>
      <c r="H833" s="198">
        <v>4</v>
      </c>
      <c r="I833" s="199"/>
      <c r="J833" s="200">
        <f>ROUND(I833*H833,2)</f>
        <v>0</v>
      </c>
      <c r="K833" s="196" t="s">
        <v>199</v>
      </c>
      <c r="L833" s="41"/>
      <c r="M833" s="201" t="s">
        <v>19</v>
      </c>
      <c r="N833" s="202" t="s">
        <v>43</v>
      </c>
      <c r="O833" s="66"/>
      <c r="P833" s="203">
        <f>O833*H833</f>
        <v>0</v>
      </c>
      <c r="Q833" s="203">
        <v>8.4999999999999995E-4</v>
      </c>
      <c r="R833" s="203">
        <f>Q833*H833</f>
        <v>3.3999999999999998E-3</v>
      </c>
      <c r="S833" s="203">
        <v>0</v>
      </c>
      <c r="T833" s="204">
        <f>S833*H833</f>
        <v>0</v>
      </c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R833" s="205" t="s">
        <v>302</v>
      </c>
      <c r="AT833" s="205" t="s">
        <v>195</v>
      </c>
      <c r="AU833" s="205" t="s">
        <v>81</v>
      </c>
      <c r="AY833" s="19" t="s">
        <v>193</v>
      </c>
      <c r="BE833" s="206">
        <f>IF(N833="základní",J833,0)</f>
        <v>0</v>
      </c>
      <c r="BF833" s="206">
        <f>IF(N833="snížená",J833,0)</f>
        <v>0</v>
      </c>
      <c r="BG833" s="206">
        <f>IF(N833="zákl. přenesená",J833,0)</f>
        <v>0</v>
      </c>
      <c r="BH833" s="206">
        <f>IF(N833="sníž. přenesená",J833,0)</f>
        <v>0</v>
      </c>
      <c r="BI833" s="206">
        <f>IF(N833="nulová",J833,0)</f>
        <v>0</v>
      </c>
      <c r="BJ833" s="19" t="s">
        <v>79</v>
      </c>
      <c r="BK833" s="206">
        <f>ROUND(I833*H833,2)</f>
        <v>0</v>
      </c>
      <c r="BL833" s="19" t="s">
        <v>302</v>
      </c>
      <c r="BM833" s="205" t="s">
        <v>3925</v>
      </c>
    </row>
    <row r="834" spans="1:65" s="14" customFormat="1">
      <c r="B834" s="218"/>
      <c r="C834" s="219"/>
      <c r="D834" s="209" t="s">
        <v>202</v>
      </c>
      <c r="E834" s="220" t="s">
        <v>19</v>
      </c>
      <c r="F834" s="221" t="s">
        <v>1284</v>
      </c>
      <c r="G834" s="219"/>
      <c r="H834" s="222">
        <v>4</v>
      </c>
      <c r="I834" s="223"/>
      <c r="J834" s="219"/>
      <c r="K834" s="219"/>
      <c r="L834" s="224"/>
      <c r="M834" s="225"/>
      <c r="N834" s="226"/>
      <c r="O834" s="226"/>
      <c r="P834" s="226"/>
      <c r="Q834" s="226"/>
      <c r="R834" s="226"/>
      <c r="S834" s="226"/>
      <c r="T834" s="227"/>
      <c r="AT834" s="228" t="s">
        <v>202</v>
      </c>
      <c r="AU834" s="228" t="s">
        <v>81</v>
      </c>
      <c r="AV834" s="14" t="s">
        <v>81</v>
      </c>
      <c r="AW834" s="14" t="s">
        <v>33</v>
      </c>
      <c r="AX834" s="14" t="s">
        <v>72</v>
      </c>
      <c r="AY834" s="228" t="s">
        <v>193</v>
      </c>
    </row>
    <row r="835" spans="1:65" s="15" customFormat="1">
      <c r="B835" s="229"/>
      <c r="C835" s="230"/>
      <c r="D835" s="209" t="s">
        <v>202</v>
      </c>
      <c r="E835" s="231" t="s">
        <v>19</v>
      </c>
      <c r="F835" s="232" t="s">
        <v>208</v>
      </c>
      <c r="G835" s="230"/>
      <c r="H835" s="233">
        <v>4</v>
      </c>
      <c r="I835" s="234"/>
      <c r="J835" s="230"/>
      <c r="K835" s="230"/>
      <c r="L835" s="235"/>
      <c r="M835" s="236"/>
      <c r="N835" s="237"/>
      <c r="O835" s="237"/>
      <c r="P835" s="237"/>
      <c r="Q835" s="237"/>
      <c r="R835" s="237"/>
      <c r="S835" s="237"/>
      <c r="T835" s="238"/>
      <c r="AT835" s="239" t="s">
        <v>202</v>
      </c>
      <c r="AU835" s="239" t="s">
        <v>81</v>
      </c>
      <c r="AV835" s="15" t="s">
        <v>209</v>
      </c>
      <c r="AW835" s="15" t="s">
        <v>33</v>
      </c>
      <c r="AX835" s="15" t="s">
        <v>79</v>
      </c>
      <c r="AY835" s="239" t="s">
        <v>193</v>
      </c>
    </row>
    <row r="836" spans="1:65" s="2" customFormat="1" ht="21.75" customHeight="1">
      <c r="A836" s="36"/>
      <c r="B836" s="37"/>
      <c r="C836" s="194" t="s">
        <v>1192</v>
      </c>
      <c r="D836" s="194" t="s">
        <v>195</v>
      </c>
      <c r="E836" s="195" t="s">
        <v>1286</v>
      </c>
      <c r="F836" s="196" t="s">
        <v>1287</v>
      </c>
      <c r="G836" s="197" t="s">
        <v>1288</v>
      </c>
      <c r="H836" s="263"/>
      <c r="I836" s="199"/>
      <c r="J836" s="200">
        <f>ROUND(I836*H836,2)</f>
        <v>0</v>
      </c>
      <c r="K836" s="196" t="s">
        <v>199</v>
      </c>
      <c r="L836" s="41"/>
      <c r="M836" s="201" t="s">
        <v>19</v>
      </c>
      <c r="N836" s="202" t="s">
        <v>43</v>
      </c>
      <c r="O836" s="66"/>
      <c r="P836" s="203">
        <f>O836*H836</f>
        <v>0</v>
      </c>
      <c r="Q836" s="203">
        <v>0</v>
      </c>
      <c r="R836" s="203">
        <f>Q836*H836</f>
        <v>0</v>
      </c>
      <c r="S836" s="203">
        <v>0</v>
      </c>
      <c r="T836" s="204">
        <f>S836*H836</f>
        <v>0</v>
      </c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R836" s="205" t="s">
        <v>302</v>
      </c>
      <c r="AT836" s="205" t="s">
        <v>195</v>
      </c>
      <c r="AU836" s="205" t="s">
        <v>81</v>
      </c>
      <c r="AY836" s="19" t="s">
        <v>193</v>
      </c>
      <c r="BE836" s="206">
        <f>IF(N836="základní",J836,0)</f>
        <v>0</v>
      </c>
      <c r="BF836" s="206">
        <f>IF(N836="snížená",J836,0)</f>
        <v>0</v>
      </c>
      <c r="BG836" s="206">
        <f>IF(N836="zákl. přenesená",J836,0)</f>
        <v>0</v>
      </c>
      <c r="BH836" s="206">
        <f>IF(N836="sníž. přenesená",J836,0)</f>
        <v>0</v>
      </c>
      <c r="BI836" s="206">
        <f>IF(N836="nulová",J836,0)</f>
        <v>0</v>
      </c>
      <c r="BJ836" s="19" t="s">
        <v>79</v>
      </c>
      <c r="BK836" s="206">
        <f>ROUND(I836*H836,2)</f>
        <v>0</v>
      </c>
      <c r="BL836" s="19" t="s">
        <v>302</v>
      </c>
      <c r="BM836" s="205" t="s">
        <v>3926</v>
      </c>
    </row>
    <row r="837" spans="1:65" s="12" customFormat="1" ht="22.9" customHeight="1">
      <c r="B837" s="178"/>
      <c r="C837" s="179"/>
      <c r="D837" s="180" t="s">
        <v>71</v>
      </c>
      <c r="E837" s="192" t="s">
        <v>1290</v>
      </c>
      <c r="F837" s="192" t="s">
        <v>1291</v>
      </c>
      <c r="G837" s="179"/>
      <c r="H837" s="179"/>
      <c r="I837" s="182"/>
      <c r="J837" s="193">
        <f>BK837</f>
        <v>0</v>
      </c>
      <c r="K837" s="179"/>
      <c r="L837" s="184"/>
      <c r="M837" s="185"/>
      <c r="N837" s="186"/>
      <c r="O837" s="186"/>
      <c r="P837" s="187">
        <f>SUM(P838:P841)</f>
        <v>0</v>
      </c>
      <c r="Q837" s="186"/>
      <c r="R837" s="187">
        <f>SUM(R838:R841)</f>
        <v>7.1999999999999995E-2</v>
      </c>
      <c r="S837" s="186"/>
      <c r="T837" s="188">
        <f>SUM(T838:T841)</f>
        <v>0</v>
      </c>
      <c r="AR837" s="189" t="s">
        <v>81</v>
      </c>
      <c r="AT837" s="190" t="s">
        <v>71</v>
      </c>
      <c r="AU837" s="190" t="s">
        <v>79</v>
      </c>
      <c r="AY837" s="189" t="s">
        <v>193</v>
      </c>
      <c r="BK837" s="191">
        <f>SUM(BK838:BK841)</f>
        <v>0</v>
      </c>
    </row>
    <row r="838" spans="1:65" s="2" customFormat="1" ht="21.75" customHeight="1">
      <c r="A838" s="36"/>
      <c r="B838" s="37"/>
      <c r="C838" s="194" t="s">
        <v>1196</v>
      </c>
      <c r="D838" s="194" t="s">
        <v>195</v>
      </c>
      <c r="E838" s="195" t="s">
        <v>1293</v>
      </c>
      <c r="F838" s="196" t="s">
        <v>1294</v>
      </c>
      <c r="G838" s="197" t="s">
        <v>391</v>
      </c>
      <c r="H838" s="198">
        <v>60</v>
      </c>
      <c r="I838" s="199"/>
      <c r="J838" s="200">
        <f>ROUND(I838*H838,2)</f>
        <v>0</v>
      </c>
      <c r="K838" s="196" t="s">
        <v>199</v>
      </c>
      <c r="L838" s="41"/>
      <c r="M838" s="201" t="s">
        <v>19</v>
      </c>
      <c r="N838" s="202" t="s">
        <v>43</v>
      </c>
      <c r="O838" s="66"/>
      <c r="P838" s="203">
        <f>O838*H838</f>
        <v>0</v>
      </c>
      <c r="Q838" s="203">
        <v>1.1999999999999999E-3</v>
      </c>
      <c r="R838" s="203">
        <f>Q838*H838</f>
        <v>7.1999999999999995E-2</v>
      </c>
      <c r="S838" s="203">
        <v>0</v>
      </c>
      <c r="T838" s="204">
        <f>S838*H838</f>
        <v>0</v>
      </c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R838" s="205" t="s">
        <v>302</v>
      </c>
      <c r="AT838" s="205" t="s">
        <v>195</v>
      </c>
      <c r="AU838" s="205" t="s">
        <v>81</v>
      </c>
      <c r="AY838" s="19" t="s">
        <v>193</v>
      </c>
      <c r="BE838" s="206">
        <f>IF(N838="základní",J838,0)</f>
        <v>0</v>
      </c>
      <c r="BF838" s="206">
        <f>IF(N838="snížená",J838,0)</f>
        <v>0</v>
      </c>
      <c r="BG838" s="206">
        <f>IF(N838="zákl. přenesená",J838,0)</f>
        <v>0</v>
      </c>
      <c r="BH838" s="206">
        <f>IF(N838="sníž. přenesená",J838,0)</f>
        <v>0</v>
      </c>
      <c r="BI838" s="206">
        <f>IF(N838="nulová",J838,0)</f>
        <v>0</v>
      </c>
      <c r="BJ838" s="19" t="s">
        <v>79</v>
      </c>
      <c r="BK838" s="206">
        <f>ROUND(I838*H838,2)</f>
        <v>0</v>
      </c>
      <c r="BL838" s="19" t="s">
        <v>302</v>
      </c>
      <c r="BM838" s="205" t="s">
        <v>1295</v>
      </c>
    </row>
    <row r="839" spans="1:65" s="14" customFormat="1">
      <c r="B839" s="218"/>
      <c r="C839" s="219"/>
      <c r="D839" s="209" t="s">
        <v>202</v>
      </c>
      <c r="E839" s="220" t="s">
        <v>19</v>
      </c>
      <c r="F839" s="221" t="s">
        <v>3927</v>
      </c>
      <c r="G839" s="219"/>
      <c r="H839" s="222">
        <v>60</v>
      </c>
      <c r="I839" s="223"/>
      <c r="J839" s="219"/>
      <c r="K839" s="219"/>
      <c r="L839" s="224"/>
      <c r="M839" s="225"/>
      <c r="N839" s="226"/>
      <c r="O839" s="226"/>
      <c r="P839" s="226"/>
      <c r="Q839" s="226"/>
      <c r="R839" s="226"/>
      <c r="S839" s="226"/>
      <c r="T839" s="227"/>
      <c r="AT839" s="228" t="s">
        <v>202</v>
      </c>
      <c r="AU839" s="228" t="s">
        <v>81</v>
      </c>
      <c r="AV839" s="14" t="s">
        <v>81</v>
      </c>
      <c r="AW839" s="14" t="s">
        <v>33</v>
      </c>
      <c r="AX839" s="14" t="s">
        <v>72</v>
      </c>
      <c r="AY839" s="228" t="s">
        <v>193</v>
      </c>
    </row>
    <row r="840" spans="1:65" s="15" customFormat="1">
      <c r="B840" s="229"/>
      <c r="C840" s="230"/>
      <c r="D840" s="209" t="s">
        <v>202</v>
      </c>
      <c r="E840" s="231" t="s">
        <v>19</v>
      </c>
      <c r="F840" s="232" t="s">
        <v>208</v>
      </c>
      <c r="G840" s="230"/>
      <c r="H840" s="233">
        <v>60</v>
      </c>
      <c r="I840" s="234"/>
      <c r="J840" s="230"/>
      <c r="K840" s="230"/>
      <c r="L840" s="235"/>
      <c r="M840" s="236"/>
      <c r="N840" s="237"/>
      <c r="O840" s="237"/>
      <c r="P840" s="237"/>
      <c r="Q840" s="237"/>
      <c r="R840" s="237"/>
      <c r="S840" s="237"/>
      <c r="T840" s="238"/>
      <c r="AT840" s="239" t="s">
        <v>202</v>
      </c>
      <c r="AU840" s="239" t="s">
        <v>81</v>
      </c>
      <c r="AV840" s="15" t="s">
        <v>209</v>
      </c>
      <c r="AW840" s="15" t="s">
        <v>33</v>
      </c>
      <c r="AX840" s="15" t="s">
        <v>79</v>
      </c>
      <c r="AY840" s="239" t="s">
        <v>193</v>
      </c>
    </row>
    <row r="841" spans="1:65" s="2" customFormat="1" ht="21.75" customHeight="1">
      <c r="A841" s="36"/>
      <c r="B841" s="37"/>
      <c r="C841" s="194" t="s">
        <v>1202</v>
      </c>
      <c r="D841" s="194" t="s">
        <v>195</v>
      </c>
      <c r="E841" s="195" t="s">
        <v>1298</v>
      </c>
      <c r="F841" s="196" t="s">
        <v>1299</v>
      </c>
      <c r="G841" s="197" t="s">
        <v>266</v>
      </c>
      <c r="H841" s="198">
        <v>7.1999999999999995E-2</v>
      </c>
      <c r="I841" s="199"/>
      <c r="J841" s="200">
        <f>ROUND(I841*H841,2)</f>
        <v>0</v>
      </c>
      <c r="K841" s="196" t="s">
        <v>199</v>
      </c>
      <c r="L841" s="41"/>
      <c r="M841" s="201" t="s">
        <v>19</v>
      </c>
      <c r="N841" s="202" t="s">
        <v>43</v>
      </c>
      <c r="O841" s="66"/>
      <c r="P841" s="203">
        <f>O841*H841</f>
        <v>0</v>
      </c>
      <c r="Q841" s="203">
        <v>0</v>
      </c>
      <c r="R841" s="203">
        <f>Q841*H841</f>
        <v>0</v>
      </c>
      <c r="S841" s="203">
        <v>0</v>
      </c>
      <c r="T841" s="204">
        <f>S841*H841</f>
        <v>0</v>
      </c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R841" s="205" t="s">
        <v>302</v>
      </c>
      <c r="AT841" s="205" t="s">
        <v>195</v>
      </c>
      <c r="AU841" s="205" t="s">
        <v>81</v>
      </c>
      <c r="AY841" s="19" t="s">
        <v>193</v>
      </c>
      <c r="BE841" s="206">
        <f>IF(N841="základní",J841,0)</f>
        <v>0</v>
      </c>
      <c r="BF841" s="206">
        <f>IF(N841="snížená",J841,0)</f>
        <v>0</v>
      </c>
      <c r="BG841" s="206">
        <f>IF(N841="zákl. přenesená",J841,0)</f>
        <v>0</v>
      </c>
      <c r="BH841" s="206">
        <f>IF(N841="sníž. přenesená",J841,0)</f>
        <v>0</v>
      </c>
      <c r="BI841" s="206">
        <f>IF(N841="nulová",J841,0)</f>
        <v>0</v>
      </c>
      <c r="BJ841" s="19" t="s">
        <v>79</v>
      </c>
      <c r="BK841" s="206">
        <f>ROUND(I841*H841,2)</f>
        <v>0</v>
      </c>
      <c r="BL841" s="19" t="s">
        <v>302</v>
      </c>
      <c r="BM841" s="205" t="s">
        <v>1300</v>
      </c>
    </row>
    <row r="842" spans="1:65" s="12" customFormat="1" ht="22.9" customHeight="1">
      <c r="B842" s="178"/>
      <c r="C842" s="179"/>
      <c r="D842" s="180" t="s">
        <v>71</v>
      </c>
      <c r="E842" s="192" t="s">
        <v>3928</v>
      </c>
      <c r="F842" s="192" t="s">
        <v>3929</v>
      </c>
      <c r="G842" s="179"/>
      <c r="H842" s="179"/>
      <c r="I842" s="182"/>
      <c r="J842" s="193">
        <f>BK842</f>
        <v>0</v>
      </c>
      <c r="K842" s="179"/>
      <c r="L842" s="184"/>
      <c r="M842" s="185"/>
      <c r="N842" s="186"/>
      <c r="O842" s="186"/>
      <c r="P842" s="187">
        <f>SUM(P843:P917)</f>
        <v>0</v>
      </c>
      <c r="Q842" s="186"/>
      <c r="R842" s="187">
        <f>SUM(R843:R917)</f>
        <v>20.163184900000001</v>
      </c>
      <c r="S842" s="186"/>
      <c r="T842" s="188">
        <f>SUM(T843:T917)</f>
        <v>0</v>
      </c>
      <c r="AR842" s="189" t="s">
        <v>81</v>
      </c>
      <c r="AT842" s="190" t="s">
        <v>71</v>
      </c>
      <c r="AU842" s="190" t="s">
        <v>79</v>
      </c>
      <c r="AY842" s="189" t="s">
        <v>193</v>
      </c>
      <c r="BK842" s="191">
        <f>SUM(BK843:BK917)</f>
        <v>0</v>
      </c>
    </row>
    <row r="843" spans="1:65" s="2" customFormat="1" ht="21.75" customHeight="1">
      <c r="A843" s="36"/>
      <c r="B843" s="37"/>
      <c r="C843" s="194" t="s">
        <v>1207</v>
      </c>
      <c r="D843" s="194" t="s">
        <v>195</v>
      </c>
      <c r="E843" s="195" t="s">
        <v>1331</v>
      </c>
      <c r="F843" s="196" t="s">
        <v>1332</v>
      </c>
      <c r="G843" s="197" t="s">
        <v>402</v>
      </c>
      <c r="H843" s="198">
        <v>88</v>
      </c>
      <c r="I843" s="199"/>
      <c r="J843" s="200">
        <f>ROUND(I843*H843,2)</f>
        <v>0</v>
      </c>
      <c r="K843" s="196" t="s">
        <v>199</v>
      </c>
      <c r="L843" s="41"/>
      <c r="M843" s="201" t="s">
        <v>19</v>
      </c>
      <c r="N843" s="202" t="s">
        <v>43</v>
      </c>
      <c r="O843" s="66"/>
      <c r="P843" s="203">
        <f>O843*H843</f>
        <v>0</v>
      </c>
      <c r="Q843" s="203">
        <v>0</v>
      </c>
      <c r="R843" s="203">
        <f>Q843*H843</f>
        <v>0</v>
      </c>
      <c r="S843" s="203">
        <v>0</v>
      </c>
      <c r="T843" s="204">
        <f>S843*H843</f>
        <v>0</v>
      </c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R843" s="205" t="s">
        <v>302</v>
      </c>
      <c r="AT843" s="205" t="s">
        <v>195</v>
      </c>
      <c r="AU843" s="205" t="s">
        <v>81</v>
      </c>
      <c r="AY843" s="19" t="s">
        <v>193</v>
      </c>
      <c r="BE843" s="206">
        <f>IF(N843="základní",J843,0)</f>
        <v>0</v>
      </c>
      <c r="BF843" s="206">
        <f>IF(N843="snížená",J843,0)</f>
        <v>0</v>
      </c>
      <c r="BG843" s="206">
        <f>IF(N843="zákl. přenesená",J843,0)</f>
        <v>0</v>
      </c>
      <c r="BH843" s="206">
        <f>IF(N843="sníž. přenesená",J843,0)</f>
        <v>0</v>
      </c>
      <c r="BI843" s="206">
        <f>IF(N843="nulová",J843,0)</f>
        <v>0</v>
      </c>
      <c r="BJ843" s="19" t="s">
        <v>79</v>
      </c>
      <c r="BK843" s="206">
        <f>ROUND(I843*H843,2)</f>
        <v>0</v>
      </c>
      <c r="BL843" s="19" t="s">
        <v>302</v>
      </c>
      <c r="BM843" s="205" t="s">
        <v>1333</v>
      </c>
    </row>
    <row r="844" spans="1:65" s="14" customFormat="1">
      <c r="B844" s="218"/>
      <c r="C844" s="219"/>
      <c r="D844" s="209" t="s">
        <v>202</v>
      </c>
      <c r="E844" s="220" t="s">
        <v>19</v>
      </c>
      <c r="F844" s="221" t="s">
        <v>3930</v>
      </c>
      <c r="G844" s="219"/>
      <c r="H844" s="222">
        <v>88</v>
      </c>
      <c r="I844" s="223"/>
      <c r="J844" s="219"/>
      <c r="K844" s="219"/>
      <c r="L844" s="224"/>
      <c r="M844" s="225"/>
      <c r="N844" s="226"/>
      <c r="O844" s="226"/>
      <c r="P844" s="226"/>
      <c r="Q844" s="226"/>
      <c r="R844" s="226"/>
      <c r="S844" s="226"/>
      <c r="T844" s="227"/>
      <c r="AT844" s="228" t="s">
        <v>202</v>
      </c>
      <c r="AU844" s="228" t="s">
        <v>81</v>
      </c>
      <c r="AV844" s="14" t="s">
        <v>81</v>
      </c>
      <c r="AW844" s="14" t="s">
        <v>33</v>
      </c>
      <c r="AX844" s="14" t="s">
        <v>72</v>
      </c>
      <c r="AY844" s="228" t="s">
        <v>193</v>
      </c>
    </row>
    <row r="845" spans="1:65" s="15" customFormat="1">
      <c r="B845" s="229"/>
      <c r="C845" s="230"/>
      <c r="D845" s="209" t="s">
        <v>202</v>
      </c>
      <c r="E845" s="231" t="s">
        <v>19</v>
      </c>
      <c r="F845" s="232" t="s">
        <v>208</v>
      </c>
      <c r="G845" s="230"/>
      <c r="H845" s="233">
        <v>88</v>
      </c>
      <c r="I845" s="234"/>
      <c r="J845" s="230"/>
      <c r="K845" s="230"/>
      <c r="L845" s="235"/>
      <c r="M845" s="236"/>
      <c r="N845" s="237"/>
      <c r="O845" s="237"/>
      <c r="P845" s="237"/>
      <c r="Q845" s="237"/>
      <c r="R845" s="237"/>
      <c r="S845" s="237"/>
      <c r="T845" s="238"/>
      <c r="AT845" s="239" t="s">
        <v>202</v>
      </c>
      <c r="AU845" s="239" t="s">
        <v>81</v>
      </c>
      <c r="AV845" s="15" t="s">
        <v>209</v>
      </c>
      <c r="AW845" s="15" t="s">
        <v>33</v>
      </c>
      <c r="AX845" s="15" t="s">
        <v>79</v>
      </c>
      <c r="AY845" s="239" t="s">
        <v>193</v>
      </c>
    </row>
    <row r="846" spans="1:65" s="2" customFormat="1" ht="21.75" customHeight="1">
      <c r="A846" s="36"/>
      <c r="B846" s="37"/>
      <c r="C846" s="194" t="s">
        <v>1211</v>
      </c>
      <c r="D846" s="194" t="s">
        <v>195</v>
      </c>
      <c r="E846" s="195" t="s">
        <v>1336</v>
      </c>
      <c r="F846" s="196" t="s">
        <v>1337</v>
      </c>
      <c r="G846" s="197" t="s">
        <v>402</v>
      </c>
      <c r="H846" s="198">
        <v>48</v>
      </c>
      <c r="I846" s="199"/>
      <c r="J846" s="200">
        <f>ROUND(I846*H846,2)</f>
        <v>0</v>
      </c>
      <c r="K846" s="196" t="s">
        <v>199</v>
      </c>
      <c r="L846" s="41"/>
      <c r="M846" s="201" t="s">
        <v>19</v>
      </c>
      <c r="N846" s="202" t="s">
        <v>43</v>
      </c>
      <c r="O846" s="66"/>
      <c r="P846" s="203">
        <f>O846*H846</f>
        <v>0</v>
      </c>
      <c r="Q846" s="203">
        <v>0</v>
      </c>
      <c r="R846" s="203">
        <f>Q846*H846</f>
        <v>0</v>
      </c>
      <c r="S846" s="203">
        <v>0</v>
      </c>
      <c r="T846" s="204">
        <f>S846*H846</f>
        <v>0</v>
      </c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R846" s="205" t="s">
        <v>302</v>
      </c>
      <c r="AT846" s="205" t="s">
        <v>195</v>
      </c>
      <c r="AU846" s="205" t="s">
        <v>81</v>
      </c>
      <c r="AY846" s="19" t="s">
        <v>193</v>
      </c>
      <c r="BE846" s="206">
        <f>IF(N846="základní",J846,0)</f>
        <v>0</v>
      </c>
      <c r="BF846" s="206">
        <f>IF(N846="snížená",J846,0)</f>
        <v>0</v>
      </c>
      <c r="BG846" s="206">
        <f>IF(N846="zákl. přenesená",J846,0)</f>
        <v>0</v>
      </c>
      <c r="BH846" s="206">
        <f>IF(N846="sníž. přenesená",J846,0)</f>
        <v>0</v>
      </c>
      <c r="BI846" s="206">
        <f>IF(N846="nulová",J846,0)</f>
        <v>0</v>
      </c>
      <c r="BJ846" s="19" t="s">
        <v>79</v>
      </c>
      <c r="BK846" s="206">
        <f>ROUND(I846*H846,2)</f>
        <v>0</v>
      </c>
      <c r="BL846" s="19" t="s">
        <v>302</v>
      </c>
      <c r="BM846" s="205" t="s">
        <v>1338</v>
      </c>
    </row>
    <row r="847" spans="1:65" s="14" customFormat="1">
      <c r="B847" s="218"/>
      <c r="C847" s="219"/>
      <c r="D847" s="209" t="s">
        <v>202</v>
      </c>
      <c r="E847" s="220" t="s">
        <v>19</v>
      </c>
      <c r="F847" s="221" t="s">
        <v>3931</v>
      </c>
      <c r="G847" s="219"/>
      <c r="H847" s="222">
        <v>48</v>
      </c>
      <c r="I847" s="223"/>
      <c r="J847" s="219"/>
      <c r="K847" s="219"/>
      <c r="L847" s="224"/>
      <c r="M847" s="225"/>
      <c r="N847" s="226"/>
      <c r="O847" s="226"/>
      <c r="P847" s="226"/>
      <c r="Q847" s="226"/>
      <c r="R847" s="226"/>
      <c r="S847" s="226"/>
      <c r="T847" s="227"/>
      <c r="AT847" s="228" t="s">
        <v>202</v>
      </c>
      <c r="AU847" s="228" t="s">
        <v>81</v>
      </c>
      <c r="AV847" s="14" t="s">
        <v>81</v>
      </c>
      <c r="AW847" s="14" t="s">
        <v>33</v>
      </c>
      <c r="AX847" s="14" t="s">
        <v>72</v>
      </c>
      <c r="AY847" s="228" t="s">
        <v>193</v>
      </c>
    </row>
    <row r="848" spans="1:65" s="15" customFormat="1">
      <c r="B848" s="229"/>
      <c r="C848" s="230"/>
      <c r="D848" s="209" t="s">
        <v>202</v>
      </c>
      <c r="E848" s="231" t="s">
        <v>19</v>
      </c>
      <c r="F848" s="232" t="s">
        <v>208</v>
      </c>
      <c r="G848" s="230"/>
      <c r="H848" s="233">
        <v>48</v>
      </c>
      <c r="I848" s="234"/>
      <c r="J848" s="230"/>
      <c r="K848" s="230"/>
      <c r="L848" s="235"/>
      <c r="M848" s="236"/>
      <c r="N848" s="237"/>
      <c r="O848" s="237"/>
      <c r="P848" s="237"/>
      <c r="Q848" s="237"/>
      <c r="R848" s="237"/>
      <c r="S848" s="237"/>
      <c r="T848" s="238"/>
      <c r="AT848" s="239" t="s">
        <v>202</v>
      </c>
      <c r="AU848" s="239" t="s">
        <v>81</v>
      </c>
      <c r="AV848" s="15" t="s">
        <v>209</v>
      </c>
      <c r="AW848" s="15" t="s">
        <v>33</v>
      </c>
      <c r="AX848" s="15" t="s">
        <v>79</v>
      </c>
      <c r="AY848" s="239" t="s">
        <v>193</v>
      </c>
    </row>
    <row r="849" spans="1:65" s="2" customFormat="1" ht="21.75" customHeight="1">
      <c r="A849" s="36"/>
      <c r="B849" s="37"/>
      <c r="C849" s="194" t="s">
        <v>1216</v>
      </c>
      <c r="D849" s="194" t="s">
        <v>195</v>
      </c>
      <c r="E849" s="195" t="s">
        <v>1341</v>
      </c>
      <c r="F849" s="196" t="s">
        <v>1342</v>
      </c>
      <c r="G849" s="197" t="s">
        <v>402</v>
      </c>
      <c r="H849" s="198">
        <v>48</v>
      </c>
      <c r="I849" s="199"/>
      <c r="J849" s="200">
        <f>ROUND(I849*H849,2)</f>
        <v>0</v>
      </c>
      <c r="K849" s="196" t="s">
        <v>199</v>
      </c>
      <c r="L849" s="41"/>
      <c r="M849" s="201" t="s">
        <v>19</v>
      </c>
      <c r="N849" s="202" t="s">
        <v>43</v>
      </c>
      <c r="O849" s="66"/>
      <c r="P849" s="203">
        <f>O849*H849</f>
        <v>0</v>
      </c>
      <c r="Q849" s="203">
        <v>0</v>
      </c>
      <c r="R849" s="203">
        <f>Q849*H849</f>
        <v>0</v>
      </c>
      <c r="S849" s="203">
        <v>0</v>
      </c>
      <c r="T849" s="204">
        <f>S849*H849</f>
        <v>0</v>
      </c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R849" s="205" t="s">
        <v>302</v>
      </c>
      <c r="AT849" s="205" t="s">
        <v>195</v>
      </c>
      <c r="AU849" s="205" t="s">
        <v>81</v>
      </c>
      <c r="AY849" s="19" t="s">
        <v>193</v>
      </c>
      <c r="BE849" s="206">
        <f>IF(N849="základní",J849,0)</f>
        <v>0</v>
      </c>
      <c r="BF849" s="206">
        <f>IF(N849="snížená",J849,0)</f>
        <v>0</v>
      </c>
      <c r="BG849" s="206">
        <f>IF(N849="zákl. přenesená",J849,0)</f>
        <v>0</v>
      </c>
      <c r="BH849" s="206">
        <f>IF(N849="sníž. přenesená",J849,0)</f>
        <v>0</v>
      </c>
      <c r="BI849" s="206">
        <f>IF(N849="nulová",J849,0)</f>
        <v>0</v>
      </c>
      <c r="BJ849" s="19" t="s">
        <v>79</v>
      </c>
      <c r="BK849" s="206">
        <f>ROUND(I849*H849,2)</f>
        <v>0</v>
      </c>
      <c r="BL849" s="19" t="s">
        <v>302</v>
      </c>
      <c r="BM849" s="205" t="s">
        <v>1343</v>
      </c>
    </row>
    <row r="850" spans="1:65" s="14" customFormat="1">
      <c r="B850" s="218"/>
      <c r="C850" s="219"/>
      <c r="D850" s="209" t="s">
        <v>202</v>
      </c>
      <c r="E850" s="220" t="s">
        <v>19</v>
      </c>
      <c r="F850" s="221" t="s">
        <v>3931</v>
      </c>
      <c r="G850" s="219"/>
      <c r="H850" s="222">
        <v>48</v>
      </c>
      <c r="I850" s="223"/>
      <c r="J850" s="219"/>
      <c r="K850" s="219"/>
      <c r="L850" s="224"/>
      <c r="M850" s="225"/>
      <c r="N850" s="226"/>
      <c r="O850" s="226"/>
      <c r="P850" s="226"/>
      <c r="Q850" s="226"/>
      <c r="R850" s="226"/>
      <c r="S850" s="226"/>
      <c r="T850" s="227"/>
      <c r="AT850" s="228" t="s">
        <v>202</v>
      </c>
      <c r="AU850" s="228" t="s">
        <v>81</v>
      </c>
      <c r="AV850" s="14" t="s">
        <v>81</v>
      </c>
      <c r="AW850" s="14" t="s">
        <v>33</v>
      </c>
      <c r="AX850" s="14" t="s">
        <v>72</v>
      </c>
      <c r="AY850" s="228" t="s">
        <v>193</v>
      </c>
    </row>
    <row r="851" spans="1:65" s="15" customFormat="1">
      <c r="B851" s="229"/>
      <c r="C851" s="230"/>
      <c r="D851" s="209" t="s">
        <v>202</v>
      </c>
      <c r="E851" s="231" t="s">
        <v>19</v>
      </c>
      <c r="F851" s="232" t="s">
        <v>208</v>
      </c>
      <c r="G851" s="230"/>
      <c r="H851" s="233">
        <v>48</v>
      </c>
      <c r="I851" s="234"/>
      <c r="J851" s="230"/>
      <c r="K851" s="230"/>
      <c r="L851" s="235"/>
      <c r="M851" s="236"/>
      <c r="N851" s="237"/>
      <c r="O851" s="237"/>
      <c r="P851" s="237"/>
      <c r="Q851" s="237"/>
      <c r="R851" s="237"/>
      <c r="S851" s="237"/>
      <c r="T851" s="238"/>
      <c r="AT851" s="239" t="s">
        <v>202</v>
      </c>
      <c r="AU851" s="239" t="s">
        <v>81</v>
      </c>
      <c r="AV851" s="15" t="s">
        <v>209</v>
      </c>
      <c r="AW851" s="15" t="s">
        <v>33</v>
      </c>
      <c r="AX851" s="15" t="s">
        <v>79</v>
      </c>
      <c r="AY851" s="239" t="s">
        <v>193</v>
      </c>
    </row>
    <row r="852" spans="1:65" s="2" customFormat="1" ht="21.75" customHeight="1">
      <c r="A852" s="36"/>
      <c r="B852" s="37"/>
      <c r="C852" s="194" t="s">
        <v>1221</v>
      </c>
      <c r="D852" s="194" t="s">
        <v>195</v>
      </c>
      <c r="E852" s="195" t="s">
        <v>1345</v>
      </c>
      <c r="F852" s="196" t="s">
        <v>1346</v>
      </c>
      <c r="G852" s="197" t="s">
        <v>402</v>
      </c>
      <c r="H852" s="198">
        <v>32</v>
      </c>
      <c r="I852" s="199"/>
      <c r="J852" s="200">
        <f>ROUND(I852*H852,2)</f>
        <v>0</v>
      </c>
      <c r="K852" s="196" t="s">
        <v>199</v>
      </c>
      <c r="L852" s="41"/>
      <c r="M852" s="201" t="s">
        <v>19</v>
      </c>
      <c r="N852" s="202" t="s">
        <v>43</v>
      </c>
      <c r="O852" s="66"/>
      <c r="P852" s="203">
        <f>O852*H852</f>
        <v>0</v>
      </c>
      <c r="Q852" s="203">
        <v>2.6700000000000001E-3</v>
      </c>
      <c r="R852" s="203">
        <f>Q852*H852</f>
        <v>8.5440000000000002E-2</v>
      </c>
      <c r="S852" s="203">
        <v>0</v>
      </c>
      <c r="T852" s="204">
        <f>S852*H852</f>
        <v>0</v>
      </c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R852" s="205" t="s">
        <v>302</v>
      </c>
      <c r="AT852" s="205" t="s">
        <v>195</v>
      </c>
      <c r="AU852" s="205" t="s">
        <v>81</v>
      </c>
      <c r="AY852" s="19" t="s">
        <v>193</v>
      </c>
      <c r="BE852" s="206">
        <f>IF(N852="základní",J852,0)</f>
        <v>0</v>
      </c>
      <c r="BF852" s="206">
        <f>IF(N852="snížená",J852,0)</f>
        <v>0</v>
      </c>
      <c r="BG852" s="206">
        <f>IF(N852="zákl. přenesená",J852,0)</f>
        <v>0</v>
      </c>
      <c r="BH852" s="206">
        <f>IF(N852="sníž. přenesená",J852,0)</f>
        <v>0</v>
      </c>
      <c r="BI852" s="206">
        <f>IF(N852="nulová",J852,0)</f>
        <v>0</v>
      </c>
      <c r="BJ852" s="19" t="s">
        <v>79</v>
      </c>
      <c r="BK852" s="206">
        <f>ROUND(I852*H852,2)</f>
        <v>0</v>
      </c>
      <c r="BL852" s="19" t="s">
        <v>302</v>
      </c>
      <c r="BM852" s="205" t="s">
        <v>1347</v>
      </c>
    </row>
    <row r="853" spans="1:65" s="2" customFormat="1" ht="16.5" customHeight="1">
      <c r="A853" s="36"/>
      <c r="B853" s="37"/>
      <c r="C853" s="251" t="s">
        <v>1226</v>
      </c>
      <c r="D853" s="251" t="s">
        <v>451</v>
      </c>
      <c r="E853" s="252" t="s">
        <v>1349</v>
      </c>
      <c r="F853" s="253" t="s">
        <v>1350</v>
      </c>
      <c r="G853" s="254" t="s">
        <v>402</v>
      </c>
      <c r="H853" s="255">
        <v>32</v>
      </c>
      <c r="I853" s="256"/>
      <c r="J853" s="257">
        <f>ROUND(I853*H853,2)</f>
        <v>0</v>
      </c>
      <c r="K853" s="253" t="s">
        <v>19</v>
      </c>
      <c r="L853" s="258"/>
      <c r="M853" s="259" t="s">
        <v>19</v>
      </c>
      <c r="N853" s="260" t="s">
        <v>43</v>
      </c>
      <c r="O853" s="66"/>
      <c r="P853" s="203">
        <f>O853*H853</f>
        <v>0</v>
      </c>
      <c r="Q853" s="203">
        <v>4.4999999999999997E-3</v>
      </c>
      <c r="R853" s="203">
        <f>Q853*H853</f>
        <v>0.14399999999999999</v>
      </c>
      <c r="S853" s="203">
        <v>0</v>
      </c>
      <c r="T853" s="204">
        <f>S853*H853</f>
        <v>0</v>
      </c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R853" s="205" t="s">
        <v>404</v>
      </c>
      <c r="AT853" s="205" t="s">
        <v>451</v>
      </c>
      <c r="AU853" s="205" t="s">
        <v>81</v>
      </c>
      <c r="AY853" s="19" t="s">
        <v>193</v>
      </c>
      <c r="BE853" s="206">
        <f>IF(N853="základní",J853,0)</f>
        <v>0</v>
      </c>
      <c r="BF853" s="206">
        <f>IF(N853="snížená",J853,0)</f>
        <v>0</v>
      </c>
      <c r="BG853" s="206">
        <f>IF(N853="zákl. přenesená",J853,0)</f>
        <v>0</v>
      </c>
      <c r="BH853" s="206">
        <f>IF(N853="sníž. přenesená",J853,0)</f>
        <v>0</v>
      </c>
      <c r="BI853" s="206">
        <f>IF(N853="nulová",J853,0)</f>
        <v>0</v>
      </c>
      <c r="BJ853" s="19" t="s">
        <v>79</v>
      </c>
      <c r="BK853" s="206">
        <f>ROUND(I853*H853,2)</f>
        <v>0</v>
      </c>
      <c r="BL853" s="19" t="s">
        <v>302</v>
      </c>
      <c r="BM853" s="205" t="s">
        <v>1351</v>
      </c>
    </row>
    <row r="854" spans="1:65" s="2" customFormat="1" ht="21.75" customHeight="1">
      <c r="A854" s="36"/>
      <c r="B854" s="37"/>
      <c r="C854" s="194" t="s">
        <v>1231</v>
      </c>
      <c r="D854" s="194" t="s">
        <v>195</v>
      </c>
      <c r="E854" s="195" t="s">
        <v>1353</v>
      </c>
      <c r="F854" s="196" t="s">
        <v>1354</v>
      </c>
      <c r="G854" s="197" t="s">
        <v>402</v>
      </c>
      <c r="H854" s="198">
        <v>212</v>
      </c>
      <c r="I854" s="199"/>
      <c r="J854" s="200">
        <f>ROUND(I854*H854,2)</f>
        <v>0</v>
      </c>
      <c r="K854" s="196" t="s">
        <v>199</v>
      </c>
      <c r="L854" s="41"/>
      <c r="M854" s="201" t="s">
        <v>19</v>
      </c>
      <c r="N854" s="202" t="s">
        <v>43</v>
      </c>
      <c r="O854" s="66"/>
      <c r="P854" s="203">
        <f>O854*H854</f>
        <v>0</v>
      </c>
      <c r="Q854" s="203">
        <v>0</v>
      </c>
      <c r="R854" s="203">
        <f>Q854*H854</f>
        <v>0</v>
      </c>
      <c r="S854" s="203">
        <v>0</v>
      </c>
      <c r="T854" s="204">
        <f>S854*H854</f>
        <v>0</v>
      </c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R854" s="205" t="s">
        <v>302</v>
      </c>
      <c r="AT854" s="205" t="s">
        <v>195</v>
      </c>
      <c r="AU854" s="205" t="s">
        <v>81</v>
      </c>
      <c r="AY854" s="19" t="s">
        <v>193</v>
      </c>
      <c r="BE854" s="206">
        <f>IF(N854="základní",J854,0)</f>
        <v>0</v>
      </c>
      <c r="BF854" s="206">
        <f>IF(N854="snížená",J854,0)</f>
        <v>0</v>
      </c>
      <c r="BG854" s="206">
        <f>IF(N854="zákl. přenesená",J854,0)</f>
        <v>0</v>
      </c>
      <c r="BH854" s="206">
        <f>IF(N854="sníž. přenesená",J854,0)</f>
        <v>0</v>
      </c>
      <c r="BI854" s="206">
        <f>IF(N854="nulová",J854,0)</f>
        <v>0</v>
      </c>
      <c r="BJ854" s="19" t="s">
        <v>79</v>
      </c>
      <c r="BK854" s="206">
        <f>ROUND(I854*H854,2)</f>
        <v>0</v>
      </c>
      <c r="BL854" s="19" t="s">
        <v>302</v>
      </c>
      <c r="BM854" s="205" t="s">
        <v>1355</v>
      </c>
    </row>
    <row r="855" spans="1:65" s="14" customFormat="1">
      <c r="B855" s="218"/>
      <c r="C855" s="219"/>
      <c r="D855" s="209" t="s">
        <v>202</v>
      </c>
      <c r="E855" s="220" t="s">
        <v>19</v>
      </c>
      <c r="F855" s="221" t="s">
        <v>3932</v>
      </c>
      <c r="G855" s="219"/>
      <c r="H855" s="222">
        <v>212</v>
      </c>
      <c r="I855" s="223"/>
      <c r="J855" s="219"/>
      <c r="K855" s="219"/>
      <c r="L855" s="224"/>
      <c r="M855" s="225"/>
      <c r="N855" s="226"/>
      <c r="O855" s="226"/>
      <c r="P855" s="226"/>
      <c r="Q855" s="226"/>
      <c r="R855" s="226"/>
      <c r="S855" s="226"/>
      <c r="T855" s="227"/>
      <c r="AT855" s="228" t="s">
        <v>202</v>
      </c>
      <c r="AU855" s="228" t="s">
        <v>81</v>
      </c>
      <c r="AV855" s="14" t="s">
        <v>81</v>
      </c>
      <c r="AW855" s="14" t="s">
        <v>33</v>
      </c>
      <c r="AX855" s="14" t="s">
        <v>72</v>
      </c>
      <c r="AY855" s="228" t="s">
        <v>193</v>
      </c>
    </row>
    <row r="856" spans="1:65" s="15" customFormat="1">
      <c r="B856" s="229"/>
      <c r="C856" s="230"/>
      <c r="D856" s="209" t="s">
        <v>202</v>
      </c>
      <c r="E856" s="231" t="s">
        <v>19</v>
      </c>
      <c r="F856" s="232" t="s">
        <v>208</v>
      </c>
      <c r="G856" s="230"/>
      <c r="H856" s="233">
        <v>212</v>
      </c>
      <c r="I856" s="234"/>
      <c r="J856" s="230"/>
      <c r="K856" s="230"/>
      <c r="L856" s="235"/>
      <c r="M856" s="236"/>
      <c r="N856" s="237"/>
      <c r="O856" s="237"/>
      <c r="P856" s="237"/>
      <c r="Q856" s="237"/>
      <c r="R856" s="237"/>
      <c r="S856" s="237"/>
      <c r="T856" s="238"/>
      <c r="AT856" s="239" t="s">
        <v>202</v>
      </c>
      <c r="AU856" s="239" t="s">
        <v>81</v>
      </c>
      <c r="AV856" s="15" t="s">
        <v>209</v>
      </c>
      <c r="AW856" s="15" t="s">
        <v>33</v>
      </c>
      <c r="AX856" s="15" t="s">
        <v>79</v>
      </c>
      <c r="AY856" s="239" t="s">
        <v>193</v>
      </c>
    </row>
    <row r="857" spans="1:65" s="2" customFormat="1" ht="16.5" customHeight="1">
      <c r="A857" s="36"/>
      <c r="B857" s="37"/>
      <c r="C857" s="251" t="s">
        <v>1236</v>
      </c>
      <c r="D857" s="251" t="s">
        <v>451</v>
      </c>
      <c r="E857" s="252" t="s">
        <v>1358</v>
      </c>
      <c r="F857" s="253" t="s">
        <v>1359</v>
      </c>
      <c r="G857" s="254" t="s">
        <v>1360</v>
      </c>
      <c r="H857" s="255">
        <v>212</v>
      </c>
      <c r="I857" s="256"/>
      <c r="J857" s="257">
        <f>ROUND(I857*H857,2)</f>
        <v>0</v>
      </c>
      <c r="K857" s="253" t="s">
        <v>19</v>
      </c>
      <c r="L857" s="258"/>
      <c r="M857" s="259" t="s">
        <v>19</v>
      </c>
      <c r="N857" s="260" t="s">
        <v>43</v>
      </c>
      <c r="O857" s="66"/>
      <c r="P857" s="203">
        <f>O857*H857</f>
        <v>0</v>
      </c>
      <c r="Q857" s="203">
        <v>2E-3</v>
      </c>
      <c r="R857" s="203">
        <f>Q857*H857</f>
        <v>0.42399999999999999</v>
      </c>
      <c r="S857" s="203">
        <v>0</v>
      </c>
      <c r="T857" s="204">
        <f>S857*H857</f>
        <v>0</v>
      </c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R857" s="205" t="s">
        <v>404</v>
      </c>
      <c r="AT857" s="205" t="s">
        <v>451</v>
      </c>
      <c r="AU857" s="205" t="s">
        <v>81</v>
      </c>
      <c r="AY857" s="19" t="s">
        <v>193</v>
      </c>
      <c r="BE857" s="206">
        <f>IF(N857="základní",J857,0)</f>
        <v>0</v>
      </c>
      <c r="BF857" s="206">
        <f>IF(N857="snížená",J857,0)</f>
        <v>0</v>
      </c>
      <c r="BG857" s="206">
        <f>IF(N857="zákl. přenesená",J857,0)</f>
        <v>0</v>
      </c>
      <c r="BH857" s="206">
        <f>IF(N857="sníž. přenesená",J857,0)</f>
        <v>0</v>
      </c>
      <c r="BI857" s="206">
        <f>IF(N857="nulová",J857,0)</f>
        <v>0</v>
      </c>
      <c r="BJ857" s="19" t="s">
        <v>79</v>
      </c>
      <c r="BK857" s="206">
        <f>ROUND(I857*H857,2)</f>
        <v>0</v>
      </c>
      <c r="BL857" s="19" t="s">
        <v>302</v>
      </c>
      <c r="BM857" s="205" t="s">
        <v>1361</v>
      </c>
    </row>
    <row r="858" spans="1:65" s="2" customFormat="1" ht="21.75" customHeight="1">
      <c r="A858" s="36"/>
      <c r="B858" s="37"/>
      <c r="C858" s="194" t="s">
        <v>1242</v>
      </c>
      <c r="D858" s="194" t="s">
        <v>195</v>
      </c>
      <c r="E858" s="195" t="s">
        <v>1363</v>
      </c>
      <c r="F858" s="196" t="s">
        <v>1364</v>
      </c>
      <c r="G858" s="197" t="s">
        <v>391</v>
      </c>
      <c r="H858" s="198">
        <v>67.2</v>
      </c>
      <c r="I858" s="199"/>
      <c r="J858" s="200">
        <f>ROUND(I858*H858,2)</f>
        <v>0</v>
      </c>
      <c r="K858" s="196" t="s">
        <v>199</v>
      </c>
      <c r="L858" s="41"/>
      <c r="M858" s="201" t="s">
        <v>19</v>
      </c>
      <c r="N858" s="202" t="s">
        <v>43</v>
      </c>
      <c r="O858" s="66"/>
      <c r="P858" s="203">
        <f>O858*H858</f>
        <v>0</v>
      </c>
      <c r="Q858" s="203">
        <v>0</v>
      </c>
      <c r="R858" s="203">
        <f>Q858*H858</f>
        <v>0</v>
      </c>
      <c r="S858" s="203">
        <v>0</v>
      </c>
      <c r="T858" s="204">
        <f>S858*H858</f>
        <v>0</v>
      </c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R858" s="205" t="s">
        <v>302</v>
      </c>
      <c r="AT858" s="205" t="s">
        <v>195</v>
      </c>
      <c r="AU858" s="205" t="s">
        <v>81</v>
      </c>
      <c r="AY858" s="19" t="s">
        <v>193</v>
      </c>
      <c r="BE858" s="206">
        <f>IF(N858="základní",J858,0)</f>
        <v>0</v>
      </c>
      <c r="BF858" s="206">
        <f>IF(N858="snížená",J858,0)</f>
        <v>0</v>
      </c>
      <c r="BG858" s="206">
        <f>IF(N858="zákl. přenesená",J858,0)</f>
        <v>0</v>
      </c>
      <c r="BH858" s="206">
        <f>IF(N858="sníž. přenesená",J858,0)</f>
        <v>0</v>
      </c>
      <c r="BI858" s="206">
        <f>IF(N858="nulová",J858,0)</f>
        <v>0</v>
      </c>
      <c r="BJ858" s="19" t="s">
        <v>79</v>
      </c>
      <c r="BK858" s="206">
        <f>ROUND(I858*H858,2)</f>
        <v>0</v>
      </c>
      <c r="BL858" s="19" t="s">
        <v>302</v>
      </c>
      <c r="BM858" s="205" t="s">
        <v>1365</v>
      </c>
    </row>
    <row r="859" spans="1:65" s="14" customFormat="1">
      <c r="B859" s="218"/>
      <c r="C859" s="219"/>
      <c r="D859" s="209" t="s">
        <v>202</v>
      </c>
      <c r="E859" s="220" t="s">
        <v>19</v>
      </c>
      <c r="F859" s="221" t="s">
        <v>3933</v>
      </c>
      <c r="G859" s="219"/>
      <c r="H859" s="222">
        <v>67.2</v>
      </c>
      <c r="I859" s="223"/>
      <c r="J859" s="219"/>
      <c r="K859" s="219"/>
      <c r="L859" s="224"/>
      <c r="M859" s="225"/>
      <c r="N859" s="226"/>
      <c r="O859" s="226"/>
      <c r="P859" s="226"/>
      <c r="Q859" s="226"/>
      <c r="R859" s="226"/>
      <c r="S859" s="226"/>
      <c r="T859" s="227"/>
      <c r="AT859" s="228" t="s">
        <v>202</v>
      </c>
      <c r="AU859" s="228" t="s">
        <v>81</v>
      </c>
      <c r="AV859" s="14" t="s">
        <v>81</v>
      </c>
      <c r="AW859" s="14" t="s">
        <v>33</v>
      </c>
      <c r="AX859" s="14" t="s">
        <v>72</v>
      </c>
      <c r="AY859" s="228" t="s">
        <v>193</v>
      </c>
    </row>
    <row r="860" spans="1:65" s="15" customFormat="1">
      <c r="B860" s="229"/>
      <c r="C860" s="230"/>
      <c r="D860" s="209" t="s">
        <v>202</v>
      </c>
      <c r="E860" s="231" t="s">
        <v>19</v>
      </c>
      <c r="F860" s="232" t="s">
        <v>208</v>
      </c>
      <c r="G860" s="230"/>
      <c r="H860" s="233">
        <v>67.2</v>
      </c>
      <c r="I860" s="234"/>
      <c r="J860" s="230"/>
      <c r="K860" s="230"/>
      <c r="L860" s="235"/>
      <c r="M860" s="236"/>
      <c r="N860" s="237"/>
      <c r="O860" s="237"/>
      <c r="P860" s="237"/>
      <c r="Q860" s="237"/>
      <c r="R860" s="237"/>
      <c r="S860" s="237"/>
      <c r="T860" s="238"/>
      <c r="AT860" s="239" t="s">
        <v>202</v>
      </c>
      <c r="AU860" s="239" t="s">
        <v>81</v>
      </c>
      <c r="AV860" s="15" t="s">
        <v>209</v>
      </c>
      <c r="AW860" s="15" t="s">
        <v>33</v>
      </c>
      <c r="AX860" s="15" t="s">
        <v>79</v>
      </c>
      <c r="AY860" s="239" t="s">
        <v>193</v>
      </c>
    </row>
    <row r="861" spans="1:65" s="2" customFormat="1" ht="21.75" customHeight="1">
      <c r="A861" s="36"/>
      <c r="B861" s="37"/>
      <c r="C861" s="194" t="s">
        <v>1246</v>
      </c>
      <c r="D861" s="194" t="s">
        <v>195</v>
      </c>
      <c r="E861" s="195" t="s">
        <v>1368</v>
      </c>
      <c r="F861" s="196" t="s">
        <v>1369</v>
      </c>
      <c r="G861" s="197" t="s">
        <v>391</v>
      </c>
      <c r="H861" s="198">
        <v>751.9</v>
      </c>
      <c r="I861" s="199"/>
      <c r="J861" s="200">
        <f>ROUND(I861*H861,2)</f>
        <v>0</v>
      </c>
      <c r="K861" s="196" t="s">
        <v>199</v>
      </c>
      <c r="L861" s="41"/>
      <c r="M861" s="201" t="s">
        <v>19</v>
      </c>
      <c r="N861" s="202" t="s">
        <v>43</v>
      </c>
      <c r="O861" s="66"/>
      <c r="P861" s="203">
        <f>O861*H861</f>
        <v>0</v>
      </c>
      <c r="Q861" s="203">
        <v>0</v>
      </c>
      <c r="R861" s="203">
        <f>Q861*H861</f>
        <v>0</v>
      </c>
      <c r="S861" s="203">
        <v>0</v>
      </c>
      <c r="T861" s="204">
        <f>S861*H861</f>
        <v>0</v>
      </c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R861" s="205" t="s">
        <v>302</v>
      </c>
      <c r="AT861" s="205" t="s">
        <v>195</v>
      </c>
      <c r="AU861" s="205" t="s">
        <v>81</v>
      </c>
      <c r="AY861" s="19" t="s">
        <v>193</v>
      </c>
      <c r="BE861" s="206">
        <f>IF(N861="základní",J861,0)</f>
        <v>0</v>
      </c>
      <c r="BF861" s="206">
        <f>IF(N861="snížená",J861,0)</f>
        <v>0</v>
      </c>
      <c r="BG861" s="206">
        <f>IF(N861="zákl. přenesená",J861,0)</f>
        <v>0</v>
      </c>
      <c r="BH861" s="206">
        <f>IF(N861="sníž. přenesená",J861,0)</f>
        <v>0</v>
      </c>
      <c r="BI861" s="206">
        <f>IF(N861="nulová",J861,0)</f>
        <v>0</v>
      </c>
      <c r="BJ861" s="19" t="s">
        <v>79</v>
      </c>
      <c r="BK861" s="206">
        <f>ROUND(I861*H861,2)</f>
        <v>0</v>
      </c>
      <c r="BL861" s="19" t="s">
        <v>302</v>
      </c>
      <c r="BM861" s="205" t="s">
        <v>1370</v>
      </c>
    </row>
    <row r="862" spans="1:65" s="14" customFormat="1">
      <c r="B862" s="218"/>
      <c r="C862" s="219"/>
      <c r="D862" s="209" t="s">
        <v>202</v>
      </c>
      <c r="E862" s="220" t="s">
        <v>19</v>
      </c>
      <c r="F862" s="221" t="s">
        <v>3934</v>
      </c>
      <c r="G862" s="219"/>
      <c r="H862" s="222">
        <v>432</v>
      </c>
      <c r="I862" s="223"/>
      <c r="J862" s="219"/>
      <c r="K862" s="219"/>
      <c r="L862" s="224"/>
      <c r="M862" s="225"/>
      <c r="N862" s="226"/>
      <c r="O862" s="226"/>
      <c r="P862" s="226"/>
      <c r="Q862" s="226"/>
      <c r="R862" s="226"/>
      <c r="S862" s="226"/>
      <c r="T862" s="227"/>
      <c r="AT862" s="228" t="s">
        <v>202</v>
      </c>
      <c r="AU862" s="228" t="s">
        <v>81</v>
      </c>
      <c r="AV862" s="14" t="s">
        <v>81</v>
      </c>
      <c r="AW862" s="14" t="s">
        <v>33</v>
      </c>
      <c r="AX862" s="14" t="s">
        <v>72</v>
      </c>
      <c r="AY862" s="228" t="s">
        <v>193</v>
      </c>
    </row>
    <row r="863" spans="1:65" s="14" customFormat="1">
      <c r="B863" s="218"/>
      <c r="C863" s="219"/>
      <c r="D863" s="209" t="s">
        <v>202</v>
      </c>
      <c r="E863" s="220" t="s">
        <v>19</v>
      </c>
      <c r="F863" s="221" t="s">
        <v>3935</v>
      </c>
      <c r="G863" s="219"/>
      <c r="H863" s="222">
        <v>43.2</v>
      </c>
      <c r="I863" s="223"/>
      <c r="J863" s="219"/>
      <c r="K863" s="219"/>
      <c r="L863" s="224"/>
      <c r="M863" s="225"/>
      <c r="N863" s="226"/>
      <c r="O863" s="226"/>
      <c r="P863" s="226"/>
      <c r="Q863" s="226"/>
      <c r="R863" s="226"/>
      <c r="S863" s="226"/>
      <c r="T863" s="227"/>
      <c r="AT863" s="228" t="s">
        <v>202</v>
      </c>
      <c r="AU863" s="228" t="s">
        <v>81</v>
      </c>
      <c r="AV863" s="14" t="s">
        <v>81</v>
      </c>
      <c r="AW863" s="14" t="s">
        <v>33</v>
      </c>
      <c r="AX863" s="14" t="s">
        <v>72</v>
      </c>
      <c r="AY863" s="228" t="s">
        <v>193</v>
      </c>
    </row>
    <row r="864" spans="1:65" s="14" customFormat="1">
      <c r="B864" s="218"/>
      <c r="C864" s="219"/>
      <c r="D864" s="209" t="s">
        <v>202</v>
      </c>
      <c r="E864" s="220" t="s">
        <v>19</v>
      </c>
      <c r="F864" s="221" t="s">
        <v>3936</v>
      </c>
      <c r="G864" s="219"/>
      <c r="H864" s="222">
        <v>21.5</v>
      </c>
      <c r="I864" s="223"/>
      <c r="J864" s="219"/>
      <c r="K864" s="219"/>
      <c r="L864" s="224"/>
      <c r="M864" s="225"/>
      <c r="N864" s="226"/>
      <c r="O864" s="226"/>
      <c r="P864" s="226"/>
      <c r="Q864" s="226"/>
      <c r="R864" s="226"/>
      <c r="S864" s="226"/>
      <c r="T864" s="227"/>
      <c r="AT864" s="228" t="s">
        <v>202</v>
      </c>
      <c r="AU864" s="228" t="s">
        <v>81</v>
      </c>
      <c r="AV864" s="14" t="s">
        <v>81</v>
      </c>
      <c r="AW864" s="14" t="s">
        <v>33</v>
      </c>
      <c r="AX864" s="14" t="s">
        <v>72</v>
      </c>
      <c r="AY864" s="228" t="s">
        <v>193</v>
      </c>
    </row>
    <row r="865" spans="1:65" s="14" customFormat="1">
      <c r="B865" s="218"/>
      <c r="C865" s="219"/>
      <c r="D865" s="209" t="s">
        <v>202</v>
      </c>
      <c r="E865" s="220" t="s">
        <v>19</v>
      </c>
      <c r="F865" s="221" t="s">
        <v>3937</v>
      </c>
      <c r="G865" s="219"/>
      <c r="H865" s="222">
        <v>255.2</v>
      </c>
      <c r="I865" s="223"/>
      <c r="J865" s="219"/>
      <c r="K865" s="219"/>
      <c r="L865" s="224"/>
      <c r="M865" s="225"/>
      <c r="N865" s="226"/>
      <c r="O865" s="226"/>
      <c r="P865" s="226"/>
      <c r="Q865" s="226"/>
      <c r="R865" s="226"/>
      <c r="S865" s="226"/>
      <c r="T865" s="227"/>
      <c r="AT865" s="228" t="s">
        <v>202</v>
      </c>
      <c r="AU865" s="228" t="s">
        <v>81</v>
      </c>
      <c r="AV865" s="14" t="s">
        <v>81</v>
      </c>
      <c r="AW865" s="14" t="s">
        <v>33</v>
      </c>
      <c r="AX865" s="14" t="s">
        <v>72</v>
      </c>
      <c r="AY865" s="228" t="s">
        <v>193</v>
      </c>
    </row>
    <row r="866" spans="1:65" s="15" customFormat="1">
      <c r="B866" s="229"/>
      <c r="C866" s="230"/>
      <c r="D866" s="209" t="s">
        <v>202</v>
      </c>
      <c r="E866" s="231" t="s">
        <v>19</v>
      </c>
      <c r="F866" s="232" t="s">
        <v>208</v>
      </c>
      <c r="G866" s="230"/>
      <c r="H866" s="233">
        <v>751.9</v>
      </c>
      <c r="I866" s="234"/>
      <c r="J866" s="230"/>
      <c r="K866" s="230"/>
      <c r="L866" s="235"/>
      <c r="M866" s="236"/>
      <c r="N866" s="237"/>
      <c r="O866" s="237"/>
      <c r="P866" s="237"/>
      <c r="Q866" s="237"/>
      <c r="R866" s="237"/>
      <c r="S866" s="237"/>
      <c r="T866" s="238"/>
      <c r="AT866" s="239" t="s">
        <v>202</v>
      </c>
      <c r="AU866" s="239" t="s">
        <v>81</v>
      </c>
      <c r="AV866" s="15" t="s">
        <v>209</v>
      </c>
      <c r="AW866" s="15" t="s">
        <v>33</v>
      </c>
      <c r="AX866" s="15" t="s">
        <v>79</v>
      </c>
      <c r="AY866" s="239" t="s">
        <v>193</v>
      </c>
    </row>
    <row r="867" spans="1:65" s="2" customFormat="1" ht="21.75" customHeight="1">
      <c r="A867" s="36"/>
      <c r="B867" s="37"/>
      <c r="C867" s="194" t="s">
        <v>1250</v>
      </c>
      <c r="D867" s="194" t="s">
        <v>195</v>
      </c>
      <c r="E867" s="195" t="s">
        <v>1378</v>
      </c>
      <c r="F867" s="196" t="s">
        <v>1379</v>
      </c>
      <c r="G867" s="197" t="s">
        <v>305</v>
      </c>
      <c r="H867" s="198">
        <v>360.84199999999998</v>
      </c>
      <c r="I867" s="199"/>
      <c r="J867" s="200">
        <f>ROUND(I867*H867,2)</f>
        <v>0</v>
      </c>
      <c r="K867" s="196" t="s">
        <v>199</v>
      </c>
      <c r="L867" s="41"/>
      <c r="M867" s="201" t="s">
        <v>19</v>
      </c>
      <c r="N867" s="202" t="s">
        <v>43</v>
      </c>
      <c r="O867" s="66"/>
      <c r="P867" s="203">
        <f>O867*H867</f>
        <v>0</v>
      </c>
      <c r="Q867" s="203">
        <v>0</v>
      </c>
      <c r="R867" s="203">
        <f>Q867*H867</f>
        <v>0</v>
      </c>
      <c r="S867" s="203">
        <v>0</v>
      </c>
      <c r="T867" s="204">
        <f>S867*H867</f>
        <v>0</v>
      </c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R867" s="205" t="s">
        <v>302</v>
      </c>
      <c r="AT867" s="205" t="s">
        <v>195</v>
      </c>
      <c r="AU867" s="205" t="s">
        <v>81</v>
      </c>
      <c r="AY867" s="19" t="s">
        <v>193</v>
      </c>
      <c r="BE867" s="206">
        <f>IF(N867="základní",J867,0)</f>
        <v>0</v>
      </c>
      <c r="BF867" s="206">
        <f>IF(N867="snížená",J867,0)</f>
        <v>0</v>
      </c>
      <c r="BG867" s="206">
        <f>IF(N867="zákl. přenesená",J867,0)</f>
        <v>0</v>
      </c>
      <c r="BH867" s="206">
        <f>IF(N867="sníž. přenesená",J867,0)</f>
        <v>0</v>
      </c>
      <c r="BI867" s="206">
        <f>IF(N867="nulová",J867,0)</f>
        <v>0</v>
      </c>
      <c r="BJ867" s="19" t="s">
        <v>79</v>
      </c>
      <c r="BK867" s="206">
        <f>ROUND(I867*H867,2)</f>
        <v>0</v>
      </c>
      <c r="BL867" s="19" t="s">
        <v>302</v>
      </c>
      <c r="BM867" s="205" t="s">
        <v>1380</v>
      </c>
    </row>
    <row r="868" spans="1:65" s="14" customFormat="1">
      <c r="B868" s="218"/>
      <c r="C868" s="219"/>
      <c r="D868" s="209" t="s">
        <v>202</v>
      </c>
      <c r="E868" s="220" t="s">
        <v>19</v>
      </c>
      <c r="F868" s="221" t="s">
        <v>3938</v>
      </c>
      <c r="G868" s="219"/>
      <c r="H868" s="222">
        <v>370.459</v>
      </c>
      <c r="I868" s="223"/>
      <c r="J868" s="219"/>
      <c r="K868" s="219"/>
      <c r="L868" s="224"/>
      <c r="M868" s="225"/>
      <c r="N868" s="226"/>
      <c r="O868" s="226"/>
      <c r="P868" s="226"/>
      <c r="Q868" s="226"/>
      <c r="R868" s="226"/>
      <c r="S868" s="226"/>
      <c r="T868" s="227"/>
      <c r="AT868" s="228" t="s">
        <v>202</v>
      </c>
      <c r="AU868" s="228" t="s">
        <v>81</v>
      </c>
      <c r="AV868" s="14" t="s">
        <v>81</v>
      </c>
      <c r="AW868" s="14" t="s">
        <v>33</v>
      </c>
      <c r="AX868" s="14" t="s">
        <v>72</v>
      </c>
      <c r="AY868" s="228" t="s">
        <v>193</v>
      </c>
    </row>
    <row r="869" spans="1:65" s="14" customFormat="1">
      <c r="B869" s="218"/>
      <c r="C869" s="219"/>
      <c r="D869" s="209" t="s">
        <v>202</v>
      </c>
      <c r="E869" s="220" t="s">
        <v>19</v>
      </c>
      <c r="F869" s="221" t="s">
        <v>3939</v>
      </c>
      <c r="G869" s="219"/>
      <c r="H869" s="222">
        <v>-9.6170000000000009</v>
      </c>
      <c r="I869" s="223"/>
      <c r="J869" s="219"/>
      <c r="K869" s="219"/>
      <c r="L869" s="224"/>
      <c r="M869" s="225"/>
      <c r="N869" s="226"/>
      <c r="O869" s="226"/>
      <c r="P869" s="226"/>
      <c r="Q869" s="226"/>
      <c r="R869" s="226"/>
      <c r="S869" s="226"/>
      <c r="T869" s="227"/>
      <c r="AT869" s="228" t="s">
        <v>202</v>
      </c>
      <c r="AU869" s="228" t="s">
        <v>81</v>
      </c>
      <c r="AV869" s="14" t="s">
        <v>81</v>
      </c>
      <c r="AW869" s="14" t="s">
        <v>33</v>
      </c>
      <c r="AX869" s="14" t="s">
        <v>72</v>
      </c>
      <c r="AY869" s="228" t="s">
        <v>193</v>
      </c>
    </row>
    <row r="870" spans="1:65" s="15" customFormat="1">
      <c r="B870" s="229"/>
      <c r="C870" s="230"/>
      <c r="D870" s="209" t="s">
        <v>202</v>
      </c>
      <c r="E870" s="231" t="s">
        <v>19</v>
      </c>
      <c r="F870" s="232" t="s">
        <v>208</v>
      </c>
      <c r="G870" s="230"/>
      <c r="H870" s="233">
        <v>360.84199999999998</v>
      </c>
      <c r="I870" s="234"/>
      <c r="J870" s="230"/>
      <c r="K870" s="230"/>
      <c r="L870" s="235"/>
      <c r="M870" s="236"/>
      <c r="N870" s="237"/>
      <c r="O870" s="237"/>
      <c r="P870" s="237"/>
      <c r="Q870" s="237"/>
      <c r="R870" s="237"/>
      <c r="S870" s="237"/>
      <c r="T870" s="238"/>
      <c r="AT870" s="239" t="s">
        <v>202</v>
      </c>
      <c r="AU870" s="239" t="s">
        <v>81</v>
      </c>
      <c r="AV870" s="15" t="s">
        <v>209</v>
      </c>
      <c r="AW870" s="15" t="s">
        <v>33</v>
      </c>
      <c r="AX870" s="15" t="s">
        <v>79</v>
      </c>
      <c r="AY870" s="239" t="s">
        <v>193</v>
      </c>
    </row>
    <row r="871" spans="1:65" s="2" customFormat="1" ht="21.75" customHeight="1">
      <c r="A871" s="36"/>
      <c r="B871" s="37"/>
      <c r="C871" s="194" t="s">
        <v>1255</v>
      </c>
      <c r="D871" s="194" t="s">
        <v>195</v>
      </c>
      <c r="E871" s="195" t="s">
        <v>1384</v>
      </c>
      <c r="F871" s="196" t="s">
        <v>1385</v>
      </c>
      <c r="G871" s="197" t="s">
        <v>305</v>
      </c>
      <c r="H871" s="198">
        <v>360.84199999999998</v>
      </c>
      <c r="I871" s="199"/>
      <c r="J871" s="200">
        <f>ROUND(I871*H871,2)</f>
        <v>0</v>
      </c>
      <c r="K871" s="196" t="s">
        <v>199</v>
      </c>
      <c r="L871" s="41"/>
      <c r="M871" s="201" t="s">
        <v>19</v>
      </c>
      <c r="N871" s="202" t="s">
        <v>43</v>
      </c>
      <c r="O871" s="66"/>
      <c r="P871" s="203">
        <f>O871*H871</f>
        <v>0</v>
      </c>
      <c r="Q871" s="203">
        <v>0</v>
      </c>
      <c r="R871" s="203">
        <f>Q871*H871</f>
        <v>0</v>
      </c>
      <c r="S871" s="203">
        <v>0</v>
      </c>
      <c r="T871" s="204">
        <f>S871*H871</f>
        <v>0</v>
      </c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R871" s="205" t="s">
        <v>302</v>
      </c>
      <c r="AT871" s="205" t="s">
        <v>195</v>
      </c>
      <c r="AU871" s="205" t="s">
        <v>81</v>
      </c>
      <c r="AY871" s="19" t="s">
        <v>193</v>
      </c>
      <c r="BE871" s="206">
        <f>IF(N871="základní",J871,0)</f>
        <v>0</v>
      </c>
      <c r="BF871" s="206">
        <f>IF(N871="snížená",J871,0)</f>
        <v>0</v>
      </c>
      <c r="BG871" s="206">
        <f>IF(N871="zákl. přenesená",J871,0)</f>
        <v>0</v>
      </c>
      <c r="BH871" s="206">
        <f>IF(N871="sníž. přenesená",J871,0)</f>
        <v>0</v>
      </c>
      <c r="BI871" s="206">
        <f>IF(N871="nulová",J871,0)</f>
        <v>0</v>
      </c>
      <c r="BJ871" s="19" t="s">
        <v>79</v>
      </c>
      <c r="BK871" s="206">
        <f>ROUND(I871*H871,2)</f>
        <v>0</v>
      </c>
      <c r="BL871" s="19" t="s">
        <v>302</v>
      </c>
      <c r="BM871" s="205" t="s">
        <v>1386</v>
      </c>
    </row>
    <row r="872" spans="1:65" s="13" customFormat="1">
      <c r="B872" s="207"/>
      <c r="C872" s="208"/>
      <c r="D872" s="209" t="s">
        <v>202</v>
      </c>
      <c r="E872" s="210" t="s">
        <v>19</v>
      </c>
      <c r="F872" s="211" t="s">
        <v>3940</v>
      </c>
      <c r="G872" s="208"/>
      <c r="H872" s="210" t="s">
        <v>19</v>
      </c>
      <c r="I872" s="212"/>
      <c r="J872" s="208"/>
      <c r="K872" s="208"/>
      <c r="L872" s="213"/>
      <c r="M872" s="214"/>
      <c r="N872" s="215"/>
      <c r="O872" s="215"/>
      <c r="P872" s="215"/>
      <c r="Q872" s="215"/>
      <c r="R872" s="215"/>
      <c r="S872" s="215"/>
      <c r="T872" s="216"/>
      <c r="AT872" s="217" t="s">
        <v>202</v>
      </c>
      <c r="AU872" s="217" t="s">
        <v>81</v>
      </c>
      <c r="AV872" s="13" t="s">
        <v>79</v>
      </c>
      <c r="AW872" s="13" t="s">
        <v>33</v>
      </c>
      <c r="AX872" s="13" t="s">
        <v>72</v>
      </c>
      <c r="AY872" s="217" t="s">
        <v>193</v>
      </c>
    </row>
    <row r="873" spans="1:65" s="14" customFormat="1">
      <c r="B873" s="218"/>
      <c r="C873" s="219"/>
      <c r="D873" s="209" t="s">
        <v>202</v>
      </c>
      <c r="E873" s="220" t="s">
        <v>19</v>
      </c>
      <c r="F873" s="221" t="s">
        <v>3938</v>
      </c>
      <c r="G873" s="219"/>
      <c r="H873" s="222">
        <v>370.459</v>
      </c>
      <c r="I873" s="223"/>
      <c r="J873" s="219"/>
      <c r="K873" s="219"/>
      <c r="L873" s="224"/>
      <c r="M873" s="225"/>
      <c r="N873" s="226"/>
      <c r="O873" s="226"/>
      <c r="P873" s="226"/>
      <c r="Q873" s="226"/>
      <c r="R873" s="226"/>
      <c r="S873" s="226"/>
      <c r="T873" s="227"/>
      <c r="AT873" s="228" t="s">
        <v>202</v>
      </c>
      <c r="AU873" s="228" t="s">
        <v>81</v>
      </c>
      <c r="AV873" s="14" t="s">
        <v>81</v>
      </c>
      <c r="AW873" s="14" t="s">
        <v>33</v>
      </c>
      <c r="AX873" s="14" t="s">
        <v>72</v>
      </c>
      <c r="AY873" s="228" t="s">
        <v>193</v>
      </c>
    </row>
    <row r="874" spans="1:65" s="14" customFormat="1">
      <c r="B874" s="218"/>
      <c r="C874" s="219"/>
      <c r="D874" s="209" t="s">
        <v>202</v>
      </c>
      <c r="E874" s="220" t="s">
        <v>19</v>
      </c>
      <c r="F874" s="221" t="s">
        <v>3939</v>
      </c>
      <c r="G874" s="219"/>
      <c r="H874" s="222">
        <v>-9.6170000000000009</v>
      </c>
      <c r="I874" s="223"/>
      <c r="J874" s="219"/>
      <c r="K874" s="219"/>
      <c r="L874" s="224"/>
      <c r="M874" s="225"/>
      <c r="N874" s="226"/>
      <c r="O874" s="226"/>
      <c r="P874" s="226"/>
      <c r="Q874" s="226"/>
      <c r="R874" s="226"/>
      <c r="S874" s="226"/>
      <c r="T874" s="227"/>
      <c r="AT874" s="228" t="s">
        <v>202</v>
      </c>
      <c r="AU874" s="228" t="s">
        <v>81</v>
      </c>
      <c r="AV874" s="14" t="s">
        <v>81</v>
      </c>
      <c r="AW874" s="14" t="s">
        <v>33</v>
      </c>
      <c r="AX874" s="14" t="s">
        <v>72</v>
      </c>
      <c r="AY874" s="228" t="s">
        <v>193</v>
      </c>
    </row>
    <row r="875" spans="1:65" s="15" customFormat="1">
      <c r="B875" s="229"/>
      <c r="C875" s="230"/>
      <c r="D875" s="209" t="s">
        <v>202</v>
      </c>
      <c r="E875" s="231" t="s">
        <v>19</v>
      </c>
      <c r="F875" s="232" t="s">
        <v>208</v>
      </c>
      <c r="G875" s="230"/>
      <c r="H875" s="233">
        <v>360.84199999999998</v>
      </c>
      <c r="I875" s="234"/>
      <c r="J875" s="230"/>
      <c r="K875" s="230"/>
      <c r="L875" s="235"/>
      <c r="M875" s="236"/>
      <c r="N875" s="237"/>
      <c r="O875" s="237"/>
      <c r="P875" s="237"/>
      <c r="Q875" s="237"/>
      <c r="R875" s="237"/>
      <c r="S875" s="237"/>
      <c r="T875" s="238"/>
      <c r="AT875" s="239" t="s">
        <v>202</v>
      </c>
      <c r="AU875" s="239" t="s">
        <v>81</v>
      </c>
      <c r="AV875" s="15" t="s">
        <v>209</v>
      </c>
      <c r="AW875" s="15" t="s">
        <v>33</v>
      </c>
      <c r="AX875" s="15" t="s">
        <v>79</v>
      </c>
      <c r="AY875" s="239" t="s">
        <v>193</v>
      </c>
    </row>
    <row r="876" spans="1:65" s="2" customFormat="1" ht="16.5" customHeight="1">
      <c r="A876" s="36"/>
      <c r="B876" s="37"/>
      <c r="C876" s="194" t="s">
        <v>1259</v>
      </c>
      <c r="D876" s="194" t="s">
        <v>195</v>
      </c>
      <c r="E876" s="195" t="s">
        <v>1390</v>
      </c>
      <c r="F876" s="196" t="s">
        <v>1391</v>
      </c>
      <c r="G876" s="197" t="s">
        <v>391</v>
      </c>
      <c r="H876" s="198">
        <v>432</v>
      </c>
      <c r="I876" s="199"/>
      <c r="J876" s="200">
        <f>ROUND(I876*H876,2)</f>
        <v>0</v>
      </c>
      <c r="K876" s="196" t="s">
        <v>199</v>
      </c>
      <c r="L876" s="41"/>
      <c r="M876" s="201" t="s">
        <v>19</v>
      </c>
      <c r="N876" s="202" t="s">
        <v>43</v>
      </c>
      <c r="O876" s="66"/>
      <c r="P876" s="203">
        <f>O876*H876</f>
        <v>0</v>
      </c>
      <c r="Q876" s="203">
        <v>0</v>
      </c>
      <c r="R876" s="203">
        <f>Q876*H876</f>
        <v>0</v>
      </c>
      <c r="S876" s="203">
        <v>0</v>
      </c>
      <c r="T876" s="204">
        <f>S876*H876</f>
        <v>0</v>
      </c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R876" s="205" t="s">
        <v>302</v>
      </c>
      <c r="AT876" s="205" t="s">
        <v>195</v>
      </c>
      <c r="AU876" s="205" t="s">
        <v>81</v>
      </c>
      <c r="AY876" s="19" t="s">
        <v>193</v>
      </c>
      <c r="BE876" s="206">
        <f>IF(N876="základní",J876,0)</f>
        <v>0</v>
      </c>
      <c r="BF876" s="206">
        <f>IF(N876="snížená",J876,0)</f>
        <v>0</v>
      </c>
      <c r="BG876" s="206">
        <f>IF(N876="zákl. přenesená",J876,0)</f>
        <v>0</v>
      </c>
      <c r="BH876" s="206">
        <f>IF(N876="sníž. přenesená",J876,0)</f>
        <v>0</v>
      </c>
      <c r="BI876" s="206">
        <f>IF(N876="nulová",J876,0)</f>
        <v>0</v>
      </c>
      <c r="BJ876" s="19" t="s">
        <v>79</v>
      </c>
      <c r="BK876" s="206">
        <f>ROUND(I876*H876,2)</f>
        <v>0</v>
      </c>
      <c r="BL876" s="19" t="s">
        <v>302</v>
      </c>
      <c r="BM876" s="205" t="s">
        <v>1392</v>
      </c>
    </row>
    <row r="877" spans="1:65" s="14" customFormat="1">
      <c r="B877" s="218"/>
      <c r="C877" s="219"/>
      <c r="D877" s="209" t="s">
        <v>202</v>
      </c>
      <c r="E877" s="220" t="s">
        <v>19</v>
      </c>
      <c r="F877" s="221" t="s">
        <v>3941</v>
      </c>
      <c r="G877" s="219"/>
      <c r="H877" s="222">
        <v>432</v>
      </c>
      <c r="I877" s="223"/>
      <c r="J877" s="219"/>
      <c r="K877" s="219"/>
      <c r="L877" s="224"/>
      <c r="M877" s="225"/>
      <c r="N877" s="226"/>
      <c r="O877" s="226"/>
      <c r="P877" s="226"/>
      <c r="Q877" s="226"/>
      <c r="R877" s="226"/>
      <c r="S877" s="226"/>
      <c r="T877" s="227"/>
      <c r="AT877" s="228" t="s">
        <v>202</v>
      </c>
      <c r="AU877" s="228" t="s">
        <v>81</v>
      </c>
      <c r="AV877" s="14" t="s">
        <v>81</v>
      </c>
      <c r="AW877" s="14" t="s">
        <v>33</v>
      </c>
      <c r="AX877" s="14" t="s">
        <v>72</v>
      </c>
      <c r="AY877" s="228" t="s">
        <v>193</v>
      </c>
    </row>
    <row r="878" spans="1:65" s="15" customFormat="1">
      <c r="B878" s="229"/>
      <c r="C878" s="230"/>
      <c r="D878" s="209" t="s">
        <v>202</v>
      </c>
      <c r="E878" s="231" t="s">
        <v>19</v>
      </c>
      <c r="F878" s="232" t="s">
        <v>208</v>
      </c>
      <c r="G878" s="230"/>
      <c r="H878" s="233">
        <v>432</v>
      </c>
      <c r="I878" s="234"/>
      <c r="J878" s="230"/>
      <c r="K878" s="230"/>
      <c r="L878" s="235"/>
      <c r="M878" s="236"/>
      <c r="N878" s="237"/>
      <c r="O878" s="237"/>
      <c r="P878" s="237"/>
      <c r="Q878" s="237"/>
      <c r="R878" s="237"/>
      <c r="S878" s="237"/>
      <c r="T878" s="238"/>
      <c r="AT878" s="239" t="s">
        <v>202</v>
      </c>
      <c r="AU878" s="239" t="s">
        <v>81</v>
      </c>
      <c r="AV878" s="15" t="s">
        <v>209</v>
      </c>
      <c r="AW878" s="15" t="s">
        <v>33</v>
      </c>
      <c r="AX878" s="15" t="s">
        <v>79</v>
      </c>
      <c r="AY878" s="239" t="s">
        <v>193</v>
      </c>
    </row>
    <row r="879" spans="1:65" s="2" customFormat="1" ht="16.5" customHeight="1">
      <c r="A879" s="36"/>
      <c r="B879" s="37"/>
      <c r="C879" s="194" t="s">
        <v>1263</v>
      </c>
      <c r="D879" s="194" t="s">
        <v>195</v>
      </c>
      <c r="E879" s="195" t="s">
        <v>1144</v>
      </c>
      <c r="F879" s="196" t="s">
        <v>1145</v>
      </c>
      <c r="G879" s="197" t="s">
        <v>198</v>
      </c>
      <c r="H879" s="198">
        <v>27.94</v>
      </c>
      <c r="I879" s="199"/>
      <c r="J879" s="200">
        <f>ROUND(I879*H879,2)</f>
        <v>0</v>
      </c>
      <c r="K879" s="196" t="s">
        <v>199</v>
      </c>
      <c r="L879" s="41"/>
      <c r="M879" s="201" t="s">
        <v>19</v>
      </c>
      <c r="N879" s="202" t="s">
        <v>43</v>
      </c>
      <c r="O879" s="66"/>
      <c r="P879" s="203">
        <f>O879*H879</f>
        <v>0</v>
      </c>
      <c r="Q879" s="203">
        <v>2.3369999999999998E-2</v>
      </c>
      <c r="R879" s="203">
        <f>Q879*H879</f>
        <v>0.65295780000000003</v>
      </c>
      <c r="S879" s="203">
        <v>0</v>
      </c>
      <c r="T879" s="204">
        <f>S879*H879</f>
        <v>0</v>
      </c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R879" s="205" t="s">
        <v>302</v>
      </c>
      <c r="AT879" s="205" t="s">
        <v>195</v>
      </c>
      <c r="AU879" s="205" t="s">
        <v>81</v>
      </c>
      <c r="AY879" s="19" t="s">
        <v>193</v>
      </c>
      <c r="BE879" s="206">
        <f>IF(N879="základní",J879,0)</f>
        <v>0</v>
      </c>
      <c r="BF879" s="206">
        <f>IF(N879="snížená",J879,0)</f>
        <v>0</v>
      </c>
      <c r="BG879" s="206">
        <f>IF(N879="zákl. přenesená",J879,0)</f>
        <v>0</v>
      </c>
      <c r="BH879" s="206">
        <f>IF(N879="sníž. přenesená",J879,0)</f>
        <v>0</v>
      </c>
      <c r="BI879" s="206">
        <f>IF(N879="nulová",J879,0)</f>
        <v>0</v>
      </c>
      <c r="BJ879" s="19" t="s">
        <v>79</v>
      </c>
      <c r="BK879" s="206">
        <f>ROUND(I879*H879,2)</f>
        <v>0</v>
      </c>
      <c r="BL879" s="19" t="s">
        <v>302</v>
      </c>
      <c r="BM879" s="205" t="s">
        <v>1395</v>
      </c>
    </row>
    <row r="880" spans="1:65" s="13" customFormat="1">
      <c r="B880" s="207"/>
      <c r="C880" s="208"/>
      <c r="D880" s="209" t="s">
        <v>202</v>
      </c>
      <c r="E880" s="210" t="s">
        <v>19</v>
      </c>
      <c r="F880" s="211" t="s">
        <v>1396</v>
      </c>
      <c r="G880" s="208"/>
      <c r="H880" s="210" t="s">
        <v>19</v>
      </c>
      <c r="I880" s="212"/>
      <c r="J880" s="208"/>
      <c r="K880" s="208"/>
      <c r="L880" s="213"/>
      <c r="M880" s="214"/>
      <c r="N880" s="215"/>
      <c r="O880" s="215"/>
      <c r="P880" s="215"/>
      <c r="Q880" s="215"/>
      <c r="R880" s="215"/>
      <c r="S880" s="215"/>
      <c r="T880" s="216"/>
      <c r="AT880" s="217" t="s">
        <v>202</v>
      </c>
      <c r="AU880" s="217" t="s">
        <v>81</v>
      </c>
      <c r="AV880" s="13" t="s">
        <v>79</v>
      </c>
      <c r="AW880" s="13" t="s">
        <v>33</v>
      </c>
      <c r="AX880" s="13" t="s">
        <v>72</v>
      </c>
      <c r="AY880" s="217" t="s">
        <v>193</v>
      </c>
    </row>
    <row r="881" spans="1:65" s="14" customFormat="1">
      <c r="B881" s="218"/>
      <c r="C881" s="219"/>
      <c r="D881" s="209" t="s">
        <v>202</v>
      </c>
      <c r="E881" s="220" t="s">
        <v>19</v>
      </c>
      <c r="F881" s="221" t="s">
        <v>3942</v>
      </c>
      <c r="G881" s="219"/>
      <c r="H881" s="222">
        <v>3.95</v>
      </c>
      <c r="I881" s="223"/>
      <c r="J881" s="219"/>
      <c r="K881" s="219"/>
      <c r="L881" s="224"/>
      <c r="M881" s="225"/>
      <c r="N881" s="226"/>
      <c r="O881" s="226"/>
      <c r="P881" s="226"/>
      <c r="Q881" s="226"/>
      <c r="R881" s="226"/>
      <c r="S881" s="226"/>
      <c r="T881" s="227"/>
      <c r="AT881" s="228" t="s">
        <v>202</v>
      </c>
      <c r="AU881" s="228" t="s">
        <v>81</v>
      </c>
      <c r="AV881" s="14" t="s">
        <v>81</v>
      </c>
      <c r="AW881" s="14" t="s">
        <v>33</v>
      </c>
      <c r="AX881" s="14" t="s">
        <v>72</v>
      </c>
      <c r="AY881" s="228" t="s">
        <v>193</v>
      </c>
    </row>
    <row r="882" spans="1:65" s="13" customFormat="1">
      <c r="B882" s="207"/>
      <c r="C882" s="208"/>
      <c r="D882" s="209" t="s">
        <v>202</v>
      </c>
      <c r="E882" s="210" t="s">
        <v>19</v>
      </c>
      <c r="F882" s="211" t="s">
        <v>1398</v>
      </c>
      <c r="G882" s="208"/>
      <c r="H882" s="210" t="s">
        <v>19</v>
      </c>
      <c r="I882" s="212"/>
      <c r="J882" s="208"/>
      <c r="K882" s="208"/>
      <c r="L882" s="213"/>
      <c r="M882" s="214"/>
      <c r="N882" s="215"/>
      <c r="O882" s="215"/>
      <c r="P882" s="215"/>
      <c r="Q882" s="215"/>
      <c r="R882" s="215"/>
      <c r="S882" s="215"/>
      <c r="T882" s="216"/>
      <c r="AT882" s="217" t="s">
        <v>202</v>
      </c>
      <c r="AU882" s="217" t="s">
        <v>81</v>
      </c>
      <c r="AV882" s="13" t="s">
        <v>79</v>
      </c>
      <c r="AW882" s="13" t="s">
        <v>33</v>
      </c>
      <c r="AX882" s="13" t="s">
        <v>72</v>
      </c>
      <c r="AY882" s="217" t="s">
        <v>193</v>
      </c>
    </row>
    <row r="883" spans="1:65" s="14" customFormat="1">
      <c r="B883" s="218"/>
      <c r="C883" s="219"/>
      <c r="D883" s="209" t="s">
        <v>202</v>
      </c>
      <c r="E883" s="220" t="s">
        <v>19</v>
      </c>
      <c r="F883" s="221" t="s">
        <v>3943</v>
      </c>
      <c r="G883" s="219"/>
      <c r="H883" s="222">
        <v>0.84699999999999998</v>
      </c>
      <c r="I883" s="223"/>
      <c r="J883" s="219"/>
      <c r="K883" s="219"/>
      <c r="L883" s="224"/>
      <c r="M883" s="225"/>
      <c r="N883" s="226"/>
      <c r="O883" s="226"/>
      <c r="P883" s="226"/>
      <c r="Q883" s="226"/>
      <c r="R883" s="226"/>
      <c r="S883" s="226"/>
      <c r="T883" s="227"/>
      <c r="AT883" s="228" t="s">
        <v>202</v>
      </c>
      <c r="AU883" s="228" t="s">
        <v>81</v>
      </c>
      <c r="AV883" s="14" t="s">
        <v>81</v>
      </c>
      <c r="AW883" s="14" t="s">
        <v>33</v>
      </c>
      <c r="AX883" s="14" t="s">
        <v>72</v>
      </c>
      <c r="AY883" s="228" t="s">
        <v>193</v>
      </c>
    </row>
    <row r="884" spans="1:65" s="13" customFormat="1">
      <c r="B884" s="207"/>
      <c r="C884" s="208"/>
      <c r="D884" s="209" t="s">
        <v>202</v>
      </c>
      <c r="E884" s="210" t="s">
        <v>19</v>
      </c>
      <c r="F884" s="211" t="s">
        <v>1400</v>
      </c>
      <c r="G884" s="208"/>
      <c r="H884" s="210" t="s">
        <v>19</v>
      </c>
      <c r="I884" s="212"/>
      <c r="J884" s="208"/>
      <c r="K884" s="208"/>
      <c r="L884" s="213"/>
      <c r="M884" s="214"/>
      <c r="N884" s="215"/>
      <c r="O884" s="215"/>
      <c r="P884" s="215"/>
      <c r="Q884" s="215"/>
      <c r="R884" s="215"/>
      <c r="S884" s="215"/>
      <c r="T884" s="216"/>
      <c r="AT884" s="217" t="s">
        <v>202</v>
      </c>
      <c r="AU884" s="217" t="s">
        <v>81</v>
      </c>
      <c r="AV884" s="13" t="s">
        <v>79</v>
      </c>
      <c r="AW884" s="13" t="s">
        <v>33</v>
      </c>
      <c r="AX884" s="13" t="s">
        <v>72</v>
      </c>
      <c r="AY884" s="217" t="s">
        <v>193</v>
      </c>
    </row>
    <row r="885" spans="1:65" s="14" customFormat="1">
      <c r="B885" s="218"/>
      <c r="C885" s="219"/>
      <c r="D885" s="209" t="s">
        <v>202</v>
      </c>
      <c r="E885" s="220" t="s">
        <v>19</v>
      </c>
      <c r="F885" s="221" t="s">
        <v>3944</v>
      </c>
      <c r="G885" s="219"/>
      <c r="H885" s="222">
        <v>9.3309999999999995</v>
      </c>
      <c r="I885" s="223"/>
      <c r="J885" s="219"/>
      <c r="K885" s="219"/>
      <c r="L885" s="224"/>
      <c r="M885" s="225"/>
      <c r="N885" s="226"/>
      <c r="O885" s="226"/>
      <c r="P885" s="226"/>
      <c r="Q885" s="226"/>
      <c r="R885" s="226"/>
      <c r="S885" s="226"/>
      <c r="T885" s="227"/>
      <c r="AT885" s="228" t="s">
        <v>202</v>
      </c>
      <c r="AU885" s="228" t="s">
        <v>81</v>
      </c>
      <c r="AV885" s="14" t="s">
        <v>81</v>
      </c>
      <c r="AW885" s="14" t="s">
        <v>33</v>
      </c>
      <c r="AX885" s="14" t="s">
        <v>72</v>
      </c>
      <c r="AY885" s="228" t="s">
        <v>193</v>
      </c>
    </row>
    <row r="886" spans="1:65" s="13" customFormat="1">
      <c r="B886" s="207"/>
      <c r="C886" s="208"/>
      <c r="D886" s="209" t="s">
        <v>202</v>
      </c>
      <c r="E886" s="210" t="s">
        <v>19</v>
      </c>
      <c r="F886" s="211" t="s">
        <v>1402</v>
      </c>
      <c r="G886" s="208"/>
      <c r="H886" s="210" t="s">
        <v>19</v>
      </c>
      <c r="I886" s="212"/>
      <c r="J886" s="208"/>
      <c r="K886" s="208"/>
      <c r="L886" s="213"/>
      <c r="M886" s="214"/>
      <c r="N886" s="215"/>
      <c r="O886" s="215"/>
      <c r="P886" s="215"/>
      <c r="Q886" s="215"/>
      <c r="R886" s="215"/>
      <c r="S886" s="215"/>
      <c r="T886" s="216"/>
      <c r="AT886" s="217" t="s">
        <v>202</v>
      </c>
      <c r="AU886" s="217" t="s">
        <v>81</v>
      </c>
      <c r="AV886" s="13" t="s">
        <v>79</v>
      </c>
      <c r="AW886" s="13" t="s">
        <v>33</v>
      </c>
      <c r="AX886" s="13" t="s">
        <v>72</v>
      </c>
      <c r="AY886" s="217" t="s">
        <v>193</v>
      </c>
    </row>
    <row r="887" spans="1:65" s="14" customFormat="1">
      <c r="B887" s="218"/>
      <c r="C887" s="219"/>
      <c r="D887" s="209" t="s">
        <v>202</v>
      </c>
      <c r="E887" s="220" t="s">
        <v>19</v>
      </c>
      <c r="F887" s="221" t="s">
        <v>3945</v>
      </c>
      <c r="G887" s="219"/>
      <c r="H887" s="222">
        <v>0.53800000000000003</v>
      </c>
      <c r="I887" s="223"/>
      <c r="J887" s="219"/>
      <c r="K887" s="219"/>
      <c r="L887" s="224"/>
      <c r="M887" s="225"/>
      <c r="N887" s="226"/>
      <c r="O887" s="226"/>
      <c r="P887" s="226"/>
      <c r="Q887" s="226"/>
      <c r="R887" s="226"/>
      <c r="S887" s="226"/>
      <c r="T887" s="227"/>
      <c r="AT887" s="228" t="s">
        <v>202</v>
      </c>
      <c r="AU887" s="228" t="s">
        <v>81</v>
      </c>
      <c r="AV887" s="14" t="s">
        <v>81</v>
      </c>
      <c r="AW887" s="14" t="s">
        <v>33</v>
      </c>
      <c r="AX887" s="14" t="s">
        <v>72</v>
      </c>
      <c r="AY887" s="228" t="s">
        <v>193</v>
      </c>
    </row>
    <row r="888" spans="1:65" s="13" customFormat="1">
      <c r="B888" s="207"/>
      <c r="C888" s="208"/>
      <c r="D888" s="209" t="s">
        <v>202</v>
      </c>
      <c r="E888" s="210" t="s">
        <v>19</v>
      </c>
      <c r="F888" s="211" t="s">
        <v>1404</v>
      </c>
      <c r="G888" s="208"/>
      <c r="H888" s="210" t="s">
        <v>19</v>
      </c>
      <c r="I888" s="212"/>
      <c r="J888" s="208"/>
      <c r="K888" s="208"/>
      <c r="L888" s="213"/>
      <c r="M888" s="214"/>
      <c r="N888" s="215"/>
      <c r="O888" s="215"/>
      <c r="P888" s="215"/>
      <c r="Q888" s="215"/>
      <c r="R888" s="215"/>
      <c r="S888" s="215"/>
      <c r="T888" s="216"/>
      <c r="AT888" s="217" t="s">
        <v>202</v>
      </c>
      <c r="AU888" s="217" t="s">
        <v>81</v>
      </c>
      <c r="AV888" s="13" t="s">
        <v>79</v>
      </c>
      <c r="AW888" s="13" t="s">
        <v>33</v>
      </c>
      <c r="AX888" s="13" t="s">
        <v>72</v>
      </c>
      <c r="AY888" s="217" t="s">
        <v>193</v>
      </c>
    </row>
    <row r="889" spans="1:65" s="14" customFormat="1">
      <c r="B889" s="218"/>
      <c r="C889" s="219"/>
      <c r="D889" s="209" t="s">
        <v>202</v>
      </c>
      <c r="E889" s="220" t="s">
        <v>19</v>
      </c>
      <c r="F889" s="221" t="s">
        <v>3946</v>
      </c>
      <c r="G889" s="219"/>
      <c r="H889" s="222">
        <v>9.0210000000000008</v>
      </c>
      <c r="I889" s="223"/>
      <c r="J889" s="219"/>
      <c r="K889" s="219"/>
      <c r="L889" s="224"/>
      <c r="M889" s="225"/>
      <c r="N889" s="226"/>
      <c r="O889" s="226"/>
      <c r="P889" s="226"/>
      <c r="Q889" s="226"/>
      <c r="R889" s="226"/>
      <c r="S889" s="226"/>
      <c r="T889" s="227"/>
      <c r="AT889" s="228" t="s">
        <v>202</v>
      </c>
      <c r="AU889" s="228" t="s">
        <v>81</v>
      </c>
      <c r="AV889" s="14" t="s">
        <v>81</v>
      </c>
      <c r="AW889" s="14" t="s">
        <v>33</v>
      </c>
      <c r="AX889" s="14" t="s">
        <v>72</v>
      </c>
      <c r="AY889" s="228" t="s">
        <v>193</v>
      </c>
    </row>
    <row r="890" spans="1:65" s="13" customFormat="1">
      <c r="B890" s="207"/>
      <c r="C890" s="208"/>
      <c r="D890" s="209" t="s">
        <v>202</v>
      </c>
      <c r="E890" s="210" t="s">
        <v>19</v>
      </c>
      <c r="F890" s="211" t="s">
        <v>1406</v>
      </c>
      <c r="G890" s="208"/>
      <c r="H890" s="210" t="s">
        <v>19</v>
      </c>
      <c r="I890" s="212"/>
      <c r="J890" s="208"/>
      <c r="K890" s="208"/>
      <c r="L890" s="213"/>
      <c r="M890" s="214"/>
      <c r="N890" s="215"/>
      <c r="O890" s="215"/>
      <c r="P890" s="215"/>
      <c r="Q890" s="215"/>
      <c r="R890" s="215"/>
      <c r="S890" s="215"/>
      <c r="T890" s="216"/>
      <c r="AT890" s="217" t="s">
        <v>202</v>
      </c>
      <c r="AU890" s="217" t="s">
        <v>81</v>
      </c>
      <c r="AV890" s="13" t="s">
        <v>79</v>
      </c>
      <c r="AW890" s="13" t="s">
        <v>33</v>
      </c>
      <c r="AX890" s="13" t="s">
        <v>72</v>
      </c>
      <c r="AY890" s="217" t="s">
        <v>193</v>
      </c>
    </row>
    <row r="891" spans="1:65" s="14" customFormat="1">
      <c r="B891" s="218"/>
      <c r="C891" s="219"/>
      <c r="D891" s="209" t="s">
        <v>202</v>
      </c>
      <c r="E891" s="220" t="s">
        <v>19</v>
      </c>
      <c r="F891" s="221" t="s">
        <v>3947</v>
      </c>
      <c r="G891" s="219"/>
      <c r="H891" s="222">
        <v>4.2530000000000001</v>
      </c>
      <c r="I891" s="223"/>
      <c r="J891" s="219"/>
      <c r="K891" s="219"/>
      <c r="L891" s="224"/>
      <c r="M891" s="225"/>
      <c r="N891" s="226"/>
      <c r="O891" s="226"/>
      <c r="P891" s="226"/>
      <c r="Q891" s="226"/>
      <c r="R891" s="226"/>
      <c r="S891" s="226"/>
      <c r="T891" s="227"/>
      <c r="AT891" s="228" t="s">
        <v>202</v>
      </c>
      <c r="AU891" s="228" t="s">
        <v>81</v>
      </c>
      <c r="AV891" s="14" t="s">
        <v>81</v>
      </c>
      <c r="AW891" s="14" t="s">
        <v>33</v>
      </c>
      <c r="AX891" s="14" t="s">
        <v>72</v>
      </c>
      <c r="AY891" s="228" t="s">
        <v>193</v>
      </c>
    </row>
    <row r="892" spans="1:65" s="15" customFormat="1">
      <c r="B892" s="229"/>
      <c r="C892" s="230"/>
      <c r="D892" s="209" t="s">
        <v>202</v>
      </c>
      <c r="E892" s="231" t="s">
        <v>19</v>
      </c>
      <c r="F892" s="232" t="s">
        <v>208</v>
      </c>
      <c r="G892" s="230"/>
      <c r="H892" s="233">
        <v>27.94</v>
      </c>
      <c r="I892" s="234"/>
      <c r="J892" s="230"/>
      <c r="K892" s="230"/>
      <c r="L892" s="235"/>
      <c r="M892" s="236"/>
      <c r="N892" s="237"/>
      <c r="O892" s="237"/>
      <c r="P892" s="237"/>
      <c r="Q892" s="237"/>
      <c r="R892" s="237"/>
      <c r="S892" s="237"/>
      <c r="T892" s="238"/>
      <c r="AT892" s="239" t="s">
        <v>202</v>
      </c>
      <c r="AU892" s="239" t="s">
        <v>81</v>
      </c>
      <c r="AV892" s="15" t="s">
        <v>209</v>
      </c>
      <c r="AW892" s="15" t="s">
        <v>33</v>
      </c>
      <c r="AX892" s="15" t="s">
        <v>79</v>
      </c>
      <c r="AY892" s="239" t="s">
        <v>193</v>
      </c>
    </row>
    <row r="893" spans="1:65" s="2" customFormat="1" ht="16.5" customHeight="1">
      <c r="A893" s="36"/>
      <c r="B893" s="37"/>
      <c r="C893" s="251" t="s">
        <v>1267</v>
      </c>
      <c r="D893" s="251" t="s">
        <v>451</v>
      </c>
      <c r="E893" s="252" t="s">
        <v>1409</v>
      </c>
      <c r="F893" s="253" t="s">
        <v>1410</v>
      </c>
      <c r="G893" s="254" t="s">
        <v>198</v>
      </c>
      <c r="H893" s="255">
        <v>4.3449999999999998</v>
      </c>
      <c r="I893" s="256"/>
      <c r="J893" s="257">
        <f>ROUND(I893*H893,2)</f>
        <v>0</v>
      </c>
      <c r="K893" s="253" t="s">
        <v>199</v>
      </c>
      <c r="L893" s="258"/>
      <c r="M893" s="259" t="s">
        <v>19</v>
      </c>
      <c r="N893" s="260" t="s">
        <v>43</v>
      </c>
      <c r="O893" s="66"/>
      <c r="P893" s="203">
        <f>O893*H893</f>
        <v>0</v>
      </c>
      <c r="Q893" s="203">
        <v>0.55000000000000004</v>
      </c>
      <c r="R893" s="203">
        <f>Q893*H893</f>
        <v>2.3897500000000003</v>
      </c>
      <c r="S893" s="203">
        <v>0</v>
      </c>
      <c r="T893" s="204">
        <f>S893*H893</f>
        <v>0</v>
      </c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R893" s="205" t="s">
        <v>404</v>
      </c>
      <c r="AT893" s="205" t="s">
        <v>451</v>
      </c>
      <c r="AU893" s="205" t="s">
        <v>81</v>
      </c>
      <c r="AY893" s="19" t="s">
        <v>193</v>
      </c>
      <c r="BE893" s="206">
        <f>IF(N893="základní",J893,0)</f>
        <v>0</v>
      </c>
      <c r="BF893" s="206">
        <f>IF(N893="snížená",J893,0)</f>
        <v>0</v>
      </c>
      <c r="BG893" s="206">
        <f>IF(N893="zákl. přenesená",J893,0)</f>
        <v>0</v>
      </c>
      <c r="BH893" s="206">
        <f>IF(N893="sníž. přenesená",J893,0)</f>
        <v>0</v>
      </c>
      <c r="BI893" s="206">
        <f>IF(N893="nulová",J893,0)</f>
        <v>0</v>
      </c>
      <c r="BJ893" s="19" t="s">
        <v>79</v>
      </c>
      <c r="BK893" s="206">
        <f>ROUND(I893*H893,2)</f>
        <v>0</v>
      </c>
      <c r="BL893" s="19" t="s">
        <v>302</v>
      </c>
      <c r="BM893" s="205" t="s">
        <v>1411</v>
      </c>
    </row>
    <row r="894" spans="1:65" s="14" customFormat="1">
      <c r="B894" s="218"/>
      <c r="C894" s="219"/>
      <c r="D894" s="209" t="s">
        <v>202</v>
      </c>
      <c r="E894" s="219"/>
      <c r="F894" s="221" t="s">
        <v>3948</v>
      </c>
      <c r="G894" s="219"/>
      <c r="H894" s="222">
        <v>4.3449999999999998</v>
      </c>
      <c r="I894" s="223"/>
      <c r="J894" s="219"/>
      <c r="K894" s="219"/>
      <c r="L894" s="224"/>
      <c r="M894" s="225"/>
      <c r="N894" s="226"/>
      <c r="O894" s="226"/>
      <c r="P894" s="226"/>
      <c r="Q894" s="226"/>
      <c r="R894" s="226"/>
      <c r="S894" s="226"/>
      <c r="T894" s="227"/>
      <c r="AT894" s="228" t="s">
        <v>202</v>
      </c>
      <c r="AU894" s="228" t="s">
        <v>81</v>
      </c>
      <c r="AV894" s="14" t="s">
        <v>81</v>
      </c>
      <c r="AW894" s="14" t="s">
        <v>4</v>
      </c>
      <c r="AX894" s="14" t="s">
        <v>79</v>
      </c>
      <c r="AY894" s="228" t="s">
        <v>193</v>
      </c>
    </row>
    <row r="895" spans="1:65" s="2" customFormat="1" ht="16.5" customHeight="1">
      <c r="A895" s="36"/>
      <c r="B895" s="37"/>
      <c r="C895" s="251" t="s">
        <v>1271</v>
      </c>
      <c r="D895" s="251" t="s">
        <v>451</v>
      </c>
      <c r="E895" s="252" t="s">
        <v>1414</v>
      </c>
      <c r="F895" s="253" t="s">
        <v>1415</v>
      </c>
      <c r="G895" s="254" t="s">
        <v>198</v>
      </c>
      <c r="H895" s="255">
        <v>0.93200000000000005</v>
      </c>
      <c r="I895" s="256"/>
      <c r="J895" s="257">
        <f>ROUND(I895*H895,2)</f>
        <v>0</v>
      </c>
      <c r="K895" s="253" t="s">
        <v>199</v>
      </c>
      <c r="L895" s="258"/>
      <c r="M895" s="259" t="s">
        <v>19</v>
      </c>
      <c r="N895" s="260" t="s">
        <v>43</v>
      </c>
      <c r="O895" s="66"/>
      <c r="P895" s="203">
        <f>O895*H895</f>
        <v>0</v>
      </c>
      <c r="Q895" s="203">
        <v>0.55000000000000004</v>
      </c>
      <c r="R895" s="203">
        <f>Q895*H895</f>
        <v>0.51260000000000006</v>
      </c>
      <c r="S895" s="203">
        <v>0</v>
      </c>
      <c r="T895" s="204">
        <f>S895*H895</f>
        <v>0</v>
      </c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R895" s="205" t="s">
        <v>404</v>
      </c>
      <c r="AT895" s="205" t="s">
        <v>451</v>
      </c>
      <c r="AU895" s="205" t="s">
        <v>81</v>
      </c>
      <c r="AY895" s="19" t="s">
        <v>193</v>
      </c>
      <c r="BE895" s="206">
        <f>IF(N895="základní",J895,0)</f>
        <v>0</v>
      </c>
      <c r="BF895" s="206">
        <f>IF(N895="snížená",J895,0)</f>
        <v>0</v>
      </c>
      <c r="BG895" s="206">
        <f>IF(N895="zákl. přenesená",J895,0)</f>
        <v>0</v>
      </c>
      <c r="BH895" s="206">
        <f>IF(N895="sníž. přenesená",J895,0)</f>
        <v>0</v>
      </c>
      <c r="BI895" s="206">
        <f>IF(N895="nulová",J895,0)</f>
        <v>0</v>
      </c>
      <c r="BJ895" s="19" t="s">
        <v>79</v>
      </c>
      <c r="BK895" s="206">
        <f>ROUND(I895*H895,2)</f>
        <v>0</v>
      </c>
      <c r="BL895" s="19" t="s">
        <v>302</v>
      </c>
      <c r="BM895" s="205" t="s">
        <v>1416</v>
      </c>
    </row>
    <row r="896" spans="1:65" s="14" customFormat="1">
      <c r="B896" s="218"/>
      <c r="C896" s="219"/>
      <c r="D896" s="209" t="s">
        <v>202</v>
      </c>
      <c r="E896" s="219"/>
      <c r="F896" s="221" t="s">
        <v>3949</v>
      </c>
      <c r="G896" s="219"/>
      <c r="H896" s="222">
        <v>0.93200000000000005</v>
      </c>
      <c r="I896" s="223"/>
      <c r="J896" s="219"/>
      <c r="K896" s="219"/>
      <c r="L896" s="224"/>
      <c r="M896" s="225"/>
      <c r="N896" s="226"/>
      <c r="O896" s="226"/>
      <c r="P896" s="226"/>
      <c r="Q896" s="226"/>
      <c r="R896" s="226"/>
      <c r="S896" s="226"/>
      <c r="T896" s="227"/>
      <c r="AT896" s="228" t="s">
        <v>202</v>
      </c>
      <c r="AU896" s="228" t="s">
        <v>81</v>
      </c>
      <c r="AV896" s="14" t="s">
        <v>81</v>
      </c>
      <c r="AW896" s="14" t="s">
        <v>4</v>
      </c>
      <c r="AX896" s="14" t="s">
        <v>79</v>
      </c>
      <c r="AY896" s="228" t="s">
        <v>193</v>
      </c>
    </row>
    <row r="897" spans="1:65" s="2" customFormat="1" ht="16.5" customHeight="1">
      <c r="A897" s="36"/>
      <c r="B897" s="37"/>
      <c r="C897" s="251" t="s">
        <v>1275</v>
      </c>
      <c r="D897" s="251" t="s">
        <v>451</v>
      </c>
      <c r="E897" s="252" t="s">
        <v>1419</v>
      </c>
      <c r="F897" s="253" t="s">
        <v>1420</v>
      </c>
      <c r="G897" s="254" t="s">
        <v>198</v>
      </c>
      <c r="H897" s="255">
        <v>10.263999999999999</v>
      </c>
      <c r="I897" s="256"/>
      <c r="J897" s="257">
        <f>ROUND(I897*H897,2)</f>
        <v>0</v>
      </c>
      <c r="K897" s="253" t="s">
        <v>199</v>
      </c>
      <c r="L897" s="258"/>
      <c r="M897" s="259" t="s">
        <v>19</v>
      </c>
      <c r="N897" s="260" t="s">
        <v>43</v>
      </c>
      <c r="O897" s="66"/>
      <c r="P897" s="203">
        <f>O897*H897</f>
        <v>0</v>
      </c>
      <c r="Q897" s="203">
        <v>0.55000000000000004</v>
      </c>
      <c r="R897" s="203">
        <f>Q897*H897</f>
        <v>5.6452</v>
      </c>
      <c r="S897" s="203">
        <v>0</v>
      </c>
      <c r="T897" s="204">
        <f>S897*H897</f>
        <v>0</v>
      </c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R897" s="205" t="s">
        <v>404</v>
      </c>
      <c r="AT897" s="205" t="s">
        <v>451</v>
      </c>
      <c r="AU897" s="205" t="s">
        <v>81</v>
      </c>
      <c r="AY897" s="19" t="s">
        <v>193</v>
      </c>
      <c r="BE897" s="206">
        <f>IF(N897="základní",J897,0)</f>
        <v>0</v>
      </c>
      <c r="BF897" s="206">
        <f>IF(N897="snížená",J897,0)</f>
        <v>0</v>
      </c>
      <c r="BG897" s="206">
        <f>IF(N897="zákl. přenesená",J897,0)</f>
        <v>0</v>
      </c>
      <c r="BH897" s="206">
        <f>IF(N897="sníž. přenesená",J897,0)</f>
        <v>0</v>
      </c>
      <c r="BI897" s="206">
        <f>IF(N897="nulová",J897,0)</f>
        <v>0</v>
      </c>
      <c r="BJ897" s="19" t="s">
        <v>79</v>
      </c>
      <c r="BK897" s="206">
        <f>ROUND(I897*H897,2)</f>
        <v>0</v>
      </c>
      <c r="BL897" s="19" t="s">
        <v>302</v>
      </c>
      <c r="BM897" s="205" t="s">
        <v>1421</v>
      </c>
    </row>
    <row r="898" spans="1:65" s="14" customFormat="1">
      <c r="B898" s="218"/>
      <c r="C898" s="219"/>
      <c r="D898" s="209" t="s">
        <v>202</v>
      </c>
      <c r="E898" s="219"/>
      <c r="F898" s="221" t="s">
        <v>3950</v>
      </c>
      <c r="G898" s="219"/>
      <c r="H898" s="222">
        <v>10.263999999999999</v>
      </c>
      <c r="I898" s="223"/>
      <c r="J898" s="219"/>
      <c r="K898" s="219"/>
      <c r="L898" s="224"/>
      <c r="M898" s="225"/>
      <c r="N898" s="226"/>
      <c r="O898" s="226"/>
      <c r="P898" s="226"/>
      <c r="Q898" s="226"/>
      <c r="R898" s="226"/>
      <c r="S898" s="226"/>
      <c r="T898" s="227"/>
      <c r="AT898" s="228" t="s">
        <v>202</v>
      </c>
      <c r="AU898" s="228" t="s">
        <v>81</v>
      </c>
      <c r="AV898" s="14" t="s">
        <v>81</v>
      </c>
      <c r="AW898" s="14" t="s">
        <v>4</v>
      </c>
      <c r="AX898" s="14" t="s">
        <v>79</v>
      </c>
      <c r="AY898" s="228" t="s">
        <v>193</v>
      </c>
    </row>
    <row r="899" spans="1:65" s="2" customFormat="1" ht="16.5" customHeight="1">
      <c r="A899" s="36"/>
      <c r="B899" s="37"/>
      <c r="C899" s="251" t="s">
        <v>1280</v>
      </c>
      <c r="D899" s="251" t="s">
        <v>451</v>
      </c>
      <c r="E899" s="252" t="s">
        <v>1424</v>
      </c>
      <c r="F899" s="253" t="s">
        <v>1425</v>
      </c>
      <c r="G899" s="254" t="s">
        <v>198</v>
      </c>
      <c r="H899" s="255">
        <v>0.59199999999999997</v>
      </c>
      <c r="I899" s="256"/>
      <c r="J899" s="257">
        <f>ROUND(I899*H899,2)</f>
        <v>0</v>
      </c>
      <c r="K899" s="253" t="s">
        <v>199</v>
      </c>
      <c r="L899" s="258"/>
      <c r="M899" s="259" t="s">
        <v>19</v>
      </c>
      <c r="N899" s="260" t="s">
        <v>43</v>
      </c>
      <c r="O899" s="66"/>
      <c r="P899" s="203">
        <f>O899*H899</f>
        <v>0</v>
      </c>
      <c r="Q899" s="203">
        <v>0.55000000000000004</v>
      </c>
      <c r="R899" s="203">
        <f>Q899*H899</f>
        <v>0.3256</v>
      </c>
      <c r="S899" s="203">
        <v>0</v>
      </c>
      <c r="T899" s="204">
        <f>S899*H899</f>
        <v>0</v>
      </c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R899" s="205" t="s">
        <v>404</v>
      </c>
      <c r="AT899" s="205" t="s">
        <v>451</v>
      </c>
      <c r="AU899" s="205" t="s">
        <v>81</v>
      </c>
      <c r="AY899" s="19" t="s">
        <v>193</v>
      </c>
      <c r="BE899" s="206">
        <f>IF(N899="základní",J899,0)</f>
        <v>0</v>
      </c>
      <c r="BF899" s="206">
        <f>IF(N899="snížená",J899,0)</f>
        <v>0</v>
      </c>
      <c r="BG899" s="206">
        <f>IF(N899="zákl. přenesená",J899,0)</f>
        <v>0</v>
      </c>
      <c r="BH899" s="206">
        <f>IF(N899="sníž. přenesená",J899,0)</f>
        <v>0</v>
      </c>
      <c r="BI899" s="206">
        <f>IF(N899="nulová",J899,0)</f>
        <v>0</v>
      </c>
      <c r="BJ899" s="19" t="s">
        <v>79</v>
      </c>
      <c r="BK899" s="206">
        <f>ROUND(I899*H899,2)</f>
        <v>0</v>
      </c>
      <c r="BL899" s="19" t="s">
        <v>302</v>
      </c>
      <c r="BM899" s="205" t="s">
        <v>1426</v>
      </c>
    </row>
    <row r="900" spans="1:65" s="14" customFormat="1">
      <c r="B900" s="218"/>
      <c r="C900" s="219"/>
      <c r="D900" s="209" t="s">
        <v>202</v>
      </c>
      <c r="E900" s="219"/>
      <c r="F900" s="221" t="s">
        <v>3951</v>
      </c>
      <c r="G900" s="219"/>
      <c r="H900" s="222">
        <v>0.59199999999999997</v>
      </c>
      <c r="I900" s="223"/>
      <c r="J900" s="219"/>
      <c r="K900" s="219"/>
      <c r="L900" s="224"/>
      <c r="M900" s="225"/>
      <c r="N900" s="226"/>
      <c r="O900" s="226"/>
      <c r="P900" s="226"/>
      <c r="Q900" s="226"/>
      <c r="R900" s="226"/>
      <c r="S900" s="226"/>
      <c r="T900" s="227"/>
      <c r="AT900" s="228" t="s">
        <v>202</v>
      </c>
      <c r="AU900" s="228" t="s">
        <v>81</v>
      </c>
      <c r="AV900" s="14" t="s">
        <v>81</v>
      </c>
      <c r="AW900" s="14" t="s">
        <v>4</v>
      </c>
      <c r="AX900" s="14" t="s">
        <v>79</v>
      </c>
      <c r="AY900" s="228" t="s">
        <v>193</v>
      </c>
    </row>
    <row r="901" spans="1:65" s="2" customFormat="1" ht="16.5" customHeight="1">
      <c r="A901" s="36"/>
      <c r="B901" s="37"/>
      <c r="C901" s="251" t="s">
        <v>1285</v>
      </c>
      <c r="D901" s="251" t="s">
        <v>451</v>
      </c>
      <c r="E901" s="252" t="s">
        <v>1429</v>
      </c>
      <c r="F901" s="253" t="s">
        <v>1430</v>
      </c>
      <c r="G901" s="254" t="s">
        <v>198</v>
      </c>
      <c r="H901" s="255">
        <v>9.923</v>
      </c>
      <c r="I901" s="256"/>
      <c r="J901" s="257">
        <f>ROUND(I901*H901,2)</f>
        <v>0</v>
      </c>
      <c r="K901" s="253" t="s">
        <v>199</v>
      </c>
      <c r="L901" s="258"/>
      <c r="M901" s="259" t="s">
        <v>19</v>
      </c>
      <c r="N901" s="260" t="s">
        <v>43</v>
      </c>
      <c r="O901" s="66"/>
      <c r="P901" s="203">
        <f>O901*H901</f>
        <v>0</v>
      </c>
      <c r="Q901" s="203">
        <v>0.55000000000000004</v>
      </c>
      <c r="R901" s="203">
        <f>Q901*H901</f>
        <v>5.4576500000000001</v>
      </c>
      <c r="S901" s="203">
        <v>0</v>
      </c>
      <c r="T901" s="204">
        <f>S901*H901</f>
        <v>0</v>
      </c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R901" s="205" t="s">
        <v>404</v>
      </c>
      <c r="AT901" s="205" t="s">
        <v>451</v>
      </c>
      <c r="AU901" s="205" t="s">
        <v>81</v>
      </c>
      <c r="AY901" s="19" t="s">
        <v>193</v>
      </c>
      <c r="BE901" s="206">
        <f>IF(N901="základní",J901,0)</f>
        <v>0</v>
      </c>
      <c r="BF901" s="206">
        <f>IF(N901="snížená",J901,0)</f>
        <v>0</v>
      </c>
      <c r="BG901" s="206">
        <f>IF(N901="zákl. přenesená",J901,0)</f>
        <v>0</v>
      </c>
      <c r="BH901" s="206">
        <f>IF(N901="sníž. přenesená",J901,0)</f>
        <v>0</v>
      </c>
      <c r="BI901" s="206">
        <f>IF(N901="nulová",J901,0)</f>
        <v>0</v>
      </c>
      <c r="BJ901" s="19" t="s">
        <v>79</v>
      </c>
      <c r="BK901" s="206">
        <f>ROUND(I901*H901,2)</f>
        <v>0</v>
      </c>
      <c r="BL901" s="19" t="s">
        <v>302</v>
      </c>
      <c r="BM901" s="205" t="s">
        <v>1431</v>
      </c>
    </row>
    <row r="902" spans="1:65" s="14" customFormat="1">
      <c r="B902" s="218"/>
      <c r="C902" s="219"/>
      <c r="D902" s="209" t="s">
        <v>202</v>
      </c>
      <c r="E902" s="219"/>
      <c r="F902" s="221" t="s">
        <v>3952</v>
      </c>
      <c r="G902" s="219"/>
      <c r="H902" s="222">
        <v>9.923</v>
      </c>
      <c r="I902" s="223"/>
      <c r="J902" s="219"/>
      <c r="K902" s="219"/>
      <c r="L902" s="224"/>
      <c r="M902" s="225"/>
      <c r="N902" s="226"/>
      <c r="O902" s="226"/>
      <c r="P902" s="226"/>
      <c r="Q902" s="226"/>
      <c r="R902" s="226"/>
      <c r="S902" s="226"/>
      <c r="T902" s="227"/>
      <c r="AT902" s="228" t="s">
        <v>202</v>
      </c>
      <c r="AU902" s="228" t="s">
        <v>81</v>
      </c>
      <c r="AV902" s="14" t="s">
        <v>81</v>
      </c>
      <c r="AW902" s="14" t="s">
        <v>4</v>
      </c>
      <c r="AX902" s="14" t="s">
        <v>79</v>
      </c>
      <c r="AY902" s="228" t="s">
        <v>193</v>
      </c>
    </row>
    <row r="903" spans="1:65" s="2" customFormat="1" ht="16.5" customHeight="1">
      <c r="A903" s="36"/>
      <c r="B903" s="37"/>
      <c r="C903" s="251" t="s">
        <v>1292</v>
      </c>
      <c r="D903" s="251" t="s">
        <v>451</v>
      </c>
      <c r="E903" s="252" t="s">
        <v>1434</v>
      </c>
      <c r="F903" s="253" t="s">
        <v>1435</v>
      </c>
      <c r="G903" s="254" t="s">
        <v>198</v>
      </c>
      <c r="H903" s="255">
        <v>4.6779999999999999</v>
      </c>
      <c r="I903" s="256"/>
      <c r="J903" s="257">
        <f>ROUND(I903*H903,2)</f>
        <v>0</v>
      </c>
      <c r="K903" s="253" t="s">
        <v>199</v>
      </c>
      <c r="L903" s="258"/>
      <c r="M903" s="259" t="s">
        <v>19</v>
      </c>
      <c r="N903" s="260" t="s">
        <v>43</v>
      </c>
      <c r="O903" s="66"/>
      <c r="P903" s="203">
        <f>O903*H903</f>
        <v>0</v>
      </c>
      <c r="Q903" s="203">
        <v>0.55000000000000004</v>
      </c>
      <c r="R903" s="203">
        <f>Q903*H903</f>
        <v>2.5729000000000002</v>
      </c>
      <c r="S903" s="203">
        <v>0</v>
      </c>
      <c r="T903" s="204">
        <f>S903*H903</f>
        <v>0</v>
      </c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R903" s="205" t="s">
        <v>404</v>
      </c>
      <c r="AT903" s="205" t="s">
        <v>451</v>
      </c>
      <c r="AU903" s="205" t="s">
        <v>81</v>
      </c>
      <c r="AY903" s="19" t="s">
        <v>193</v>
      </c>
      <c r="BE903" s="206">
        <f>IF(N903="základní",J903,0)</f>
        <v>0</v>
      </c>
      <c r="BF903" s="206">
        <f>IF(N903="snížená",J903,0)</f>
        <v>0</v>
      </c>
      <c r="BG903" s="206">
        <f>IF(N903="zákl. přenesená",J903,0)</f>
        <v>0</v>
      </c>
      <c r="BH903" s="206">
        <f>IF(N903="sníž. přenesená",J903,0)</f>
        <v>0</v>
      </c>
      <c r="BI903" s="206">
        <f>IF(N903="nulová",J903,0)</f>
        <v>0</v>
      </c>
      <c r="BJ903" s="19" t="s">
        <v>79</v>
      </c>
      <c r="BK903" s="206">
        <f>ROUND(I903*H903,2)</f>
        <v>0</v>
      </c>
      <c r="BL903" s="19" t="s">
        <v>302</v>
      </c>
      <c r="BM903" s="205" t="s">
        <v>1436</v>
      </c>
    </row>
    <row r="904" spans="1:65" s="14" customFormat="1">
      <c r="B904" s="218"/>
      <c r="C904" s="219"/>
      <c r="D904" s="209" t="s">
        <v>202</v>
      </c>
      <c r="E904" s="219"/>
      <c r="F904" s="221" t="s">
        <v>3953</v>
      </c>
      <c r="G904" s="219"/>
      <c r="H904" s="222">
        <v>4.6779999999999999</v>
      </c>
      <c r="I904" s="223"/>
      <c r="J904" s="219"/>
      <c r="K904" s="219"/>
      <c r="L904" s="224"/>
      <c r="M904" s="225"/>
      <c r="N904" s="226"/>
      <c r="O904" s="226"/>
      <c r="P904" s="226"/>
      <c r="Q904" s="226"/>
      <c r="R904" s="226"/>
      <c r="S904" s="226"/>
      <c r="T904" s="227"/>
      <c r="AT904" s="228" t="s">
        <v>202</v>
      </c>
      <c r="AU904" s="228" t="s">
        <v>81</v>
      </c>
      <c r="AV904" s="14" t="s">
        <v>81</v>
      </c>
      <c r="AW904" s="14" t="s">
        <v>4</v>
      </c>
      <c r="AX904" s="14" t="s">
        <v>79</v>
      </c>
      <c r="AY904" s="228" t="s">
        <v>193</v>
      </c>
    </row>
    <row r="905" spans="1:65" s="2" customFormat="1" ht="21.75" customHeight="1">
      <c r="A905" s="36"/>
      <c r="B905" s="37"/>
      <c r="C905" s="194" t="s">
        <v>1297</v>
      </c>
      <c r="D905" s="194" t="s">
        <v>195</v>
      </c>
      <c r="E905" s="195" t="s">
        <v>1439</v>
      </c>
      <c r="F905" s="196" t="s">
        <v>1440</v>
      </c>
      <c r="G905" s="197" t="s">
        <v>305</v>
      </c>
      <c r="H905" s="198">
        <v>60.37</v>
      </c>
      <c r="I905" s="199"/>
      <c r="J905" s="200">
        <f>ROUND(I905*H905,2)</f>
        <v>0</v>
      </c>
      <c r="K905" s="196" t="s">
        <v>199</v>
      </c>
      <c r="L905" s="41"/>
      <c r="M905" s="201" t="s">
        <v>19</v>
      </c>
      <c r="N905" s="202" t="s">
        <v>43</v>
      </c>
      <c r="O905" s="66"/>
      <c r="P905" s="203">
        <f>O905*H905</f>
        <v>0</v>
      </c>
      <c r="Q905" s="203">
        <v>2.963E-2</v>
      </c>
      <c r="R905" s="203">
        <f>Q905*H905</f>
        <v>1.7887630999999999</v>
      </c>
      <c r="S905" s="203">
        <v>0</v>
      </c>
      <c r="T905" s="204">
        <f>S905*H905</f>
        <v>0</v>
      </c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R905" s="205" t="s">
        <v>302</v>
      </c>
      <c r="AT905" s="205" t="s">
        <v>195</v>
      </c>
      <c r="AU905" s="205" t="s">
        <v>81</v>
      </c>
      <c r="AY905" s="19" t="s">
        <v>193</v>
      </c>
      <c r="BE905" s="206">
        <f>IF(N905="základní",J905,0)</f>
        <v>0</v>
      </c>
      <c r="BF905" s="206">
        <f>IF(N905="snížená",J905,0)</f>
        <v>0</v>
      </c>
      <c r="BG905" s="206">
        <f>IF(N905="zákl. přenesená",J905,0)</f>
        <v>0</v>
      </c>
      <c r="BH905" s="206">
        <f>IF(N905="sníž. přenesená",J905,0)</f>
        <v>0</v>
      </c>
      <c r="BI905" s="206">
        <f>IF(N905="nulová",J905,0)</f>
        <v>0</v>
      </c>
      <c r="BJ905" s="19" t="s">
        <v>79</v>
      </c>
      <c r="BK905" s="206">
        <f>ROUND(I905*H905,2)</f>
        <v>0</v>
      </c>
      <c r="BL905" s="19" t="s">
        <v>302</v>
      </c>
      <c r="BM905" s="205" t="s">
        <v>1441</v>
      </c>
    </row>
    <row r="906" spans="1:65" s="14" customFormat="1">
      <c r="B906" s="218"/>
      <c r="C906" s="219"/>
      <c r="D906" s="209" t="s">
        <v>202</v>
      </c>
      <c r="E906" s="220" t="s">
        <v>19</v>
      </c>
      <c r="F906" s="221" t="s">
        <v>3753</v>
      </c>
      <c r="G906" s="219"/>
      <c r="H906" s="222">
        <v>35.869999999999997</v>
      </c>
      <c r="I906" s="223"/>
      <c r="J906" s="219"/>
      <c r="K906" s="219"/>
      <c r="L906" s="224"/>
      <c r="M906" s="225"/>
      <c r="N906" s="226"/>
      <c r="O906" s="226"/>
      <c r="P906" s="226"/>
      <c r="Q906" s="226"/>
      <c r="R906" s="226"/>
      <c r="S906" s="226"/>
      <c r="T906" s="227"/>
      <c r="AT906" s="228" t="s">
        <v>202</v>
      </c>
      <c r="AU906" s="228" t="s">
        <v>81</v>
      </c>
      <c r="AV906" s="14" t="s">
        <v>81</v>
      </c>
      <c r="AW906" s="14" t="s">
        <v>33</v>
      </c>
      <c r="AX906" s="14" t="s">
        <v>72</v>
      </c>
      <c r="AY906" s="228" t="s">
        <v>193</v>
      </c>
    </row>
    <row r="907" spans="1:65" s="14" customFormat="1">
      <c r="B907" s="218"/>
      <c r="C907" s="219"/>
      <c r="D907" s="209" t="s">
        <v>202</v>
      </c>
      <c r="E907" s="220" t="s">
        <v>19</v>
      </c>
      <c r="F907" s="221" t="s">
        <v>3754</v>
      </c>
      <c r="G907" s="219"/>
      <c r="H907" s="222">
        <v>24.5</v>
      </c>
      <c r="I907" s="223"/>
      <c r="J907" s="219"/>
      <c r="K907" s="219"/>
      <c r="L907" s="224"/>
      <c r="M907" s="225"/>
      <c r="N907" s="226"/>
      <c r="O907" s="226"/>
      <c r="P907" s="226"/>
      <c r="Q907" s="226"/>
      <c r="R907" s="226"/>
      <c r="S907" s="226"/>
      <c r="T907" s="227"/>
      <c r="AT907" s="228" t="s">
        <v>202</v>
      </c>
      <c r="AU907" s="228" t="s">
        <v>81</v>
      </c>
      <c r="AV907" s="14" t="s">
        <v>81</v>
      </c>
      <c r="AW907" s="14" t="s">
        <v>33</v>
      </c>
      <c r="AX907" s="14" t="s">
        <v>72</v>
      </c>
      <c r="AY907" s="228" t="s">
        <v>193</v>
      </c>
    </row>
    <row r="908" spans="1:65" s="15" customFormat="1">
      <c r="B908" s="229"/>
      <c r="C908" s="230"/>
      <c r="D908" s="209" t="s">
        <v>202</v>
      </c>
      <c r="E908" s="231" t="s">
        <v>19</v>
      </c>
      <c r="F908" s="232" t="s">
        <v>208</v>
      </c>
      <c r="G908" s="230"/>
      <c r="H908" s="233">
        <v>60.37</v>
      </c>
      <c r="I908" s="234"/>
      <c r="J908" s="230"/>
      <c r="K908" s="230"/>
      <c r="L908" s="235"/>
      <c r="M908" s="236"/>
      <c r="N908" s="237"/>
      <c r="O908" s="237"/>
      <c r="P908" s="237"/>
      <c r="Q908" s="237"/>
      <c r="R908" s="237"/>
      <c r="S908" s="237"/>
      <c r="T908" s="238"/>
      <c r="AT908" s="239" t="s">
        <v>202</v>
      </c>
      <c r="AU908" s="239" t="s">
        <v>81</v>
      </c>
      <c r="AV908" s="15" t="s">
        <v>209</v>
      </c>
      <c r="AW908" s="15" t="s">
        <v>33</v>
      </c>
      <c r="AX908" s="15" t="s">
        <v>79</v>
      </c>
      <c r="AY908" s="239" t="s">
        <v>193</v>
      </c>
    </row>
    <row r="909" spans="1:65" s="2" customFormat="1" ht="16.5" customHeight="1">
      <c r="A909" s="36"/>
      <c r="B909" s="37"/>
      <c r="C909" s="194" t="s">
        <v>1303</v>
      </c>
      <c r="D909" s="194" t="s">
        <v>195</v>
      </c>
      <c r="E909" s="195" t="s">
        <v>1443</v>
      </c>
      <c r="F909" s="196" t="s">
        <v>1444</v>
      </c>
      <c r="G909" s="197" t="s">
        <v>305</v>
      </c>
      <c r="H909" s="198">
        <v>60.37</v>
      </c>
      <c r="I909" s="199"/>
      <c r="J909" s="200">
        <f>ROUND(I909*H909,2)</f>
        <v>0</v>
      </c>
      <c r="K909" s="196" t="s">
        <v>199</v>
      </c>
      <c r="L909" s="41"/>
      <c r="M909" s="201" t="s">
        <v>19</v>
      </c>
      <c r="N909" s="202" t="s">
        <v>43</v>
      </c>
      <c r="O909" s="66"/>
      <c r="P909" s="203">
        <f>O909*H909</f>
        <v>0</v>
      </c>
      <c r="Q909" s="203">
        <v>2.0000000000000001E-4</v>
      </c>
      <c r="R909" s="203">
        <f>Q909*H909</f>
        <v>1.2074E-2</v>
      </c>
      <c r="S909" s="203">
        <v>0</v>
      </c>
      <c r="T909" s="204">
        <f>S909*H909</f>
        <v>0</v>
      </c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R909" s="205" t="s">
        <v>302</v>
      </c>
      <c r="AT909" s="205" t="s">
        <v>195</v>
      </c>
      <c r="AU909" s="205" t="s">
        <v>81</v>
      </c>
      <c r="AY909" s="19" t="s">
        <v>193</v>
      </c>
      <c r="BE909" s="206">
        <f>IF(N909="základní",J909,0)</f>
        <v>0</v>
      </c>
      <c r="BF909" s="206">
        <f>IF(N909="snížená",J909,0)</f>
        <v>0</v>
      </c>
      <c r="BG909" s="206">
        <f>IF(N909="zákl. přenesená",J909,0)</f>
        <v>0</v>
      </c>
      <c r="BH909" s="206">
        <f>IF(N909="sníž. přenesená",J909,0)</f>
        <v>0</v>
      </c>
      <c r="BI909" s="206">
        <f>IF(N909="nulová",J909,0)</f>
        <v>0</v>
      </c>
      <c r="BJ909" s="19" t="s">
        <v>79</v>
      </c>
      <c r="BK909" s="206">
        <f>ROUND(I909*H909,2)</f>
        <v>0</v>
      </c>
      <c r="BL909" s="19" t="s">
        <v>302</v>
      </c>
      <c r="BM909" s="205" t="s">
        <v>1445</v>
      </c>
    </row>
    <row r="910" spans="1:65" s="2" customFormat="1" ht="16.5" customHeight="1">
      <c r="A910" s="36"/>
      <c r="B910" s="37"/>
      <c r="C910" s="194" t="s">
        <v>1308</v>
      </c>
      <c r="D910" s="194" t="s">
        <v>195</v>
      </c>
      <c r="E910" s="195" t="s">
        <v>1447</v>
      </c>
      <c r="F910" s="196" t="s">
        <v>1448</v>
      </c>
      <c r="G910" s="197" t="s">
        <v>305</v>
      </c>
      <c r="H910" s="198">
        <v>5</v>
      </c>
      <c r="I910" s="199"/>
      <c r="J910" s="200">
        <f>ROUND(I910*H910,2)</f>
        <v>0</v>
      </c>
      <c r="K910" s="196" t="s">
        <v>199</v>
      </c>
      <c r="L910" s="41"/>
      <c r="M910" s="201" t="s">
        <v>19</v>
      </c>
      <c r="N910" s="202" t="s">
        <v>43</v>
      </c>
      <c r="O910" s="66"/>
      <c r="P910" s="203">
        <f>O910*H910</f>
        <v>0</v>
      </c>
      <c r="Q910" s="203">
        <v>0</v>
      </c>
      <c r="R910" s="203">
        <f>Q910*H910</f>
        <v>0</v>
      </c>
      <c r="S910" s="203">
        <v>0</v>
      </c>
      <c r="T910" s="204">
        <f>S910*H910</f>
        <v>0</v>
      </c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R910" s="205" t="s">
        <v>302</v>
      </c>
      <c r="AT910" s="205" t="s">
        <v>195</v>
      </c>
      <c r="AU910" s="205" t="s">
        <v>81</v>
      </c>
      <c r="AY910" s="19" t="s">
        <v>193</v>
      </c>
      <c r="BE910" s="206">
        <f>IF(N910="základní",J910,0)</f>
        <v>0</v>
      </c>
      <c r="BF910" s="206">
        <f>IF(N910="snížená",J910,0)</f>
        <v>0</v>
      </c>
      <c r="BG910" s="206">
        <f>IF(N910="zákl. přenesená",J910,0)</f>
        <v>0</v>
      </c>
      <c r="BH910" s="206">
        <f>IF(N910="sníž. přenesená",J910,0)</f>
        <v>0</v>
      </c>
      <c r="BI910" s="206">
        <f>IF(N910="nulová",J910,0)</f>
        <v>0</v>
      </c>
      <c r="BJ910" s="19" t="s">
        <v>79</v>
      </c>
      <c r="BK910" s="206">
        <f>ROUND(I910*H910,2)</f>
        <v>0</v>
      </c>
      <c r="BL910" s="19" t="s">
        <v>302</v>
      </c>
      <c r="BM910" s="205" t="s">
        <v>1449</v>
      </c>
    </row>
    <row r="911" spans="1:65" s="13" customFormat="1">
      <c r="B911" s="207"/>
      <c r="C911" s="208"/>
      <c r="D911" s="209" t="s">
        <v>202</v>
      </c>
      <c r="E911" s="210" t="s">
        <v>19</v>
      </c>
      <c r="F911" s="211" t="s">
        <v>1450</v>
      </c>
      <c r="G911" s="208"/>
      <c r="H911" s="210" t="s">
        <v>19</v>
      </c>
      <c r="I911" s="212"/>
      <c r="J911" s="208"/>
      <c r="K911" s="208"/>
      <c r="L911" s="213"/>
      <c r="M911" s="214"/>
      <c r="N911" s="215"/>
      <c r="O911" s="215"/>
      <c r="P911" s="215"/>
      <c r="Q911" s="215"/>
      <c r="R911" s="215"/>
      <c r="S911" s="215"/>
      <c r="T911" s="216"/>
      <c r="AT911" s="217" t="s">
        <v>202</v>
      </c>
      <c r="AU911" s="217" t="s">
        <v>81</v>
      </c>
      <c r="AV911" s="13" t="s">
        <v>79</v>
      </c>
      <c r="AW911" s="13" t="s">
        <v>33</v>
      </c>
      <c r="AX911" s="13" t="s">
        <v>72</v>
      </c>
      <c r="AY911" s="217" t="s">
        <v>193</v>
      </c>
    </row>
    <row r="912" spans="1:65" s="14" customFormat="1">
      <c r="B912" s="218"/>
      <c r="C912" s="219"/>
      <c r="D912" s="209" t="s">
        <v>202</v>
      </c>
      <c r="E912" s="220" t="s">
        <v>19</v>
      </c>
      <c r="F912" s="221" t="s">
        <v>3954</v>
      </c>
      <c r="G912" s="219"/>
      <c r="H912" s="222">
        <v>5</v>
      </c>
      <c r="I912" s="223"/>
      <c r="J912" s="219"/>
      <c r="K912" s="219"/>
      <c r="L912" s="224"/>
      <c r="M912" s="225"/>
      <c r="N912" s="226"/>
      <c r="O912" s="226"/>
      <c r="P912" s="226"/>
      <c r="Q912" s="226"/>
      <c r="R912" s="226"/>
      <c r="S912" s="226"/>
      <c r="T912" s="227"/>
      <c r="AT912" s="228" t="s">
        <v>202</v>
      </c>
      <c r="AU912" s="228" t="s">
        <v>81</v>
      </c>
      <c r="AV912" s="14" t="s">
        <v>81</v>
      </c>
      <c r="AW912" s="14" t="s">
        <v>33</v>
      </c>
      <c r="AX912" s="14" t="s">
        <v>72</v>
      </c>
      <c r="AY912" s="228" t="s">
        <v>193</v>
      </c>
    </row>
    <row r="913" spans="1:65" s="15" customFormat="1">
      <c r="B913" s="229"/>
      <c r="C913" s="230"/>
      <c r="D913" s="209" t="s">
        <v>202</v>
      </c>
      <c r="E913" s="231" t="s">
        <v>19</v>
      </c>
      <c r="F913" s="232" t="s">
        <v>208</v>
      </c>
      <c r="G913" s="230"/>
      <c r="H913" s="233">
        <v>5</v>
      </c>
      <c r="I913" s="234"/>
      <c r="J913" s="230"/>
      <c r="K913" s="230"/>
      <c r="L913" s="235"/>
      <c r="M913" s="236"/>
      <c r="N913" s="237"/>
      <c r="O913" s="237"/>
      <c r="P913" s="237"/>
      <c r="Q913" s="237"/>
      <c r="R913" s="237"/>
      <c r="S913" s="237"/>
      <c r="T913" s="238"/>
      <c r="AT913" s="239" t="s">
        <v>202</v>
      </c>
      <c r="AU913" s="239" t="s">
        <v>81</v>
      </c>
      <c r="AV913" s="15" t="s">
        <v>209</v>
      </c>
      <c r="AW913" s="15" t="s">
        <v>33</v>
      </c>
      <c r="AX913" s="15" t="s">
        <v>79</v>
      </c>
      <c r="AY913" s="239" t="s">
        <v>193</v>
      </c>
    </row>
    <row r="914" spans="1:65" s="2" customFormat="1" ht="16.5" customHeight="1">
      <c r="A914" s="36"/>
      <c r="B914" s="37"/>
      <c r="C914" s="194" t="s">
        <v>1312</v>
      </c>
      <c r="D914" s="194" t="s">
        <v>195</v>
      </c>
      <c r="E914" s="195" t="s">
        <v>1453</v>
      </c>
      <c r="F914" s="196" t="s">
        <v>1454</v>
      </c>
      <c r="G914" s="197" t="s">
        <v>305</v>
      </c>
      <c r="H914" s="198">
        <v>5</v>
      </c>
      <c r="I914" s="199"/>
      <c r="J914" s="200">
        <f>ROUND(I914*H914,2)</f>
        <v>0</v>
      </c>
      <c r="K914" s="196" t="s">
        <v>199</v>
      </c>
      <c r="L914" s="41"/>
      <c r="M914" s="201" t="s">
        <v>19</v>
      </c>
      <c r="N914" s="202" t="s">
        <v>43</v>
      </c>
      <c r="O914" s="66"/>
      <c r="P914" s="203">
        <f>O914*H914</f>
        <v>0</v>
      </c>
      <c r="Q914" s="203">
        <v>2.0000000000000001E-4</v>
      </c>
      <c r="R914" s="203">
        <f>Q914*H914</f>
        <v>1E-3</v>
      </c>
      <c r="S914" s="203">
        <v>0</v>
      </c>
      <c r="T914" s="204">
        <f>S914*H914</f>
        <v>0</v>
      </c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R914" s="205" t="s">
        <v>302</v>
      </c>
      <c r="AT914" s="205" t="s">
        <v>195</v>
      </c>
      <c r="AU914" s="205" t="s">
        <v>81</v>
      </c>
      <c r="AY914" s="19" t="s">
        <v>193</v>
      </c>
      <c r="BE914" s="206">
        <f>IF(N914="základní",J914,0)</f>
        <v>0</v>
      </c>
      <c r="BF914" s="206">
        <f>IF(N914="snížená",J914,0)</f>
        <v>0</v>
      </c>
      <c r="BG914" s="206">
        <f>IF(N914="zákl. přenesená",J914,0)</f>
        <v>0</v>
      </c>
      <c r="BH914" s="206">
        <f>IF(N914="sníž. přenesená",J914,0)</f>
        <v>0</v>
      </c>
      <c r="BI914" s="206">
        <f>IF(N914="nulová",J914,0)</f>
        <v>0</v>
      </c>
      <c r="BJ914" s="19" t="s">
        <v>79</v>
      </c>
      <c r="BK914" s="206">
        <f>ROUND(I914*H914,2)</f>
        <v>0</v>
      </c>
      <c r="BL914" s="19" t="s">
        <v>302</v>
      </c>
      <c r="BM914" s="205" t="s">
        <v>1455</v>
      </c>
    </row>
    <row r="915" spans="1:65" s="2" customFormat="1" ht="16.5" customHeight="1">
      <c r="A915" s="36"/>
      <c r="B915" s="37"/>
      <c r="C915" s="251" t="s">
        <v>1316</v>
      </c>
      <c r="D915" s="251" t="s">
        <v>451</v>
      </c>
      <c r="E915" s="252" t="s">
        <v>1457</v>
      </c>
      <c r="F915" s="253" t="s">
        <v>1458</v>
      </c>
      <c r="G915" s="254" t="s">
        <v>198</v>
      </c>
      <c r="H915" s="255">
        <v>0.27500000000000002</v>
      </c>
      <c r="I915" s="256"/>
      <c r="J915" s="257">
        <f>ROUND(I915*H915,2)</f>
        <v>0</v>
      </c>
      <c r="K915" s="253" t="s">
        <v>199</v>
      </c>
      <c r="L915" s="258"/>
      <c r="M915" s="259" t="s">
        <v>19</v>
      </c>
      <c r="N915" s="260" t="s">
        <v>43</v>
      </c>
      <c r="O915" s="66"/>
      <c r="P915" s="203">
        <f>O915*H915</f>
        <v>0</v>
      </c>
      <c r="Q915" s="203">
        <v>0.55000000000000004</v>
      </c>
      <c r="R915" s="203">
        <f>Q915*H915</f>
        <v>0.15125000000000002</v>
      </c>
      <c r="S915" s="203">
        <v>0</v>
      </c>
      <c r="T915" s="204">
        <f>S915*H915</f>
        <v>0</v>
      </c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R915" s="205" t="s">
        <v>404</v>
      </c>
      <c r="AT915" s="205" t="s">
        <v>451</v>
      </c>
      <c r="AU915" s="205" t="s">
        <v>81</v>
      </c>
      <c r="AY915" s="19" t="s">
        <v>193</v>
      </c>
      <c r="BE915" s="206">
        <f>IF(N915="základní",J915,0)</f>
        <v>0</v>
      </c>
      <c r="BF915" s="206">
        <f>IF(N915="snížená",J915,0)</f>
        <v>0</v>
      </c>
      <c r="BG915" s="206">
        <f>IF(N915="zákl. přenesená",J915,0)</f>
        <v>0</v>
      </c>
      <c r="BH915" s="206">
        <f>IF(N915="sníž. přenesená",J915,0)</f>
        <v>0</v>
      </c>
      <c r="BI915" s="206">
        <f>IF(N915="nulová",J915,0)</f>
        <v>0</v>
      </c>
      <c r="BJ915" s="19" t="s">
        <v>79</v>
      </c>
      <c r="BK915" s="206">
        <f>ROUND(I915*H915,2)</f>
        <v>0</v>
      </c>
      <c r="BL915" s="19" t="s">
        <v>302</v>
      </c>
      <c r="BM915" s="205" t="s">
        <v>1459</v>
      </c>
    </row>
    <row r="916" spans="1:65" s="14" customFormat="1">
      <c r="B916" s="218"/>
      <c r="C916" s="219"/>
      <c r="D916" s="209" t="s">
        <v>202</v>
      </c>
      <c r="E916" s="219"/>
      <c r="F916" s="221" t="s">
        <v>3955</v>
      </c>
      <c r="G916" s="219"/>
      <c r="H916" s="222">
        <v>0.27500000000000002</v>
      </c>
      <c r="I916" s="223"/>
      <c r="J916" s="219"/>
      <c r="K916" s="219"/>
      <c r="L916" s="224"/>
      <c r="M916" s="225"/>
      <c r="N916" s="226"/>
      <c r="O916" s="226"/>
      <c r="P916" s="226"/>
      <c r="Q916" s="226"/>
      <c r="R916" s="226"/>
      <c r="S916" s="226"/>
      <c r="T916" s="227"/>
      <c r="AT916" s="228" t="s">
        <v>202</v>
      </c>
      <c r="AU916" s="228" t="s">
        <v>81</v>
      </c>
      <c r="AV916" s="14" t="s">
        <v>81</v>
      </c>
      <c r="AW916" s="14" t="s">
        <v>4</v>
      </c>
      <c r="AX916" s="14" t="s">
        <v>79</v>
      </c>
      <c r="AY916" s="228" t="s">
        <v>193</v>
      </c>
    </row>
    <row r="917" spans="1:65" s="2" customFormat="1" ht="21.75" customHeight="1">
      <c r="A917" s="36"/>
      <c r="B917" s="37"/>
      <c r="C917" s="194" t="s">
        <v>1320</v>
      </c>
      <c r="D917" s="194" t="s">
        <v>195</v>
      </c>
      <c r="E917" s="195" t="s">
        <v>1466</v>
      </c>
      <c r="F917" s="196" t="s">
        <v>1467</v>
      </c>
      <c r="G917" s="197" t="s">
        <v>266</v>
      </c>
      <c r="H917" s="198">
        <v>20.163</v>
      </c>
      <c r="I917" s="199"/>
      <c r="J917" s="200">
        <f>ROUND(I917*H917,2)</f>
        <v>0</v>
      </c>
      <c r="K917" s="196" t="s">
        <v>199</v>
      </c>
      <c r="L917" s="41"/>
      <c r="M917" s="201" t="s">
        <v>19</v>
      </c>
      <c r="N917" s="202" t="s">
        <v>43</v>
      </c>
      <c r="O917" s="66"/>
      <c r="P917" s="203">
        <f>O917*H917</f>
        <v>0</v>
      </c>
      <c r="Q917" s="203">
        <v>0</v>
      </c>
      <c r="R917" s="203">
        <f>Q917*H917</f>
        <v>0</v>
      </c>
      <c r="S917" s="203">
        <v>0</v>
      </c>
      <c r="T917" s="204">
        <f>S917*H917</f>
        <v>0</v>
      </c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R917" s="205" t="s">
        <v>302</v>
      </c>
      <c r="AT917" s="205" t="s">
        <v>195</v>
      </c>
      <c r="AU917" s="205" t="s">
        <v>81</v>
      </c>
      <c r="AY917" s="19" t="s">
        <v>193</v>
      </c>
      <c r="BE917" s="206">
        <f>IF(N917="základní",J917,0)</f>
        <v>0</v>
      </c>
      <c r="BF917" s="206">
        <f>IF(N917="snížená",J917,0)</f>
        <v>0</v>
      </c>
      <c r="BG917" s="206">
        <f>IF(N917="zákl. přenesená",J917,0)</f>
        <v>0</v>
      </c>
      <c r="BH917" s="206">
        <f>IF(N917="sníž. přenesená",J917,0)</f>
        <v>0</v>
      </c>
      <c r="BI917" s="206">
        <f>IF(N917="nulová",J917,0)</f>
        <v>0</v>
      </c>
      <c r="BJ917" s="19" t="s">
        <v>79</v>
      </c>
      <c r="BK917" s="206">
        <f>ROUND(I917*H917,2)</f>
        <v>0</v>
      </c>
      <c r="BL917" s="19" t="s">
        <v>302</v>
      </c>
      <c r="BM917" s="205" t="s">
        <v>1468</v>
      </c>
    </row>
    <row r="918" spans="1:65" s="12" customFormat="1" ht="22.9" customHeight="1">
      <c r="B918" s="178"/>
      <c r="C918" s="179"/>
      <c r="D918" s="180" t="s">
        <v>71</v>
      </c>
      <c r="E918" s="192" t="s">
        <v>1597</v>
      </c>
      <c r="F918" s="192" t="s">
        <v>1598</v>
      </c>
      <c r="G918" s="179"/>
      <c r="H918" s="179"/>
      <c r="I918" s="182"/>
      <c r="J918" s="193">
        <f>BK918</f>
        <v>0</v>
      </c>
      <c r="K918" s="179"/>
      <c r="L918" s="184"/>
      <c r="M918" s="185"/>
      <c r="N918" s="186"/>
      <c r="O918" s="186"/>
      <c r="P918" s="187">
        <f>SUM(P919:P986)</f>
        <v>0</v>
      </c>
      <c r="Q918" s="186"/>
      <c r="R918" s="187">
        <f>SUM(R919:R986)</f>
        <v>4.9907406300000003</v>
      </c>
      <c r="S918" s="186"/>
      <c r="T918" s="188">
        <f>SUM(T919:T986)</f>
        <v>0</v>
      </c>
      <c r="AR918" s="189" t="s">
        <v>81</v>
      </c>
      <c r="AT918" s="190" t="s">
        <v>71</v>
      </c>
      <c r="AU918" s="190" t="s">
        <v>79</v>
      </c>
      <c r="AY918" s="189" t="s">
        <v>193</v>
      </c>
      <c r="BK918" s="191">
        <f>SUM(BK919:BK986)</f>
        <v>0</v>
      </c>
    </row>
    <row r="919" spans="1:65" s="2" customFormat="1" ht="21.75" customHeight="1">
      <c r="A919" s="36"/>
      <c r="B919" s="37"/>
      <c r="C919" s="194" t="s">
        <v>1324</v>
      </c>
      <c r="D919" s="194" t="s">
        <v>195</v>
      </c>
      <c r="E919" s="195" t="s">
        <v>3956</v>
      </c>
      <c r="F919" s="196" t="s">
        <v>3957</v>
      </c>
      <c r="G919" s="197" t="s">
        <v>305</v>
      </c>
      <c r="H919" s="198">
        <v>14.548999999999999</v>
      </c>
      <c r="I919" s="199"/>
      <c r="J919" s="200">
        <f>ROUND(I919*H919,2)</f>
        <v>0</v>
      </c>
      <c r="K919" s="196" t="s">
        <v>199</v>
      </c>
      <c r="L919" s="41"/>
      <c r="M919" s="201" t="s">
        <v>19</v>
      </c>
      <c r="N919" s="202" t="s">
        <v>43</v>
      </c>
      <c r="O919" s="66"/>
      <c r="P919" s="203">
        <f>O919*H919</f>
        <v>0</v>
      </c>
      <c r="Q919" s="203">
        <v>2.6179999999999998E-2</v>
      </c>
      <c r="R919" s="203">
        <f>Q919*H919</f>
        <v>0.38089281999999997</v>
      </c>
      <c r="S919" s="203">
        <v>0</v>
      </c>
      <c r="T919" s="204">
        <f>S919*H919</f>
        <v>0</v>
      </c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R919" s="205" t="s">
        <v>302</v>
      </c>
      <c r="AT919" s="205" t="s">
        <v>195</v>
      </c>
      <c r="AU919" s="205" t="s">
        <v>81</v>
      </c>
      <c r="AY919" s="19" t="s">
        <v>193</v>
      </c>
      <c r="BE919" s="206">
        <f>IF(N919="základní",J919,0)</f>
        <v>0</v>
      </c>
      <c r="BF919" s="206">
        <f>IF(N919="snížená",J919,0)</f>
        <v>0</v>
      </c>
      <c r="BG919" s="206">
        <f>IF(N919="zákl. přenesená",J919,0)</f>
        <v>0</v>
      </c>
      <c r="BH919" s="206">
        <f>IF(N919="sníž. přenesená",J919,0)</f>
        <v>0</v>
      </c>
      <c r="BI919" s="206">
        <f>IF(N919="nulová",J919,0)</f>
        <v>0</v>
      </c>
      <c r="BJ919" s="19" t="s">
        <v>79</v>
      </c>
      <c r="BK919" s="206">
        <f>ROUND(I919*H919,2)</f>
        <v>0</v>
      </c>
      <c r="BL919" s="19" t="s">
        <v>302</v>
      </c>
      <c r="BM919" s="205" t="s">
        <v>3958</v>
      </c>
    </row>
    <row r="920" spans="1:65" s="13" customFormat="1">
      <c r="B920" s="207"/>
      <c r="C920" s="208"/>
      <c r="D920" s="209" t="s">
        <v>202</v>
      </c>
      <c r="E920" s="210" t="s">
        <v>19</v>
      </c>
      <c r="F920" s="211" t="s">
        <v>345</v>
      </c>
      <c r="G920" s="208"/>
      <c r="H920" s="210" t="s">
        <v>19</v>
      </c>
      <c r="I920" s="212"/>
      <c r="J920" s="208"/>
      <c r="K920" s="208"/>
      <c r="L920" s="213"/>
      <c r="M920" s="214"/>
      <c r="N920" s="215"/>
      <c r="O920" s="215"/>
      <c r="P920" s="215"/>
      <c r="Q920" s="215"/>
      <c r="R920" s="215"/>
      <c r="S920" s="215"/>
      <c r="T920" s="216"/>
      <c r="AT920" s="217" t="s">
        <v>202</v>
      </c>
      <c r="AU920" s="217" t="s">
        <v>81</v>
      </c>
      <c r="AV920" s="13" t="s">
        <v>79</v>
      </c>
      <c r="AW920" s="13" t="s">
        <v>33</v>
      </c>
      <c r="AX920" s="13" t="s">
        <v>72</v>
      </c>
      <c r="AY920" s="217" t="s">
        <v>193</v>
      </c>
    </row>
    <row r="921" spans="1:65" s="14" customFormat="1">
      <c r="B921" s="218"/>
      <c r="C921" s="219"/>
      <c r="D921" s="209" t="s">
        <v>202</v>
      </c>
      <c r="E921" s="220" t="s">
        <v>19</v>
      </c>
      <c r="F921" s="221" t="s">
        <v>3959</v>
      </c>
      <c r="G921" s="219"/>
      <c r="H921" s="222">
        <v>14.548999999999999</v>
      </c>
      <c r="I921" s="223"/>
      <c r="J921" s="219"/>
      <c r="K921" s="219"/>
      <c r="L921" s="224"/>
      <c r="M921" s="225"/>
      <c r="N921" s="226"/>
      <c r="O921" s="226"/>
      <c r="P921" s="226"/>
      <c r="Q921" s="226"/>
      <c r="R921" s="226"/>
      <c r="S921" s="226"/>
      <c r="T921" s="227"/>
      <c r="AT921" s="228" t="s">
        <v>202</v>
      </c>
      <c r="AU921" s="228" t="s">
        <v>81</v>
      </c>
      <c r="AV921" s="14" t="s">
        <v>81</v>
      </c>
      <c r="AW921" s="14" t="s">
        <v>33</v>
      </c>
      <c r="AX921" s="14" t="s">
        <v>72</v>
      </c>
      <c r="AY921" s="228" t="s">
        <v>193</v>
      </c>
    </row>
    <row r="922" spans="1:65" s="15" customFormat="1">
      <c r="B922" s="229"/>
      <c r="C922" s="230"/>
      <c r="D922" s="209" t="s">
        <v>202</v>
      </c>
      <c r="E922" s="231" t="s">
        <v>19</v>
      </c>
      <c r="F922" s="232" t="s">
        <v>208</v>
      </c>
      <c r="G922" s="230"/>
      <c r="H922" s="233">
        <v>14.548999999999999</v>
      </c>
      <c r="I922" s="234"/>
      <c r="J922" s="230"/>
      <c r="K922" s="230"/>
      <c r="L922" s="235"/>
      <c r="M922" s="236"/>
      <c r="N922" s="237"/>
      <c r="O922" s="237"/>
      <c r="P922" s="237"/>
      <c r="Q922" s="237"/>
      <c r="R922" s="237"/>
      <c r="S922" s="237"/>
      <c r="T922" s="238"/>
      <c r="AT922" s="239" t="s">
        <v>202</v>
      </c>
      <c r="AU922" s="239" t="s">
        <v>81</v>
      </c>
      <c r="AV922" s="15" t="s">
        <v>209</v>
      </c>
      <c r="AW922" s="15" t="s">
        <v>33</v>
      </c>
      <c r="AX922" s="15" t="s">
        <v>79</v>
      </c>
      <c r="AY922" s="239" t="s">
        <v>193</v>
      </c>
    </row>
    <row r="923" spans="1:65" s="2" customFormat="1" ht="21.75" customHeight="1">
      <c r="A923" s="36"/>
      <c r="B923" s="37"/>
      <c r="C923" s="194" t="s">
        <v>1330</v>
      </c>
      <c r="D923" s="194" t="s">
        <v>195</v>
      </c>
      <c r="E923" s="195" t="s">
        <v>3960</v>
      </c>
      <c r="F923" s="196" t="s">
        <v>3961</v>
      </c>
      <c r="G923" s="197" t="s">
        <v>305</v>
      </c>
      <c r="H923" s="198">
        <v>4.2409999999999997</v>
      </c>
      <c r="I923" s="199"/>
      <c r="J923" s="200">
        <f>ROUND(I923*H923,2)</f>
        <v>0</v>
      </c>
      <c r="K923" s="196" t="s">
        <v>199</v>
      </c>
      <c r="L923" s="41"/>
      <c r="M923" s="201" t="s">
        <v>19</v>
      </c>
      <c r="N923" s="202" t="s">
        <v>43</v>
      </c>
      <c r="O923" s="66"/>
      <c r="P923" s="203">
        <f>O923*H923</f>
        <v>0</v>
      </c>
      <c r="Q923" s="203">
        <v>2.681E-2</v>
      </c>
      <c r="R923" s="203">
        <f>Q923*H923</f>
        <v>0.11370121</v>
      </c>
      <c r="S923" s="203">
        <v>0</v>
      </c>
      <c r="T923" s="204">
        <f>S923*H923</f>
        <v>0</v>
      </c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R923" s="205" t="s">
        <v>302</v>
      </c>
      <c r="AT923" s="205" t="s">
        <v>195</v>
      </c>
      <c r="AU923" s="205" t="s">
        <v>81</v>
      </c>
      <c r="AY923" s="19" t="s">
        <v>193</v>
      </c>
      <c r="BE923" s="206">
        <f>IF(N923="základní",J923,0)</f>
        <v>0</v>
      </c>
      <c r="BF923" s="206">
        <f>IF(N923="snížená",J923,0)</f>
        <v>0</v>
      </c>
      <c r="BG923" s="206">
        <f>IF(N923="zákl. přenesená",J923,0)</f>
        <v>0</v>
      </c>
      <c r="BH923" s="206">
        <f>IF(N923="sníž. přenesená",J923,0)</f>
        <v>0</v>
      </c>
      <c r="BI923" s="206">
        <f>IF(N923="nulová",J923,0)</f>
        <v>0</v>
      </c>
      <c r="BJ923" s="19" t="s">
        <v>79</v>
      </c>
      <c r="BK923" s="206">
        <f>ROUND(I923*H923,2)</f>
        <v>0</v>
      </c>
      <c r="BL923" s="19" t="s">
        <v>302</v>
      </c>
      <c r="BM923" s="205" t="s">
        <v>3962</v>
      </c>
    </row>
    <row r="924" spans="1:65" s="13" customFormat="1">
      <c r="B924" s="207"/>
      <c r="C924" s="208"/>
      <c r="D924" s="209" t="s">
        <v>202</v>
      </c>
      <c r="E924" s="210" t="s">
        <v>19</v>
      </c>
      <c r="F924" s="211" t="s">
        <v>345</v>
      </c>
      <c r="G924" s="208"/>
      <c r="H924" s="210" t="s">
        <v>19</v>
      </c>
      <c r="I924" s="212"/>
      <c r="J924" s="208"/>
      <c r="K924" s="208"/>
      <c r="L924" s="213"/>
      <c r="M924" s="214"/>
      <c r="N924" s="215"/>
      <c r="O924" s="215"/>
      <c r="P924" s="215"/>
      <c r="Q924" s="215"/>
      <c r="R924" s="215"/>
      <c r="S924" s="215"/>
      <c r="T924" s="216"/>
      <c r="AT924" s="217" t="s">
        <v>202</v>
      </c>
      <c r="AU924" s="217" t="s">
        <v>81</v>
      </c>
      <c r="AV924" s="13" t="s">
        <v>79</v>
      </c>
      <c r="AW924" s="13" t="s">
        <v>33</v>
      </c>
      <c r="AX924" s="13" t="s">
        <v>72</v>
      </c>
      <c r="AY924" s="217" t="s">
        <v>193</v>
      </c>
    </row>
    <row r="925" spans="1:65" s="14" customFormat="1">
      <c r="B925" s="218"/>
      <c r="C925" s="219"/>
      <c r="D925" s="209" t="s">
        <v>202</v>
      </c>
      <c r="E925" s="220" t="s">
        <v>19</v>
      </c>
      <c r="F925" s="221" t="s">
        <v>3963</v>
      </c>
      <c r="G925" s="219"/>
      <c r="H925" s="222">
        <v>4.2409999999999997</v>
      </c>
      <c r="I925" s="223"/>
      <c r="J925" s="219"/>
      <c r="K925" s="219"/>
      <c r="L925" s="224"/>
      <c r="M925" s="225"/>
      <c r="N925" s="226"/>
      <c r="O925" s="226"/>
      <c r="P925" s="226"/>
      <c r="Q925" s="226"/>
      <c r="R925" s="226"/>
      <c r="S925" s="226"/>
      <c r="T925" s="227"/>
      <c r="AT925" s="228" t="s">
        <v>202</v>
      </c>
      <c r="AU925" s="228" t="s">
        <v>81</v>
      </c>
      <c r="AV925" s="14" t="s">
        <v>81</v>
      </c>
      <c r="AW925" s="14" t="s">
        <v>33</v>
      </c>
      <c r="AX925" s="14" t="s">
        <v>72</v>
      </c>
      <c r="AY925" s="228" t="s">
        <v>193</v>
      </c>
    </row>
    <row r="926" spans="1:65" s="15" customFormat="1">
      <c r="B926" s="229"/>
      <c r="C926" s="230"/>
      <c r="D926" s="209" t="s">
        <v>202</v>
      </c>
      <c r="E926" s="231" t="s">
        <v>19</v>
      </c>
      <c r="F926" s="232" t="s">
        <v>208</v>
      </c>
      <c r="G926" s="230"/>
      <c r="H926" s="233">
        <v>4.2409999999999997</v>
      </c>
      <c r="I926" s="234"/>
      <c r="J926" s="230"/>
      <c r="K926" s="230"/>
      <c r="L926" s="235"/>
      <c r="M926" s="236"/>
      <c r="N926" s="237"/>
      <c r="O926" s="237"/>
      <c r="P926" s="237"/>
      <c r="Q926" s="237"/>
      <c r="R926" s="237"/>
      <c r="S926" s="237"/>
      <c r="T926" s="238"/>
      <c r="AT926" s="239" t="s">
        <v>202</v>
      </c>
      <c r="AU926" s="239" t="s">
        <v>81</v>
      </c>
      <c r="AV926" s="15" t="s">
        <v>209</v>
      </c>
      <c r="AW926" s="15" t="s">
        <v>33</v>
      </c>
      <c r="AX926" s="15" t="s">
        <v>79</v>
      </c>
      <c r="AY926" s="239" t="s">
        <v>193</v>
      </c>
    </row>
    <row r="927" spans="1:65" s="2" customFormat="1" ht="21.75" customHeight="1">
      <c r="A927" s="36"/>
      <c r="B927" s="37"/>
      <c r="C927" s="194" t="s">
        <v>1335</v>
      </c>
      <c r="D927" s="194" t="s">
        <v>195</v>
      </c>
      <c r="E927" s="195" t="s">
        <v>3964</v>
      </c>
      <c r="F927" s="196" t="s">
        <v>3965</v>
      </c>
      <c r="G927" s="197" t="s">
        <v>305</v>
      </c>
      <c r="H927" s="198">
        <v>18.79</v>
      </c>
      <c r="I927" s="199"/>
      <c r="J927" s="200">
        <f>ROUND(I927*H927,2)</f>
        <v>0</v>
      </c>
      <c r="K927" s="196" t="s">
        <v>199</v>
      </c>
      <c r="L927" s="41"/>
      <c r="M927" s="201" t="s">
        <v>19</v>
      </c>
      <c r="N927" s="202" t="s">
        <v>43</v>
      </c>
      <c r="O927" s="66"/>
      <c r="P927" s="203">
        <f>O927*H927</f>
        <v>0</v>
      </c>
      <c r="Q927" s="203">
        <v>2.0000000000000001E-4</v>
      </c>
      <c r="R927" s="203">
        <f>Q927*H927</f>
        <v>3.7580000000000001E-3</v>
      </c>
      <c r="S927" s="203">
        <v>0</v>
      </c>
      <c r="T927" s="204">
        <f>S927*H927</f>
        <v>0</v>
      </c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R927" s="205" t="s">
        <v>302</v>
      </c>
      <c r="AT927" s="205" t="s">
        <v>195</v>
      </c>
      <c r="AU927" s="205" t="s">
        <v>81</v>
      </c>
      <c r="AY927" s="19" t="s">
        <v>193</v>
      </c>
      <c r="BE927" s="206">
        <f>IF(N927="základní",J927,0)</f>
        <v>0</v>
      </c>
      <c r="BF927" s="206">
        <f>IF(N927="snížená",J927,0)</f>
        <v>0</v>
      </c>
      <c r="BG927" s="206">
        <f>IF(N927="zákl. přenesená",J927,0)</f>
        <v>0</v>
      </c>
      <c r="BH927" s="206">
        <f>IF(N927="sníž. přenesená",J927,0)</f>
        <v>0</v>
      </c>
      <c r="BI927" s="206">
        <f>IF(N927="nulová",J927,0)</f>
        <v>0</v>
      </c>
      <c r="BJ927" s="19" t="s">
        <v>79</v>
      </c>
      <c r="BK927" s="206">
        <f>ROUND(I927*H927,2)</f>
        <v>0</v>
      </c>
      <c r="BL927" s="19" t="s">
        <v>302</v>
      </c>
      <c r="BM927" s="205" t="s">
        <v>3966</v>
      </c>
    </row>
    <row r="928" spans="1:65" s="2" customFormat="1" ht="21.75" customHeight="1">
      <c r="A928" s="36"/>
      <c r="B928" s="37"/>
      <c r="C928" s="194" t="s">
        <v>1340</v>
      </c>
      <c r="D928" s="194" t="s">
        <v>195</v>
      </c>
      <c r="E928" s="195" t="s">
        <v>3967</v>
      </c>
      <c r="F928" s="196" t="s">
        <v>3968</v>
      </c>
      <c r="G928" s="197" t="s">
        <v>305</v>
      </c>
      <c r="H928" s="198">
        <v>21.658000000000001</v>
      </c>
      <c r="I928" s="199"/>
      <c r="J928" s="200">
        <f>ROUND(I928*H928,2)</f>
        <v>0</v>
      </c>
      <c r="K928" s="196" t="s">
        <v>199</v>
      </c>
      <c r="L928" s="41"/>
      <c r="M928" s="201" t="s">
        <v>19</v>
      </c>
      <c r="N928" s="202" t="s">
        <v>43</v>
      </c>
      <c r="O928" s="66"/>
      <c r="P928" s="203">
        <f>O928*H928</f>
        <v>0</v>
      </c>
      <c r="Q928" s="203">
        <v>2.9100000000000001E-2</v>
      </c>
      <c r="R928" s="203">
        <f>Q928*H928</f>
        <v>0.63024780000000002</v>
      </c>
      <c r="S928" s="203">
        <v>0</v>
      </c>
      <c r="T928" s="204">
        <f>S928*H928</f>
        <v>0</v>
      </c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R928" s="205" t="s">
        <v>302</v>
      </c>
      <c r="AT928" s="205" t="s">
        <v>195</v>
      </c>
      <c r="AU928" s="205" t="s">
        <v>81</v>
      </c>
      <c r="AY928" s="19" t="s">
        <v>193</v>
      </c>
      <c r="BE928" s="206">
        <f>IF(N928="základní",J928,0)</f>
        <v>0</v>
      </c>
      <c r="BF928" s="206">
        <f>IF(N928="snížená",J928,0)</f>
        <v>0</v>
      </c>
      <c r="BG928" s="206">
        <f>IF(N928="zákl. přenesená",J928,0)</f>
        <v>0</v>
      </c>
      <c r="BH928" s="206">
        <f>IF(N928="sníž. přenesená",J928,0)</f>
        <v>0</v>
      </c>
      <c r="BI928" s="206">
        <f>IF(N928="nulová",J928,0)</f>
        <v>0</v>
      </c>
      <c r="BJ928" s="19" t="s">
        <v>79</v>
      </c>
      <c r="BK928" s="206">
        <f>ROUND(I928*H928,2)</f>
        <v>0</v>
      </c>
      <c r="BL928" s="19" t="s">
        <v>302</v>
      </c>
      <c r="BM928" s="205" t="s">
        <v>3969</v>
      </c>
    </row>
    <row r="929" spans="1:65" s="14" customFormat="1">
      <c r="B929" s="218"/>
      <c r="C929" s="219"/>
      <c r="D929" s="209" t="s">
        <v>202</v>
      </c>
      <c r="E929" s="220" t="s">
        <v>19</v>
      </c>
      <c r="F929" s="221" t="s">
        <v>3970</v>
      </c>
      <c r="G929" s="219"/>
      <c r="H929" s="222">
        <v>21.658000000000001</v>
      </c>
      <c r="I929" s="223"/>
      <c r="J929" s="219"/>
      <c r="K929" s="219"/>
      <c r="L929" s="224"/>
      <c r="M929" s="225"/>
      <c r="N929" s="226"/>
      <c r="O929" s="226"/>
      <c r="P929" s="226"/>
      <c r="Q929" s="226"/>
      <c r="R929" s="226"/>
      <c r="S929" s="226"/>
      <c r="T929" s="227"/>
      <c r="AT929" s="228" t="s">
        <v>202</v>
      </c>
      <c r="AU929" s="228" t="s">
        <v>81</v>
      </c>
      <c r="AV929" s="14" t="s">
        <v>81</v>
      </c>
      <c r="AW929" s="14" t="s">
        <v>33</v>
      </c>
      <c r="AX929" s="14" t="s">
        <v>72</v>
      </c>
      <c r="AY929" s="228" t="s">
        <v>193</v>
      </c>
    </row>
    <row r="930" spans="1:65" s="15" customFormat="1">
      <c r="B930" s="229"/>
      <c r="C930" s="230"/>
      <c r="D930" s="209" t="s">
        <v>202</v>
      </c>
      <c r="E930" s="231" t="s">
        <v>19</v>
      </c>
      <c r="F930" s="232" t="s">
        <v>208</v>
      </c>
      <c r="G930" s="230"/>
      <c r="H930" s="233">
        <v>21.658000000000001</v>
      </c>
      <c r="I930" s="234"/>
      <c r="J930" s="230"/>
      <c r="K930" s="230"/>
      <c r="L930" s="235"/>
      <c r="M930" s="236"/>
      <c r="N930" s="237"/>
      <c r="O930" s="237"/>
      <c r="P930" s="237"/>
      <c r="Q930" s="237"/>
      <c r="R930" s="237"/>
      <c r="S930" s="237"/>
      <c r="T930" s="238"/>
      <c r="AT930" s="239" t="s">
        <v>202</v>
      </c>
      <c r="AU930" s="239" t="s">
        <v>81</v>
      </c>
      <c r="AV930" s="15" t="s">
        <v>209</v>
      </c>
      <c r="AW930" s="15" t="s">
        <v>33</v>
      </c>
      <c r="AX930" s="15" t="s">
        <v>79</v>
      </c>
      <c r="AY930" s="239" t="s">
        <v>193</v>
      </c>
    </row>
    <row r="931" spans="1:65" s="2" customFormat="1" ht="16.5" customHeight="1">
      <c r="A931" s="36"/>
      <c r="B931" s="37"/>
      <c r="C931" s="251" t="s">
        <v>1344</v>
      </c>
      <c r="D931" s="251" t="s">
        <v>451</v>
      </c>
      <c r="E931" s="252" t="s">
        <v>3971</v>
      </c>
      <c r="F931" s="253" t="s">
        <v>3972</v>
      </c>
      <c r="G931" s="254" t="s">
        <v>305</v>
      </c>
      <c r="H931" s="255">
        <v>22.741</v>
      </c>
      <c r="I931" s="256"/>
      <c r="J931" s="257">
        <f>ROUND(I931*H931,2)</f>
        <v>0</v>
      </c>
      <c r="K931" s="253" t="s">
        <v>199</v>
      </c>
      <c r="L931" s="258"/>
      <c r="M931" s="259" t="s">
        <v>19</v>
      </c>
      <c r="N931" s="260" t="s">
        <v>43</v>
      </c>
      <c r="O931" s="66"/>
      <c r="P931" s="203">
        <f>O931*H931</f>
        <v>0</v>
      </c>
      <c r="Q931" s="203">
        <v>4.4999999999999997E-3</v>
      </c>
      <c r="R931" s="203">
        <f>Q931*H931</f>
        <v>0.10233449999999999</v>
      </c>
      <c r="S931" s="203">
        <v>0</v>
      </c>
      <c r="T931" s="204">
        <f>S931*H931</f>
        <v>0</v>
      </c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R931" s="205" t="s">
        <v>404</v>
      </c>
      <c r="AT931" s="205" t="s">
        <v>451</v>
      </c>
      <c r="AU931" s="205" t="s">
        <v>81</v>
      </c>
      <c r="AY931" s="19" t="s">
        <v>193</v>
      </c>
      <c r="BE931" s="206">
        <f>IF(N931="základní",J931,0)</f>
        <v>0</v>
      </c>
      <c r="BF931" s="206">
        <f>IF(N931="snížená",J931,0)</f>
        <v>0</v>
      </c>
      <c r="BG931" s="206">
        <f>IF(N931="zákl. přenesená",J931,0)</f>
        <v>0</v>
      </c>
      <c r="BH931" s="206">
        <f>IF(N931="sníž. přenesená",J931,0)</f>
        <v>0</v>
      </c>
      <c r="BI931" s="206">
        <f>IF(N931="nulová",J931,0)</f>
        <v>0</v>
      </c>
      <c r="BJ931" s="19" t="s">
        <v>79</v>
      </c>
      <c r="BK931" s="206">
        <f>ROUND(I931*H931,2)</f>
        <v>0</v>
      </c>
      <c r="BL931" s="19" t="s">
        <v>302</v>
      </c>
      <c r="BM931" s="205" t="s">
        <v>3973</v>
      </c>
    </row>
    <row r="932" spans="1:65" s="14" customFormat="1">
      <c r="B932" s="218"/>
      <c r="C932" s="219"/>
      <c r="D932" s="209" t="s">
        <v>202</v>
      </c>
      <c r="E932" s="219"/>
      <c r="F932" s="221" t="s">
        <v>3974</v>
      </c>
      <c r="G932" s="219"/>
      <c r="H932" s="222">
        <v>22.741</v>
      </c>
      <c r="I932" s="223"/>
      <c r="J932" s="219"/>
      <c r="K932" s="219"/>
      <c r="L932" s="224"/>
      <c r="M932" s="225"/>
      <c r="N932" s="226"/>
      <c r="O932" s="226"/>
      <c r="P932" s="226"/>
      <c r="Q932" s="226"/>
      <c r="R932" s="226"/>
      <c r="S932" s="226"/>
      <c r="T932" s="227"/>
      <c r="AT932" s="228" t="s">
        <v>202</v>
      </c>
      <c r="AU932" s="228" t="s">
        <v>81</v>
      </c>
      <c r="AV932" s="14" t="s">
        <v>81</v>
      </c>
      <c r="AW932" s="14" t="s">
        <v>4</v>
      </c>
      <c r="AX932" s="14" t="s">
        <v>79</v>
      </c>
      <c r="AY932" s="228" t="s">
        <v>193</v>
      </c>
    </row>
    <row r="933" spans="1:65" s="2" customFormat="1" ht="21.75" customHeight="1">
      <c r="A933" s="36"/>
      <c r="B933" s="37"/>
      <c r="C933" s="194" t="s">
        <v>1348</v>
      </c>
      <c r="D933" s="194" t="s">
        <v>195</v>
      </c>
      <c r="E933" s="195" t="s">
        <v>3975</v>
      </c>
      <c r="F933" s="196" t="s">
        <v>3976</v>
      </c>
      <c r="G933" s="197" t="s">
        <v>305</v>
      </c>
      <c r="H933" s="198">
        <v>21.658000000000001</v>
      </c>
      <c r="I933" s="199"/>
      <c r="J933" s="200">
        <f>ROUND(I933*H933,2)</f>
        <v>0</v>
      </c>
      <c r="K933" s="196" t="s">
        <v>199</v>
      </c>
      <c r="L933" s="41"/>
      <c r="M933" s="201" t="s">
        <v>19</v>
      </c>
      <c r="N933" s="202" t="s">
        <v>43</v>
      </c>
      <c r="O933" s="66"/>
      <c r="P933" s="203">
        <f>O933*H933</f>
        <v>0</v>
      </c>
      <c r="Q933" s="203">
        <v>1E-4</v>
      </c>
      <c r="R933" s="203">
        <f>Q933*H933</f>
        <v>2.1658000000000003E-3</v>
      </c>
      <c r="S933" s="203">
        <v>0</v>
      </c>
      <c r="T933" s="204">
        <f>S933*H933</f>
        <v>0</v>
      </c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R933" s="205" t="s">
        <v>302</v>
      </c>
      <c r="AT933" s="205" t="s">
        <v>195</v>
      </c>
      <c r="AU933" s="205" t="s">
        <v>81</v>
      </c>
      <c r="AY933" s="19" t="s">
        <v>193</v>
      </c>
      <c r="BE933" s="206">
        <f>IF(N933="základní",J933,0)</f>
        <v>0</v>
      </c>
      <c r="BF933" s="206">
        <f>IF(N933="snížená",J933,0)</f>
        <v>0</v>
      </c>
      <c r="BG933" s="206">
        <f>IF(N933="zákl. přenesená",J933,0)</f>
        <v>0</v>
      </c>
      <c r="BH933" s="206">
        <f>IF(N933="sníž. přenesená",J933,0)</f>
        <v>0</v>
      </c>
      <c r="BI933" s="206">
        <f>IF(N933="nulová",J933,0)</f>
        <v>0</v>
      </c>
      <c r="BJ933" s="19" t="s">
        <v>79</v>
      </c>
      <c r="BK933" s="206">
        <f>ROUND(I933*H933,2)</f>
        <v>0</v>
      </c>
      <c r="BL933" s="19" t="s">
        <v>302</v>
      </c>
      <c r="BM933" s="205" t="s">
        <v>3977</v>
      </c>
    </row>
    <row r="934" spans="1:65" s="2" customFormat="1" ht="21.75" customHeight="1">
      <c r="A934" s="36"/>
      <c r="B934" s="37"/>
      <c r="C934" s="194" t="s">
        <v>1352</v>
      </c>
      <c r="D934" s="194" t="s">
        <v>195</v>
      </c>
      <c r="E934" s="195" t="s">
        <v>1600</v>
      </c>
      <c r="F934" s="196" t="s">
        <v>1601</v>
      </c>
      <c r="G934" s="197" t="s">
        <v>305</v>
      </c>
      <c r="H934" s="198">
        <v>17.899999999999999</v>
      </c>
      <c r="I934" s="199"/>
      <c r="J934" s="200">
        <f>ROUND(I934*H934,2)</f>
        <v>0</v>
      </c>
      <c r="K934" s="196" t="s">
        <v>199</v>
      </c>
      <c r="L934" s="41"/>
      <c r="M934" s="201" t="s">
        <v>19</v>
      </c>
      <c r="N934" s="202" t="s">
        <v>43</v>
      </c>
      <c r="O934" s="66"/>
      <c r="P934" s="203">
        <f>O934*H934</f>
        <v>0</v>
      </c>
      <c r="Q934" s="203">
        <v>1.259E-2</v>
      </c>
      <c r="R934" s="203">
        <f>Q934*H934</f>
        <v>0.22536099999999998</v>
      </c>
      <c r="S934" s="203">
        <v>0</v>
      </c>
      <c r="T934" s="204">
        <f>S934*H934</f>
        <v>0</v>
      </c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R934" s="205" t="s">
        <v>302</v>
      </c>
      <c r="AT934" s="205" t="s">
        <v>195</v>
      </c>
      <c r="AU934" s="205" t="s">
        <v>81</v>
      </c>
      <c r="AY934" s="19" t="s">
        <v>193</v>
      </c>
      <c r="BE934" s="206">
        <f>IF(N934="základní",J934,0)</f>
        <v>0</v>
      </c>
      <c r="BF934" s="206">
        <f>IF(N934="snížená",J934,0)</f>
        <v>0</v>
      </c>
      <c r="BG934" s="206">
        <f>IF(N934="zákl. přenesená",J934,0)</f>
        <v>0</v>
      </c>
      <c r="BH934" s="206">
        <f>IF(N934="sníž. přenesená",J934,0)</f>
        <v>0</v>
      </c>
      <c r="BI934" s="206">
        <f>IF(N934="nulová",J934,0)</f>
        <v>0</v>
      </c>
      <c r="BJ934" s="19" t="s">
        <v>79</v>
      </c>
      <c r="BK934" s="206">
        <f>ROUND(I934*H934,2)</f>
        <v>0</v>
      </c>
      <c r="BL934" s="19" t="s">
        <v>302</v>
      </c>
      <c r="BM934" s="205" t="s">
        <v>3978</v>
      </c>
    </row>
    <row r="935" spans="1:65" s="14" customFormat="1">
      <c r="B935" s="218"/>
      <c r="C935" s="219"/>
      <c r="D935" s="209" t="s">
        <v>202</v>
      </c>
      <c r="E935" s="220" t="s">
        <v>19</v>
      </c>
      <c r="F935" s="221" t="s">
        <v>3979</v>
      </c>
      <c r="G935" s="219"/>
      <c r="H935" s="222">
        <v>17.899999999999999</v>
      </c>
      <c r="I935" s="223"/>
      <c r="J935" s="219"/>
      <c r="K935" s="219"/>
      <c r="L935" s="224"/>
      <c r="M935" s="225"/>
      <c r="N935" s="226"/>
      <c r="O935" s="226"/>
      <c r="P935" s="226"/>
      <c r="Q935" s="226"/>
      <c r="R935" s="226"/>
      <c r="S935" s="226"/>
      <c r="T935" s="227"/>
      <c r="AT935" s="228" t="s">
        <v>202</v>
      </c>
      <c r="AU935" s="228" t="s">
        <v>81</v>
      </c>
      <c r="AV935" s="14" t="s">
        <v>81</v>
      </c>
      <c r="AW935" s="14" t="s">
        <v>33</v>
      </c>
      <c r="AX935" s="14" t="s">
        <v>72</v>
      </c>
      <c r="AY935" s="228" t="s">
        <v>193</v>
      </c>
    </row>
    <row r="936" spans="1:65" s="15" customFormat="1">
      <c r="B936" s="229"/>
      <c r="C936" s="230"/>
      <c r="D936" s="209" t="s">
        <v>202</v>
      </c>
      <c r="E936" s="231" t="s">
        <v>19</v>
      </c>
      <c r="F936" s="232" t="s">
        <v>208</v>
      </c>
      <c r="G936" s="230"/>
      <c r="H936" s="233">
        <v>17.899999999999999</v>
      </c>
      <c r="I936" s="234"/>
      <c r="J936" s="230"/>
      <c r="K936" s="230"/>
      <c r="L936" s="235"/>
      <c r="M936" s="236"/>
      <c r="N936" s="237"/>
      <c r="O936" s="237"/>
      <c r="P936" s="237"/>
      <c r="Q936" s="237"/>
      <c r="R936" s="237"/>
      <c r="S936" s="237"/>
      <c r="T936" s="238"/>
      <c r="AT936" s="239" t="s">
        <v>202</v>
      </c>
      <c r="AU936" s="239" t="s">
        <v>81</v>
      </c>
      <c r="AV936" s="15" t="s">
        <v>209</v>
      </c>
      <c r="AW936" s="15" t="s">
        <v>33</v>
      </c>
      <c r="AX936" s="15" t="s">
        <v>79</v>
      </c>
      <c r="AY936" s="239" t="s">
        <v>193</v>
      </c>
    </row>
    <row r="937" spans="1:65" s="2" customFormat="1" ht="21.75" customHeight="1">
      <c r="A937" s="36"/>
      <c r="B937" s="37"/>
      <c r="C937" s="194" t="s">
        <v>1357</v>
      </c>
      <c r="D937" s="194" t="s">
        <v>195</v>
      </c>
      <c r="E937" s="195" t="s">
        <v>1605</v>
      </c>
      <c r="F937" s="196" t="s">
        <v>1606</v>
      </c>
      <c r="G937" s="197" t="s">
        <v>305</v>
      </c>
      <c r="H937" s="198">
        <v>17.899999999999999</v>
      </c>
      <c r="I937" s="199"/>
      <c r="J937" s="200">
        <f>ROUND(I937*H937,2)</f>
        <v>0</v>
      </c>
      <c r="K937" s="196" t="s">
        <v>199</v>
      </c>
      <c r="L937" s="41"/>
      <c r="M937" s="201" t="s">
        <v>19</v>
      </c>
      <c r="N937" s="202" t="s">
        <v>43</v>
      </c>
      <c r="O937" s="66"/>
      <c r="P937" s="203">
        <f>O937*H937</f>
        <v>0</v>
      </c>
      <c r="Q937" s="203">
        <v>1E-4</v>
      </c>
      <c r="R937" s="203">
        <f>Q937*H937</f>
        <v>1.7899999999999999E-3</v>
      </c>
      <c r="S937" s="203">
        <v>0</v>
      </c>
      <c r="T937" s="204">
        <f>S937*H937</f>
        <v>0</v>
      </c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R937" s="205" t="s">
        <v>302</v>
      </c>
      <c r="AT937" s="205" t="s">
        <v>195</v>
      </c>
      <c r="AU937" s="205" t="s">
        <v>81</v>
      </c>
      <c r="AY937" s="19" t="s">
        <v>193</v>
      </c>
      <c r="BE937" s="206">
        <f>IF(N937="základní",J937,0)</f>
        <v>0</v>
      </c>
      <c r="BF937" s="206">
        <f>IF(N937="snížená",J937,0)</f>
        <v>0</v>
      </c>
      <c r="BG937" s="206">
        <f>IF(N937="zákl. přenesená",J937,0)</f>
        <v>0</v>
      </c>
      <c r="BH937" s="206">
        <f>IF(N937="sníž. přenesená",J937,0)</f>
        <v>0</v>
      </c>
      <c r="BI937" s="206">
        <f>IF(N937="nulová",J937,0)</f>
        <v>0</v>
      </c>
      <c r="BJ937" s="19" t="s">
        <v>79</v>
      </c>
      <c r="BK937" s="206">
        <f>ROUND(I937*H937,2)</f>
        <v>0</v>
      </c>
      <c r="BL937" s="19" t="s">
        <v>302</v>
      </c>
      <c r="BM937" s="205" t="s">
        <v>3980</v>
      </c>
    </row>
    <row r="938" spans="1:65" s="2" customFormat="1" ht="16.5" customHeight="1">
      <c r="A938" s="36"/>
      <c r="B938" s="37"/>
      <c r="C938" s="194" t="s">
        <v>1362</v>
      </c>
      <c r="D938" s="194" t="s">
        <v>195</v>
      </c>
      <c r="E938" s="195" t="s">
        <v>1609</v>
      </c>
      <c r="F938" s="196" t="s">
        <v>1610</v>
      </c>
      <c r="G938" s="197" t="s">
        <v>305</v>
      </c>
      <c r="H938" s="198">
        <v>10.1</v>
      </c>
      <c r="I938" s="199"/>
      <c r="J938" s="200">
        <f>ROUND(I938*H938,2)</f>
        <v>0</v>
      </c>
      <c r="K938" s="196" t="s">
        <v>199</v>
      </c>
      <c r="L938" s="41"/>
      <c r="M938" s="201" t="s">
        <v>19</v>
      </c>
      <c r="N938" s="202" t="s">
        <v>43</v>
      </c>
      <c r="O938" s="66"/>
      <c r="P938" s="203">
        <f>O938*H938</f>
        <v>0</v>
      </c>
      <c r="Q938" s="203">
        <v>0</v>
      </c>
      <c r="R938" s="203">
        <f>Q938*H938</f>
        <v>0</v>
      </c>
      <c r="S938" s="203">
        <v>0</v>
      </c>
      <c r="T938" s="204">
        <f>S938*H938</f>
        <v>0</v>
      </c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R938" s="205" t="s">
        <v>302</v>
      </c>
      <c r="AT938" s="205" t="s">
        <v>195</v>
      </c>
      <c r="AU938" s="205" t="s">
        <v>81</v>
      </c>
      <c r="AY938" s="19" t="s">
        <v>193</v>
      </c>
      <c r="BE938" s="206">
        <f>IF(N938="základní",J938,0)</f>
        <v>0</v>
      </c>
      <c r="BF938" s="206">
        <f>IF(N938="snížená",J938,0)</f>
        <v>0</v>
      </c>
      <c r="BG938" s="206">
        <f>IF(N938="zákl. přenesená",J938,0)</f>
        <v>0</v>
      </c>
      <c r="BH938" s="206">
        <f>IF(N938="sníž. přenesená",J938,0)</f>
        <v>0</v>
      </c>
      <c r="BI938" s="206">
        <f>IF(N938="nulová",J938,0)</f>
        <v>0</v>
      </c>
      <c r="BJ938" s="19" t="s">
        <v>79</v>
      </c>
      <c r="BK938" s="206">
        <f>ROUND(I938*H938,2)</f>
        <v>0</v>
      </c>
      <c r="BL938" s="19" t="s">
        <v>302</v>
      </c>
      <c r="BM938" s="205" t="s">
        <v>3981</v>
      </c>
    </row>
    <row r="939" spans="1:65" s="14" customFormat="1">
      <c r="B939" s="218"/>
      <c r="C939" s="219"/>
      <c r="D939" s="209" t="s">
        <v>202</v>
      </c>
      <c r="E939" s="220" t="s">
        <v>19</v>
      </c>
      <c r="F939" s="221" t="s">
        <v>3982</v>
      </c>
      <c r="G939" s="219"/>
      <c r="H939" s="222">
        <v>10.1</v>
      </c>
      <c r="I939" s="223"/>
      <c r="J939" s="219"/>
      <c r="K939" s="219"/>
      <c r="L939" s="224"/>
      <c r="M939" s="225"/>
      <c r="N939" s="226"/>
      <c r="O939" s="226"/>
      <c r="P939" s="226"/>
      <c r="Q939" s="226"/>
      <c r="R939" s="226"/>
      <c r="S939" s="226"/>
      <c r="T939" s="227"/>
      <c r="AT939" s="228" t="s">
        <v>202</v>
      </c>
      <c r="AU939" s="228" t="s">
        <v>81</v>
      </c>
      <c r="AV939" s="14" t="s">
        <v>81</v>
      </c>
      <c r="AW939" s="14" t="s">
        <v>33</v>
      </c>
      <c r="AX939" s="14" t="s">
        <v>72</v>
      </c>
      <c r="AY939" s="228" t="s">
        <v>193</v>
      </c>
    </row>
    <row r="940" spans="1:65" s="15" customFormat="1">
      <c r="B940" s="229"/>
      <c r="C940" s="230"/>
      <c r="D940" s="209" t="s">
        <v>202</v>
      </c>
      <c r="E940" s="231" t="s">
        <v>19</v>
      </c>
      <c r="F940" s="232" t="s">
        <v>208</v>
      </c>
      <c r="G940" s="230"/>
      <c r="H940" s="233">
        <v>10.1</v>
      </c>
      <c r="I940" s="234"/>
      <c r="J940" s="230"/>
      <c r="K940" s="230"/>
      <c r="L940" s="235"/>
      <c r="M940" s="236"/>
      <c r="N940" s="237"/>
      <c r="O940" s="237"/>
      <c r="P940" s="237"/>
      <c r="Q940" s="237"/>
      <c r="R940" s="237"/>
      <c r="S940" s="237"/>
      <c r="T940" s="238"/>
      <c r="AT940" s="239" t="s">
        <v>202</v>
      </c>
      <c r="AU940" s="239" t="s">
        <v>81</v>
      </c>
      <c r="AV940" s="15" t="s">
        <v>209</v>
      </c>
      <c r="AW940" s="15" t="s">
        <v>33</v>
      </c>
      <c r="AX940" s="15" t="s">
        <v>79</v>
      </c>
      <c r="AY940" s="239" t="s">
        <v>193</v>
      </c>
    </row>
    <row r="941" spans="1:65" s="2" customFormat="1" ht="21.75" customHeight="1">
      <c r="A941" s="36"/>
      <c r="B941" s="37"/>
      <c r="C941" s="194" t="s">
        <v>1367</v>
      </c>
      <c r="D941" s="194" t="s">
        <v>195</v>
      </c>
      <c r="E941" s="195" t="s">
        <v>1614</v>
      </c>
      <c r="F941" s="196" t="s">
        <v>1615</v>
      </c>
      <c r="G941" s="197" t="s">
        <v>305</v>
      </c>
      <c r="H941" s="198">
        <v>303.8</v>
      </c>
      <c r="I941" s="199"/>
      <c r="J941" s="200">
        <f>ROUND(I941*H941,2)</f>
        <v>0</v>
      </c>
      <c r="K941" s="196" t="s">
        <v>199</v>
      </c>
      <c r="L941" s="41"/>
      <c r="M941" s="201" t="s">
        <v>19</v>
      </c>
      <c r="N941" s="202" t="s">
        <v>43</v>
      </c>
      <c r="O941" s="66"/>
      <c r="P941" s="203">
        <f>O941*H941</f>
        <v>0</v>
      </c>
      <c r="Q941" s="203">
        <v>0</v>
      </c>
      <c r="R941" s="203">
        <f>Q941*H941</f>
        <v>0</v>
      </c>
      <c r="S941" s="203">
        <v>0</v>
      </c>
      <c r="T941" s="204">
        <f>S941*H941</f>
        <v>0</v>
      </c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R941" s="205" t="s">
        <v>302</v>
      </c>
      <c r="AT941" s="205" t="s">
        <v>195</v>
      </c>
      <c r="AU941" s="205" t="s">
        <v>81</v>
      </c>
      <c r="AY941" s="19" t="s">
        <v>193</v>
      </c>
      <c r="BE941" s="206">
        <f>IF(N941="základní",J941,0)</f>
        <v>0</v>
      </c>
      <c r="BF941" s="206">
        <f>IF(N941="snížená",J941,0)</f>
        <v>0</v>
      </c>
      <c r="BG941" s="206">
        <f>IF(N941="zákl. přenesená",J941,0)</f>
        <v>0</v>
      </c>
      <c r="BH941" s="206">
        <f>IF(N941="sníž. přenesená",J941,0)</f>
        <v>0</v>
      </c>
      <c r="BI941" s="206">
        <f>IF(N941="nulová",J941,0)</f>
        <v>0</v>
      </c>
      <c r="BJ941" s="19" t="s">
        <v>79</v>
      </c>
      <c r="BK941" s="206">
        <f>ROUND(I941*H941,2)</f>
        <v>0</v>
      </c>
      <c r="BL941" s="19" t="s">
        <v>302</v>
      </c>
      <c r="BM941" s="205" t="s">
        <v>1616</v>
      </c>
    </row>
    <row r="942" spans="1:65" s="13" customFormat="1">
      <c r="B942" s="207"/>
      <c r="C942" s="208"/>
      <c r="D942" s="209" t="s">
        <v>202</v>
      </c>
      <c r="E942" s="210" t="s">
        <v>19</v>
      </c>
      <c r="F942" s="211" t="s">
        <v>3983</v>
      </c>
      <c r="G942" s="208"/>
      <c r="H942" s="210" t="s">
        <v>19</v>
      </c>
      <c r="I942" s="212"/>
      <c r="J942" s="208"/>
      <c r="K942" s="208"/>
      <c r="L942" s="213"/>
      <c r="M942" s="214"/>
      <c r="N942" s="215"/>
      <c r="O942" s="215"/>
      <c r="P942" s="215"/>
      <c r="Q942" s="215"/>
      <c r="R942" s="215"/>
      <c r="S942" s="215"/>
      <c r="T942" s="216"/>
      <c r="AT942" s="217" t="s">
        <v>202</v>
      </c>
      <c r="AU942" s="217" t="s">
        <v>81</v>
      </c>
      <c r="AV942" s="13" t="s">
        <v>79</v>
      </c>
      <c r="AW942" s="13" t="s">
        <v>33</v>
      </c>
      <c r="AX942" s="13" t="s">
        <v>72</v>
      </c>
      <c r="AY942" s="217" t="s">
        <v>193</v>
      </c>
    </row>
    <row r="943" spans="1:65" s="14" customFormat="1">
      <c r="B943" s="218"/>
      <c r="C943" s="219"/>
      <c r="D943" s="209" t="s">
        <v>202</v>
      </c>
      <c r="E943" s="220" t="s">
        <v>19</v>
      </c>
      <c r="F943" s="221" t="s">
        <v>3984</v>
      </c>
      <c r="G943" s="219"/>
      <c r="H943" s="222">
        <v>303.8</v>
      </c>
      <c r="I943" s="223"/>
      <c r="J943" s="219"/>
      <c r="K943" s="219"/>
      <c r="L943" s="224"/>
      <c r="M943" s="225"/>
      <c r="N943" s="226"/>
      <c r="O943" s="226"/>
      <c r="P943" s="226"/>
      <c r="Q943" s="226"/>
      <c r="R943" s="226"/>
      <c r="S943" s="226"/>
      <c r="T943" s="227"/>
      <c r="AT943" s="228" t="s">
        <v>202</v>
      </c>
      <c r="AU943" s="228" t="s">
        <v>81</v>
      </c>
      <c r="AV943" s="14" t="s">
        <v>81</v>
      </c>
      <c r="AW943" s="14" t="s">
        <v>33</v>
      </c>
      <c r="AX943" s="14" t="s">
        <v>72</v>
      </c>
      <c r="AY943" s="228" t="s">
        <v>193</v>
      </c>
    </row>
    <row r="944" spans="1:65" s="15" customFormat="1">
      <c r="B944" s="229"/>
      <c r="C944" s="230"/>
      <c r="D944" s="209" t="s">
        <v>202</v>
      </c>
      <c r="E944" s="231" t="s">
        <v>19</v>
      </c>
      <c r="F944" s="232" t="s">
        <v>208</v>
      </c>
      <c r="G944" s="230"/>
      <c r="H944" s="233">
        <v>303.8</v>
      </c>
      <c r="I944" s="234"/>
      <c r="J944" s="230"/>
      <c r="K944" s="230"/>
      <c r="L944" s="235"/>
      <c r="M944" s="236"/>
      <c r="N944" s="237"/>
      <c r="O944" s="237"/>
      <c r="P944" s="237"/>
      <c r="Q944" s="237"/>
      <c r="R944" s="237"/>
      <c r="S944" s="237"/>
      <c r="T944" s="238"/>
      <c r="AT944" s="239" t="s">
        <v>202</v>
      </c>
      <c r="AU944" s="239" t="s">
        <v>81</v>
      </c>
      <c r="AV944" s="15" t="s">
        <v>209</v>
      </c>
      <c r="AW944" s="15" t="s">
        <v>33</v>
      </c>
      <c r="AX944" s="15" t="s">
        <v>79</v>
      </c>
      <c r="AY944" s="239" t="s">
        <v>193</v>
      </c>
    </row>
    <row r="945" spans="1:65" s="2" customFormat="1" ht="16.5" customHeight="1">
      <c r="A945" s="36"/>
      <c r="B945" s="37"/>
      <c r="C945" s="251" t="s">
        <v>1377</v>
      </c>
      <c r="D945" s="251" t="s">
        <v>451</v>
      </c>
      <c r="E945" s="252" t="s">
        <v>1620</v>
      </c>
      <c r="F945" s="253" t="s">
        <v>1621</v>
      </c>
      <c r="G945" s="254" t="s">
        <v>305</v>
      </c>
      <c r="H945" s="255">
        <v>334.18</v>
      </c>
      <c r="I945" s="256"/>
      <c r="J945" s="257">
        <f>ROUND(I945*H945,2)</f>
        <v>0</v>
      </c>
      <c r="K945" s="253" t="s">
        <v>199</v>
      </c>
      <c r="L945" s="258"/>
      <c r="M945" s="259" t="s">
        <v>19</v>
      </c>
      <c r="N945" s="260" t="s">
        <v>43</v>
      </c>
      <c r="O945" s="66"/>
      <c r="P945" s="203">
        <f>O945*H945</f>
        <v>0</v>
      </c>
      <c r="Q945" s="203">
        <v>1.7000000000000001E-4</v>
      </c>
      <c r="R945" s="203">
        <f>Q945*H945</f>
        <v>5.6810600000000003E-2</v>
      </c>
      <c r="S945" s="203">
        <v>0</v>
      </c>
      <c r="T945" s="204">
        <f>S945*H945</f>
        <v>0</v>
      </c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R945" s="205" t="s">
        <v>404</v>
      </c>
      <c r="AT945" s="205" t="s">
        <v>451</v>
      </c>
      <c r="AU945" s="205" t="s">
        <v>81</v>
      </c>
      <c r="AY945" s="19" t="s">
        <v>193</v>
      </c>
      <c r="BE945" s="206">
        <f>IF(N945="základní",J945,0)</f>
        <v>0</v>
      </c>
      <c r="BF945" s="206">
        <f>IF(N945="snížená",J945,0)</f>
        <v>0</v>
      </c>
      <c r="BG945" s="206">
        <f>IF(N945="zákl. přenesená",J945,0)</f>
        <v>0</v>
      </c>
      <c r="BH945" s="206">
        <f>IF(N945="sníž. přenesená",J945,0)</f>
        <v>0</v>
      </c>
      <c r="BI945" s="206">
        <f>IF(N945="nulová",J945,0)</f>
        <v>0</v>
      </c>
      <c r="BJ945" s="19" t="s">
        <v>79</v>
      </c>
      <c r="BK945" s="206">
        <f>ROUND(I945*H945,2)</f>
        <v>0</v>
      </c>
      <c r="BL945" s="19" t="s">
        <v>302</v>
      </c>
      <c r="BM945" s="205" t="s">
        <v>1622</v>
      </c>
    </row>
    <row r="946" spans="1:65" s="14" customFormat="1">
      <c r="B946" s="218"/>
      <c r="C946" s="219"/>
      <c r="D946" s="209" t="s">
        <v>202</v>
      </c>
      <c r="E946" s="219"/>
      <c r="F946" s="221" t="s">
        <v>3985</v>
      </c>
      <c r="G946" s="219"/>
      <c r="H946" s="222">
        <v>334.18</v>
      </c>
      <c r="I946" s="223"/>
      <c r="J946" s="219"/>
      <c r="K946" s="219"/>
      <c r="L946" s="224"/>
      <c r="M946" s="225"/>
      <c r="N946" s="226"/>
      <c r="O946" s="226"/>
      <c r="P946" s="226"/>
      <c r="Q946" s="226"/>
      <c r="R946" s="226"/>
      <c r="S946" s="226"/>
      <c r="T946" s="227"/>
      <c r="AT946" s="228" t="s">
        <v>202</v>
      </c>
      <c r="AU946" s="228" t="s">
        <v>81</v>
      </c>
      <c r="AV946" s="14" t="s">
        <v>81</v>
      </c>
      <c r="AW946" s="14" t="s">
        <v>4</v>
      </c>
      <c r="AX946" s="14" t="s">
        <v>79</v>
      </c>
      <c r="AY946" s="228" t="s">
        <v>193</v>
      </c>
    </row>
    <row r="947" spans="1:65" s="2" customFormat="1" ht="21.75" customHeight="1">
      <c r="A947" s="36"/>
      <c r="B947" s="37"/>
      <c r="C947" s="194" t="s">
        <v>1383</v>
      </c>
      <c r="D947" s="194" t="s">
        <v>195</v>
      </c>
      <c r="E947" s="195" t="s">
        <v>1625</v>
      </c>
      <c r="F947" s="196" t="s">
        <v>3986</v>
      </c>
      <c r="G947" s="197" t="s">
        <v>305</v>
      </c>
      <c r="H947" s="198">
        <v>146</v>
      </c>
      <c r="I947" s="199"/>
      <c r="J947" s="200">
        <f>ROUND(I947*H947,2)</f>
        <v>0</v>
      </c>
      <c r="K947" s="196" t="s">
        <v>199</v>
      </c>
      <c r="L947" s="41"/>
      <c r="M947" s="201" t="s">
        <v>19</v>
      </c>
      <c r="N947" s="202" t="s">
        <v>43</v>
      </c>
      <c r="O947" s="66"/>
      <c r="P947" s="203">
        <f>O947*H947</f>
        <v>0</v>
      </c>
      <c r="Q947" s="203">
        <v>1.158E-2</v>
      </c>
      <c r="R947" s="203">
        <f>Q947*H947</f>
        <v>1.69068</v>
      </c>
      <c r="S947" s="203">
        <v>0</v>
      </c>
      <c r="T947" s="204">
        <f>S947*H947</f>
        <v>0</v>
      </c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R947" s="205" t="s">
        <v>302</v>
      </c>
      <c r="AT947" s="205" t="s">
        <v>195</v>
      </c>
      <c r="AU947" s="205" t="s">
        <v>81</v>
      </c>
      <c r="AY947" s="19" t="s">
        <v>193</v>
      </c>
      <c r="BE947" s="206">
        <f>IF(N947="základní",J947,0)</f>
        <v>0</v>
      </c>
      <c r="BF947" s="206">
        <f>IF(N947="snížená",J947,0)</f>
        <v>0</v>
      </c>
      <c r="BG947" s="206">
        <f>IF(N947="zákl. přenesená",J947,0)</f>
        <v>0</v>
      </c>
      <c r="BH947" s="206">
        <f>IF(N947="sníž. přenesená",J947,0)</f>
        <v>0</v>
      </c>
      <c r="BI947" s="206">
        <f>IF(N947="nulová",J947,0)</f>
        <v>0</v>
      </c>
      <c r="BJ947" s="19" t="s">
        <v>79</v>
      </c>
      <c r="BK947" s="206">
        <f>ROUND(I947*H947,2)</f>
        <v>0</v>
      </c>
      <c r="BL947" s="19" t="s">
        <v>302</v>
      </c>
      <c r="BM947" s="205" t="s">
        <v>1627</v>
      </c>
    </row>
    <row r="948" spans="1:65" s="13" customFormat="1">
      <c r="B948" s="207"/>
      <c r="C948" s="208"/>
      <c r="D948" s="209" t="s">
        <v>202</v>
      </c>
      <c r="E948" s="210" t="s">
        <v>19</v>
      </c>
      <c r="F948" s="211" t="s">
        <v>102</v>
      </c>
      <c r="G948" s="208"/>
      <c r="H948" s="210" t="s">
        <v>19</v>
      </c>
      <c r="I948" s="212"/>
      <c r="J948" s="208"/>
      <c r="K948" s="208"/>
      <c r="L948" s="213"/>
      <c r="M948" s="214"/>
      <c r="N948" s="215"/>
      <c r="O948" s="215"/>
      <c r="P948" s="215"/>
      <c r="Q948" s="215"/>
      <c r="R948" s="215"/>
      <c r="S948" s="215"/>
      <c r="T948" s="216"/>
      <c r="AT948" s="217" t="s">
        <v>202</v>
      </c>
      <c r="AU948" s="217" t="s">
        <v>81</v>
      </c>
      <c r="AV948" s="13" t="s">
        <v>79</v>
      </c>
      <c r="AW948" s="13" t="s">
        <v>33</v>
      </c>
      <c r="AX948" s="13" t="s">
        <v>72</v>
      </c>
      <c r="AY948" s="217" t="s">
        <v>193</v>
      </c>
    </row>
    <row r="949" spans="1:65" s="14" customFormat="1">
      <c r="B949" s="218"/>
      <c r="C949" s="219"/>
      <c r="D949" s="209" t="s">
        <v>202</v>
      </c>
      <c r="E949" s="220" t="s">
        <v>19</v>
      </c>
      <c r="F949" s="221" t="s">
        <v>3987</v>
      </c>
      <c r="G949" s="219"/>
      <c r="H949" s="222">
        <v>146</v>
      </c>
      <c r="I949" s="223"/>
      <c r="J949" s="219"/>
      <c r="K949" s="219"/>
      <c r="L949" s="224"/>
      <c r="M949" s="225"/>
      <c r="N949" s="226"/>
      <c r="O949" s="226"/>
      <c r="P949" s="226"/>
      <c r="Q949" s="226"/>
      <c r="R949" s="226"/>
      <c r="S949" s="226"/>
      <c r="T949" s="227"/>
      <c r="AT949" s="228" t="s">
        <v>202</v>
      </c>
      <c r="AU949" s="228" t="s">
        <v>81</v>
      </c>
      <c r="AV949" s="14" t="s">
        <v>81</v>
      </c>
      <c r="AW949" s="14" t="s">
        <v>33</v>
      </c>
      <c r="AX949" s="14" t="s">
        <v>72</v>
      </c>
      <c r="AY949" s="228" t="s">
        <v>193</v>
      </c>
    </row>
    <row r="950" spans="1:65" s="15" customFormat="1">
      <c r="B950" s="229"/>
      <c r="C950" s="230"/>
      <c r="D950" s="209" t="s">
        <v>202</v>
      </c>
      <c r="E950" s="231" t="s">
        <v>19</v>
      </c>
      <c r="F950" s="232" t="s">
        <v>208</v>
      </c>
      <c r="G950" s="230"/>
      <c r="H950" s="233">
        <v>146</v>
      </c>
      <c r="I950" s="234"/>
      <c r="J950" s="230"/>
      <c r="K950" s="230"/>
      <c r="L950" s="235"/>
      <c r="M950" s="236"/>
      <c r="N950" s="237"/>
      <c r="O950" s="237"/>
      <c r="P950" s="237"/>
      <c r="Q950" s="237"/>
      <c r="R950" s="237"/>
      <c r="S950" s="237"/>
      <c r="T950" s="238"/>
      <c r="AT950" s="239" t="s">
        <v>202</v>
      </c>
      <c r="AU950" s="239" t="s">
        <v>81</v>
      </c>
      <c r="AV950" s="15" t="s">
        <v>209</v>
      </c>
      <c r="AW950" s="15" t="s">
        <v>33</v>
      </c>
      <c r="AX950" s="15" t="s">
        <v>79</v>
      </c>
      <c r="AY950" s="239" t="s">
        <v>193</v>
      </c>
    </row>
    <row r="951" spans="1:65" s="2" customFormat="1" ht="33" customHeight="1">
      <c r="A951" s="36"/>
      <c r="B951" s="37"/>
      <c r="C951" s="194" t="s">
        <v>1389</v>
      </c>
      <c r="D951" s="194" t="s">
        <v>195</v>
      </c>
      <c r="E951" s="195" t="s">
        <v>3988</v>
      </c>
      <c r="F951" s="196" t="s">
        <v>3989</v>
      </c>
      <c r="G951" s="197" t="s">
        <v>305</v>
      </c>
      <c r="H951" s="198">
        <v>76.41</v>
      </c>
      <c r="I951" s="199"/>
      <c r="J951" s="200">
        <f>ROUND(I951*H951,2)</f>
        <v>0</v>
      </c>
      <c r="K951" s="196" t="s">
        <v>199</v>
      </c>
      <c r="L951" s="41"/>
      <c r="M951" s="201" t="s">
        <v>19</v>
      </c>
      <c r="N951" s="202" t="s">
        <v>43</v>
      </c>
      <c r="O951" s="66"/>
      <c r="P951" s="203">
        <f>O951*H951</f>
        <v>0</v>
      </c>
      <c r="Q951" s="203">
        <v>1.315E-2</v>
      </c>
      <c r="R951" s="203">
        <f>Q951*H951</f>
        <v>1.0047915000000001</v>
      </c>
      <c r="S951" s="203">
        <v>0</v>
      </c>
      <c r="T951" s="204">
        <f>S951*H951</f>
        <v>0</v>
      </c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R951" s="205" t="s">
        <v>302</v>
      </c>
      <c r="AT951" s="205" t="s">
        <v>195</v>
      </c>
      <c r="AU951" s="205" t="s">
        <v>81</v>
      </c>
      <c r="AY951" s="19" t="s">
        <v>193</v>
      </c>
      <c r="BE951" s="206">
        <f>IF(N951="základní",J951,0)</f>
        <v>0</v>
      </c>
      <c r="BF951" s="206">
        <f>IF(N951="snížená",J951,0)</f>
        <v>0</v>
      </c>
      <c r="BG951" s="206">
        <f>IF(N951="zákl. přenesená",J951,0)</f>
        <v>0</v>
      </c>
      <c r="BH951" s="206">
        <f>IF(N951="sníž. přenesená",J951,0)</f>
        <v>0</v>
      </c>
      <c r="BI951" s="206">
        <f>IF(N951="nulová",J951,0)</f>
        <v>0</v>
      </c>
      <c r="BJ951" s="19" t="s">
        <v>79</v>
      </c>
      <c r="BK951" s="206">
        <f>ROUND(I951*H951,2)</f>
        <v>0</v>
      </c>
      <c r="BL951" s="19" t="s">
        <v>302</v>
      </c>
      <c r="BM951" s="205" t="s">
        <v>3990</v>
      </c>
    </row>
    <row r="952" spans="1:65" s="13" customFormat="1">
      <c r="B952" s="207"/>
      <c r="C952" s="208"/>
      <c r="D952" s="209" t="s">
        <v>202</v>
      </c>
      <c r="E952" s="210" t="s">
        <v>19</v>
      </c>
      <c r="F952" s="211" t="s">
        <v>3991</v>
      </c>
      <c r="G952" s="208"/>
      <c r="H952" s="210" t="s">
        <v>19</v>
      </c>
      <c r="I952" s="212"/>
      <c r="J952" s="208"/>
      <c r="K952" s="208"/>
      <c r="L952" s="213"/>
      <c r="M952" s="214"/>
      <c r="N952" s="215"/>
      <c r="O952" s="215"/>
      <c r="P952" s="215"/>
      <c r="Q952" s="215"/>
      <c r="R952" s="215"/>
      <c r="S952" s="215"/>
      <c r="T952" s="216"/>
      <c r="AT952" s="217" t="s">
        <v>202</v>
      </c>
      <c r="AU952" s="217" t="s">
        <v>81</v>
      </c>
      <c r="AV952" s="13" t="s">
        <v>79</v>
      </c>
      <c r="AW952" s="13" t="s">
        <v>33</v>
      </c>
      <c r="AX952" s="13" t="s">
        <v>72</v>
      </c>
      <c r="AY952" s="217" t="s">
        <v>193</v>
      </c>
    </row>
    <row r="953" spans="1:65" s="14" customFormat="1">
      <c r="B953" s="218"/>
      <c r="C953" s="219"/>
      <c r="D953" s="209" t="s">
        <v>202</v>
      </c>
      <c r="E953" s="220" t="s">
        <v>19</v>
      </c>
      <c r="F953" s="221" t="s">
        <v>3992</v>
      </c>
      <c r="G953" s="219"/>
      <c r="H953" s="222">
        <v>99.55</v>
      </c>
      <c r="I953" s="223"/>
      <c r="J953" s="219"/>
      <c r="K953" s="219"/>
      <c r="L953" s="224"/>
      <c r="M953" s="225"/>
      <c r="N953" s="226"/>
      <c r="O953" s="226"/>
      <c r="P953" s="226"/>
      <c r="Q953" s="226"/>
      <c r="R953" s="226"/>
      <c r="S953" s="226"/>
      <c r="T953" s="227"/>
      <c r="AT953" s="228" t="s">
        <v>202</v>
      </c>
      <c r="AU953" s="228" t="s">
        <v>81</v>
      </c>
      <c r="AV953" s="14" t="s">
        <v>81</v>
      </c>
      <c r="AW953" s="14" t="s">
        <v>33</v>
      </c>
      <c r="AX953" s="14" t="s">
        <v>72</v>
      </c>
      <c r="AY953" s="228" t="s">
        <v>193</v>
      </c>
    </row>
    <row r="954" spans="1:65" s="13" customFormat="1">
      <c r="B954" s="207"/>
      <c r="C954" s="208"/>
      <c r="D954" s="209" t="s">
        <v>202</v>
      </c>
      <c r="E954" s="210" t="s">
        <v>19</v>
      </c>
      <c r="F954" s="211" t="s">
        <v>3993</v>
      </c>
      <c r="G954" s="208"/>
      <c r="H954" s="210" t="s">
        <v>19</v>
      </c>
      <c r="I954" s="212"/>
      <c r="J954" s="208"/>
      <c r="K954" s="208"/>
      <c r="L954" s="213"/>
      <c r="M954" s="214"/>
      <c r="N954" s="215"/>
      <c r="O954" s="215"/>
      <c r="P954" s="215"/>
      <c r="Q954" s="215"/>
      <c r="R954" s="215"/>
      <c r="S954" s="215"/>
      <c r="T954" s="216"/>
      <c r="AT954" s="217" t="s">
        <v>202</v>
      </c>
      <c r="AU954" s="217" t="s">
        <v>81</v>
      </c>
      <c r="AV954" s="13" t="s">
        <v>79</v>
      </c>
      <c r="AW954" s="13" t="s">
        <v>33</v>
      </c>
      <c r="AX954" s="13" t="s">
        <v>72</v>
      </c>
      <c r="AY954" s="217" t="s">
        <v>193</v>
      </c>
    </row>
    <row r="955" spans="1:65" s="14" customFormat="1">
      <c r="B955" s="218"/>
      <c r="C955" s="219"/>
      <c r="D955" s="209" t="s">
        <v>202</v>
      </c>
      <c r="E955" s="220" t="s">
        <v>19</v>
      </c>
      <c r="F955" s="221" t="s">
        <v>3994</v>
      </c>
      <c r="G955" s="219"/>
      <c r="H955" s="222">
        <v>-23.14</v>
      </c>
      <c r="I955" s="223"/>
      <c r="J955" s="219"/>
      <c r="K955" s="219"/>
      <c r="L955" s="224"/>
      <c r="M955" s="225"/>
      <c r="N955" s="226"/>
      <c r="O955" s="226"/>
      <c r="P955" s="226"/>
      <c r="Q955" s="226"/>
      <c r="R955" s="226"/>
      <c r="S955" s="226"/>
      <c r="T955" s="227"/>
      <c r="AT955" s="228" t="s">
        <v>202</v>
      </c>
      <c r="AU955" s="228" t="s">
        <v>81</v>
      </c>
      <c r="AV955" s="14" t="s">
        <v>81</v>
      </c>
      <c r="AW955" s="14" t="s">
        <v>33</v>
      </c>
      <c r="AX955" s="14" t="s">
        <v>72</v>
      </c>
      <c r="AY955" s="228" t="s">
        <v>193</v>
      </c>
    </row>
    <row r="956" spans="1:65" s="15" customFormat="1">
      <c r="B956" s="229"/>
      <c r="C956" s="230"/>
      <c r="D956" s="209" t="s">
        <v>202</v>
      </c>
      <c r="E956" s="231" t="s">
        <v>19</v>
      </c>
      <c r="F956" s="232" t="s">
        <v>208</v>
      </c>
      <c r="G956" s="230"/>
      <c r="H956" s="233">
        <v>76.41</v>
      </c>
      <c r="I956" s="234"/>
      <c r="J956" s="230"/>
      <c r="K956" s="230"/>
      <c r="L956" s="235"/>
      <c r="M956" s="236"/>
      <c r="N956" s="237"/>
      <c r="O956" s="237"/>
      <c r="P956" s="237"/>
      <c r="Q956" s="237"/>
      <c r="R956" s="237"/>
      <c r="S956" s="237"/>
      <c r="T956" s="238"/>
      <c r="AT956" s="239" t="s">
        <v>202</v>
      </c>
      <c r="AU956" s="239" t="s">
        <v>81</v>
      </c>
      <c r="AV956" s="15" t="s">
        <v>209</v>
      </c>
      <c r="AW956" s="15" t="s">
        <v>33</v>
      </c>
      <c r="AX956" s="15" t="s">
        <v>79</v>
      </c>
      <c r="AY956" s="239" t="s">
        <v>193</v>
      </c>
    </row>
    <row r="957" spans="1:65" s="2" customFormat="1" ht="33" customHeight="1">
      <c r="A957" s="36"/>
      <c r="B957" s="37"/>
      <c r="C957" s="194" t="s">
        <v>1394</v>
      </c>
      <c r="D957" s="194" t="s">
        <v>195</v>
      </c>
      <c r="E957" s="195" t="s">
        <v>3995</v>
      </c>
      <c r="F957" s="196" t="s">
        <v>3996</v>
      </c>
      <c r="G957" s="197" t="s">
        <v>305</v>
      </c>
      <c r="H957" s="198">
        <v>23.14</v>
      </c>
      <c r="I957" s="199"/>
      <c r="J957" s="200">
        <f>ROUND(I957*H957,2)</f>
        <v>0</v>
      </c>
      <c r="K957" s="196" t="s">
        <v>199</v>
      </c>
      <c r="L957" s="41"/>
      <c r="M957" s="201" t="s">
        <v>19</v>
      </c>
      <c r="N957" s="202" t="s">
        <v>43</v>
      </c>
      <c r="O957" s="66"/>
      <c r="P957" s="203">
        <f>O957*H957</f>
        <v>0</v>
      </c>
      <c r="Q957" s="203">
        <v>1.315E-2</v>
      </c>
      <c r="R957" s="203">
        <f>Q957*H957</f>
        <v>0.30429100000000003</v>
      </c>
      <c r="S957" s="203">
        <v>0</v>
      </c>
      <c r="T957" s="204">
        <f>S957*H957</f>
        <v>0</v>
      </c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R957" s="205" t="s">
        <v>302</v>
      </c>
      <c r="AT957" s="205" t="s">
        <v>195</v>
      </c>
      <c r="AU957" s="205" t="s">
        <v>81</v>
      </c>
      <c r="AY957" s="19" t="s">
        <v>193</v>
      </c>
      <c r="BE957" s="206">
        <f>IF(N957="základní",J957,0)</f>
        <v>0</v>
      </c>
      <c r="BF957" s="206">
        <f>IF(N957="snížená",J957,0)</f>
        <v>0</v>
      </c>
      <c r="BG957" s="206">
        <f>IF(N957="zákl. přenesená",J957,0)</f>
        <v>0</v>
      </c>
      <c r="BH957" s="206">
        <f>IF(N957="sníž. přenesená",J957,0)</f>
        <v>0</v>
      </c>
      <c r="BI957" s="206">
        <f>IF(N957="nulová",J957,0)</f>
        <v>0</v>
      </c>
      <c r="BJ957" s="19" t="s">
        <v>79</v>
      </c>
      <c r="BK957" s="206">
        <f>ROUND(I957*H957,2)</f>
        <v>0</v>
      </c>
      <c r="BL957" s="19" t="s">
        <v>302</v>
      </c>
      <c r="BM957" s="205" t="s">
        <v>3997</v>
      </c>
    </row>
    <row r="958" spans="1:65" s="13" customFormat="1">
      <c r="B958" s="207"/>
      <c r="C958" s="208"/>
      <c r="D958" s="209" t="s">
        <v>202</v>
      </c>
      <c r="E958" s="210" t="s">
        <v>19</v>
      </c>
      <c r="F958" s="211" t="s">
        <v>3998</v>
      </c>
      <c r="G958" s="208"/>
      <c r="H958" s="210" t="s">
        <v>19</v>
      </c>
      <c r="I958" s="212"/>
      <c r="J958" s="208"/>
      <c r="K958" s="208"/>
      <c r="L958" s="213"/>
      <c r="M958" s="214"/>
      <c r="N958" s="215"/>
      <c r="O958" s="215"/>
      <c r="P958" s="215"/>
      <c r="Q958" s="215"/>
      <c r="R958" s="215"/>
      <c r="S958" s="215"/>
      <c r="T958" s="216"/>
      <c r="AT958" s="217" t="s">
        <v>202</v>
      </c>
      <c r="AU958" s="217" t="s">
        <v>81</v>
      </c>
      <c r="AV958" s="13" t="s">
        <v>79</v>
      </c>
      <c r="AW958" s="13" t="s">
        <v>33</v>
      </c>
      <c r="AX958" s="13" t="s">
        <v>72</v>
      </c>
      <c r="AY958" s="217" t="s">
        <v>193</v>
      </c>
    </row>
    <row r="959" spans="1:65" s="14" customFormat="1">
      <c r="B959" s="218"/>
      <c r="C959" s="219"/>
      <c r="D959" s="209" t="s">
        <v>202</v>
      </c>
      <c r="E959" s="220" t="s">
        <v>19</v>
      </c>
      <c r="F959" s="221" t="s">
        <v>3999</v>
      </c>
      <c r="G959" s="219"/>
      <c r="H959" s="222">
        <v>23.14</v>
      </c>
      <c r="I959" s="223"/>
      <c r="J959" s="219"/>
      <c r="K959" s="219"/>
      <c r="L959" s="224"/>
      <c r="M959" s="225"/>
      <c r="N959" s="226"/>
      <c r="O959" s="226"/>
      <c r="P959" s="226"/>
      <c r="Q959" s="226"/>
      <c r="R959" s="226"/>
      <c r="S959" s="226"/>
      <c r="T959" s="227"/>
      <c r="AT959" s="228" t="s">
        <v>202</v>
      </c>
      <c r="AU959" s="228" t="s">
        <v>81</v>
      </c>
      <c r="AV959" s="14" t="s">
        <v>81</v>
      </c>
      <c r="AW959" s="14" t="s">
        <v>33</v>
      </c>
      <c r="AX959" s="14" t="s">
        <v>72</v>
      </c>
      <c r="AY959" s="228" t="s">
        <v>193</v>
      </c>
    </row>
    <row r="960" spans="1:65" s="15" customFormat="1">
      <c r="B960" s="229"/>
      <c r="C960" s="230"/>
      <c r="D960" s="209" t="s">
        <v>202</v>
      </c>
      <c r="E960" s="231" t="s">
        <v>19</v>
      </c>
      <c r="F960" s="232" t="s">
        <v>208</v>
      </c>
      <c r="G960" s="230"/>
      <c r="H960" s="233">
        <v>23.14</v>
      </c>
      <c r="I960" s="234"/>
      <c r="J960" s="230"/>
      <c r="K960" s="230"/>
      <c r="L960" s="235"/>
      <c r="M960" s="236"/>
      <c r="N960" s="237"/>
      <c r="O960" s="237"/>
      <c r="P960" s="237"/>
      <c r="Q960" s="237"/>
      <c r="R960" s="237"/>
      <c r="S960" s="237"/>
      <c r="T960" s="238"/>
      <c r="AT960" s="239" t="s">
        <v>202</v>
      </c>
      <c r="AU960" s="239" t="s">
        <v>81</v>
      </c>
      <c r="AV960" s="15" t="s">
        <v>209</v>
      </c>
      <c r="AW960" s="15" t="s">
        <v>33</v>
      </c>
      <c r="AX960" s="15" t="s">
        <v>79</v>
      </c>
      <c r="AY960" s="239" t="s">
        <v>193</v>
      </c>
    </row>
    <row r="961" spans="1:65" s="2" customFormat="1" ht="21.75" customHeight="1">
      <c r="A961" s="36"/>
      <c r="B961" s="37"/>
      <c r="C961" s="194" t="s">
        <v>1408</v>
      </c>
      <c r="D961" s="194" t="s">
        <v>195</v>
      </c>
      <c r="E961" s="195" t="s">
        <v>1605</v>
      </c>
      <c r="F961" s="196" t="s">
        <v>1606</v>
      </c>
      <c r="G961" s="197" t="s">
        <v>305</v>
      </c>
      <c r="H961" s="198">
        <v>245.55</v>
      </c>
      <c r="I961" s="199"/>
      <c r="J961" s="200">
        <f>ROUND(I961*H961,2)</f>
        <v>0</v>
      </c>
      <c r="K961" s="196" t="s">
        <v>199</v>
      </c>
      <c r="L961" s="41"/>
      <c r="M961" s="201" t="s">
        <v>19</v>
      </c>
      <c r="N961" s="202" t="s">
        <v>43</v>
      </c>
      <c r="O961" s="66"/>
      <c r="P961" s="203">
        <f>O961*H961</f>
        <v>0</v>
      </c>
      <c r="Q961" s="203">
        <v>1E-4</v>
      </c>
      <c r="R961" s="203">
        <f>Q961*H961</f>
        <v>2.4555000000000004E-2</v>
      </c>
      <c r="S961" s="203">
        <v>0</v>
      </c>
      <c r="T961" s="204">
        <f>S961*H961</f>
        <v>0</v>
      </c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R961" s="205" t="s">
        <v>302</v>
      </c>
      <c r="AT961" s="205" t="s">
        <v>195</v>
      </c>
      <c r="AU961" s="205" t="s">
        <v>81</v>
      </c>
      <c r="AY961" s="19" t="s">
        <v>193</v>
      </c>
      <c r="BE961" s="206">
        <f>IF(N961="základní",J961,0)</f>
        <v>0</v>
      </c>
      <c r="BF961" s="206">
        <f>IF(N961="snížená",J961,0)</f>
        <v>0</v>
      </c>
      <c r="BG961" s="206">
        <f>IF(N961="zákl. přenesená",J961,0)</f>
        <v>0</v>
      </c>
      <c r="BH961" s="206">
        <f>IF(N961="sníž. přenesená",J961,0)</f>
        <v>0</v>
      </c>
      <c r="BI961" s="206">
        <f>IF(N961="nulová",J961,0)</f>
        <v>0</v>
      </c>
      <c r="BJ961" s="19" t="s">
        <v>79</v>
      </c>
      <c r="BK961" s="206">
        <f>ROUND(I961*H961,2)</f>
        <v>0</v>
      </c>
      <c r="BL961" s="19" t="s">
        <v>302</v>
      </c>
      <c r="BM961" s="205" t="s">
        <v>1629</v>
      </c>
    </row>
    <row r="962" spans="1:65" s="2" customFormat="1" ht="21.75" customHeight="1">
      <c r="A962" s="36"/>
      <c r="B962" s="37"/>
      <c r="C962" s="194" t="s">
        <v>1413</v>
      </c>
      <c r="D962" s="194" t="s">
        <v>195</v>
      </c>
      <c r="E962" s="195" t="s">
        <v>1631</v>
      </c>
      <c r="F962" s="196" t="s">
        <v>1632</v>
      </c>
      <c r="G962" s="197" t="s">
        <v>391</v>
      </c>
      <c r="H962" s="198">
        <v>42.6</v>
      </c>
      <c r="I962" s="199"/>
      <c r="J962" s="200">
        <f>ROUND(I962*H962,2)</f>
        <v>0</v>
      </c>
      <c r="K962" s="196" t="s">
        <v>199</v>
      </c>
      <c r="L962" s="41"/>
      <c r="M962" s="201" t="s">
        <v>19</v>
      </c>
      <c r="N962" s="202" t="s">
        <v>43</v>
      </c>
      <c r="O962" s="66"/>
      <c r="P962" s="203">
        <f>O962*H962</f>
        <v>0</v>
      </c>
      <c r="Q962" s="203">
        <v>5.5399999999999998E-3</v>
      </c>
      <c r="R962" s="203">
        <f>Q962*H962</f>
        <v>0.23600399999999999</v>
      </c>
      <c r="S962" s="203">
        <v>0</v>
      </c>
      <c r="T962" s="204">
        <f>S962*H962</f>
        <v>0</v>
      </c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R962" s="205" t="s">
        <v>302</v>
      </c>
      <c r="AT962" s="205" t="s">
        <v>195</v>
      </c>
      <c r="AU962" s="205" t="s">
        <v>81</v>
      </c>
      <c r="AY962" s="19" t="s">
        <v>193</v>
      </c>
      <c r="BE962" s="206">
        <f>IF(N962="základní",J962,0)</f>
        <v>0</v>
      </c>
      <c r="BF962" s="206">
        <f>IF(N962="snížená",J962,0)</f>
        <v>0</v>
      </c>
      <c r="BG962" s="206">
        <f>IF(N962="zákl. přenesená",J962,0)</f>
        <v>0</v>
      </c>
      <c r="BH962" s="206">
        <f>IF(N962="sníž. přenesená",J962,0)</f>
        <v>0</v>
      </c>
      <c r="BI962" s="206">
        <f>IF(N962="nulová",J962,0)</f>
        <v>0</v>
      </c>
      <c r="BJ962" s="19" t="s">
        <v>79</v>
      </c>
      <c r="BK962" s="206">
        <f>ROUND(I962*H962,2)</f>
        <v>0</v>
      </c>
      <c r="BL962" s="19" t="s">
        <v>302</v>
      </c>
      <c r="BM962" s="205" t="s">
        <v>1633</v>
      </c>
    </row>
    <row r="963" spans="1:65" s="14" customFormat="1">
      <c r="B963" s="218"/>
      <c r="C963" s="219"/>
      <c r="D963" s="209" t="s">
        <v>202</v>
      </c>
      <c r="E963" s="220" t="s">
        <v>19</v>
      </c>
      <c r="F963" s="221" t="s">
        <v>4000</v>
      </c>
      <c r="G963" s="219"/>
      <c r="H963" s="222">
        <v>42.6</v>
      </c>
      <c r="I963" s="223"/>
      <c r="J963" s="219"/>
      <c r="K963" s="219"/>
      <c r="L963" s="224"/>
      <c r="M963" s="225"/>
      <c r="N963" s="226"/>
      <c r="O963" s="226"/>
      <c r="P963" s="226"/>
      <c r="Q963" s="226"/>
      <c r="R963" s="226"/>
      <c r="S963" s="226"/>
      <c r="T963" s="227"/>
      <c r="AT963" s="228" t="s">
        <v>202</v>
      </c>
      <c r="AU963" s="228" t="s">
        <v>81</v>
      </c>
      <c r="AV963" s="14" t="s">
        <v>81</v>
      </c>
      <c r="AW963" s="14" t="s">
        <v>33</v>
      </c>
      <c r="AX963" s="14" t="s">
        <v>72</v>
      </c>
      <c r="AY963" s="228" t="s">
        <v>193</v>
      </c>
    </row>
    <row r="964" spans="1:65" s="15" customFormat="1">
      <c r="B964" s="229"/>
      <c r="C964" s="230"/>
      <c r="D964" s="209" t="s">
        <v>202</v>
      </c>
      <c r="E964" s="231" t="s">
        <v>19</v>
      </c>
      <c r="F964" s="232" t="s">
        <v>208</v>
      </c>
      <c r="G964" s="230"/>
      <c r="H964" s="233">
        <v>42.6</v>
      </c>
      <c r="I964" s="234"/>
      <c r="J964" s="230"/>
      <c r="K964" s="230"/>
      <c r="L964" s="235"/>
      <c r="M964" s="236"/>
      <c r="N964" s="237"/>
      <c r="O964" s="237"/>
      <c r="P964" s="237"/>
      <c r="Q964" s="237"/>
      <c r="R964" s="237"/>
      <c r="S964" s="237"/>
      <c r="T964" s="238"/>
      <c r="AT964" s="239" t="s">
        <v>202</v>
      </c>
      <c r="AU964" s="239" t="s">
        <v>81</v>
      </c>
      <c r="AV964" s="15" t="s">
        <v>209</v>
      </c>
      <c r="AW964" s="15" t="s">
        <v>33</v>
      </c>
      <c r="AX964" s="15" t="s">
        <v>79</v>
      </c>
      <c r="AY964" s="239" t="s">
        <v>193</v>
      </c>
    </row>
    <row r="965" spans="1:65" s="2" customFormat="1" ht="21.75" customHeight="1">
      <c r="A965" s="36"/>
      <c r="B965" s="37"/>
      <c r="C965" s="194" t="s">
        <v>1418</v>
      </c>
      <c r="D965" s="194" t="s">
        <v>195</v>
      </c>
      <c r="E965" s="195" t="s">
        <v>1636</v>
      </c>
      <c r="F965" s="196" t="s">
        <v>1637</v>
      </c>
      <c r="G965" s="197" t="s">
        <v>305</v>
      </c>
      <c r="H965" s="198">
        <v>66.900000000000006</v>
      </c>
      <c r="I965" s="199"/>
      <c r="J965" s="200">
        <f>ROUND(I965*H965,2)</f>
        <v>0</v>
      </c>
      <c r="K965" s="196" t="s">
        <v>199</v>
      </c>
      <c r="L965" s="41"/>
      <c r="M965" s="201" t="s">
        <v>19</v>
      </c>
      <c r="N965" s="202" t="s">
        <v>43</v>
      </c>
      <c r="O965" s="66"/>
      <c r="P965" s="203">
        <f>O965*H965</f>
        <v>0</v>
      </c>
      <c r="Q965" s="203">
        <v>1.17E-3</v>
      </c>
      <c r="R965" s="203">
        <f>Q965*H965</f>
        <v>7.8273000000000009E-2</v>
      </c>
      <c r="S965" s="203">
        <v>0</v>
      </c>
      <c r="T965" s="204">
        <f>S965*H965</f>
        <v>0</v>
      </c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R965" s="205" t="s">
        <v>302</v>
      </c>
      <c r="AT965" s="205" t="s">
        <v>195</v>
      </c>
      <c r="AU965" s="205" t="s">
        <v>81</v>
      </c>
      <c r="AY965" s="19" t="s">
        <v>193</v>
      </c>
      <c r="BE965" s="206">
        <f>IF(N965="základní",J965,0)</f>
        <v>0</v>
      </c>
      <c r="BF965" s="206">
        <f>IF(N965="snížená",J965,0)</f>
        <v>0</v>
      </c>
      <c r="BG965" s="206">
        <f>IF(N965="zákl. přenesená",J965,0)</f>
        <v>0</v>
      </c>
      <c r="BH965" s="206">
        <f>IF(N965="sníž. přenesená",J965,0)</f>
        <v>0</v>
      </c>
      <c r="BI965" s="206">
        <f>IF(N965="nulová",J965,0)</f>
        <v>0</v>
      </c>
      <c r="BJ965" s="19" t="s">
        <v>79</v>
      </c>
      <c r="BK965" s="206">
        <f>ROUND(I965*H965,2)</f>
        <v>0</v>
      </c>
      <c r="BL965" s="19" t="s">
        <v>302</v>
      </c>
      <c r="BM965" s="205" t="s">
        <v>4001</v>
      </c>
    </row>
    <row r="966" spans="1:65" s="14" customFormat="1">
      <c r="B966" s="218"/>
      <c r="C966" s="219"/>
      <c r="D966" s="209" t="s">
        <v>202</v>
      </c>
      <c r="E966" s="220" t="s">
        <v>19</v>
      </c>
      <c r="F966" s="221" t="s">
        <v>4002</v>
      </c>
      <c r="G966" s="219"/>
      <c r="H966" s="222">
        <v>66.900000000000006</v>
      </c>
      <c r="I966" s="223"/>
      <c r="J966" s="219"/>
      <c r="K966" s="219"/>
      <c r="L966" s="224"/>
      <c r="M966" s="225"/>
      <c r="N966" s="226"/>
      <c r="O966" s="226"/>
      <c r="P966" s="226"/>
      <c r="Q966" s="226"/>
      <c r="R966" s="226"/>
      <c r="S966" s="226"/>
      <c r="T966" s="227"/>
      <c r="AT966" s="228" t="s">
        <v>202</v>
      </c>
      <c r="AU966" s="228" t="s">
        <v>81</v>
      </c>
      <c r="AV966" s="14" t="s">
        <v>81</v>
      </c>
      <c r="AW966" s="14" t="s">
        <v>33</v>
      </c>
      <c r="AX966" s="14" t="s">
        <v>72</v>
      </c>
      <c r="AY966" s="228" t="s">
        <v>193</v>
      </c>
    </row>
    <row r="967" spans="1:65" s="15" customFormat="1">
      <c r="B967" s="229"/>
      <c r="C967" s="230"/>
      <c r="D967" s="209" t="s">
        <v>202</v>
      </c>
      <c r="E967" s="231" t="s">
        <v>19</v>
      </c>
      <c r="F967" s="232" t="s">
        <v>208</v>
      </c>
      <c r="G967" s="230"/>
      <c r="H967" s="233">
        <v>66.900000000000006</v>
      </c>
      <c r="I967" s="234"/>
      <c r="J967" s="230"/>
      <c r="K967" s="230"/>
      <c r="L967" s="235"/>
      <c r="M967" s="236"/>
      <c r="N967" s="237"/>
      <c r="O967" s="237"/>
      <c r="P967" s="237"/>
      <c r="Q967" s="237"/>
      <c r="R967" s="237"/>
      <c r="S967" s="237"/>
      <c r="T967" s="238"/>
      <c r="AT967" s="239" t="s">
        <v>202</v>
      </c>
      <c r="AU967" s="239" t="s">
        <v>81</v>
      </c>
      <c r="AV967" s="15" t="s">
        <v>209</v>
      </c>
      <c r="AW967" s="15" t="s">
        <v>33</v>
      </c>
      <c r="AX967" s="15" t="s">
        <v>79</v>
      </c>
      <c r="AY967" s="239" t="s">
        <v>193</v>
      </c>
    </row>
    <row r="968" spans="1:65" s="2" customFormat="1" ht="21.75" customHeight="1">
      <c r="A968" s="36"/>
      <c r="B968" s="37"/>
      <c r="C968" s="251" t="s">
        <v>1423</v>
      </c>
      <c r="D968" s="251" t="s">
        <v>451</v>
      </c>
      <c r="E968" s="252" t="s">
        <v>1641</v>
      </c>
      <c r="F968" s="253" t="s">
        <v>1642</v>
      </c>
      <c r="G968" s="254" t="s">
        <v>305</v>
      </c>
      <c r="H968" s="255">
        <v>70.245000000000005</v>
      </c>
      <c r="I968" s="256"/>
      <c r="J968" s="257">
        <f>ROUND(I968*H968,2)</f>
        <v>0</v>
      </c>
      <c r="K968" s="253" t="s">
        <v>199</v>
      </c>
      <c r="L968" s="258"/>
      <c r="M968" s="259" t="s">
        <v>19</v>
      </c>
      <c r="N968" s="260" t="s">
        <v>43</v>
      </c>
      <c r="O968" s="66"/>
      <c r="P968" s="203">
        <f>O968*H968</f>
        <v>0</v>
      </c>
      <c r="Q968" s="203">
        <v>1.32E-3</v>
      </c>
      <c r="R968" s="203">
        <f>Q968*H968</f>
        <v>9.2723400000000011E-2</v>
      </c>
      <c r="S968" s="203">
        <v>0</v>
      </c>
      <c r="T968" s="204">
        <f>S968*H968</f>
        <v>0</v>
      </c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R968" s="205" t="s">
        <v>404</v>
      </c>
      <c r="AT968" s="205" t="s">
        <v>451</v>
      </c>
      <c r="AU968" s="205" t="s">
        <v>81</v>
      </c>
      <c r="AY968" s="19" t="s">
        <v>193</v>
      </c>
      <c r="BE968" s="206">
        <f>IF(N968="základní",J968,0)</f>
        <v>0</v>
      </c>
      <c r="BF968" s="206">
        <f>IF(N968="snížená",J968,0)</f>
        <v>0</v>
      </c>
      <c r="BG968" s="206">
        <f>IF(N968="zákl. přenesená",J968,0)</f>
        <v>0</v>
      </c>
      <c r="BH968" s="206">
        <f>IF(N968="sníž. přenesená",J968,0)</f>
        <v>0</v>
      </c>
      <c r="BI968" s="206">
        <f>IF(N968="nulová",J968,0)</f>
        <v>0</v>
      </c>
      <c r="BJ968" s="19" t="s">
        <v>79</v>
      </c>
      <c r="BK968" s="206">
        <f>ROUND(I968*H968,2)</f>
        <v>0</v>
      </c>
      <c r="BL968" s="19" t="s">
        <v>302</v>
      </c>
      <c r="BM968" s="205" t="s">
        <v>4003</v>
      </c>
    </row>
    <row r="969" spans="1:65" s="14" customFormat="1">
      <c r="B969" s="218"/>
      <c r="C969" s="219"/>
      <c r="D969" s="209" t="s">
        <v>202</v>
      </c>
      <c r="E969" s="219"/>
      <c r="F969" s="221" t="s">
        <v>4004</v>
      </c>
      <c r="G969" s="219"/>
      <c r="H969" s="222">
        <v>70.245000000000005</v>
      </c>
      <c r="I969" s="223"/>
      <c r="J969" s="219"/>
      <c r="K969" s="219"/>
      <c r="L969" s="224"/>
      <c r="M969" s="225"/>
      <c r="N969" s="226"/>
      <c r="O969" s="226"/>
      <c r="P969" s="226"/>
      <c r="Q969" s="226"/>
      <c r="R969" s="226"/>
      <c r="S969" s="226"/>
      <c r="T969" s="227"/>
      <c r="AT969" s="228" t="s">
        <v>202</v>
      </c>
      <c r="AU969" s="228" t="s">
        <v>81</v>
      </c>
      <c r="AV969" s="14" t="s">
        <v>81</v>
      </c>
      <c r="AW969" s="14" t="s">
        <v>4</v>
      </c>
      <c r="AX969" s="14" t="s">
        <v>79</v>
      </c>
      <c r="AY969" s="228" t="s">
        <v>193</v>
      </c>
    </row>
    <row r="970" spans="1:65" s="2" customFormat="1" ht="16.5" customHeight="1">
      <c r="A970" s="36"/>
      <c r="B970" s="37"/>
      <c r="C970" s="194" t="s">
        <v>1428</v>
      </c>
      <c r="D970" s="194" t="s">
        <v>195</v>
      </c>
      <c r="E970" s="195" t="s">
        <v>4005</v>
      </c>
      <c r="F970" s="196" t="s">
        <v>4006</v>
      </c>
      <c r="G970" s="197" t="s">
        <v>391</v>
      </c>
      <c r="H970" s="198">
        <v>5</v>
      </c>
      <c r="I970" s="199"/>
      <c r="J970" s="200">
        <f>ROUND(I970*H970,2)</f>
        <v>0</v>
      </c>
      <c r="K970" s="196" t="s">
        <v>199</v>
      </c>
      <c r="L970" s="41"/>
      <c r="M970" s="201" t="s">
        <v>19</v>
      </c>
      <c r="N970" s="202" t="s">
        <v>43</v>
      </c>
      <c r="O970" s="66"/>
      <c r="P970" s="203">
        <f>O970*H970</f>
        <v>0</v>
      </c>
      <c r="Q970" s="203">
        <v>4.3800000000000002E-3</v>
      </c>
      <c r="R970" s="203">
        <f>Q970*H970</f>
        <v>2.1900000000000003E-2</v>
      </c>
      <c r="S970" s="203">
        <v>0</v>
      </c>
      <c r="T970" s="204">
        <f>S970*H970</f>
        <v>0</v>
      </c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R970" s="205" t="s">
        <v>302</v>
      </c>
      <c r="AT970" s="205" t="s">
        <v>195</v>
      </c>
      <c r="AU970" s="205" t="s">
        <v>81</v>
      </c>
      <c r="AY970" s="19" t="s">
        <v>193</v>
      </c>
      <c r="BE970" s="206">
        <f>IF(N970="základní",J970,0)</f>
        <v>0</v>
      </c>
      <c r="BF970" s="206">
        <f>IF(N970="snížená",J970,0)</f>
        <v>0</v>
      </c>
      <c r="BG970" s="206">
        <f>IF(N970="zákl. přenesená",J970,0)</f>
        <v>0</v>
      </c>
      <c r="BH970" s="206">
        <f>IF(N970="sníž. přenesená",J970,0)</f>
        <v>0</v>
      </c>
      <c r="BI970" s="206">
        <f>IF(N970="nulová",J970,0)</f>
        <v>0</v>
      </c>
      <c r="BJ970" s="19" t="s">
        <v>79</v>
      </c>
      <c r="BK970" s="206">
        <f>ROUND(I970*H970,2)</f>
        <v>0</v>
      </c>
      <c r="BL970" s="19" t="s">
        <v>302</v>
      </c>
      <c r="BM970" s="205" t="s">
        <v>4007</v>
      </c>
    </row>
    <row r="971" spans="1:65" s="14" customFormat="1">
      <c r="B971" s="218"/>
      <c r="C971" s="219"/>
      <c r="D971" s="209" t="s">
        <v>202</v>
      </c>
      <c r="E971" s="220" t="s">
        <v>19</v>
      </c>
      <c r="F971" s="221" t="s">
        <v>4008</v>
      </c>
      <c r="G971" s="219"/>
      <c r="H971" s="222">
        <v>5</v>
      </c>
      <c r="I971" s="223"/>
      <c r="J971" s="219"/>
      <c r="K971" s="219"/>
      <c r="L971" s="224"/>
      <c r="M971" s="225"/>
      <c r="N971" s="226"/>
      <c r="O971" s="226"/>
      <c r="P971" s="226"/>
      <c r="Q971" s="226"/>
      <c r="R971" s="226"/>
      <c r="S971" s="226"/>
      <c r="T971" s="227"/>
      <c r="AT971" s="228" t="s">
        <v>202</v>
      </c>
      <c r="AU971" s="228" t="s">
        <v>81</v>
      </c>
      <c r="AV971" s="14" t="s">
        <v>81</v>
      </c>
      <c r="AW971" s="14" t="s">
        <v>33</v>
      </c>
      <c r="AX971" s="14" t="s">
        <v>72</v>
      </c>
      <c r="AY971" s="228" t="s">
        <v>193</v>
      </c>
    </row>
    <row r="972" spans="1:65" s="15" customFormat="1">
      <c r="B972" s="229"/>
      <c r="C972" s="230"/>
      <c r="D972" s="209" t="s">
        <v>202</v>
      </c>
      <c r="E972" s="231" t="s">
        <v>19</v>
      </c>
      <c r="F972" s="232" t="s">
        <v>208</v>
      </c>
      <c r="G972" s="230"/>
      <c r="H972" s="233">
        <v>5</v>
      </c>
      <c r="I972" s="234"/>
      <c r="J972" s="230"/>
      <c r="K972" s="230"/>
      <c r="L972" s="235"/>
      <c r="M972" s="236"/>
      <c r="N972" s="237"/>
      <c r="O972" s="237"/>
      <c r="P972" s="237"/>
      <c r="Q972" s="237"/>
      <c r="R972" s="237"/>
      <c r="S972" s="237"/>
      <c r="T972" s="238"/>
      <c r="AT972" s="239" t="s">
        <v>202</v>
      </c>
      <c r="AU972" s="239" t="s">
        <v>81</v>
      </c>
      <c r="AV972" s="15" t="s">
        <v>209</v>
      </c>
      <c r="AW972" s="15" t="s">
        <v>33</v>
      </c>
      <c r="AX972" s="15" t="s">
        <v>79</v>
      </c>
      <c r="AY972" s="239" t="s">
        <v>193</v>
      </c>
    </row>
    <row r="973" spans="1:65" s="2" customFormat="1" ht="21.75" customHeight="1">
      <c r="A973" s="36"/>
      <c r="B973" s="37"/>
      <c r="C973" s="251" t="s">
        <v>1433</v>
      </c>
      <c r="D973" s="251" t="s">
        <v>451</v>
      </c>
      <c r="E973" s="252" t="s">
        <v>1641</v>
      </c>
      <c r="F973" s="253" t="s">
        <v>1642</v>
      </c>
      <c r="G973" s="254" t="s">
        <v>305</v>
      </c>
      <c r="H973" s="255">
        <v>1.925</v>
      </c>
      <c r="I973" s="256"/>
      <c r="J973" s="257">
        <f>ROUND(I973*H973,2)</f>
        <v>0</v>
      </c>
      <c r="K973" s="253" t="s">
        <v>199</v>
      </c>
      <c r="L973" s="258"/>
      <c r="M973" s="259" t="s">
        <v>19</v>
      </c>
      <c r="N973" s="260" t="s">
        <v>43</v>
      </c>
      <c r="O973" s="66"/>
      <c r="P973" s="203">
        <f>O973*H973</f>
        <v>0</v>
      </c>
      <c r="Q973" s="203">
        <v>1.32E-3</v>
      </c>
      <c r="R973" s="203">
        <f>Q973*H973</f>
        <v>2.5409999999999999E-3</v>
      </c>
      <c r="S973" s="203">
        <v>0</v>
      </c>
      <c r="T973" s="204">
        <f>S973*H973</f>
        <v>0</v>
      </c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R973" s="205" t="s">
        <v>404</v>
      </c>
      <c r="AT973" s="205" t="s">
        <v>451</v>
      </c>
      <c r="AU973" s="205" t="s">
        <v>81</v>
      </c>
      <c r="AY973" s="19" t="s">
        <v>193</v>
      </c>
      <c r="BE973" s="206">
        <f>IF(N973="základní",J973,0)</f>
        <v>0</v>
      </c>
      <c r="BF973" s="206">
        <f>IF(N973="snížená",J973,0)</f>
        <v>0</v>
      </c>
      <c r="BG973" s="206">
        <f>IF(N973="zákl. přenesená",J973,0)</f>
        <v>0</v>
      </c>
      <c r="BH973" s="206">
        <f>IF(N973="sníž. přenesená",J973,0)</f>
        <v>0</v>
      </c>
      <c r="BI973" s="206">
        <f>IF(N973="nulová",J973,0)</f>
        <v>0</v>
      </c>
      <c r="BJ973" s="19" t="s">
        <v>79</v>
      </c>
      <c r="BK973" s="206">
        <f>ROUND(I973*H973,2)</f>
        <v>0</v>
      </c>
      <c r="BL973" s="19" t="s">
        <v>302</v>
      </c>
      <c r="BM973" s="205" t="s">
        <v>4009</v>
      </c>
    </row>
    <row r="974" spans="1:65" s="14" customFormat="1">
      <c r="B974" s="218"/>
      <c r="C974" s="219"/>
      <c r="D974" s="209" t="s">
        <v>202</v>
      </c>
      <c r="E974" s="220" t="s">
        <v>19</v>
      </c>
      <c r="F974" s="221" t="s">
        <v>4010</v>
      </c>
      <c r="G974" s="219"/>
      <c r="H974" s="222">
        <v>1.925</v>
      </c>
      <c r="I974" s="223"/>
      <c r="J974" s="219"/>
      <c r="K974" s="219"/>
      <c r="L974" s="224"/>
      <c r="M974" s="225"/>
      <c r="N974" s="226"/>
      <c r="O974" s="226"/>
      <c r="P974" s="226"/>
      <c r="Q974" s="226"/>
      <c r="R974" s="226"/>
      <c r="S974" s="226"/>
      <c r="T974" s="227"/>
      <c r="AT974" s="228" t="s">
        <v>202</v>
      </c>
      <c r="AU974" s="228" t="s">
        <v>81</v>
      </c>
      <c r="AV974" s="14" t="s">
        <v>81</v>
      </c>
      <c r="AW974" s="14" t="s">
        <v>33</v>
      </c>
      <c r="AX974" s="14" t="s">
        <v>72</v>
      </c>
      <c r="AY974" s="228" t="s">
        <v>193</v>
      </c>
    </row>
    <row r="975" spans="1:65" s="15" customFormat="1">
      <c r="B975" s="229"/>
      <c r="C975" s="230"/>
      <c r="D975" s="209" t="s">
        <v>202</v>
      </c>
      <c r="E975" s="231" t="s">
        <v>19</v>
      </c>
      <c r="F975" s="232" t="s">
        <v>208</v>
      </c>
      <c r="G975" s="230"/>
      <c r="H975" s="233">
        <v>1.925</v>
      </c>
      <c r="I975" s="234"/>
      <c r="J975" s="230"/>
      <c r="K975" s="230"/>
      <c r="L975" s="235"/>
      <c r="M975" s="236"/>
      <c r="N975" s="237"/>
      <c r="O975" s="237"/>
      <c r="P975" s="237"/>
      <c r="Q975" s="237"/>
      <c r="R975" s="237"/>
      <c r="S975" s="237"/>
      <c r="T975" s="238"/>
      <c r="AT975" s="239" t="s">
        <v>202</v>
      </c>
      <c r="AU975" s="239" t="s">
        <v>81</v>
      </c>
      <c r="AV975" s="15" t="s">
        <v>209</v>
      </c>
      <c r="AW975" s="15" t="s">
        <v>33</v>
      </c>
      <c r="AX975" s="15" t="s">
        <v>79</v>
      </c>
      <c r="AY975" s="239" t="s">
        <v>193</v>
      </c>
    </row>
    <row r="976" spans="1:65" s="2" customFormat="1" ht="16.5" customHeight="1">
      <c r="A976" s="36"/>
      <c r="B976" s="37"/>
      <c r="C976" s="194" t="s">
        <v>1438</v>
      </c>
      <c r="D976" s="194" t="s">
        <v>195</v>
      </c>
      <c r="E976" s="195" t="s">
        <v>1646</v>
      </c>
      <c r="F976" s="196" t="s">
        <v>1647</v>
      </c>
      <c r="G976" s="197" t="s">
        <v>391</v>
      </c>
      <c r="H976" s="198">
        <v>89.6</v>
      </c>
      <c r="I976" s="199"/>
      <c r="J976" s="200">
        <f>ROUND(I976*H976,2)</f>
        <v>0</v>
      </c>
      <c r="K976" s="196" t="s">
        <v>199</v>
      </c>
      <c r="L976" s="41"/>
      <c r="M976" s="201" t="s">
        <v>19</v>
      </c>
      <c r="N976" s="202" t="s">
        <v>43</v>
      </c>
      <c r="O976" s="66"/>
      <c r="P976" s="203">
        <f>O976*H976</f>
        <v>0</v>
      </c>
      <c r="Q976" s="203">
        <v>2.0000000000000001E-4</v>
      </c>
      <c r="R976" s="203">
        <f>Q976*H976</f>
        <v>1.7919999999999998E-2</v>
      </c>
      <c r="S976" s="203">
        <v>0</v>
      </c>
      <c r="T976" s="204">
        <f>S976*H976</f>
        <v>0</v>
      </c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R976" s="205" t="s">
        <v>302</v>
      </c>
      <c r="AT976" s="205" t="s">
        <v>195</v>
      </c>
      <c r="AU976" s="205" t="s">
        <v>81</v>
      </c>
      <c r="AY976" s="19" t="s">
        <v>193</v>
      </c>
      <c r="BE976" s="206">
        <f>IF(N976="základní",J976,0)</f>
        <v>0</v>
      </c>
      <c r="BF976" s="206">
        <f>IF(N976="snížená",J976,0)</f>
        <v>0</v>
      </c>
      <c r="BG976" s="206">
        <f>IF(N976="zákl. přenesená",J976,0)</f>
        <v>0</v>
      </c>
      <c r="BH976" s="206">
        <f>IF(N976="sníž. přenesená",J976,0)</f>
        <v>0</v>
      </c>
      <c r="BI976" s="206">
        <f>IF(N976="nulová",J976,0)</f>
        <v>0</v>
      </c>
      <c r="BJ976" s="19" t="s">
        <v>79</v>
      </c>
      <c r="BK976" s="206">
        <f>ROUND(I976*H976,2)</f>
        <v>0</v>
      </c>
      <c r="BL976" s="19" t="s">
        <v>302</v>
      </c>
      <c r="BM976" s="205" t="s">
        <v>4011</v>
      </c>
    </row>
    <row r="977" spans="1:65" s="13" customFormat="1">
      <c r="B977" s="207"/>
      <c r="C977" s="208"/>
      <c r="D977" s="209" t="s">
        <v>202</v>
      </c>
      <c r="E977" s="210" t="s">
        <v>19</v>
      </c>
      <c r="F977" s="211" t="s">
        <v>4012</v>
      </c>
      <c r="G977" s="208"/>
      <c r="H977" s="210" t="s">
        <v>19</v>
      </c>
      <c r="I977" s="212"/>
      <c r="J977" s="208"/>
      <c r="K977" s="208"/>
      <c r="L977" s="213"/>
      <c r="M977" s="214"/>
      <c r="N977" s="215"/>
      <c r="O977" s="215"/>
      <c r="P977" s="215"/>
      <c r="Q977" s="215"/>
      <c r="R977" s="215"/>
      <c r="S977" s="215"/>
      <c r="T977" s="216"/>
      <c r="AT977" s="217" t="s">
        <v>202</v>
      </c>
      <c r="AU977" s="217" t="s">
        <v>81</v>
      </c>
      <c r="AV977" s="13" t="s">
        <v>79</v>
      </c>
      <c r="AW977" s="13" t="s">
        <v>33</v>
      </c>
      <c r="AX977" s="13" t="s">
        <v>72</v>
      </c>
      <c r="AY977" s="217" t="s">
        <v>193</v>
      </c>
    </row>
    <row r="978" spans="1:65" s="14" customFormat="1">
      <c r="B978" s="218"/>
      <c r="C978" s="219"/>
      <c r="D978" s="209" t="s">
        <v>202</v>
      </c>
      <c r="E978" s="220" t="s">
        <v>19</v>
      </c>
      <c r="F978" s="221" t="s">
        <v>4013</v>
      </c>
      <c r="G978" s="219"/>
      <c r="H978" s="222">
        <v>11.4</v>
      </c>
      <c r="I978" s="223"/>
      <c r="J978" s="219"/>
      <c r="K978" s="219"/>
      <c r="L978" s="224"/>
      <c r="M978" s="225"/>
      <c r="N978" s="226"/>
      <c r="O978" s="226"/>
      <c r="P978" s="226"/>
      <c r="Q978" s="226"/>
      <c r="R978" s="226"/>
      <c r="S978" s="226"/>
      <c r="T978" s="227"/>
      <c r="AT978" s="228" t="s">
        <v>202</v>
      </c>
      <c r="AU978" s="228" t="s">
        <v>81</v>
      </c>
      <c r="AV978" s="14" t="s">
        <v>81</v>
      </c>
      <c r="AW978" s="14" t="s">
        <v>33</v>
      </c>
      <c r="AX978" s="14" t="s">
        <v>72</v>
      </c>
      <c r="AY978" s="228" t="s">
        <v>193</v>
      </c>
    </row>
    <row r="979" spans="1:65" s="14" customFormat="1">
      <c r="B979" s="218"/>
      <c r="C979" s="219"/>
      <c r="D979" s="209" t="s">
        <v>202</v>
      </c>
      <c r="E979" s="220" t="s">
        <v>19</v>
      </c>
      <c r="F979" s="221" t="s">
        <v>4014</v>
      </c>
      <c r="G979" s="219"/>
      <c r="H979" s="222">
        <v>16.8</v>
      </c>
      <c r="I979" s="223"/>
      <c r="J979" s="219"/>
      <c r="K979" s="219"/>
      <c r="L979" s="224"/>
      <c r="M979" s="225"/>
      <c r="N979" s="226"/>
      <c r="O979" s="226"/>
      <c r="P979" s="226"/>
      <c r="Q979" s="226"/>
      <c r="R979" s="226"/>
      <c r="S979" s="226"/>
      <c r="T979" s="227"/>
      <c r="AT979" s="228" t="s">
        <v>202</v>
      </c>
      <c r="AU979" s="228" t="s">
        <v>81</v>
      </c>
      <c r="AV979" s="14" t="s">
        <v>81</v>
      </c>
      <c r="AW979" s="14" t="s">
        <v>33</v>
      </c>
      <c r="AX979" s="14" t="s">
        <v>72</v>
      </c>
      <c r="AY979" s="228" t="s">
        <v>193</v>
      </c>
    </row>
    <row r="980" spans="1:65" s="14" customFormat="1">
      <c r="B980" s="218"/>
      <c r="C980" s="219"/>
      <c r="D980" s="209" t="s">
        <v>202</v>
      </c>
      <c r="E980" s="220" t="s">
        <v>19</v>
      </c>
      <c r="F980" s="221" t="s">
        <v>4015</v>
      </c>
      <c r="G980" s="219"/>
      <c r="H980" s="222">
        <v>14</v>
      </c>
      <c r="I980" s="223"/>
      <c r="J980" s="219"/>
      <c r="K980" s="219"/>
      <c r="L980" s="224"/>
      <c r="M980" s="225"/>
      <c r="N980" s="226"/>
      <c r="O980" s="226"/>
      <c r="P980" s="226"/>
      <c r="Q980" s="226"/>
      <c r="R980" s="226"/>
      <c r="S980" s="226"/>
      <c r="T980" s="227"/>
      <c r="AT980" s="228" t="s">
        <v>202</v>
      </c>
      <c r="AU980" s="228" t="s">
        <v>81</v>
      </c>
      <c r="AV980" s="14" t="s">
        <v>81</v>
      </c>
      <c r="AW980" s="14" t="s">
        <v>33</v>
      </c>
      <c r="AX980" s="14" t="s">
        <v>72</v>
      </c>
      <c r="AY980" s="228" t="s">
        <v>193</v>
      </c>
    </row>
    <row r="981" spans="1:65" s="14" customFormat="1">
      <c r="B981" s="218"/>
      <c r="C981" s="219"/>
      <c r="D981" s="209" t="s">
        <v>202</v>
      </c>
      <c r="E981" s="220" t="s">
        <v>19</v>
      </c>
      <c r="F981" s="221" t="s">
        <v>4016</v>
      </c>
      <c r="G981" s="219"/>
      <c r="H981" s="222">
        <v>14.7</v>
      </c>
      <c r="I981" s="223"/>
      <c r="J981" s="219"/>
      <c r="K981" s="219"/>
      <c r="L981" s="224"/>
      <c r="M981" s="225"/>
      <c r="N981" s="226"/>
      <c r="O981" s="226"/>
      <c r="P981" s="226"/>
      <c r="Q981" s="226"/>
      <c r="R981" s="226"/>
      <c r="S981" s="226"/>
      <c r="T981" s="227"/>
      <c r="AT981" s="228" t="s">
        <v>202</v>
      </c>
      <c r="AU981" s="228" t="s">
        <v>81</v>
      </c>
      <c r="AV981" s="14" t="s">
        <v>81</v>
      </c>
      <c r="AW981" s="14" t="s">
        <v>33</v>
      </c>
      <c r="AX981" s="14" t="s">
        <v>72</v>
      </c>
      <c r="AY981" s="228" t="s">
        <v>193</v>
      </c>
    </row>
    <row r="982" spans="1:65" s="14" customFormat="1">
      <c r="B982" s="218"/>
      <c r="C982" s="219"/>
      <c r="D982" s="209" t="s">
        <v>202</v>
      </c>
      <c r="E982" s="220" t="s">
        <v>19</v>
      </c>
      <c r="F982" s="221" t="s">
        <v>4017</v>
      </c>
      <c r="G982" s="219"/>
      <c r="H982" s="222">
        <v>13.8</v>
      </c>
      <c r="I982" s="223"/>
      <c r="J982" s="219"/>
      <c r="K982" s="219"/>
      <c r="L982" s="224"/>
      <c r="M982" s="225"/>
      <c r="N982" s="226"/>
      <c r="O982" s="226"/>
      <c r="P982" s="226"/>
      <c r="Q982" s="226"/>
      <c r="R982" s="226"/>
      <c r="S982" s="226"/>
      <c r="T982" s="227"/>
      <c r="AT982" s="228" t="s">
        <v>202</v>
      </c>
      <c r="AU982" s="228" t="s">
        <v>81</v>
      </c>
      <c r="AV982" s="14" t="s">
        <v>81</v>
      </c>
      <c r="AW982" s="14" t="s">
        <v>33</v>
      </c>
      <c r="AX982" s="14" t="s">
        <v>72</v>
      </c>
      <c r="AY982" s="228" t="s">
        <v>193</v>
      </c>
    </row>
    <row r="983" spans="1:65" s="14" customFormat="1">
      <c r="B983" s="218"/>
      <c r="C983" s="219"/>
      <c r="D983" s="209" t="s">
        <v>202</v>
      </c>
      <c r="E983" s="220" t="s">
        <v>19</v>
      </c>
      <c r="F983" s="221" t="s">
        <v>4018</v>
      </c>
      <c r="G983" s="219"/>
      <c r="H983" s="222">
        <v>11.3</v>
      </c>
      <c r="I983" s="223"/>
      <c r="J983" s="219"/>
      <c r="K983" s="219"/>
      <c r="L983" s="224"/>
      <c r="M983" s="225"/>
      <c r="N983" s="226"/>
      <c r="O983" s="226"/>
      <c r="P983" s="226"/>
      <c r="Q983" s="226"/>
      <c r="R983" s="226"/>
      <c r="S983" s="226"/>
      <c r="T983" s="227"/>
      <c r="AT983" s="228" t="s">
        <v>202</v>
      </c>
      <c r="AU983" s="228" t="s">
        <v>81</v>
      </c>
      <c r="AV983" s="14" t="s">
        <v>81</v>
      </c>
      <c r="AW983" s="14" t="s">
        <v>33</v>
      </c>
      <c r="AX983" s="14" t="s">
        <v>72</v>
      </c>
      <c r="AY983" s="228" t="s">
        <v>193</v>
      </c>
    </row>
    <row r="984" spans="1:65" s="14" customFormat="1">
      <c r="B984" s="218"/>
      <c r="C984" s="219"/>
      <c r="D984" s="209" t="s">
        <v>202</v>
      </c>
      <c r="E984" s="220" t="s">
        <v>19</v>
      </c>
      <c r="F984" s="221" t="s">
        <v>4019</v>
      </c>
      <c r="G984" s="219"/>
      <c r="H984" s="222">
        <v>7.6</v>
      </c>
      <c r="I984" s="223"/>
      <c r="J984" s="219"/>
      <c r="K984" s="219"/>
      <c r="L984" s="224"/>
      <c r="M984" s="225"/>
      <c r="N984" s="226"/>
      <c r="O984" s="226"/>
      <c r="P984" s="226"/>
      <c r="Q984" s="226"/>
      <c r="R984" s="226"/>
      <c r="S984" s="226"/>
      <c r="T984" s="227"/>
      <c r="AT984" s="228" t="s">
        <v>202</v>
      </c>
      <c r="AU984" s="228" t="s">
        <v>81</v>
      </c>
      <c r="AV984" s="14" t="s">
        <v>81</v>
      </c>
      <c r="AW984" s="14" t="s">
        <v>33</v>
      </c>
      <c r="AX984" s="14" t="s">
        <v>72</v>
      </c>
      <c r="AY984" s="228" t="s">
        <v>193</v>
      </c>
    </row>
    <row r="985" spans="1:65" s="15" customFormat="1">
      <c r="B985" s="229"/>
      <c r="C985" s="230"/>
      <c r="D985" s="209" t="s">
        <v>202</v>
      </c>
      <c r="E985" s="231" t="s">
        <v>19</v>
      </c>
      <c r="F985" s="232" t="s">
        <v>208</v>
      </c>
      <c r="G985" s="230"/>
      <c r="H985" s="233">
        <v>89.6</v>
      </c>
      <c r="I985" s="234"/>
      <c r="J985" s="230"/>
      <c r="K985" s="230"/>
      <c r="L985" s="235"/>
      <c r="M985" s="236"/>
      <c r="N985" s="237"/>
      <c r="O985" s="237"/>
      <c r="P985" s="237"/>
      <c r="Q985" s="237"/>
      <c r="R985" s="237"/>
      <c r="S985" s="237"/>
      <c r="T985" s="238"/>
      <c r="AT985" s="239" t="s">
        <v>202</v>
      </c>
      <c r="AU985" s="239" t="s">
        <v>81</v>
      </c>
      <c r="AV985" s="15" t="s">
        <v>209</v>
      </c>
      <c r="AW985" s="15" t="s">
        <v>33</v>
      </c>
      <c r="AX985" s="15" t="s">
        <v>79</v>
      </c>
      <c r="AY985" s="239" t="s">
        <v>193</v>
      </c>
    </row>
    <row r="986" spans="1:65" s="2" customFormat="1" ht="33" customHeight="1">
      <c r="A986" s="36"/>
      <c r="B986" s="37"/>
      <c r="C986" s="194" t="s">
        <v>1442</v>
      </c>
      <c r="D986" s="194" t="s">
        <v>195</v>
      </c>
      <c r="E986" s="195" t="s">
        <v>1655</v>
      </c>
      <c r="F986" s="196" t="s">
        <v>1656</v>
      </c>
      <c r="G986" s="197" t="s">
        <v>266</v>
      </c>
      <c r="H986" s="198">
        <v>4.9909999999999997</v>
      </c>
      <c r="I986" s="199"/>
      <c r="J986" s="200">
        <f>ROUND(I986*H986,2)</f>
        <v>0</v>
      </c>
      <c r="K986" s="196" t="s">
        <v>199</v>
      </c>
      <c r="L986" s="41"/>
      <c r="M986" s="201" t="s">
        <v>19</v>
      </c>
      <c r="N986" s="202" t="s">
        <v>43</v>
      </c>
      <c r="O986" s="66"/>
      <c r="P986" s="203">
        <f>O986*H986</f>
        <v>0</v>
      </c>
      <c r="Q986" s="203">
        <v>0</v>
      </c>
      <c r="R986" s="203">
        <f>Q986*H986</f>
        <v>0</v>
      </c>
      <c r="S986" s="203">
        <v>0</v>
      </c>
      <c r="T986" s="204">
        <f>S986*H986</f>
        <v>0</v>
      </c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R986" s="205" t="s">
        <v>302</v>
      </c>
      <c r="AT986" s="205" t="s">
        <v>195</v>
      </c>
      <c r="AU986" s="205" t="s">
        <v>81</v>
      </c>
      <c r="AY986" s="19" t="s">
        <v>193</v>
      </c>
      <c r="BE986" s="206">
        <f>IF(N986="základní",J986,0)</f>
        <v>0</v>
      </c>
      <c r="BF986" s="206">
        <f>IF(N986="snížená",J986,0)</f>
        <v>0</v>
      </c>
      <c r="BG986" s="206">
        <f>IF(N986="zákl. přenesená",J986,0)</f>
        <v>0</v>
      </c>
      <c r="BH986" s="206">
        <f>IF(N986="sníž. přenesená",J986,0)</f>
        <v>0</v>
      </c>
      <c r="BI986" s="206">
        <f>IF(N986="nulová",J986,0)</f>
        <v>0</v>
      </c>
      <c r="BJ986" s="19" t="s">
        <v>79</v>
      </c>
      <c r="BK986" s="206">
        <f>ROUND(I986*H986,2)</f>
        <v>0</v>
      </c>
      <c r="BL986" s="19" t="s">
        <v>302</v>
      </c>
      <c r="BM986" s="205" t="s">
        <v>1657</v>
      </c>
    </row>
    <row r="987" spans="1:65" s="12" customFormat="1" ht="22.9" customHeight="1">
      <c r="B987" s="178"/>
      <c r="C987" s="179"/>
      <c r="D987" s="180" t="s">
        <v>71</v>
      </c>
      <c r="E987" s="192" t="s">
        <v>1658</v>
      </c>
      <c r="F987" s="192" t="s">
        <v>1659</v>
      </c>
      <c r="G987" s="179"/>
      <c r="H987" s="179"/>
      <c r="I987" s="182"/>
      <c r="J987" s="193">
        <f>BK987</f>
        <v>0</v>
      </c>
      <c r="K987" s="179"/>
      <c r="L987" s="184"/>
      <c r="M987" s="185"/>
      <c r="N987" s="186"/>
      <c r="O987" s="186"/>
      <c r="P987" s="187">
        <f>SUM(P988:P1009)</f>
        <v>0</v>
      </c>
      <c r="Q987" s="186"/>
      <c r="R987" s="187">
        <f>SUM(R988:R1009)</f>
        <v>0.38009799999999999</v>
      </c>
      <c r="S987" s="186"/>
      <c r="T987" s="188">
        <f>SUM(T988:T1009)</f>
        <v>0</v>
      </c>
      <c r="AR987" s="189" t="s">
        <v>81</v>
      </c>
      <c r="AT987" s="190" t="s">
        <v>71</v>
      </c>
      <c r="AU987" s="190" t="s">
        <v>79</v>
      </c>
      <c r="AY987" s="189" t="s">
        <v>193</v>
      </c>
      <c r="BK987" s="191">
        <f>SUM(BK988:BK1009)</f>
        <v>0</v>
      </c>
    </row>
    <row r="988" spans="1:65" s="2" customFormat="1" ht="21.75" customHeight="1">
      <c r="A988" s="36"/>
      <c r="B988" s="37"/>
      <c r="C988" s="194" t="s">
        <v>1446</v>
      </c>
      <c r="D988" s="194" t="s">
        <v>195</v>
      </c>
      <c r="E988" s="195" t="s">
        <v>1661</v>
      </c>
      <c r="F988" s="196" t="s">
        <v>1662</v>
      </c>
      <c r="G988" s="197" t="s">
        <v>391</v>
      </c>
      <c r="H988" s="198">
        <v>42.2</v>
      </c>
      <c r="I988" s="199"/>
      <c r="J988" s="200">
        <f>ROUND(I988*H988,2)</f>
        <v>0</v>
      </c>
      <c r="K988" s="196" t="s">
        <v>199</v>
      </c>
      <c r="L988" s="41"/>
      <c r="M988" s="201" t="s">
        <v>19</v>
      </c>
      <c r="N988" s="202" t="s">
        <v>43</v>
      </c>
      <c r="O988" s="66"/>
      <c r="P988" s="203">
        <f>O988*H988</f>
        <v>0</v>
      </c>
      <c r="Q988" s="203">
        <v>1.8500000000000001E-3</v>
      </c>
      <c r="R988" s="203">
        <f>Q988*H988</f>
        <v>7.8070000000000014E-2</v>
      </c>
      <c r="S988" s="203">
        <v>0</v>
      </c>
      <c r="T988" s="204">
        <f>S988*H988</f>
        <v>0</v>
      </c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R988" s="205" t="s">
        <v>302</v>
      </c>
      <c r="AT988" s="205" t="s">
        <v>195</v>
      </c>
      <c r="AU988" s="205" t="s">
        <v>81</v>
      </c>
      <c r="AY988" s="19" t="s">
        <v>193</v>
      </c>
      <c r="BE988" s="206">
        <f>IF(N988="základní",J988,0)</f>
        <v>0</v>
      </c>
      <c r="BF988" s="206">
        <f>IF(N988="snížená",J988,0)</f>
        <v>0</v>
      </c>
      <c r="BG988" s="206">
        <f>IF(N988="zákl. přenesená",J988,0)</f>
        <v>0</v>
      </c>
      <c r="BH988" s="206">
        <f>IF(N988="sníž. přenesená",J988,0)</f>
        <v>0</v>
      </c>
      <c r="BI988" s="206">
        <f>IF(N988="nulová",J988,0)</f>
        <v>0</v>
      </c>
      <c r="BJ988" s="19" t="s">
        <v>79</v>
      </c>
      <c r="BK988" s="206">
        <f>ROUND(I988*H988,2)</f>
        <v>0</v>
      </c>
      <c r="BL988" s="19" t="s">
        <v>302</v>
      </c>
      <c r="BM988" s="205" t="s">
        <v>1663</v>
      </c>
    </row>
    <row r="989" spans="1:65" s="13" customFormat="1">
      <c r="B989" s="207"/>
      <c r="C989" s="208"/>
      <c r="D989" s="209" t="s">
        <v>202</v>
      </c>
      <c r="E989" s="210" t="s">
        <v>19</v>
      </c>
      <c r="F989" s="211" t="s">
        <v>1664</v>
      </c>
      <c r="G989" s="208"/>
      <c r="H989" s="210" t="s">
        <v>19</v>
      </c>
      <c r="I989" s="212"/>
      <c r="J989" s="208"/>
      <c r="K989" s="208"/>
      <c r="L989" s="213"/>
      <c r="M989" s="214"/>
      <c r="N989" s="215"/>
      <c r="O989" s="215"/>
      <c r="P989" s="215"/>
      <c r="Q989" s="215"/>
      <c r="R989" s="215"/>
      <c r="S989" s="215"/>
      <c r="T989" s="216"/>
      <c r="AT989" s="217" t="s">
        <v>202</v>
      </c>
      <c r="AU989" s="217" t="s">
        <v>81</v>
      </c>
      <c r="AV989" s="13" t="s">
        <v>79</v>
      </c>
      <c r="AW989" s="13" t="s">
        <v>33</v>
      </c>
      <c r="AX989" s="13" t="s">
        <v>72</v>
      </c>
      <c r="AY989" s="217" t="s">
        <v>193</v>
      </c>
    </row>
    <row r="990" spans="1:65" s="14" customFormat="1">
      <c r="B990" s="218"/>
      <c r="C990" s="219"/>
      <c r="D990" s="209" t="s">
        <v>202</v>
      </c>
      <c r="E990" s="220" t="s">
        <v>19</v>
      </c>
      <c r="F990" s="221" t="s">
        <v>4020</v>
      </c>
      <c r="G990" s="219"/>
      <c r="H990" s="222">
        <v>42.2</v>
      </c>
      <c r="I990" s="223"/>
      <c r="J990" s="219"/>
      <c r="K990" s="219"/>
      <c r="L990" s="224"/>
      <c r="M990" s="225"/>
      <c r="N990" s="226"/>
      <c r="O990" s="226"/>
      <c r="P990" s="226"/>
      <c r="Q990" s="226"/>
      <c r="R990" s="226"/>
      <c r="S990" s="226"/>
      <c r="T990" s="227"/>
      <c r="AT990" s="228" t="s">
        <v>202</v>
      </c>
      <c r="AU990" s="228" t="s">
        <v>81</v>
      </c>
      <c r="AV990" s="14" t="s">
        <v>81</v>
      </c>
      <c r="AW990" s="14" t="s">
        <v>33</v>
      </c>
      <c r="AX990" s="14" t="s">
        <v>72</v>
      </c>
      <c r="AY990" s="228" t="s">
        <v>193</v>
      </c>
    </row>
    <row r="991" spans="1:65" s="15" customFormat="1">
      <c r="B991" s="229"/>
      <c r="C991" s="230"/>
      <c r="D991" s="209" t="s">
        <v>202</v>
      </c>
      <c r="E991" s="231" t="s">
        <v>19</v>
      </c>
      <c r="F991" s="232" t="s">
        <v>208</v>
      </c>
      <c r="G991" s="230"/>
      <c r="H991" s="233">
        <v>42.2</v>
      </c>
      <c r="I991" s="234"/>
      <c r="J991" s="230"/>
      <c r="K991" s="230"/>
      <c r="L991" s="235"/>
      <c r="M991" s="236"/>
      <c r="N991" s="237"/>
      <c r="O991" s="237"/>
      <c r="P991" s="237"/>
      <c r="Q991" s="237"/>
      <c r="R991" s="237"/>
      <c r="S991" s="237"/>
      <c r="T991" s="238"/>
      <c r="AT991" s="239" t="s">
        <v>202</v>
      </c>
      <c r="AU991" s="239" t="s">
        <v>81</v>
      </c>
      <c r="AV991" s="15" t="s">
        <v>209</v>
      </c>
      <c r="AW991" s="15" t="s">
        <v>33</v>
      </c>
      <c r="AX991" s="15" t="s">
        <v>79</v>
      </c>
      <c r="AY991" s="239" t="s">
        <v>193</v>
      </c>
    </row>
    <row r="992" spans="1:65" s="2" customFormat="1" ht="21.75" customHeight="1">
      <c r="A992" s="36"/>
      <c r="B992" s="37"/>
      <c r="C992" s="194" t="s">
        <v>1452</v>
      </c>
      <c r="D992" s="194" t="s">
        <v>195</v>
      </c>
      <c r="E992" s="195" t="s">
        <v>1667</v>
      </c>
      <c r="F992" s="196" t="s">
        <v>1668</v>
      </c>
      <c r="G992" s="197" t="s">
        <v>391</v>
      </c>
      <c r="H992" s="198">
        <v>42.2</v>
      </c>
      <c r="I992" s="199"/>
      <c r="J992" s="200">
        <f>ROUND(I992*H992,2)</f>
        <v>0</v>
      </c>
      <c r="K992" s="196" t="s">
        <v>199</v>
      </c>
      <c r="L992" s="41"/>
      <c r="M992" s="201" t="s">
        <v>19</v>
      </c>
      <c r="N992" s="202" t="s">
        <v>43</v>
      </c>
      <c r="O992" s="66"/>
      <c r="P992" s="203">
        <f>O992*H992</f>
        <v>0</v>
      </c>
      <c r="Q992" s="203">
        <v>3.5799999999999998E-3</v>
      </c>
      <c r="R992" s="203">
        <f>Q992*H992</f>
        <v>0.15107600000000002</v>
      </c>
      <c r="S992" s="203">
        <v>0</v>
      </c>
      <c r="T992" s="204">
        <f>S992*H992</f>
        <v>0</v>
      </c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R992" s="205" t="s">
        <v>302</v>
      </c>
      <c r="AT992" s="205" t="s">
        <v>195</v>
      </c>
      <c r="AU992" s="205" t="s">
        <v>81</v>
      </c>
      <c r="AY992" s="19" t="s">
        <v>193</v>
      </c>
      <c r="BE992" s="206">
        <f>IF(N992="základní",J992,0)</f>
        <v>0</v>
      </c>
      <c r="BF992" s="206">
        <f>IF(N992="snížená",J992,0)</f>
        <v>0</v>
      </c>
      <c r="BG992" s="206">
        <f>IF(N992="zákl. přenesená",J992,0)</f>
        <v>0</v>
      </c>
      <c r="BH992" s="206">
        <f>IF(N992="sníž. přenesená",J992,0)</f>
        <v>0</v>
      </c>
      <c r="BI992" s="206">
        <f>IF(N992="nulová",J992,0)</f>
        <v>0</v>
      </c>
      <c r="BJ992" s="19" t="s">
        <v>79</v>
      </c>
      <c r="BK992" s="206">
        <f>ROUND(I992*H992,2)</f>
        <v>0</v>
      </c>
      <c r="BL992" s="19" t="s">
        <v>302</v>
      </c>
      <c r="BM992" s="205" t="s">
        <v>1669</v>
      </c>
    </row>
    <row r="993" spans="1:65" s="14" customFormat="1">
      <c r="B993" s="218"/>
      <c r="C993" s="219"/>
      <c r="D993" s="209" t="s">
        <v>202</v>
      </c>
      <c r="E993" s="220" t="s">
        <v>19</v>
      </c>
      <c r="F993" s="221" t="s">
        <v>4020</v>
      </c>
      <c r="G993" s="219"/>
      <c r="H993" s="222">
        <v>42.2</v>
      </c>
      <c r="I993" s="223"/>
      <c r="J993" s="219"/>
      <c r="K993" s="219"/>
      <c r="L993" s="224"/>
      <c r="M993" s="225"/>
      <c r="N993" s="226"/>
      <c r="O993" s="226"/>
      <c r="P993" s="226"/>
      <c r="Q993" s="226"/>
      <c r="R993" s="226"/>
      <c r="S993" s="226"/>
      <c r="T993" s="227"/>
      <c r="AT993" s="228" t="s">
        <v>202</v>
      </c>
      <c r="AU993" s="228" t="s">
        <v>81</v>
      </c>
      <c r="AV993" s="14" t="s">
        <v>81</v>
      </c>
      <c r="AW993" s="14" t="s">
        <v>33</v>
      </c>
      <c r="AX993" s="14" t="s">
        <v>72</v>
      </c>
      <c r="AY993" s="228" t="s">
        <v>193</v>
      </c>
    </row>
    <row r="994" spans="1:65" s="15" customFormat="1">
      <c r="B994" s="229"/>
      <c r="C994" s="230"/>
      <c r="D994" s="209" t="s">
        <v>202</v>
      </c>
      <c r="E994" s="231" t="s">
        <v>19</v>
      </c>
      <c r="F994" s="232" t="s">
        <v>208</v>
      </c>
      <c r="G994" s="230"/>
      <c r="H994" s="233">
        <v>42.2</v>
      </c>
      <c r="I994" s="234"/>
      <c r="J994" s="230"/>
      <c r="K994" s="230"/>
      <c r="L994" s="235"/>
      <c r="M994" s="236"/>
      <c r="N994" s="237"/>
      <c r="O994" s="237"/>
      <c r="P994" s="237"/>
      <c r="Q994" s="237"/>
      <c r="R994" s="237"/>
      <c r="S994" s="237"/>
      <c r="T994" s="238"/>
      <c r="AT994" s="239" t="s">
        <v>202</v>
      </c>
      <c r="AU994" s="239" t="s">
        <v>81</v>
      </c>
      <c r="AV994" s="15" t="s">
        <v>209</v>
      </c>
      <c r="AW994" s="15" t="s">
        <v>33</v>
      </c>
      <c r="AX994" s="15" t="s">
        <v>79</v>
      </c>
      <c r="AY994" s="239" t="s">
        <v>193</v>
      </c>
    </row>
    <row r="995" spans="1:65" s="2" customFormat="1" ht="21.75" customHeight="1">
      <c r="A995" s="36"/>
      <c r="B995" s="37"/>
      <c r="C995" s="194" t="s">
        <v>1456</v>
      </c>
      <c r="D995" s="194" t="s">
        <v>195</v>
      </c>
      <c r="E995" s="195" t="s">
        <v>1676</v>
      </c>
      <c r="F995" s="196" t="s">
        <v>1677</v>
      </c>
      <c r="G995" s="197" t="s">
        <v>391</v>
      </c>
      <c r="H995" s="198">
        <v>16.100000000000001</v>
      </c>
      <c r="I995" s="199"/>
      <c r="J995" s="200">
        <f>ROUND(I995*H995,2)</f>
        <v>0</v>
      </c>
      <c r="K995" s="196" t="s">
        <v>199</v>
      </c>
      <c r="L995" s="41"/>
      <c r="M995" s="201" t="s">
        <v>19</v>
      </c>
      <c r="N995" s="202" t="s">
        <v>43</v>
      </c>
      <c r="O995" s="66"/>
      <c r="P995" s="203">
        <f>O995*H995</f>
        <v>0</v>
      </c>
      <c r="Q995" s="203">
        <v>2.2200000000000002E-3</v>
      </c>
      <c r="R995" s="203">
        <f>Q995*H995</f>
        <v>3.5742000000000003E-2</v>
      </c>
      <c r="S995" s="203">
        <v>0</v>
      </c>
      <c r="T995" s="204">
        <f>S995*H995</f>
        <v>0</v>
      </c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R995" s="205" t="s">
        <v>302</v>
      </c>
      <c r="AT995" s="205" t="s">
        <v>195</v>
      </c>
      <c r="AU995" s="205" t="s">
        <v>81</v>
      </c>
      <c r="AY995" s="19" t="s">
        <v>193</v>
      </c>
      <c r="BE995" s="206">
        <f>IF(N995="základní",J995,0)</f>
        <v>0</v>
      </c>
      <c r="BF995" s="206">
        <f>IF(N995="snížená",J995,0)</f>
        <v>0</v>
      </c>
      <c r="BG995" s="206">
        <f>IF(N995="zákl. přenesená",J995,0)</f>
        <v>0</v>
      </c>
      <c r="BH995" s="206">
        <f>IF(N995="sníž. přenesená",J995,0)</f>
        <v>0</v>
      </c>
      <c r="BI995" s="206">
        <f>IF(N995="nulová",J995,0)</f>
        <v>0</v>
      </c>
      <c r="BJ995" s="19" t="s">
        <v>79</v>
      </c>
      <c r="BK995" s="206">
        <f>ROUND(I995*H995,2)</f>
        <v>0</v>
      </c>
      <c r="BL995" s="19" t="s">
        <v>302</v>
      </c>
      <c r="BM995" s="205" t="s">
        <v>1678</v>
      </c>
    </row>
    <row r="996" spans="1:65" s="14" customFormat="1">
      <c r="B996" s="218"/>
      <c r="C996" s="219"/>
      <c r="D996" s="209" t="s">
        <v>202</v>
      </c>
      <c r="E996" s="220" t="s">
        <v>19</v>
      </c>
      <c r="F996" s="221" t="s">
        <v>4021</v>
      </c>
      <c r="G996" s="219"/>
      <c r="H996" s="222">
        <v>5.25</v>
      </c>
      <c r="I996" s="223"/>
      <c r="J996" s="219"/>
      <c r="K996" s="219"/>
      <c r="L996" s="224"/>
      <c r="M996" s="225"/>
      <c r="N996" s="226"/>
      <c r="O996" s="226"/>
      <c r="P996" s="226"/>
      <c r="Q996" s="226"/>
      <c r="R996" s="226"/>
      <c r="S996" s="226"/>
      <c r="T996" s="227"/>
      <c r="AT996" s="228" t="s">
        <v>202</v>
      </c>
      <c r="AU996" s="228" t="s">
        <v>81</v>
      </c>
      <c r="AV996" s="14" t="s">
        <v>81</v>
      </c>
      <c r="AW996" s="14" t="s">
        <v>33</v>
      </c>
      <c r="AX996" s="14" t="s">
        <v>72</v>
      </c>
      <c r="AY996" s="228" t="s">
        <v>193</v>
      </c>
    </row>
    <row r="997" spans="1:65" s="14" customFormat="1">
      <c r="B997" s="218"/>
      <c r="C997" s="219"/>
      <c r="D997" s="209" t="s">
        <v>202</v>
      </c>
      <c r="E997" s="220" t="s">
        <v>19</v>
      </c>
      <c r="F997" s="221" t="s">
        <v>4022</v>
      </c>
      <c r="G997" s="219"/>
      <c r="H997" s="222">
        <v>10.85</v>
      </c>
      <c r="I997" s="223"/>
      <c r="J997" s="219"/>
      <c r="K997" s="219"/>
      <c r="L997" s="224"/>
      <c r="M997" s="225"/>
      <c r="N997" s="226"/>
      <c r="O997" s="226"/>
      <c r="P997" s="226"/>
      <c r="Q997" s="226"/>
      <c r="R997" s="226"/>
      <c r="S997" s="226"/>
      <c r="T997" s="227"/>
      <c r="AT997" s="228" t="s">
        <v>202</v>
      </c>
      <c r="AU997" s="228" t="s">
        <v>81</v>
      </c>
      <c r="AV997" s="14" t="s">
        <v>81</v>
      </c>
      <c r="AW997" s="14" t="s">
        <v>33</v>
      </c>
      <c r="AX997" s="14" t="s">
        <v>72</v>
      </c>
      <c r="AY997" s="228" t="s">
        <v>193</v>
      </c>
    </row>
    <row r="998" spans="1:65" s="15" customFormat="1">
      <c r="B998" s="229"/>
      <c r="C998" s="230"/>
      <c r="D998" s="209" t="s">
        <v>202</v>
      </c>
      <c r="E998" s="231" t="s">
        <v>19</v>
      </c>
      <c r="F998" s="232" t="s">
        <v>208</v>
      </c>
      <c r="G998" s="230"/>
      <c r="H998" s="233">
        <v>16.100000000000001</v>
      </c>
      <c r="I998" s="234"/>
      <c r="J998" s="230"/>
      <c r="K998" s="230"/>
      <c r="L998" s="235"/>
      <c r="M998" s="236"/>
      <c r="N998" s="237"/>
      <c r="O998" s="237"/>
      <c r="P998" s="237"/>
      <c r="Q998" s="237"/>
      <c r="R998" s="237"/>
      <c r="S998" s="237"/>
      <c r="T998" s="238"/>
      <c r="AT998" s="239" t="s">
        <v>202</v>
      </c>
      <c r="AU998" s="239" t="s">
        <v>81</v>
      </c>
      <c r="AV998" s="15" t="s">
        <v>209</v>
      </c>
      <c r="AW998" s="15" t="s">
        <v>33</v>
      </c>
      <c r="AX998" s="15" t="s">
        <v>79</v>
      </c>
      <c r="AY998" s="239" t="s">
        <v>193</v>
      </c>
    </row>
    <row r="999" spans="1:65" s="2" customFormat="1" ht="16.5" customHeight="1">
      <c r="A999" s="36"/>
      <c r="B999" s="37"/>
      <c r="C999" s="194" t="s">
        <v>1461</v>
      </c>
      <c r="D999" s="194" t="s">
        <v>195</v>
      </c>
      <c r="E999" s="195" t="s">
        <v>1682</v>
      </c>
      <c r="F999" s="196" t="s">
        <v>1683</v>
      </c>
      <c r="G999" s="197" t="s">
        <v>305</v>
      </c>
      <c r="H999" s="198">
        <v>1</v>
      </c>
      <c r="I999" s="199"/>
      <c r="J999" s="200">
        <f>ROUND(I999*H999,2)</f>
        <v>0</v>
      </c>
      <c r="K999" s="196" t="s">
        <v>199</v>
      </c>
      <c r="L999" s="41"/>
      <c r="M999" s="201" t="s">
        <v>19</v>
      </c>
      <c r="N999" s="202" t="s">
        <v>43</v>
      </c>
      <c r="O999" s="66"/>
      <c r="P999" s="203">
        <f>O999*H999</f>
        <v>0</v>
      </c>
      <c r="Q999" s="203">
        <v>5.8100000000000001E-3</v>
      </c>
      <c r="R999" s="203">
        <f>Q999*H999</f>
        <v>5.8100000000000001E-3</v>
      </c>
      <c r="S999" s="203">
        <v>0</v>
      </c>
      <c r="T999" s="204">
        <f>S999*H999</f>
        <v>0</v>
      </c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R999" s="205" t="s">
        <v>302</v>
      </c>
      <c r="AT999" s="205" t="s">
        <v>195</v>
      </c>
      <c r="AU999" s="205" t="s">
        <v>81</v>
      </c>
      <c r="AY999" s="19" t="s">
        <v>193</v>
      </c>
      <c r="BE999" s="206">
        <f>IF(N999="základní",J999,0)</f>
        <v>0</v>
      </c>
      <c r="BF999" s="206">
        <f>IF(N999="snížená",J999,0)</f>
        <v>0</v>
      </c>
      <c r="BG999" s="206">
        <f>IF(N999="zákl. přenesená",J999,0)</f>
        <v>0</v>
      </c>
      <c r="BH999" s="206">
        <f>IF(N999="sníž. přenesená",J999,0)</f>
        <v>0</v>
      </c>
      <c r="BI999" s="206">
        <f>IF(N999="nulová",J999,0)</f>
        <v>0</v>
      </c>
      <c r="BJ999" s="19" t="s">
        <v>79</v>
      </c>
      <c r="BK999" s="206">
        <f>ROUND(I999*H999,2)</f>
        <v>0</v>
      </c>
      <c r="BL999" s="19" t="s">
        <v>302</v>
      </c>
      <c r="BM999" s="205" t="s">
        <v>1684</v>
      </c>
    </row>
    <row r="1000" spans="1:65" s="14" customFormat="1">
      <c r="B1000" s="218"/>
      <c r="C1000" s="219"/>
      <c r="D1000" s="209" t="s">
        <v>202</v>
      </c>
      <c r="E1000" s="220" t="s">
        <v>19</v>
      </c>
      <c r="F1000" s="221" t="s">
        <v>4023</v>
      </c>
      <c r="G1000" s="219"/>
      <c r="H1000" s="222">
        <v>1</v>
      </c>
      <c r="I1000" s="223"/>
      <c r="J1000" s="219"/>
      <c r="K1000" s="219"/>
      <c r="L1000" s="224"/>
      <c r="M1000" s="225"/>
      <c r="N1000" s="226"/>
      <c r="O1000" s="226"/>
      <c r="P1000" s="226"/>
      <c r="Q1000" s="226"/>
      <c r="R1000" s="226"/>
      <c r="S1000" s="226"/>
      <c r="T1000" s="227"/>
      <c r="AT1000" s="228" t="s">
        <v>202</v>
      </c>
      <c r="AU1000" s="228" t="s">
        <v>81</v>
      </c>
      <c r="AV1000" s="14" t="s">
        <v>81</v>
      </c>
      <c r="AW1000" s="14" t="s">
        <v>33</v>
      </c>
      <c r="AX1000" s="14" t="s">
        <v>72</v>
      </c>
      <c r="AY1000" s="228" t="s">
        <v>193</v>
      </c>
    </row>
    <row r="1001" spans="1:65" s="15" customFormat="1">
      <c r="B1001" s="229"/>
      <c r="C1001" s="230"/>
      <c r="D1001" s="209" t="s">
        <v>202</v>
      </c>
      <c r="E1001" s="231" t="s">
        <v>19</v>
      </c>
      <c r="F1001" s="232" t="s">
        <v>208</v>
      </c>
      <c r="G1001" s="230"/>
      <c r="H1001" s="233">
        <v>1</v>
      </c>
      <c r="I1001" s="234"/>
      <c r="J1001" s="230"/>
      <c r="K1001" s="230"/>
      <c r="L1001" s="235"/>
      <c r="M1001" s="236"/>
      <c r="N1001" s="237"/>
      <c r="O1001" s="237"/>
      <c r="P1001" s="237"/>
      <c r="Q1001" s="237"/>
      <c r="R1001" s="237"/>
      <c r="S1001" s="237"/>
      <c r="T1001" s="238"/>
      <c r="AT1001" s="239" t="s">
        <v>202</v>
      </c>
      <c r="AU1001" s="239" t="s">
        <v>81</v>
      </c>
      <c r="AV1001" s="15" t="s">
        <v>209</v>
      </c>
      <c r="AW1001" s="15" t="s">
        <v>33</v>
      </c>
      <c r="AX1001" s="15" t="s">
        <v>79</v>
      </c>
      <c r="AY1001" s="239" t="s">
        <v>193</v>
      </c>
    </row>
    <row r="1002" spans="1:65" s="2" customFormat="1" ht="16.5" customHeight="1">
      <c r="A1002" s="36"/>
      <c r="B1002" s="37"/>
      <c r="C1002" s="194" t="s">
        <v>1465</v>
      </c>
      <c r="D1002" s="194" t="s">
        <v>195</v>
      </c>
      <c r="E1002" s="195" t="s">
        <v>1687</v>
      </c>
      <c r="F1002" s="196" t="s">
        <v>1688</v>
      </c>
      <c r="G1002" s="197" t="s">
        <v>391</v>
      </c>
      <c r="H1002" s="198">
        <v>44</v>
      </c>
      <c r="I1002" s="199"/>
      <c r="J1002" s="200">
        <f>ROUND(I1002*H1002,2)</f>
        <v>0</v>
      </c>
      <c r="K1002" s="196" t="s">
        <v>199</v>
      </c>
      <c r="L1002" s="41"/>
      <c r="M1002" s="201" t="s">
        <v>19</v>
      </c>
      <c r="N1002" s="202" t="s">
        <v>43</v>
      </c>
      <c r="O1002" s="66"/>
      <c r="P1002" s="203">
        <f>O1002*H1002</f>
        <v>0</v>
      </c>
      <c r="Q1002" s="203">
        <v>1.6900000000000001E-3</v>
      </c>
      <c r="R1002" s="203">
        <f>Q1002*H1002</f>
        <v>7.4360000000000009E-2</v>
      </c>
      <c r="S1002" s="203">
        <v>0</v>
      </c>
      <c r="T1002" s="204">
        <f>S1002*H1002</f>
        <v>0</v>
      </c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R1002" s="205" t="s">
        <v>302</v>
      </c>
      <c r="AT1002" s="205" t="s">
        <v>195</v>
      </c>
      <c r="AU1002" s="205" t="s">
        <v>81</v>
      </c>
      <c r="AY1002" s="19" t="s">
        <v>193</v>
      </c>
      <c r="BE1002" s="206">
        <f>IF(N1002="základní",J1002,0)</f>
        <v>0</v>
      </c>
      <c r="BF1002" s="206">
        <f>IF(N1002="snížená",J1002,0)</f>
        <v>0</v>
      </c>
      <c r="BG1002" s="206">
        <f>IF(N1002="zákl. přenesená",J1002,0)</f>
        <v>0</v>
      </c>
      <c r="BH1002" s="206">
        <f>IF(N1002="sníž. přenesená",J1002,0)</f>
        <v>0</v>
      </c>
      <c r="BI1002" s="206">
        <f>IF(N1002="nulová",J1002,0)</f>
        <v>0</v>
      </c>
      <c r="BJ1002" s="19" t="s">
        <v>79</v>
      </c>
      <c r="BK1002" s="206">
        <f>ROUND(I1002*H1002,2)</f>
        <v>0</v>
      </c>
      <c r="BL1002" s="19" t="s">
        <v>302</v>
      </c>
      <c r="BM1002" s="205" t="s">
        <v>1689</v>
      </c>
    </row>
    <row r="1003" spans="1:65" s="14" customFormat="1">
      <c r="B1003" s="218"/>
      <c r="C1003" s="219"/>
      <c r="D1003" s="209" t="s">
        <v>202</v>
      </c>
      <c r="E1003" s="220" t="s">
        <v>19</v>
      </c>
      <c r="F1003" s="221" t="s">
        <v>4024</v>
      </c>
      <c r="G1003" s="219"/>
      <c r="H1003" s="222">
        <v>44</v>
      </c>
      <c r="I1003" s="223"/>
      <c r="J1003" s="219"/>
      <c r="K1003" s="219"/>
      <c r="L1003" s="224"/>
      <c r="M1003" s="225"/>
      <c r="N1003" s="226"/>
      <c r="O1003" s="226"/>
      <c r="P1003" s="226"/>
      <c r="Q1003" s="226"/>
      <c r="R1003" s="226"/>
      <c r="S1003" s="226"/>
      <c r="T1003" s="227"/>
      <c r="AT1003" s="228" t="s">
        <v>202</v>
      </c>
      <c r="AU1003" s="228" t="s">
        <v>81</v>
      </c>
      <c r="AV1003" s="14" t="s">
        <v>81</v>
      </c>
      <c r="AW1003" s="14" t="s">
        <v>33</v>
      </c>
      <c r="AX1003" s="14" t="s">
        <v>72</v>
      </c>
      <c r="AY1003" s="228" t="s">
        <v>193</v>
      </c>
    </row>
    <row r="1004" spans="1:65" s="15" customFormat="1">
      <c r="B1004" s="229"/>
      <c r="C1004" s="230"/>
      <c r="D1004" s="209" t="s">
        <v>202</v>
      </c>
      <c r="E1004" s="231" t="s">
        <v>19</v>
      </c>
      <c r="F1004" s="232" t="s">
        <v>208</v>
      </c>
      <c r="G1004" s="230"/>
      <c r="H1004" s="233">
        <v>44</v>
      </c>
      <c r="I1004" s="234"/>
      <c r="J1004" s="230"/>
      <c r="K1004" s="230"/>
      <c r="L1004" s="235"/>
      <c r="M1004" s="236"/>
      <c r="N1004" s="237"/>
      <c r="O1004" s="237"/>
      <c r="P1004" s="237"/>
      <c r="Q1004" s="237"/>
      <c r="R1004" s="237"/>
      <c r="S1004" s="237"/>
      <c r="T1004" s="238"/>
      <c r="AT1004" s="239" t="s">
        <v>202</v>
      </c>
      <c r="AU1004" s="239" t="s">
        <v>81</v>
      </c>
      <c r="AV1004" s="15" t="s">
        <v>209</v>
      </c>
      <c r="AW1004" s="15" t="s">
        <v>33</v>
      </c>
      <c r="AX1004" s="15" t="s">
        <v>79</v>
      </c>
      <c r="AY1004" s="239" t="s">
        <v>193</v>
      </c>
    </row>
    <row r="1005" spans="1:65" s="2" customFormat="1" ht="21.75" customHeight="1">
      <c r="A1005" s="36"/>
      <c r="B1005" s="37"/>
      <c r="C1005" s="194" t="s">
        <v>1471</v>
      </c>
      <c r="D1005" s="194" t="s">
        <v>195</v>
      </c>
      <c r="E1005" s="195" t="s">
        <v>1693</v>
      </c>
      <c r="F1005" s="196" t="s">
        <v>4025</v>
      </c>
      <c r="G1005" s="197" t="s">
        <v>402</v>
      </c>
      <c r="H1005" s="198">
        <v>4</v>
      </c>
      <c r="I1005" s="199"/>
      <c r="J1005" s="200">
        <f>ROUND(I1005*H1005,2)</f>
        <v>0</v>
      </c>
      <c r="K1005" s="196" t="s">
        <v>199</v>
      </c>
      <c r="L1005" s="41"/>
      <c r="M1005" s="201" t="s">
        <v>19</v>
      </c>
      <c r="N1005" s="202" t="s">
        <v>43</v>
      </c>
      <c r="O1005" s="66"/>
      <c r="P1005" s="203">
        <f>O1005*H1005</f>
        <v>0</v>
      </c>
      <c r="Q1005" s="203">
        <v>3.6000000000000002E-4</v>
      </c>
      <c r="R1005" s="203">
        <f>Q1005*H1005</f>
        <v>1.4400000000000001E-3</v>
      </c>
      <c r="S1005" s="203">
        <v>0</v>
      </c>
      <c r="T1005" s="204">
        <f>S1005*H1005</f>
        <v>0</v>
      </c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R1005" s="205" t="s">
        <v>302</v>
      </c>
      <c r="AT1005" s="205" t="s">
        <v>195</v>
      </c>
      <c r="AU1005" s="205" t="s">
        <v>81</v>
      </c>
      <c r="AY1005" s="19" t="s">
        <v>193</v>
      </c>
      <c r="BE1005" s="206">
        <f>IF(N1005="základní",J1005,0)</f>
        <v>0</v>
      </c>
      <c r="BF1005" s="206">
        <f>IF(N1005="snížená",J1005,0)</f>
        <v>0</v>
      </c>
      <c r="BG1005" s="206">
        <f>IF(N1005="zákl. přenesená",J1005,0)</f>
        <v>0</v>
      </c>
      <c r="BH1005" s="206">
        <f>IF(N1005="sníž. přenesená",J1005,0)</f>
        <v>0</v>
      </c>
      <c r="BI1005" s="206">
        <f>IF(N1005="nulová",J1005,0)</f>
        <v>0</v>
      </c>
      <c r="BJ1005" s="19" t="s">
        <v>79</v>
      </c>
      <c r="BK1005" s="206">
        <f>ROUND(I1005*H1005,2)</f>
        <v>0</v>
      </c>
      <c r="BL1005" s="19" t="s">
        <v>302</v>
      </c>
      <c r="BM1005" s="205" t="s">
        <v>1695</v>
      </c>
    </row>
    <row r="1006" spans="1:65" s="2" customFormat="1" ht="21.75" customHeight="1">
      <c r="A1006" s="36"/>
      <c r="B1006" s="37"/>
      <c r="C1006" s="194" t="s">
        <v>1478</v>
      </c>
      <c r="D1006" s="194" t="s">
        <v>195</v>
      </c>
      <c r="E1006" s="195" t="s">
        <v>1697</v>
      </c>
      <c r="F1006" s="196" t="s">
        <v>4026</v>
      </c>
      <c r="G1006" s="197" t="s">
        <v>391</v>
      </c>
      <c r="H1006" s="198">
        <v>16</v>
      </c>
      <c r="I1006" s="199"/>
      <c r="J1006" s="200">
        <f>ROUND(I1006*H1006,2)</f>
        <v>0</v>
      </c>
      <c r="K1006" s="196" t="s">
        <v>199</v>
      </c>
      <c r="L1006" s="41"/>
      <c r="M1006" s="201" t="s">
        <v>19</v>
      </c>
      <c r="N1006" s="202" t="s">
        <v>43</v>
      </c>
      <c r="O1006" s="66"/>
      <c r="P1006" s="203">
        <f>O1006*H1006</f>
        <v>0</v>
      </c>
      <c r="Q1006" s="203">
        <v>2.0999999999999999E-3</v>
      </c>
      <c r="R1006" s="203">
        <f>Q1006*H1006</f>
        <v>3.3599999999999998E-2</v>
      </c>
      <c r="S1006" s="203">
        <v>0</v>
      </c>
      <c r="T1006" s="204">
        <f>S1006*H1006</f>
        <v>0</v>
      </c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R1006" s="205" t="s">
        <v>302</v>
      </c>
      <c r="AT1006" s="205" t="s">
        <v>195</v>
      </c>
      <c r="AU1006" s="205" t="s">
        <v>81</v>
      </c>
      <c r="AY1006" s="19" t="s">
        <v>193</v>
      </c>
      <c r="BE1006" s="206">
        <f>IF(N1006="základní",J1006,0)</f>
        <v>0</v>
      </c>
      <c r="BF1006" s="206">
        <f>IF(N1006="snížená",J1006,0)</f>
        <v>0</v>
      </c>
      <c r="BG1006" s="206">
        <f>IF(N1006="zákl. přenesená",J1006,0)</f>
        <v>0</v>
      </c>
      <c r="BH1006" s="206">
        <f>IF(N1006="sníž. přenesená",J1006,0)</f>
        <v>0</v>
      </c>
      <c r="BI1006" s="206">
        <f>IF(N1006="nulová",J1006,0)</f>
        <v>0</v>
      </c>
      <c r="BJ1006" s="19" t="s">
        <v>79</v>
      </c>
      <c r="BK1006" s="206">
        <f>ROUND(I1006*H1006,2)</f>
        <v>0</v>
      </c>
      <c r="BL1006" s="19" t="s">
        <v>302</v>
      </c>
      <c r="BM1006" s="205" t="s">
        <v>1699</v>
      </c>
    </row>
    <row r="1007" spans="1:65" s="14" customFormat="1">
      <c r="B1007" s="218"/>
      <c r="C1007" s="219"/>
      <c r="D1007" s="209" t="s">
        <v>202</v>
      </c>
      <c r="E1007" s="220" t="s">
        <v>19</v>
      </c>
      <c r="F1007" s="221" t="s">
        <v>1700</v>
      </c>
      <c r="G1007" s="219"/>
      <c r="H1007" s="222">
        <v>16</v>
      </c>
      <c r="I1007" s="223"/>
      <c r="J1007" s="219"/>
      <c r="K1007" s="219"/>
      <c r="L1007" s="224"/>
      <c r="M1007" s="225"/>
      <c r="N1007" s="226"/>
      <c r="O1007" s="226"/>
      <c r="P1007" s="226"/>
      <c r="Q1007" s="226"/>
      <c r="R1007" s="226"/>
      <c r="S1007" s="226"/>
      <c r="T1007" s="227"/>
      <c r="AT1007" s="228" t="s">
        <v>202</v>
      </c>
      <c r="AU1007" s="228" t="s">
        <v>81</v>
      </c>
      <c r="AV1007" s="14" t="s">
        <v>81</v>
      </c>
      <c r="AW1007" s="14" t="s">
        <v>33</v>
      </c>
      <c r="AX1007" s="14" t="s">
        <v>72</v>
      </c>
      <c r="AY1007" s="228" t="s">
        <v>193</v>
      </c>
    </row>
    <row r="1008" spans="1:65" s="15" customFormat="1">
      <c r="B1008" s="229"/>
      <c r="C1008" s="230"/>
      <c r="D1008" s="209" t="s">
        <v>202</v>
      </c>
      <c r="E1008" s="231" t="s">
        <v>19</v>
      </c>
      <c r="F1008" s="232" t="s">
        <v>208</v>
      </c>
      <c r="G1008" s="230"/>
      <c r="H1008" s="233">
        <v>16</v>
      </c>
      <c r="I1008" s="234"/>
      <c r="J1008" s="230"/>
      <c r="K1008" s="230"/>
      <c r="L1008" s="235"/>
      <c r="M1008" s="236"/>
      <c r="N1008" s="237"/>
      <c r="O1008" s="237"/>
      <c r="P1008" s="237"/>
      <c r="Q1008" s="237"/>
      <c r="R1008" s="237"/>
      <c r="S1008" s="237"/>
      <c r="T1008" s="238"/>
      <c r="AT1008" s="239" t="s">
        <v>202</v>
      </c>
      <c r="AU1008" s="239" t="s">
        <v>81</v>
      </c>
      <c r="AV1008" s="15" t="s">
        <v>209</v>
      </c>
      <c r="AW1008" s="15" t="s">
        <v>33</v>
      </c>
      <c r="AX1008" s="15" t="s">
        <v>79</v>
      </c>
      <c r="AY1008" s="239" t="s">
        <v>193</v>
      </c>
    </row>
    <row r="1009" spans="1:65" s="2" customFormat="1" ht="21.75" customHeight="1">
      <c r="A1009" s="36"/>
      <c r="B1009" s="37"/>
      <c r="C1009" s="194" t="s">
        <v>1481</v>
      </c>
      <c r="D1009" s="194" t="s">
        <v>195</v>
      </c>
      <c r="E1009" s="195" t="s">
        <v>1703</v>
      </c>
      <c r="F1009" s="196" t="s">
        <v>1704</v>
      </c>
      <c r="G1009" s="197" t="s">
        <v>266</v>
      </c>
      <c r="H1009" s="198">
        <v>0.38</v>
      </c>
      <c r="I1009" s="199"/>
      <c r="J1009" s="200">
        <f>ROUND(I1009*H1009,2)</f>
        <v>0</v>
      </c>
      <c r="K1009" s="196" t="s">
        <v>199</v>
      </c>
      <c r="L1009" s="41"/>
      <c r="M1009" s="201" t="s">
        <v>19</v>
      </c>
      <c r="N1009" s="202" t="s">
        <v>43</v>
      </c>
      <c r="O1009" s="66"/>
      <c r="P1009" s="203">
        <f>O1009*H1009</f>
        <v>0</v>
      </c>
      <c r="Q1009" s="203">
        <v>0</v>
      </c>
      <c r="R1009" s="203">
        <f>Q1009*H1009</f>
        <v>0</v>
      </c>
      <c r="S1009" s="203">
        <v>0</v>
      </c>
      <c r="T1009" s="204">
        <f>S1009*H1009</f>
        <v>0</v>
      </c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R1009" s="205" t="s">
        <v>302</v>
      </c>
      <c r="AT1009" s="205" t="s">
        <v>195</v>
      </c>
      <c r="AU1009" s="205" t="s">
        <v>81</v>
      </c>
      <c r="AY1009" s="19" t="s">
        <v>193</v>
      </c>
      <c r="BE1009" s="206">
        <f>IF(N1009="základní",J1009,0)</f>
        <v>0</v>
      </c>
      <c r="BF1009" s="206">
        <f>IF(N1009="snížená",J1009,0)</f>
        <v>0</v>
      </c>
      <c r="BG1009" s="206">
        <f>IF(N1009="zákl. přenesená",J1009,0)</f>
        <v>0</v>
      </c>
      <c r="BH1009" s="206">
        <f>IF(N1009="sníž. přenesená",J1009,0)</f>
        <v>0</v>
      </c>
      <c r="BI1009" s="206">
        <f>IF(N1009="nulová",J1009,0)</f>
        <v>0</v>
      </c>
      <c r="BJ1009" s="19" t="s">
        <v>79</v>
      </c>
      <c r="BK1009" s="206">
        <f>ROUND(I1009*H1009,2)</f>
        <v>0</v>
      </c>
      <c r="BL1009" s="19" t="s">
        <v>302</v>
      </c>
      <c r="BM1009" s="205" t="s">
        <v>1705</v>
      </c>
    </row>
    <row r="1010" spans="1:65" s="12" customFormat="1" ht="22.9" customHeight="1">
      <c r="B1010" s="178"/>
      <c r="C1010" s="179"/>
      <c r="D1010" s="180" t="s">
        <v>71</v>
      </c>
      <c r="E1010" s="192" t="s">
        <v>1706</v>
      </c>
      <c r="F1010" s="192" t="s">
        <v>4027</v>
      </c>
      <c r="G1010" s="179"/>
      <c r="H1010" s="179"/>
      <c r="I1010" s="182"/>
      <c r="J1010" s="193">
        <f>BK1010</f>
        <v>0</v>
      </c>
      <c r="K1010" s="179"/>
      <c r="L1010" s="184"/>
      <c r="M1010" s="185"/>
      <c r="N1010" s="186"/>
      <c r="O1010" s="186"/>
      <c r="P1010" s="187">
        <f>SUM(P1011:P1075)</f>
        <v>0</v>
      </c>
      <c r="Q1010" s="186"/>
      <c r="R1010" s="187">
        <f>SUM(R1011:R1075)</f>
        <v>17.037108059999991</v>
      </c>
      <c r="S1010" s="186"/>
      <c r="T1010" s="188">
        <f>SUM(T1011:T1075)</f>
        <v>0</v>
      </c>
      <c r="AR1010" s="189" t="s">
        <v>81</v>
      </c>
      <c r="AT1010" s="190" t="s">
        <v>71</v>
      </c>
      <c r="AU1010" s="190" t="s">
        <v>79</v>
      </c>
      <c r="AY1010" s="189" t="s">
        <v>193</v>
      </c>
      <c r="BK1010" s="191">
        <f>SUM(BK1011:BK1075)</f>
        <v>0</v>
      </c>
    </row>
    <row r="1011" spans="1:65" s="2" customFormat="1" ht="16.5" customHeight="1">
      <c r="A1011" s="36"/>
      <c r="B1011" s="37"/>
      <c r="C1011" s="194" t="s">
        <v>1486</v>
      </c>
      <c r="D1011" s="194" t="s">
        <v>195</v>
      </c>
      <c r="E1011" s="195" t="s">
        <v>1709</v>
      </c>
      <c r="F1011" s="196" t="s">
        <v>1710</v>
      </c>
      <c r="G1011" s="197" t="s">
        <v>305</v>
      </c>
      <c r="H1011" s="198">
        <v>360.84199999999998</v>
      </c>
      <c r="I1011" s="199"/>
      <c r="J1011" s="200">
        <f>ROUND(I1011*H1011,2)</f>
        <v>0</v>
      </c>
      <c r="K1011" s="196" t="s">
        <v>199</v>
      </c>
      <c r="L1011" s="41"/>
      <c r="M1011" s="201" t="s">
        <v>19</v>
      </c>
      <c r="N1011" s="202" t="s">
        <v>43</v>
      </c>
      <c r="O1011" s="66"/>
      <c r="P1011" s="203">
        <f>O1011*H1011</f>
        <v>0</v>
      </c>
      <c r="Q1011" s="203">
        <v>4.4499999999999998E-2</v>
      </c>
      <c r="R1011" s="203">
        <f>Q1011*H1011</f>
        <v>16.057468999999998</v>
      </c>
      <c r="S1011" s="203">
        <v>0</v>
      </c>
      <c r="T1011" s="204">
        <f>S1011*H1011</f>
        <v>0</v>
      </c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R1011" s="205" t="s">
        <v>302</v>
      </c>
      <c r="AT1011" s="205" t="s">
        <v>195</v>
      </c>
      <c r="AU1011" s="205" t="s">
        <v>81</v>
      </c>
      <c r="AY1011" s="19" t="s">
        <v>193</v>
      </c>
      <c r="BE1011" s="206">
        <f>IF(N1011="základní",J1011,0)</f>
        <v>0</v>
      </c>
      <c r="BF1011" s="206">
        <f>IF(N1011="snížená",J1011,0)</f>
        <v>0</v>
      </c>
      <c r="BG1011" s="206">
        <f>IF(N1011="zákl. přenesená",J1011,0)</f>
        <v>0</v>
      </c>
      <c r="BH1011" s="206">
        <f>IF(N1011="sníž. přenesená",J1011,0)</f>
        <v>0</v>
      </c>
      <c r="BI1011" s="206">
        <f>IF(N1011="nulová",J1011,0)</f>
        <v>0</v>
      </c>
      <c r="BJ1011" s="19" t="s">
        <v>79</v>
      </c>
      <c r="BK1011" s="206">
        <f>ROUND(I1011*H1011,2)</f>
        <v>0</v>
      </c>
      <c r="BL1011" s="19" t="s">
        <v>302</v>
      </c>
      <c r="BM1011" s="205" t="s">
        <v>1711</v>
      </c>
    </row>
    <row r="1012" spans="1:65" s="13" customFormat="1">
      <c r="B1012" s="207"/>
      <c r="C1012" s="208"/>
      <c r="D1012" s="209" t="s">
        <v>202</v>
      </c>
      <c r="E1012" s="210" t="s">
        <v>19</v>
      </c>
      <c r="F1012" s="211" t="s">
        <v>1712</v>
      </c>
      <c r="G1012" s="208"/>
      <c r="H1012" s="210" t="s">
        <v>19</v>
      </c>
      <c r="I1012" s="212"/>
      <c r="J1012" s="208"/>
      <c r="K1012" s="208"/>
      <c r="L1012" s="213"/>
      <c r="M1012" s="214"/>
      <c r="N1012" s="215"/>
      <c r="O1012" s="215"/>
      <c r="P1012" s="215"/>
      <c r="Q1012" s="215"/>
      <c r="R1012" s="215"/>
      <c r="S1012" s="215"/>
      <c r="T1012" s="216"/>
      <c r="AT1012" s="217" t="s">
        <v>202</v>
      </c>
      <c r="AU1012" s="217" t="s">
        <v>81</v>
      </c>
      <c r="AV1012" s="13" t="s">
        <v>79</v>
      </c>
      <c r="AW1012" s="13" t="s">
        <v>33</v>
      </c>
      <c r="AX1012" s="13" t="s">
        <v>72</v>
      </c>
      <c r="AY1012" s="217" t="s">
        <v>193</v>
      </c>
    </row>
    <row r="1013" spans="1:65" s="14" customFormat="1">
      <c r="B1013" s="218"/>
      <c r="C1013" s="219"/>
      <c r="D1013" s="209" t="s">
        <v>202</v>
      </c>
      <c r="E1013" s="220" t="s">
        <v>19</v>
      </c>
      <c r="F1013" s="221" t="s">
        <v>3938</v>
      </c>
      <c r="G1013" s="219"/>
      <c r="H1013" s="222">
        <v>370.459</v>
      </c>
      <c r="I1013" s="223"/>
      <c r="J1013" s="219"/>
      <c r="K1013" s="219"/>
      <c r="L1013" s="224"/>
      <c r="M1013" s="225"/>
      <c r="N1013" s="226"/>
      <c r="O1013" s="226"/>
      <c r="P1013" s="226"/>
      <c r="Q1013" s="226"/>
      <c r="R1013" s="226"/>
      <c r="S1013" s="226"/>
      <c r="T1013" s="227"/>
      <c r="AT1013" s="228" t="s">
        <v>202</v>
      </c>
      <c r="AU1013" s="228" t="s">
        <v>81</v>
      </c>
      <c r="AV1013" s="14" t="s">
        <v>81</v>
      </c>
      <c r="AW1013" s="14" t="s">
        <v>33</v>
      </c>
      <c r="AX1013" s="14" t="s">
        <v>72</v>
      </c>
      <c r="AY1013" s="228" t="s">
        <v>193</v>
      </c>
    </row>
    <row r="1014" spans="1:65" s="14" customFormat="1">
      <c r="B1014" s="218"/>
      <c r="C1014" s="219"/>
      <c r="D1014" s="209" t="s">
        <v>202</v>
      </c>
      <c r="E1014" s="220" t="s">
        <v>19</v>
      </c>
      <c r="F1014" s="221" t="s">
        <v>3939</v>
      </c>
      <c r="G1014" s="219"/>
      <c r="H1014" s="222">
        <v>-9.6170000000000009</v>
      </c>
      <c r="I1014" s="223"/>
      <c r="J1014" s="219"/>
      <c r="K1014" s="219"/>
      <c r="L1014" s="224"/>
      <c r="M1014" s="225"/>
      <c r="N1014" s="226"/>
      <c r="O1014" s="226"/>
      <c r="P1014" s="226"/>
      <c r="Q1014" s="226"/>
      <c r="R1014" s="226"/>
      <c r="S1014" s="226"/>
      <c r="T1014" s="227"/>
      <c r="AT1014" s="228" t="s">
        <v>202</v>
      </c>
      <c r="AU1014" s="228" t="s">
        <v>81</v>
      </c>
      <c r="AV1014" s="14" t="s">
        <v>81</v>
      </c>
      <c r="AW1014" s="14" t="s">
        <v>33</v>
      </c>
      <c r="AX1014" s="14" t="s">
        <v>72</v>
      </c>
      <c r="AY1014" s="228" t="s">
        <v>193</v>
      </c>
    </row>
    <row r="1015" spans="1:65" s="15" customFormat="1">
      <c r="B1015" s="229"/>
      <c r="C1015" s="230"/>
      <c r="D1015" s="209" t="s">
        <v>202</v>
      </c>
      <c r="E1015" s="231" t="s">
        <v>19</v>
      </c>
      <c r="F1015" s="232" t="s">
        <v>208</v>
      </c>
      <c r="G1015" s="230"/>
      <c r="H1015" s="233">
        <v>360.84199999999998</v>
      </c>
      <c r="I1015" s="234"/>
      <c r="J1015" s="230"/>
      <c r="K1015" s="230"/>
      <c r="L1015" s="235"/>
      <c r="M1015" s="236"/>
      <c r="N1015" s="237"/>
      <c r="O1015" s="237"/>
      <c r="P1015" s="237"/>
      <c r="Q1015" s="237"/>
      <c r="R1015" s="237"/>
      <c r="S1015" s="237"/>
      <c r="T1015" s="238"/>
      <c r="AT1015" s="239" t="s">
        <v>202</v>
      </c>
      <c r="AU1015" s="239" t="s">
        <v>81</v>
      </c>
      <c r="AV1015" s="15" t="s">
        <v>209</v>
      </c>
      <c r="AW1015" s="15" t="s">
        <v>33</v>
      </c>
      <c r="AX1015" s="15" t="s">
        <v>79</v>
      </c>
      <c r="AY1015" s="239" t="s">
        <v>193</v>
      </c>
    </row>
    <row r="1016" spans="1:65" s="2" customFormat="1" ht="16.5" customHeight="1">
      <c r="A1016" s="36"/>
      <c r="B1016" s="37"/>
      <c r="C1016" s="251" t="s">
        <v>1488</v>
      </c>
      <c r="D1016" s="251" t="s">
        <v>451</v>
      </c>
      <c r="E1016" s="252" t="s">
        <v>1714</v>
      </c>
      <c r="F1016" s="253" t="s">
        <v>1715</v>
      </c>
      <c r="G1016" s="254" t="s">
        <v>402</v>
      </c>
      <c r="H1016" s="255">
        <v>-47</v>
      </c>
      <c r="I1016" s="256"/>
      <c r="J1016" s="257">
        <f>ROUND(I1016*H1016,2)</f>
        <v>0</v>
      </c>
      <c r="K1016" s="253" t="s">
        <v>199</v>
      </c>
      <c r="L1016" s="258"/>
      <c r="M1016" s="259" t="s">
        <v>19</v>
      </c>
      <c r="N1016" s="260" t="s">
        <v>43</v>
      </c>
      <c r="O1016" s="66"/>
      <c r="P1016" s="203">
        <f>O1016*H1016</f>
        <v>0</v>
      </c>
      <c r="Q1016" s="203">
        <v>3.7000000000000002E-3</v>
      </c>
      <c r="R1016" s="203">
        <f>Q1016*H1016</f>
        <v>-0.1739</v>
      </c>
      <c r="S1016" s="203">
        <v>0</v>
      </c>
      <c r="T1016" s="204">
        <f>S1016*H1016</f>
        <v>0</v>
      </c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R1016" s="205" t="s">
        <v>404</v>
      </c>
      <c r="AT1016" s="205" t="s">
        <v>451</v>
      </c>
      <c r="AU1016" s="205" t="s">
        <v>81</v>
      </c>
      <c r="AY1016" s="19" t="s">
        <v>193</v>
      </c>
      <c r="BE1016" s="206">
        <f>IF(N1016="základní",J1016,0)</f>
        <v>0</v>
      </c>
      <c r="BF1016" s="206">
        <f>IF(N1016="snížená",J1016,0)</f>
        <v>0</v>
      </c>
      <c r="BG1016" s="206">
        <f>IF(N1016="zákl. přenesená",J1016,0)</f>
        <v>0</v>
      </c>
      <c r="BH1016" s="206">
        <f>IF(N1016="sníž. přenesená",J1016,0)</f>
        <v>0</v>
      </c>
      <c r="BI1016" s="206">
        <f>IF(N1016="nulová",J1016,0)</f>
        <v>0</v>
      </c>
      <c r="BJ1016" s="19" t="s">
        <v>79</v>
      </c>
      <c r="BK1016" s="206">
        <f>ROUND(I1016*H1016,2)</f>
        <v>0</v>
      </c>
      <c r="BL1016" s="19" t="s">
        <v>302</v>
      </c>
      <c r="BM1016" s="205" t="s">
        <v>4028</v>
      </c>
    </row>
    <row r="1017" spans="1:65" s="2" customFormat="1" ht="21.75" customHeight="1">
      <c r="A1017" s="36"/>
      <c r="B1017" s="37"/>
      <c r="C1017" s="194" t="s">
        <v>1492</v>
      </c>
      <c r="D1017" s="194" t="s">
        <v>195</v>
      </c>
      <c r="E1017" s="195" t="s">
        <v>1718</v>
      </c>
      <c r="F1017" s="196" t="s">
        <v>1719</v>
      </c>
      <c r="G1017" s="197" t="s">
        <v>402</v>
      </c>
      <c r="H1017" s="198">
        <v>47</v>
      </c>
      <c r="I1017" s="199"/>
      <c r="J1017" s="200">
        <f>ROUND(I1017*H1017,2)</f>
        <v>0</v>
      </c>
      <c r="K1017" s="196" t="s">
        <v>199</v>
      </c>
      <c r="L1017" s="41"/>
      <c r="M1017" s="201" t="s">
        <v>19</v>
      </c>
      <c r="N1017" s="202" t="s">
        <v>43</v>
      </c>
      <c r="O1017" s="66"/>
      <c r="P1017" s="203">
        <f>O1017*H1017</f>
        <v>0</v>
      </c>
      <c r="Q1017" s="203">
        <v>0</v>
      </c>
      <c r="R1017" s="203">
        <f>Q1017*H1017</f>
        <v>0</v>
      </c>
      <c r="S1017" s="203">
        <v>0</v>
      </c>
      <c r="T1017" s="204">
        <f>S1017*H1017</f>
        <v>0</v>
      </c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R1017" s="205" t="s">
        <v>302</v>
      </c>
      <c r="AT1017" s="205" t="s">
        <v>195</v>
      </c>
      <c r="AU1017" s="205" t="s">
        <v>81</v>
      </c>
      <c r="AY1017" s="19" t="s">
        <v>193</v>
      </c>
      <c r="BE1017" s="206">
        <f>IF(N1017="základní",J1017,0)</f>
        <v>0</v>
      </c>
      <c r="BF1017" s="206">
        <f>IF(N1017="snížená",J1017,0)</f>
        <v>0</v>
      </c>
      <c r="BG1017" s="206">
        <f>IF(N1017="zákl. přenesená",J1017,0)</f>
        <v>0</v>
      </c>
      <c r="BH1017" s="206">
        <f>IF(N1017="sníž. přenesená",J1017,0)</f>
        <v>0</v>
      </c>
      <c r="BI1017" s="206">
        <f>IF(N1017="nulová",J1017,0)</f>
        <v>0</v>
      </c>
      <c r="BJ1017" s="19" t="s">
        <v>79</v>
      </c>
      <c r="BK1017" s="206">
        <f>ROUND(I1017*H1017,2)</f>
        <v>0</v>
      </c>
      <c r="BL1017" s="19" t="s">
        <v>302</v>
      </c>
      <c r="BM1017" s="205" t="s">
        <v>1720</v>
      </c>
    </row>
    <row r="1018" spans="1:65" s="2" customFormat="1" ht="16.5" customHeight="1">
      <c r="A1018" s="36"/>
      <c r="B1018" s="37"/>
      <c r="C1018" s="251" t="s">
        <v>1497</v>
      </c>
      <c r="D1018" s="251" t="s">
        <v>451</v>
      </c>
      <c r="E1018" s="252" t="s">
        <v>1722</v>
      </c>
      <c r="F1018" s="253" t="s">
        <v>1723</v>
      </c>
      <c r="G1018" s="254" t="s">
        <v>402</v>
      </c>
      <c r="H1018" s="255">
        <v>42</v>
      </c>
      <c r="I1018" s="256"/>
      <c r="J1018" s="257">
        <f>ROUND(I1018*H1018,2)</f>
        <v>0</v>
      </c>
      <c r="K1018" s="253" t="s">
        <v>199</v>
      </c>
      <c r="L1018" s="258"/>
      <c r="M1018" s="259" t="s">
        <v>19</v>
      </c>
      <c r="N1018" s="260" t="s">
        <v>43</v>
      </c>
      <c r="O1018" s="66"/>
      <c r="P1018" s="203">
        <f>O1018*H1018</f>
        <v>0</v>
      </c>
      <c r="Q1018" s="203">
        <v>3.0999999999999999E-3</v>
      </c>
      <c r="R1018" s="203">
        <f>Q1018*H1018</f>
        <v>0.13019999999999998</v>
      </c>
      <c r="S1018" s="203">
        <v>0</v>
      </c>
      <c r="T1018" s="204">
        <f>S1018*H1018</f>
        <v>0</v>
      </c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R1018" s="205" t="s">
        <v>404</v>
      </c>
      <c r="AT1018" s="205" t="s">
        <v>451</v>
      </c>
      <c r="AU1018" s="205" t="s">
        <v>81</v>
      </c>
      <c r="AY1018" s="19" t="s">
        <v>193</v>
      </c>
      <c r="BE1018" s="206">
        <f>IF(N1018="základní",J1018,0)</f>
        <v>0</v>
      </c>
      <c r="BF1018" s="206">
        <f>IF(N1018="snížená",J1018,0)</f>
        <v>0</v>
      </c>
      <c r="BG1018" s="206">
        <f>IF(N1018="zákl. přenesená",J1018,0)</f>
        <v>0</v>
      </c>
      <c r="BH1018" s="206">
        <f>IF(N1018="sníž. přenesená",J1018,0)</f>
        <v>0</v>
      </c>
      <c r="BI1018" s="206">
        <f>IF(N1018="nulová",J1018,0)</f>
        <v>0</v>
      </c>
      <c r="BJ1018" s="19" t="s">
        <v>79</v>
      </c>
      <c r="BK1018" s="206">
        <f>ROUND(I1018*H1018,2)</f>
        <v>0</v>
      </c>
      <c r="BL1018" s="19" t="s">
        <v>302</v>
      </c>
      <c r="BM1018" s="205" t="s">
        <v>1724</v>
      </c>
    </row>
    <row r="1019" spans="1:65" s="2" customFormat="1" ht="16.5" customHeight="1">
      <c r="A1019" s="36"/>
      <c r="B1019" s="37"/>
      <c r="C1019" s="251" t="s">
        <v>1502</v>
      </c>
      <c r="D1019" s="251" t="s">
        <v>451</v>
      </c>
      <c r="E1019" s="252" t="s">
        <v>1726</v>
      </c>
      <c r="F1019" s="253" t="s">
        <v>1727</v>
      </c>
      <c r="G1019" s="254" t="s">
        <v>402</v>
      </c>
      <c r="H1019" s="255">
        <v>5</v>
      </c>
      <c r="I1019" s="256"/>
      <c r="J1019" s="257">
        <f>ROUND(I1019*H1019,2)</f>
        <v>0</v>
      </c>
      <c r="K1019" s="253" t="s">
        <v>199</v>
      </c>
      <c r="L1019" s="258"/>
      <c r="M1019" s="259" t="s">
        <v>19</v>
      </c>
      <c r="N1019" s="260" t="s">
        <v>43</v>
      </c>
      <c r="O1019" s="66"/>
      <c r="P1019" s="203">
        <f>O1019*H1019</f>
        <v>0</v>
      </c>
      <c r="Q1019" s="203">
        <v>3.62E-3</v>
      </c>
      <c r="R1019" s="203">
        <f>Q1019*H1019</f>
        <v>1.8099999999999998E-2</v>
      </c>
      <c r="S1019" s="203">
        <v>0</v>
      </c>
      <c r="T1019" s="204">
        <f>S1019*H1019</f>
        <v>0</v>
      </c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R1019" s="205" t="s">
        <v>404</v>
      </c>
      <c r="AT1019" s="205" t="s">
        <v>451</v>
      </c>
      <c r="AU1019" s="205" t="s">
        <v>81</v>
      </c>
      <c r="AY1019" s="19" t="s">
        <v>193</v>
      </c>
      <c r="BE1019" s="206">
        <f>IF(N1019="základní",J1019,0)</f>
        <v>0</v>
      </c>
      <c r="BF1019" s="206">
        <f>IF(N1019="snížená",J1019,0)</f>
        <v>0</v>
      </c>
      <c r="BG1019" s="206">
        <f>IF(N1019="zákl. přenesená",J1019,0)</f>
        <v>0</v>
      </c>
      <c r="BH1019" s="206">
        <f>IF(N1019="sníž. přenesená",J1019,0)</f>
        <v>0</v>
      </c>
      <c r="BI1019" s="206">
        <f>IF(N1019="nulová",J1019,0)</f>
        <v>0</v>
      </c>
      <c r="BJ1019" s="19" t="s">
        <v>79</v>
      </c>
      <c r="BK1019" s="206">
        <f>ROUND(I1019*H1019,2)</f>
        <v>0</v>
      </c>
      <c r="BL1019" s="19" t="s">
        <v>302</v>
      </c>
      <c r="BM1019" s="205" t="s">
        <v>1728</v>
      </c>
    </row>
    <row r="1020" spans="1:65" s="2" customFormat="1" ht="16.5" customHeight="1">
      <c r="A1020" s="36"/>
      <c r="B1020" s="37"/>
      <c r="C1020" s="194" t="s">
        <v>1507</v>
      </c>
      <c r="D1020" s="194" t="s">
        <v>195</v>
      </c>
      <c r="E1020" s="195" t="s">
        <v>1730</v>
      </c>
      <c r="F1020" s="196" t="s">
        <v>1731</v>
      </c>
      <c r="G1020" s="197" t="s">
        <v>391</v>
      </c>
      <c r="H1020" s="198">
        <v>42.2</v>
      </c>
      <c r="I1020" s="199"/>
      <c r="J1020" s="200">
        <f>ROUND(I1020*H1020,2)</f>
        <v>0</v>
      </c>
      <c r="K1020" s="196" t="s">
        <v>199</v>
      </c>
      <c r="L1020" s="41"/>
      <c r="M1020" s="201" t="s">
        <v>19</v>
      </c>
      <c r="N1020" s="202" t="s">
        <v>43</v>
      </c>
      <c r="O1020" s="66"/>
      <c r="P1020" s="203">
        <f>O1020*H1020</f>
        <v>0</v>
      </c>
      <c r="Q1020" s="203">
        <v>1.1E-4</v>
      </c>
      <c r="R1020" s="203">
        <f>Q1020*H1020</f>
        <v>4.6420000000000003E-3</v>
      </c>
      <c r="S1020" s="203">
        <v>0</v>
      </c>
      <c r="T1020" s="204">
        <f>S1020*H1020</f>
        <v>0</v>
      </c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R1020" s="205" t="s">
        <v>302</v>
      </c>
      <c r="AT1020" s="205" t="s">
        <v>195</v>
      </c>
      <c r="AU1020" s="205" t="s">
        <v>81</v>
      </c>
      <c r="AY1020" s="19" t="s">
        <v>193</v>
      </c>
      <c r="BE1020" s="206">
        <f>IF(N1020="základní",J1020,0)</f>
        <v>0</v>
      </c>
      <c r="BF1020" s="206">
        <f>IF(N1020="snížená",J1020,0)</f>
        <v>0</v>
      </c>
      <c r="BG1020" s="206">
        <f>IF(N1020="zákl. přenesená",J1020,0)</f>
        <v>0</v>
      </c>
      <c r="BH1020" s="206">
        <f>IF(N1020="sníž. přenesená",J1020,0)</f>
        <v>0</v>
      </c>
      <c r="BI1020" s="206">
        <f>IF(N1020="nulová",J1020,0)</f>
        <v>0</v>
      </c>
      <c r="BJ1020" s="19" t="s">
        <v>79</v>
      </c>
      <c r="BK1020" s="206">
        <f>ROUND(I1020*H1020,2)</f>
        <v>0</v>
      </c>
      <c r="BL1020" s="19" t="s">
        <v>302</v>
      </c>
      <c r="BM1020" s="205" t="s">
        <v>1732</v>
      </c>
    </row>
    <row r="1021" spans="1:65" s="14" customFormat="1">
      <c r="B1021" s="218"/>
      <c r="C1021" s="219"/>
      <c r="D1021" s="209" t="s">
        <v>202</v>
      </c>
      <c r="E1021" s="220" t="s">
        <v>19</v>
      </c>
      <c r="F1021" s="221" t="s">
        <v>4020</v>
      </c>
      <c r="G1021" s="219"/>
      <c r="H1021" s="222">
        <v>42.2</v>
      </c>
      <c r="I1021" s="223"/>
      <c r="J1021" s="219"/>
      <c r="K1021" s="219"/>
      <c r="L1021" s="224"/>
      <c r="M1021" s="225"/>
      <c r="N1021" s="226"/>
      <c r="O1021" s="226"/>
      <c r="P1021" s="226"/>
      <c r="Q1021" s="226"/>
      <c r="R1021" s="226"/>
      <c r="S1021" s="226"/>
      <c r="T1021" s="227"/>
      <c r="AT1021" s="228" t="s">
        <v>202</v>
      </c>
      <c r="AU1021" s="228" t="s">
        <v>81</v>
      </c>
      <c r="AV1021" s="14" t="s">
        <v>81</v>
      </c>
      <c r="AW1021" s="14" t="s">
        <v>33</v>
      </c>
      <c r="AX1021" s="14" t="s">
        <v>72</v>
      </c>
      <c r="AY1021" s="228" t="s">
        <v>193</v>
      </c>
    </row>
    <row r="1022" spans="1:65" s="15" customFormat="1">
      <c r="B1022" s="229"/>
      <c r="C1022" s="230"/>
      <c r="D1022" s="209" t="s">
        <v>202</v>
      </c>
      <c r="E1022" s="231" t="s">
        <v>19</v>
      </c>
      <c r="F1022" s="232" t="s">
        <v>208</v>
      </c>
      <c r="G1022" s="230"/>
      <c r="H1022" s="233">
        <v>42.2</v>
      </c>
      <c r="I1022" s="234"/>
      <c r="J1022" s="230"/>
      <c r="K1022" s="230"/>
      <c r="L1022" s="235"/>
      <c r="M1022" s="236"/>
      <c r="N1022" s="237"/>
      <c r="O1022" s="237"/>
      <c r="P1022" s="237"/>
      <c r="Q1022" s="237"/>
      <c r="R1022" s="237"/>
      <c r="S1022" s="237"/>
      <c r="T1022" s="238"/>
      <c r="AT1022" s="239" t="s">
        <v>202</v>
      </c>
      <c r="AU1022" s="239" t="s">
        <v>81</v>
      </c>
      <c r="AV1022" s="15" t="s">
        <v>209</v>
      </c>
      <c r="AW1022" s="15" t="s">
        <v>33</v>
      </c>
      <c r="AX1022" s="15" t="s">
        <v>79</v>
      </c>
      <c r="AY1022" s="239" t="s">
        <v>193</v>
      </c>
    </row>
    <row r="1023" spans="1:65" s="2" customFormat="1" ht="21.75" customHeight="1">
      <c r="A1023" s="36"/>
      <c r="B1023" s="37"/>
      <c r="C1023" s="194" t="s">
        <v>1515</v>
      </c>
      <c r="D1023" s="194" t="s">
        <v>195</v>
      </c>
      <c r="E1023" s="195" t="s">
        <v>1734</v>
      </c>
      <c r="F1023" s="196" t="s">
        <v>1735</v>
      </c>
      <c r="G1023" s="197" t="s">
        <v>391</v>
      </c>
      <c r="H1023" s="198">
        <v>21.1</v>
      </c>
      <c r="I1023" s="199"/>
      <c r="J1023" s="200">
        <f>ROUND(I1023*H1023,2)</f>
        <v>0</v>
      </c>
      <c r="K1023" s="196" t="s">
        <v>199</v>
      </c>
      <c r="L1023" s="41"/>
      <c r="M1023" s="201" t="s">
        <v>19</v>
      </c>
      <c r="N1023" s="202" t="s">
        <v>43</v>
      </c>
      <c r="O1023" s="66"/>
      <c r="P1023" s="203">
        <f>O1023*H1023</f>
        <v>0</v>
      </c>
      <c r="Q1023" s="203">
        <v>1.2529999999999999E-2</v>
      </c>
      <c r="R1023" s="203">
        <f>Q1023*H1023</f>
        <v>0.26438299999999998</v>
      </c>
      <c r="S1023" s="203">
        <v>0</v>
      </c>
      <c r="T1023" s="204">
        <f>S1023*H1023</f>
        <v>0</v>
      </c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R1023" s="205" t="s">
        <v>302</v>
      </c>
      <c r="AT1023" s="205" t="s">
        <v>195</v>
      </c>
      <c r="AU1023" s="205" t="s">
        <v>81</v>
      </c>
      <c r="AY1023" s="19" t="s">
        <v>193</v>
      </c>
      <c r="BE1023" s="206">
        <f>IF(N1023="základní",J1023,0)</f>
        <v>0</v>
      </c>
      <c r="BF1023" s="206">
        <f>IF(N1023="snížená",J1023,0)</f>
        <v>0</v>
      </c>
      <c r="BG1023" s="206">
        <f>IF(N1023="zákl. přenesená",J1023,0)</f>
        <v>0</v>
      </c>
      <c r="BH1023" s="206">
        <f>IF(N1023="sníž. přenesená",J1023,0)</f>
        <v>0</v>
      </c>
      <c r="BI1023" s="206">
        <f>IF(N1023="nulová",J1023,0)</f>
        <v>0</v>
      </c>
      <c r="BJ1023" s="19" t="s">
        <v>79</v>
      </c>
      <c r="BK1023" s="206">
        <f>ROUND(I1023*H1023,2)</f>
        <v>0</v>
      </c>
      <c r="BL1023" s="19" t="s">
        <v>302</v>
      </c>
      <c r="BM1023" s="205" t="s">
        <v>1736</v>
      </c>
    </row>
    <row r="1024" spans="1:65" s="14" customFormat="1">
      <c r="B1024" s="218"/>
      <c r="C1024" s="219"/>
      <c r="D1024" s="209" t="s">
        <v>202</v>
      </c>
      <c r="E1024" s="220" t="s">
        <v>19</v>
      </c>
      <c r="F1024" s="221" t="s">
        <v>4029</v>
      </c>
      <c r="G1024" s="219"/>
      <c r="H1024" s="222">
        <v>21.1</v>
      </c>
      <c r="I1024" s="223"/>
      <c r="J1024" s="219"/>
      <c r="K1024" s="219"/>
      <c r="L1024" s="224"/>
      <c r="M1024" s="225"/>
      <c r="N1024" s="226"/>
      <c r="O1024" s="226"/>
      <c r="P1024" s="226"/>
      <c r="Q1024" s="226"/>
      <c r="R1024" s="226"/>
      <c r="S1024" s="226"/>
      <c r="T1024" s="227"/>
      <c r="AT1024" s="228" t="s">
        <v>202</v>
      </c>
      <c r="AU1024" s="228" t="s">
        <v>81</v>
      </c>
      <c r="AV1024" s="14" t="s">
        <v>81</v>
      </c>
      <c r="AW1024" s="14" t="s">
        <v>33</v>
      </c>
      <c r="AX1024" s="14" t="s">
        <v>72</v>
      </c>
      <c r="AY1024" s="228" t="s">
        <v>193</v>
      </c>
    </row>
    <row r="1025" spans="1:65" s="15" customFormat="1">
      <c r="B1025" s="229"/>
      <c r="C1025" s="230"/>
      <c r="D1025" s="209" t="s">
        <v>202</v>
      </c>
      <c r="E1025" s="231" t="s">
        <v>19</v>
      </c>
      <c r="F1025" s="232" t="s">
        <v>208</v>
      </c>
      <c r="G1025" s="230"/>
      <c r="H1025" s="233">
        <v>21.1</v>
      </c>
      <c r="I1025" s="234"/>
      <c r="J1025" s="230"/>
      <c r="K1025" s="230"/>
      <c r="L1025" s="235"/>
      <c r="M1025" s="236"/>
      <c r="N1025" s="237"/>
      <c r="O1025" s="237"/>
      <c r="P1025" s="237"/>
      <c r="Q1025" s="237"/>
      <c r="R1025" s="237"/>
      <c r="S1025" s="237"/>
      <c r="T1025" s="238"/>
      <c r="AT1025" s="239" t="s">
        <v>202</v>
      </c>
      <c r="AU1025" s="239" t="s">
        <v>81</v>
      </c>
      <c r="AV1025" s="15" t="s">
        <v>209</v>
      </c>
      <c r="AW1025" s="15" t="s">
        <v>33</v>
      </c>
      <c r="AX1025" s="15" t="s">
        <v>79</v>
      </c>
      <c r="AY1025" s="239" t="s">
        <v>193</v>
      </c>
    </row>
    <row r="1026" spans="1:65" s="2" customFormat="1" ht="21.75" customHeight="1">
      <c r="A1026" s="36"/>
      <c r="B1026" s="37"/>
      <c r="C1026" s="194" t="s">
        <v>1518</v>
      </c>
      <c r="D1026" s="194" t="s">
        <v>195</v>
      </c>
      <c r="E1026" s="195" t="s">
        <v>1739</v>
      </c>
      <c r="F1026" s="196" t="s">
        <v>1740</v>
      </c>
      <c r="G1026" s="197" t="s">
        <v>391</v>
      </c>
      <c r="H1026" s="198">
        <v>36</v>
      </c>
      <c r="I1026" s="199"/>
      <c r="J1026" s="200">
        <f>ROUND(I1026*H1026,2)</f>
        <v>0</v>
      </c>
      <c r="K1026" s="196" t="s">
        <v>199</v>
      </c>
      <c r="L1026" s="41"/>
      <c r="M1026" s="201" t="s">
        <v>19</v>
      </c>
      <c r="N1026" s="202" t="s">
        <v>43</v>
      </c>
      <c r="O1026" s="66"/>
      <c r="P1026" s="203">
        <f>O1026*H1026</f>
        <v>0</v>
      </c>
      <c r="Q1026" s="203">
        <v>8.7299999999999999E-3</v>
      </c>
      <c r="R1026" s="203">
        <f>Q1026*H1026</f>
        <v>0.31428</v>
      </c>
      <c r="S1026" s="203">
        <v>0</v>
      </c>
      <c r="T1026" s="204">
        <f>S1026*H1026</f>
        <v>0</v>
      </c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R1026" s="205" t="s">
        <v>302</v>
      </c>
      <c r="AT1026" s="205" t="s">
        <v>195</v>
      </c>
      <c r="AU1026" s="205" t="s">
        <v>81</v>
      </c>
      <c r="AY1026" s="19" t="s">
        <v>193</v>
      </c>
      <c r="BE1026" s="206">
        <f>IF(N1026="základní",J1026,0)</f>
        <v>0</v>
      </c>
      <c r="BF1026" s="206">
        <f>IF(N1026="snížená",J1026,0)</f>
        <v>0</v>
      </c>
      <c r="BG1026" s="206">
        <f>IF(N1026="zákl. přenesená",J1026,0)</f>
        <v>0</v>
      </c>
      <c r="BH1026" s="206">
        <f>IF(N1026="sníž. přenesená",J1026,0)</f>
        <v>0</v>
      </c>
      <c r="BI1026" s="206">
        <f>IF(N1026="nulová",J1026,0)</f>
        <v>0</v>
      </c>
      <c r="BJ1026" s="19" t="s">
        <v>79</v>
      </c>
      <c r="BK1026" s="206">
        <f>ROUND(I1026*H1026,2)</f>
        <v>0</v>
      </c>
      <c r="BL1026" s="19" t="s">
        <v>302</v>
      </c>
      <c r="BM1026" s="205" t="s">
        <v>1741</v>
      </c>
    </row>
    <row r="1027" spans="1:65" s="14" customFormat="1">
      <c r="B1027" s="218"/>
      <c r="C1027" s="219"/>
      <c r="D1027" s="209" t="s">
        <v>202</v>
      </c>
      <c r="E1027" s="220" t="s">
        <v>19</v>
      </c>
      <c r="F1027" s="221" t="s">
        <v>1742</v>
      </c>
      <c r="G1027" s="219"/>
      <c r="H1027" s="222">
        <v>36</v>
      </c>
      <c r="I1027" s="223"/>
      <c r="J1027" s="219"/>
      <c r="K1027" s="219"/>
      <c r="L1027" s="224"/>
      <c r="M1027" s="225"/>
      <c r="N1027" s="226"/>
      <c r="O1027" s="226"/>
      <c r="P1027" s="226"/>
      <c r="Q1027" s="226"/>
      <c r="R1027" s="226"/>
      <c r="S1027" s="226"/>
      <c r="T1027" s="227"/>
      <c r="AT1027" s="228" t="s">
        <v>202</v>
      </c>
      <c r="AU1027" s="228" t="s">
        <v>81</v>
      </c>
      <c r="AV1027" s="14" t="s">
        <v>81</v>
      </c>
      <c r="AW1027" s="14" t="s">
        <v>33</v>
      </c>
      <c r="AX1027" s="14" t="s">
        <v>72</v>
      </c>
      <c r="AY1027" s="228" t="s">
        <v>193</v>
      </c>
    </row>
    <row r="1028" spans="1:65" s="15" customFormat="1">
      <c r="B1028" s="229"/>
      <c r="C1028" s="230"/>
      <c r="D1028" s="209" t="s">
        <v>202</v>
      </c>
      <c r="E1028" s="231" t="s">
        <v>19</v>
      </c>
      <c r="F1028" s="232" t="s">
        <v>208</v>
      </c>
      <c r="G1028" s="230"/>
      <c r="H1028" s="233">
        <v>36</v>
      </c>
      <c r="I1028" s="234"/>
      <c r="J1028" s="230"/>
      <c r="K1028" s="230"/>
      <c r="L1028" s="235"/>
      <c r="M1028" s="236"/>
      <c r="N1028" s="237"/>
      <c r="O1028" s="237"/>
      <c r="P1028" s="237"/>
      <c r="Q1028" s="237"/>
      <c r="R1028" s="237"/>
      <c r="S1028" s="237"/>
      <c r="T1028" s="238"/>
      <c r="AT1028" s="239" t="s">
        <v>202</v>
      </c>
      <c r="AU1028" s="239" t="s">
        <v>81</v>
      </c>
      <c r="AV1028" s="15" t="s">
        <v>209</v>
      </c>
      <c r="AW1028" s="15" t="s">
        <v>33</v>
      </c>
      <c r="AX1028" s="15" t="s">
        <v>79</v>
      </c>
      <c r="AY1028" s="239" t="s">
        <v>193</v>
      </c>
    </row>
    <row r="1029" spans="1:65" s="2" customFormat="1" ht="21.75" customHeight="1">
      <c r="A1029" s="36"/>
      <c r="B1029" s="37"/>
      <c r="C1029" s="194" t="s">
        <v>1523</v>
      </c>
      <c r="D1029" s="194" t="s">
        <v>195</v>
      </c>
      <c r="E1029" s="195" t="s">
        <v>1744</v>
      </c>
      <c r="F1029" s="196" t="s">
        <v>1745</v>
      </c>
      <c r="G1029" s="197" t="s">
        <v>402</v>
      </c>
      <c r="H1029" s="198">
        <v>5</v>
      </c>
      <c r="I1029" s="199"/>
      <c r="J1029" s="200">
        <f>ROUND(I1029*H1029,2)</f>
        <v>0</v>
      </c>
      <c r="K1029" s="196" t="s">
        <v>199</v>
      </c>
      <c r="L1029" s="41"/>
      <c r="M1029" s="201" t="s">
        <v>19</v>
      </c>
      <c r="N1029" s="202" t="s">
        <v>43</v>
      </c>
      <c r="O1029" s="66"/>
      <c r="P1029" s="203">
        <f>O1029*H1029</f>
        <v>0</v>
      </c>
      <c r="Q1029" s="203">
        <v>6.4000000000000005E-4</v>
      </c>
      <c r="R1029" s="203">
        <f>Q1029*H1029</f>
        <v>3.2000000000000002E-3</v>
      </c>
      <c r="S1029" s="203">
        <v>0</v>
      </c>
      <c r="T1029" s="204">
        <f>S1029*H1029</f>
        <v>0</v>
      </c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R1029" s="205" t="s">
        <v>302</v>
      </c>
      <c r="AT1029" s="205" t="s">
        <v>195</v>
      </c>
      <c r="AU1029" s="205" t="s">
        <v>81</v>
      </c>
      <c r="AY1029" s="19" t="s">
        <v>193</v>
      </c>
      <c r="BE1029" s="206">
        <f>IF(N1029="základní",J1029,0)</f>
        <v>0</v>
      </c>
      <c r="BF1029" s="206">
        <f>IF(N1029="snížená",J1029,0)</f>
        <v>0</v>
      </c>
      <c r="BG1029" s="206">
        <f>IF(N1029="zákl. přenesená",J1029,0)</f>
        <v>0</v>
      </c>
      <c r="BH1029" s="206">
        <f>IF(N1029="sníž. přenesená",J1029,0)</f>
        <v>0</v>
      </c>
      <c r="BI1029" s="206">
        <f>IF(N1029="nulová",J1029,0)</f>
        <v>0</v>
      </c>
      <c r="BJ1029" s="19" t="s">
        <v>79</v>
      </c>
      <c r="BK1029" s="206">
        <f>ROUND(I1029*H1029,2)</f>
        <v>0</v>
      </c>
      <c r="BL1029" s="19" t="s">
        <v>302</v>
      </c>
      <c r="BM1029" s="205" t="s">
        <v>1746</v>
      </c>
    </row>
    <row r="1030" spans="1:65" s="14" customFormat="1">
      <c r="B1030" s="218"/>
      <c r="C1030" s="219"/>
      <c r="D1030" s="209" t="s">
        <v>202</v>
      </c>
      <c r="E1030" s="220" t="s">
        <v>19</v>
      </c>
      <c r="F1030" s="221" t="s">
        <v>4030</v>
      </c>
      <c r="G1030" s="219"/>
      <c r="H1030" s="222">
        <v>5</v>
      </c>
      <c r="I1030" s="223"/>
      <c r="J1030" s="219"/>
      <c r="K1030" s="219"/>
      <c r="L1030" s="224"/>
      <c r="M1030" s="225"/>
      <c r="N1030" s="226"/>
      <c r="O1030" s="226"/>
      <c r="P1030" s="226"/>
      <c r="Q1030" s="226"/>
      <c r="R1030" s="226"/>
      <c r="S1030" s="226"/>
      <c r="T1030" s="227"/>
      <c r="AT1030" s="228" t="s">
        <v>202</v>
      </c>
      <c r="AU1030" s="228" t="s">
        <v>81</v>
      </c>
      <c r="AV1030" s="14" t="s">
        <v>81</v>
      </c>
      <c r="AW1030" s="14" t="s">
        <v>33</v>
      </c>
      <c r="AX1030" s="14" t="s">
        <v>72</v>
      </c>
      <c r="AY1030" s="228" t="s">
        <v>193</v>
      </c>
    </row>
    <row r="1031" spans="1:65" s="15" customFormat="1">
      <c r="B1031" s="229"/>
      <c r="C1031" s="230"/>
      <c r="D1031" s="209" t="s">
        <v>202</v>
      </c>
      <c r="E1031" s="231" t="s">
        <v>19</v>
      </c>
      <c r="F1031" s="232" t="s">
        <v>208</v>
      </c>
      <c r="G1031" s="230"/>
      <c r="H1031" s="233">
        <v>5</v>
      </c>
      <c r="I1031" s="234"/>
      <c r="J1031" s="230"/>
      <c r="K1031" s="230"/>
      <c r="L1031" s="235"/>
      <c r="M1031" s="236"/>
      <c r="N1031" s="237"/>
      <c r="O1031" s="237"/>
      <c r="P1031" s="237"/>
      <c r="Q1031" s="237"/>
      <c r="R1031" s="237"/>
      <c r="S1031" s="237"/>
      <c r="T1031" s="238"/>
      <c r="AT1031" s="239" t="s">
        <v>202</v>
      </c>
      <c r="AU1031" s="239" t="s">
        <v>81</v>
      </c>
      <c r="AV1031" s="15" t="s">
        <v>209</v>
      </c>
      <c r="AW1031" s="15" t="s">
        <v>33</v>
      </c>
      <c r="AX1031" s="15" t="s">
        <v>79</v>
      </c>
      <c r="AY1031" s="239" t="s">
        <v>193</v>
      </c>
    </row>
    <row r="1032" spans="1:65" s="2" customFormat="1" ht="21.75" customHeight="1">
      <c r="A1032" s="36"/>
      <c r="B1032" s="37"/>
      <c r="C1032" s="194" t="s">
        <v>1528</v>
      </c>
      <c r="D1032" s="194" t="s">
        <v>195</v>
      </c>
      <c r="E1032" s="195" t="s">
        <v>1750</v>
      </c>
      <c r="F1032" s="196" t="s">
        <v>1751</v>
      </c>
      <c r="G1032" s="197" t="s">
        <v>402</v>
      </c>
      <c r="H1032" s="198">
        <v>1</v>
      </c>
      <c r="I1032" s="199"/>
      <c r="J1032" s="200">
        <f>ROUND(I1032*H1032,2)</f>
        <v>0</v>
      </c>
      <c r="K1032" s="196" t="s">
        <v>199</v>
      </c>
      <c r="L1032" s="41"/>
      <c r="M1032" s="201" t="s">
        <v>19</v>
      </c>
      <c r="N1032" s="202" t="s">
        <v>43</v>
      </c>
      <c r="O1032" s="66"/>
      <c r="P1032" s="203">
        <f>O1032*H1032</f>
        <v>0</v>
      </c>
      <c r="Q1032" s="203">
        <v>9.1E-4</v>
      </c>
      <c r="R1032" s="203">
        <f>Q1032*H1032</f>
        <v>9.1E-4</v>
      </c>
      <c r="S1032" s="203">
        <v>0</v>
      </c>
      <c r="T1032" s="204">
        <f>S1032*H1032</f>
        <v>0</v>
      </c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R1032" s="205" t="s">
        <v>302</v>
      </c>
      <c r="AT1032" s="205" t="s">
        <v>195</v>
      </c>
      <c r="AU1032" s="205" t="s">
        <v>81</v>
      </c>
      <c r="AY1032" s="19" t="s">
        <v>193</v>
      </c>
      <c r="BE1032" s="206">
        <f>IF(N1032="základní",J1032,0)</f>
        <v>0</v>
      </c>
      <c r="BF1032" s="206">
        <f>IF(N1032="snížená",J1032,0)</f>
        <v>0</v>
      </c>
      <c r="BG1032" s="206">
        <f>IF(N1032="zákl. přenesená",J1032,0)</f>
        <v>0</v>
      </c>
      <c r="BH1032" s="206">
        <f>IF(N1032="sníž. přenesená",J1032,0)</f>
        <v>0</v>
      </c>
      <c r="BI1032" s="206">
        <f>IF(N1032="nulová",J1032,0)</f>
        <v>0</v>
      </c>
      <c r="BJ1032" s="19" t="s">
        <v>79</v>
      </c>
      <c r="BK1032" s="206">
        <f>ROUND(I1032*H1032,2)</f>
        <v>0</v>
      </c>
      <c r="BL1032" s="19" t="s">
        <v>302</v>
      </c>
      <c r="BM1032" s="205" t="s">
        <v>1752</v>
      </c>
    </row>
    <row r="1033" spans="1:65" s="14" customFormat="1">
      <c r="B1033" s="218"/>
      <c r="C1033" s="219"/>
      <c r="D1033" s="209" t="s">
        <v>202</v>
      </c>
      <c r="E1033" s="220" t="s">
        <v>19</v>
      </c>
      <c r="F1033" s="221" t="s">
        <v>1753</v>
      </c>
      <c r="G1033" s="219"/>
      <c r="H1033" s="222">
        <v>1</v>
      </c>
      <c r="I1033" s="223"/>
      <c r="J1033" s="219"/>
      <c r="K1033" s="219"/>
      <c r="L1033" s="224"/>
      <c r="M1033" s="225"/>
      <c r="N1033" s="226"/>
      <c r="O1033" s="226"/>
      <c r="P1033" s="226"/>
      <c r="Q1033" s="226"/>
      <c r="R1033" s="226"/>
      <c r="S1033" s="226"/>
      <c r="T1033" s="227"/>
      <c r="AT1033" s="228" t="s">
        <v>202</v>
      </c>
      <c r="AU1033" s="228" t="s">
        <v>81</v>
      </c>
      <c r="AV1033" s="14" t="s">
        <v>81</v>
      </c>
      <c r="AW1033" s="14" t="s">
        <v>33</v>
      </c>
      <c r="AX1033" s="14" t="s">
        <v>72</v>
      </c>
      <c r="AY1033" s="228" t="s">
        <v>193</v>
      </c>
    </row>
    <row r="1034" spans="1:65" s="15" customFormat="1">
      <c r="B1034" s="229"/>
      <c r="C1034" s="230"/>
      <c r="D1034" s="209" t="s">
        <v>202</v>
      </c>
      <c r="E1034" s="231" t="s">
        <v>19</v>
      </c>
      <c r="F1034" s="232" t="s">
        <v>208</v>
      </c>
      <c r="G1034" s="230"/>
      <c r="H1034" s="233">
        <v>1</v>
      </c>
      <c r="I1034" s="234"/>
      <c r="J1034" s="230"/>
      <c r="K1034" s="230"/>
      <c r="L1034" s="235"/>
      <c r="M1034" s="236"/>
      <c r="N1034" s="237"/>
      <c r="O1034" s="237"/>
      <c r="P1034" s="237"/>
      <c r="Q1034" s="237"/>
      <c r="R1034" s="237"/>
      <c r="S1034" s="237"/>
      <c r="T1034" s="238"/>
      <c r="AT1034" s="239" t="s">
        <v>202</v>
      </c>
      <c r="AU1034" s="239" t="s">
        <v>81</v>
      </c>
      <c r="AV1034" s="15" t="s">
        <v>209</v>
      </c>
      <c r="AW1034" s="15" t="s">
        <v>33</v>
      </c>
      <c r="AX1034" s="15" t="s">
        <v>79</v>
      </c>
      <c r="AY1034" s="239" t="s">
        <v>193</v>
      </c>
    </row>
    <row r="1035" spans="1:65" s="2" customFormat="1" ht="21.75" customHeight="1">
      <c r="A1035" s="36"/>
      <c r="B1035" s="37"/>
      <c r="C1035" s="194" t="s">
        <v>1533</v>
      </c>
      <c r="D1035" s="194" t="s">
        <v>195</v>
      </c>
      <c r="E1035" s="195" t="s">
        <v>4031</v>
      </c>
      <c r="F1035" s="196" t="s">
        <v>4032</v>
      </c>
      <c r="G1035" s="197" t="s">
        <v>402</v>
      </c>
      <c r="H1035" s="198">
        <v>6</v>
      </c>
      <c r="I1035" s="199"/>
      <c r="J1035" s="200">
        <f>ROUND(I1035*H1035,2)</f>
        <v>0</v>
      </c>
      <c r="K1035" s="196" t="s">
        <v>199</v>
      </c>
      <c r="L1035" s="41"/>
      <c r="M1035" s="201" t="s">
        <v>19</v>
      </c>
      <c r="N1035" s="202" t="s">
        <v>43</v>
      </c>
      <c r="O1035" s="66"/>
      <c r="P1035" s="203">
        <f>O1035*H1035</f>
        <v>0</v>
      </c>
      <c r="Q1035" s="203">
        <v>1.2800000000000001E-3</v>
      </c>
      <c r="R1035" s="203">
        <f>Q1035*H1035</f>
        <v>7.6800000000000011E-3</v>
      </c>
      <c r="S1035" s="203">
        <v>0</v>
      </c>
      <c r="T1035" s="204">
        <f>S1035*H1035</f>
        <v>0</v>
      </c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R1035" s="205" t="s">
        <v>302</v>
      </c>
      <c r="AT1035" s="205" t="s">
        <v>195</v>
      </c>
      <c r="AU1035" s="205" t="s">
        <v>81</v>
      </c>
      <c r="AY1035" s="19" t="s">
        <v>193</v>
      </c>
      <c r="BE1035" s="206">
        <f>IF(N1035="základní",J1035,0)</f>
        <v>0</v>
      </c>
      <c r="BF1035" s="206">
        <f>IF(N1035="snížená",J1035,0)</f>
        <v>0</v>
      </c>
      <c r="BG1035" s="206">
        <f>IF(N1035="zákl. přenesená",J1035,0)</f>
        <v>0</v>
      </c>
      <c r="BH1035" s="206">
        <f>IF(N1035="sníž. přenesená",J1035,0)</f>
        <v>0</v>
      </c>
      <c r="BI1035" s="206">
        <f>IF(N1035="nulová",J1035,0)</f>
        <v>0</v>
      </c>
      <c r="BJ1035" s="19" t="s">
        <v>79</v>
      </c>
      <c r="BK1035" s="206">
        <f>ROUND(I1035*H1035,2)</f>
        <v>0</v>
      </c>
      <c r="BL1035" s="19" t="s">
        <v>302</v>
      </c>
      <c r="BM1035" s="205" t="s">
        <v>4033</v>
      </c>
    </row>
    <row r="1036" spans="1:65" s="14" customFormat="1">
      <c r="B1036" s="218"/>
      <c r="C1036" s="219"/>
      <c r="D1036" s="209" t="s">
        <v>202</v>
      </c>
      <c r="E1036" s="220" t="s">
        <v>19</v>
      </c>
      <c r="F1036" s="221" t="s">
        <v>4034</v>
      </c>
      <c r="G1036" s="219"/>
      <c r="H1036" s="222">
        <v>1</v>
      </c>
      <c r="I1036" s="223"/>
      <c r="J1036" s="219"/>
      <c r="K1036" s="219"/>
      <c r="L1036" s="224"/>
      <c r="M1036" s="225"/>
      <c r="N1036" s="226"/>
      <c r="O1036" s="226"/>
      <c r="P1036" s="226"/>
      <c r="Q1036" s="226"/>
      <c r="R1036" s="226"/>
      <c r="S1036" s="226"/>
      <c r="T1036" s="227"/>
      <c r="AT1036" s="228" t="s">
        <v>202</v>
      </c>
      <c r="AU1036" s="228" t="s">
        <v>81</v>
      </c>
      <c r="AV1036" s="14" t="s">
        <v>81</v>
      </c>
      <c r="AW1036" s="14" t="s">
        <v>33</v>
      </c>
      <c r="AX1036" s="14" t="s">
        <v>72</v>
      </c>
      <c r="AY1036" s="228" t="s">
        <v>193</v>
      </c>
    </row>
    <row r="1037" spans="1:65" s="14" customFormat="1">
      <c r="B1037" s="218"/>
      <c r="C1037" s="219"/>
      <c r="D1037" s="209" t="s">
        <v>202</v>
      </c>
      <c r="E1037" s="220" t="s">
        <v>19</v>
      </c>
      <c r="F1037" s="221" t="s">
        <v>4035</v>
      </c>
      <c r="G1037" s="219"/>
      <c r="H1037" s="222">
        <v>5</v>
      </c>
      <c r="I1037" s="223"/>
      <c r="J1037" s="219"/>
      <c r="K1037" s="219"/>
      <c r="L1037" s="224"/>
      <c r="M1037" s="225"/>
      <c r="N1037" s="226"/>
      <c r="O1037" s="226"/>
      <c r="P1037" s="226"/>
      <c r="Q1037" s="226"/>
      <c r="R1037" s="226"/>
      <c r="S1037" s="226"/>
      <c r="T1037" s="227"/>
      <c r="AT1037" s="228" t="s">
        <v>202</v>
      </c>
      <c r="AU1037" s="228" t="s">
        <v>81</v>
      </c>
      <c r="AV1037" s="14" t="s">
        <v>81</v>
      </c>
      <c r="AW1037" s="14" t="s">
        <v>33</v>
      </c>
      <c r="AX1037" s="14" t="s">
        <v>72</v>
      </c>
      <c r="AY1037" s="228" t="s">
        <v>193</v>
      </c>
    </row>
    <row r="1038" spans="1:65" s="15" customFormat="1">
      <c r="B1038" s="229"/>
      <c r="C1038" s="230"/>
      <c r="D1038" s="209" t="s">
        <v>202</v>
      </c>
      <c r="E1038" s="231" t="s">
        <v>19</v>
      </c>
      <c r="F1038" s="232" t="s">
        <v>208</v>
      </c>
      <c r="G1038" s="230"/>
      <c r="H1038" s="233">
        <v>6</v>
      </c>
      <c r="I1038" s="234"/>
      <c r="J1038" s="230"/>
      <c r="K1038" s="230"/>
      <c r="L1038" s="235"/>
      <c r="M1038" s="236"/>
      <c r="N1038" s="237"/>
      <c r="O1038" s="237"/>
      <c r="P1038" s="237"/>
      <c r="Q1038" s="237"/>
      <c r="R1038" s="237"/>
      <c r="S1038" s="237"/>
      <c r="T1038" s="238"/>
      <c r="AT1038" s="239" t="s">
        <v>202</v>
      </c>
      <c r="AU1038" s="239" t="s">
        <v>81</v>
      </c>
      <c r="AV1038" s="15" t="s">
        <v>209</v>
      </c>
      <c r="AW1038" s="15" t="s">
        <v>33</v>
      </c>
      <c r="AX1038" s="15" t="s">
        <v>79</v>
      </c>
      <c r="AY1038" s="239" t="s">
        <v>193</v>
      </c>
    </row>
    <row r="1039" spans="1:65" s="2" customFormat="1" ht="21.75" customHeight="1">
      <c r="A1039" s="36"/>
      <c r="B1039" s="37"/>
      <c r="C1039" s="194" t="s">
        <v>1535</v>
      </c>
      <c r="D1039" s="194" t="s">
        <v>195</v>
      </c>
      <c r="E1039" s="195" t="s">
        <v>1755</v>
      </c>
      <c r="F1039" s="196" t="s">
        <v>1756</v>
      </c>
      <c r="G1039" s="197" t="s">
        <v>391</v>
      </c>
      <c r="H1039" s="198">
        <v>4</v>
      </c>
      <c r="I1039" s="199"/>
      <c r="J1039" s="200">
        <f>ROUND(I1039*H1039,2)</f>
        <v>0</v>
      </c>
      <c r="K1039" s="196" t="s">
        <v>199</v>
      </c>
      <c r="L1039" s="41"/>
      <c r="M1039" s="201" t="s">
        <v>19</v>
      </c>
      <c r="N1039" s="202" t="s">
        <v>43</v>
      </c>
      <c r="O1039" s="66"/>
      <c r="P1039" s="203">
        <f>O1039*H1039</f>
        <v>0</v>
      </c>
      <c r="Q1039" s="203">
        <v>3.3E-4</v>
      </c>
      <c r="R1039" s="203">
        <f>Q1039*H1039</f>
        <v>1.32E-3</v>
      </c>
      <c r="S1039" s="203">
        <v>0</v>
      </c>
      <c r="T1039" s="204">
        <f>S1039*H1039</f>
        <v>0</v>
      </c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R1039" s="205" t="s">
        <v>302</v>
      </c>
      <c r="AT1039" s="205" t="s">
        <v>195</v>
      </c>
      <c r="AU1039" s="205" t="s">
        <v>81</v>
      </c>
      <c r="AY1039" s="19" t="s">
        <v>193</v>
      </c>
      <c r="BE1039" s="206">
        <f>IF(N1039="základní",J1039,0)</f>
        <v>0</v>
      </c>
      <c r="BF1039" s="206">
        <f>IF(N1039="snížená",J1039,0)</f>
        <v>0</v>
      </c>
      <c r="BG1039" s="206">
        <f>IF(N1039="zákl. přenesená",J1039,0)</f>
        <v>0</v>
      </c>
      <c r="BH1039" s="206">
        <f>IF(N1039="sníž. přenesená",J1039,0)</f>
        <v>0</v>
      </c>
      <c r="BI1039" s="206">
        <f>IF(N1039="nulová",J1039,0)</f>
        <v>0</v>
      </c>
      <c r="BJ1039" s="19" t="s">
        <v>79</v>
      </c>
      <c r="BK1039" s="206">
        <f>ROUND(I1039*H1039,2)</f>
        <v>0</v>
      </c>
      <c r="BL1039" s="19" t="s">
        <v>302</v>
      </c>
      <c r="BM1039" s="205" t="s">
        <v>1757</v>
      </c>
    </row>
    <row r="1040" spans="1:65" s="14" customFormat="1">
      <c r="B1040" s="218"/>
      <c r="C1040" s="219"/>
      <c r="D1040" s="209" t="s">
        <v>202</v>
      </c>
      <c r="E1040" s="220" t="s">
        <v>19</v>
      </c>
      <c r="F1040" s="221" t="s">
        <v>4036</v>
      </c>
      <c r="G1040" s="219"/>
      <c r="H1040" s="222">
        <v>4</v>
      </c>
      <c r="I1040" s="223"/>
      <c r="J1040" s="219"/>
      <c r="K1040" s="219"/>
      <c r="L1040" s="224"/>
      <c r="M1040" s="225"/>
      <c r="N1040" s="226"/>
      <c r="O1040" s="226"/>
      <c r="P1040" s="226"/>
      <c r="Q1040" s="226"/>
      <c r="R1040" s="226"/>
      <c r="S1040" s="226"/>
      <c r="T1040" s="227"/>
      <c r="AT1040" s="228" t="s">
        <v>202</v>
      </c>
      <c r="AU1040" s="228" t="s">
        <v>81</v>
      </c>
      <c r="AV1040" s="14" t="s">
        <v>81</v>
      </c>
      <c r="AW1040" s="14" t="s">
        <v>33</v>
      </c>
      <c r="AX1040" s="14" t="s">
        <v>72</v>
      </c>
      <c r="AY1040" s="228" t="s">
        <v>193</v>
      </c>
    </row>
    <row r="1041" spans="1:65" s="15" customFormat="1">
      <c r="B1041" s="229"/>
      <c r="C1041" s="230"/>
      <c r="D1041" s="209" t="s">
        <v>202</v>
      </c>
      <c r="E1041" s="231" t="s">
        <v>19</v>
      </c>
      <c r="F1041" s="232" t="s">
        <v>208</v>
      </c>
      <c r="G1041" s="230"/>
      <c r="H1041" s="233">
        <v>4</v>
      </c>
      <c r="I1041" s="234"/>
      <c r="J1041" s="230"/>
      <c r="K1041" s="230"/>
      <c r="L1041" s="235"/>
      <c r="M1041" s="236"/>
      <c r="N1041" s="237"/>
      <c r="O1041" s="237"/>
      <c r="P1041" s="237"/>
      <c r="Q1041" s="237"/>
      <c r="R1041" s="237"/>
      <c r="S1041" s="237"/>
      <c r="T1041" s="238"/>
      <c r="AT1041" s="239" t="s">
        <v>202</v>
      </c>
      <c r="AU1041" s="239" t="s">
        <v>81</v>
      </c>
      <c r="AV1041" s="15" t="s">
        <v>209</v>
      </c>
      <c r="AW1041" s="15" t="s">
        <v>33</v>
      </c>
      <c r="AX1041" s="15" t="s">
        <v>79</v>
      </c>
      <c r="AY1041" s="239" t="s">
        <v>193</v>
      </c>
    </row>
    <row r="1042" spans="1:65" s="2" customFormat="1" ht="16.5" customHeight="1">
      <c r="A1042" s="36"/>
      <c r="B1042" s="37"/>
      <c r="C1042" s="194" t="s">
        <v>1540</v>
      </c>
      <c r="D1042" s="194" t="s">
        <v>195</v>
      </c>
      <c r="E1042" s="195" t="s">
        <v>1760</v>
      </c>
      <c r="F1042" s="196" t="s">
        <v>1761</v>
      </c>
      <c r="G1042" s="197" t="s">
        <v>305</v>
      </c>
      <c r="H1042" s="198">
        <v>360.84199999999998</v>
      </c>
      <c r="I1042" s="199"/>
      <c r="J1042" s="200">
        <f>ROUND(I1042*H1042,2)</f>
        <v>0</v>
      </c>
      <c r="K1042" s="196" t="s">
        <v>199</v>
      </c>
      <c r="L1042" s="41"/>
      <c r="M1042" s="201" t="s">
        <v>19</v>
      </c>
      <c r="N1042" s="202" t="s">
        <v>43</v>
      </c>
      <c r="O1042" s="66"/>
      <c r="P1042" s="203">
        <f>O1042*H1042</f>
        <v>0</v>
      </c>
      <c r="Q1042" s="203">
        <v>4.0000000000000003E-5</v>
      </c>
      <c r="R1042" s="203">
        <f>Q1042*H1042</f>
        <v>1.4433680000000001E-2</v>
      </c>
      <c r="S1042" s="203">
        <v>0</v>
      </c>
      <c r="T1042" s="204">
        <f>S1042*H1042</f>
        <v>0</v>
      </c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R1042" s="205" t="s">
        <v>302</v>
      </c>
      <c r="AT1042" s="205" t="s">
        <v>195</v>
      </c>
      <c r="AU1042" s="205" t="s">
        <v>81</v>
      </c>
      <c r="AY1042" s="19" t="s">
        <v>193</v>
      </c>
      <c r="BE1042" s="206">
        <f>IF(N1042="základní",J1042,0)</f>
        <v>0</v>
      </c>
      <c r="BF1042" s="206">
        <f>IF(N1042="snížená",J1042,0)</f>
        <v>0</v>
      </c>
      <c r="BG1042" s="206">
        <f>IF(N1042="zákl. přenesená",J1042,0)</f>
        <v>0</v>
      </c>
      <c r="BH1042" s="206">
        <f>IF(N1042="sníž. přenesená",J1042,0)</f>
        <v>0</v>
      </c>
      <c r="BI1042" s="206">
        <f>IF(N1042="nulová",J1042,0)</f>
        <v>0</v>
      </c>
      <c r="BJ1042" s="19" t="s">
        <v>79</v>
      </c>
      <c r="BK1042" s="206">
        <f>ROUND(I1042*H1042,2)</f>
        <v>0</v>
      </c>
      <c r="BL1042" s="19" t="s">
        <v>302</v>
      </c>
      <c r="BM1042" s="205" t="s">
        <v>1762</v>
      </c>
    </row>
    <row r="1043" spans="1:65" s="13" customFormat="1">
      <c r="B1043" s="207"/>
      <c r="C1043" s="208"/>
      <c r="D1043" s="209" t="s">
        <v>202</v>
      </c>
      <c r="E1043" s="210" t="s">
        <v>19</v>
      </c>
      <c r="F1043" s="211" t="s">
        <v>1712</v>
      </c>
      <c r="G1043" s="208"/>
      <c r="H1043" s="210" t="s">
        <v>19</v>
      </c>
      <c r="I1043" s="212"/>
      <c r="J1043" s="208"/>
      <c r="K1043" s="208"/>
      <c r="L1043" s="213"/>
      <c r="M1043" s="214"/>
      <c r="N1043" s="215"/>
      <c r="O1043" s="215"/>
      <c r="P1043" s="215"/>
      <c r="Q1043" s="215"/>
      <c r="R1043" s="215"/>
      <c r="S1043" s="215"/>
      <c r="T1043" s="216"/>
      <c r="AT1043" s="217" t="s">
        <v>202</v>
      </c>
      <c r="AU1043" s="217" t="s">
        <v>81</v>
      </c>
      <c r="AV1043" s="13" t="s">
        <v>79</v>
      </c>
      <c r="AW1043" s="13" t="s">
        <v>33</v>
      </c>
      <c r="AX1043" s="13" t="s">
        <v>72</v>
      </c>
      <c r="AY1043" s="217" t="s">
        <v>193</v>
      </c>
    </row>
    <row r="1044" spans="1:65" s="14" customFormat="1">
      <c r="B1044" s="218"/>
      <c r="C1044" s="219"/>
      <c r="D1044" s="209" t="s">
        <v>202</v>
      </c>
      <c r="E1044" s="220" t="s">
        <v>19</v>
      </c>
      <c r="F1044" s="221" t="s">
        <v>3938</v>
      </c>
      <c r="G1044" s="219"/>
      <c r="H1044" s="222">
        <v>370.459</v>
      </c>
      <c r="I1044" s="223"/>
      <c r="J1044" s="219"/>
      <c r="K1044" s="219"/>
      <c r="L1044" s="224"/>
      <c r="M1044" s="225"/>
      <c r="N1044" s="226"/>
      <c r="O1044" s="226"/>
      <c r="P1044" s="226"/>
      <c r="Q1044" s="226"/>
      <c r="R1044" s="226"/>
      <c r="S1044" s="226"/>
      <c r="T1044" s="227"/>
      <c r="AT1044" s="228" t="s">
        <v>202</v>
      </c>
      <c r="AU1044" s="228" t="s">
        <v>81</v>
      </c>
      <c r="AV1044" s="14" t="s">
        <v>81</v>
      </c>
      <c r="AW1044" s="14" t="s">
        <v>33</v>
      </c>
      <c r="AX1044" s="14" t="s">
        <v>72</v>
      </c>
      <c r="AY1044" s="228" t="s">
        <v>193</v>
      </c>
    </row>
    <row r="1045" spans="1:65" s="14" customFormat="1">
      <c r="B1045" s="218"/>
      <c r="C1045" s="219"/>
      <c r="D1045" s="209" t="s">
        <v>202</v>
      </c>
      <c r="E1045" s="220" t="s">
        <v>19</v>
      </c>
      <c r="F1045" s="221" t="s">
        <v>3939</v>
      </c>
      <c r="G1045" s="219"/>
      <c r="H1045" s="222">
        <v>-9.6170000000000009</v>
      </c>
      <c r="I1045" s="223"/>
      <c r="J1045" s="219"/>
      <c r="K1045" s="219"/>
      <c r="L1045" s="224"/>
      <c r="M1045" s="225"/>
      <c r="N1045" s="226"/>
      <c r="O1045" s="226"/>
      <c r="P1045" s="226"/>
      <c r="Q1045" s="226"/>
      <c r="R1045" s="226"/>
      <c r="S1045" s="226"/>
      <c r="T1045" s="227"/>
      <c r="AT1045" s="228" t="s">
        <v>202</v>
      </c>
      <c r="AU1045" s="228" t="s">
        <v>81</v>
      </c>
      <c r="AV1045" s="14" t="s">
        <v>81</v>
      </c>
      <c r="AW1045" s="14" t="s">
        <v>33</v>
      </c>
      <c r="AX1045" s="14" t="s">
        <v>72</v>
      </c>
      <c r="AY1045" s="228" t="s">
        <v>193</v>
      </c>
    </row>
    <row r="1046" spans="1:65" s="15" customFormat="1">
      <c r="B1046" s="229"/>
      <c r="C1046" s="230"/>
      <c r="D1046" s="209" t="s">
        <v>202</v>
      </c>
      <c r="E1046" s="231" t="s">
        <v>19</v>
      </c>
      <c r="F1046" s="232" t="s">
        <v>208</v>
      </c>
      <c r="G1046" s="230"/>
      <c r="H1046" s="233">
        <v>360.84199999999998</v>
      </c>
      <c r="I1046" s="234"/>
      <c r="J1046" s="230"/>
      <c r="K1046" s="230"/>
      <c r="L1046" s="235"/>
      <c r="M1046" s="236"/>
      <c r="N1046" s="237"/>
      <c r="O1046" s="237"/>
      <c r="P1046" s="237"/>
      <c r="Q1046" s="237"/>
      <c r="R1046" s="237"/>
      <c r="S1046" s="237"/>
      <c r="T1046" s="238"/>
      <c r="AT1046" s="239" t="s">
        <v>202</v>
      </c>
      <c r="AU1046" s="239" t="s">
        <v>81</v>
      </c>
      <c r="AV1046" s="15" t="s">
        <v>209</v>
      </c>
      <c r="AW1046" s="15" t="s">
        <v>33</v>
      </c>
      <c r="AX1046" s="15" t="s">
        <v>79</v>
      </c>
      <c r="AY1046" s="239" t="s">
        <v>193</v>
      </c>
    </row>
    <row r="1047" spans="1:65" s="2" customFormat="1" ht="16.5" customHeight="1">
      <c r="A1047" s="36"/>
      <c r="B1047" s="37"/>
      <c r="C1047" s="194" t="s">
        <v>1544</v>
      </c>
      <c r="D1047" s="194" t="s">
        <v>195</v>
      </c>
      <c r="E1047" s="195" t="s">
        <v>1764</v>
      </c>
      <c r="F1047" s="196" t="s">
        <v>1765</v>
      </c>
      <c r="G1047" s="197" t="s">
        <v>402</v>
      </c>
      <c r="H1047" s="198">
        <v>1</v>
      </c>
      <c r="I1047" s="199"/>
      <c r="J1047" s="200">
        <f>ROUND(I1047*H1047,2)</f>
        <v>0</v>
      </c>
      <c r="K1047" s="196" t="s">
        <v>199</v>
      </c>
      <c r="L1047" s="41"/>
      <c r="M1047" s="201" t="s">
        <v>19</v>
      </c>
      <c r="N1047" s="202" t="s">
        <v>43</v>
      </c>
      <c r="O1047" s="66"/>
      <c r="P1047" s="203">
        <f>O1047*H1047</f>
        <v>0</v>
      </c>
      <c r="Q1047" s="203">
        <v>4.0000000000000003E-5</v>
      </c>
      <c r="R1047" s="203">
        <f>Q1047*H1047</f>
        <v>4.0000000000000003E-5</v>
      </c>
      <c r="S1047" s="203">
        <v>0</v>
      </c>
      <c r="T1047" s="204">
        <f>S1047*H1047</f>
        <v>0</v>
      </c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R1047" s="205" t="s">
        <v>302</v>
      </c>
      <c r="AT1047" s="205" t="s">
        <v>195</v>
      </c>
      <c r="AU1047" s="205" t="s">
        <v>81</v>
      </c>
      <c r="AY1047" s="19" t="s">
        <v>193</v>
      </c>
      <c r="BE1047" s="206">
        <f>IF(N1047="základní",J1047,0)</f>
        <v>0</v>
      </c>
      <c r="BF1047" s="206">
        <f>IF(N1047="snížená",J1047,0)</f>
        <v>0</v>
      </c>
      <c r="BG1047" s="206">
        <f>IF(N1047="zákl. přenesená",J1047,0)</f>
        <v>0</v>
      </c>
      <c r="BH1047" s="206">
        <f>IF(N1047="sníž. přenesená",J1047,0)</f>
        <v>0</v>
      </c>
      <c r="BI1047" s="206">
        <f>IF(N1047="nulová",J1047,0)</f>
        <v>0</v>
      </c>
      <c r="BJ1047" s="19" t="s">
        <v>79</v>
      </c>
      <c r="BK1047" s="206">
        <f>ROUND(I1047*H1047,2)</f>
        <v>0</v>
      </c>
      <c r="BL1047" s="19" t="s">
        <v>302</v>
      </c>
      <c r="BM1047" s="205" t="s">
        <v>1766</v>
      </c>
    </row>
    <row r="1048" spans="1:65" s="2" customFormat="1" ht="16.5" customHeight="1">
      <c r="A1048" s="36"/>
      <c r="B1048" s="37"/>
      <c r="C1048" s="251" t="s">
        <v>1549</v>
      </c>
      <c r="D1048" s="251" t="s">
        <v>451</v>
      </c>
      <c r="E1048" s="252" t="s">
        <v>1768</v>
      </c>
      <c r="F1048" s="253" t="s">
        <v>1769</v>
      </c>
      <c r="G1048" s="254" t="s">
        <v>402</v>
      </c>
      <c r="H1048" s="255">
        <v>1</v>
      </c>
      <c r="I1048" s="256"/>
      <c r="J1048" s="257">
        <f>ROUND(I1048*H1048,2)</f>
        <v>0</v>
      </c>
      <c r="K1048" s="253" t="s">
        <v>199</v>
      </c>
      <c r="L1048" s="258"/>
      <c r="M1048" s="259" t="s">
        <v>19</v>
      </c>
      <c r="N1048" s="260" t="s">
        <v>43</v>
      </c>
      <c r="O1048" s="66"/>
      <c r="P1048" s="203">
        <f>O1048*H1048</f>
        <v>0</v>
      </c>
      <c r="Q1048" s="203">
        <v>1E-4</v>
      </c>
      <c r="R1048" s="203">
        <f>Q1048*H1048</f>
        <v>1E-4</v>
      </c>
      <c r="S1048" s="203">
        <v>0</v>
      </c>
      <c r="T1048" s="204">
        <f>S1048*H1048</f>
        <v>0</v>
      </c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R1048" s="205" t="s">
        <v>404</v>
      </c>
      <c r="AT1048" s="205" t="s">
        <v>451</v>
      </c>
      <c r="AU1048" s="205" t="s">
        <v>81</v>
      </c>
      <c r="AY1048" s="19" t="s">
        <v>193</v>
      </c>
      <c r="BE1048" s="206">
        <f>IF(N1048="základní",J1048,0)</f>
        <v>0</v>
      </c>
      <c r="BF1048" s="206">
        <f>IF(N1048="snížená",J1048,0)</f>
        <v>0</v>
      </c>
      <c r="BG1048" s="206">
        <f>IF(N1048="zákl. přenesená",J1048,0)</f>
        <v>0</v>
      </c>
      <c r="BH1048" s="206">
        <f>IF(N1048="sníž. přenesená",J1048,0)</f>
        <v>0</v>
      </c>
      <c r="BI1048" s="206">
        <f>IF(N1048="nulová",J1048,0)</f>
        <v>0</v>
      </c>
      <c r="BJ1048" s="19" t="s">
        <v>79</v>
      </c>
      <c r="BK1048" s="206">
        <f>ROUND(I1048*H1048,2)</f>
        <v>0</v>
      </c>
      <c r="BL1048" s="19" t="s">
        <v>302</v>
      </c>
      <c r="BM1048" s="205" t="s">
        <v>1770</v>
      </c>
    </row>
    <row r="1049" spans="1:65" s="2" customFormat="1" ht="16.5" customHeight="1">
      <c r="A1049" s="36"/>
      <c r="B1049" s="37"/>
      <c r="C1049" s="194" t="s">
        <v>1551</v>
      </c>
      <c r="D1049" s="194" t="s">
        <v>195</v>
      </c>
      <c r="E1049" s="195" t="s">
        <v>1772</v>
      </c>
      <c r="F1049" s="196" t="s">
        <v>1773</v>
      </c>
      <c r="G1049" s="197" t="s">
        <v>402</v>
      </c>
      <c r="H1049" s="198">
        <v>1</v>
      </c>
      <c r="I1049" s="199"/>
      <c r="J1049" s="200">
        <f>ROUND(I1049*H1049,2)</f>
        <v>0</v>
      </c>
      <c r="K1049" s="196" t="s">
        <v>199</v>
      </c>
      <c r="L1049" s="41"/>
      <c r="M1049" s="201" t="s">
        <v>19</v>
      </c>
      <c r="N1049" s="202" t="s">
        <v>43</v>
      </c>
      <c r="O1049" s="66"/>
      <c r="P1049" s="203">
        <f>O1049*H1049</f>
        <v>0</v>
      </c>
      <c r="Q1049" s="203">
        <v>0</v>
      </c>
      <c r="R1049" s="203">
        <f>Q1049*H1049</f>
        <v>0</v>
      </c>
      <c r="S1049" s="203">
        <v>0</v>
      </c>
      <c r="T1049" s="204">
        <f>S1049*H1049</f>
        <v>0</v>
      </c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R1049" s="205" t="s">
        <v>302</v>
      </c>
      <c r="AT1049" s="205" t="s">
        <v>195</v>
      </c>
      <c r="AU1049" s="205" t="s">
        <v>81</v>
      </c>
      <c r="AY1049" s="19" t="s">
        <v>193</v>
      </c>
      <c r="BE1049" s="206">
        <f>IF(N1049="základní",J1049,0)</f>
        <v>0</v>
      </c>
      <c r="BF1049" s="206">
        <f>IF(N1049="snížená",J1049,0)</f>
        <v>0</v>
      </c>
      <c r="BG1049" s="206">
        <f>IF(N1049="zákl. přenesená",J1049,0)</f>
        <v>0</v>
      </c>
      <c r="BH1049" s="206">
        <f>IF(N1049="sníž. přenesená",J1049,0)</f>
        <v>0</v>
      </c>
      <c r="BI1049" s="206">
        <f>IF(N1049="nulová",J1049,0)</f>
        <v>0</v>
      </c>
      <c r="BJ1049" s="19" t="s">
        <v>79</v>
      </c>
      <c r="BK1049" s="206">
        <f>ROUND(I1049*H1049,2)</f>
        <v>0</v>
      </c>
      <c r="BL1049" s="19" t="s">
        <v>302</v>
      </c>
      <c r="BM1049" s="205" t="s">
        <v>1774</v>
      </c>
    </row>
    <row r="1050" spans="1:65" s="14" customFormat="1">
      <c r="B1050" s="218"/>
      <c r="C1050" s="219"/>
      <c r="D1050" s="209" t="s">
        <v>202</v>
      </c>
      <c r="E1050" s="220" t="s">
        <v>19</v>
      </c>
      <c r="F1050" s="221" t="s">
        <v>1775</v>
      </c>
      <c r="G1050" s="219"/>
      <c r="H1050" s="222">
        <v>1</v>
      </c>
      <c r="I1050" s="223"/>
      <c r="J1050" s="219"/>
      <c r="K1050" s="219"/>
      <c r="L1050" s="224"/>
      <c r="M1050" s="225"/>
      <c r="N1050" s="226"/>
      <c r="O1050" s="226"/>
      <c r="P1050" s="226"/>
      <c r="Q1050" s="226"/>
      <c r="R1050" s="226"/>
      <c r="S1050" s="226"/>
      <c r="T1050" s="227"/>
      <c r="AT1050" s="228" t="s">
        <v>202</v>
      </c>
      <c r="AU1050" s="228" t="s">
        <v>81</v>
      </c>
      <c r="AV1050" s="14" t="s">
        <v>81</v>
      </c>
      <c r="AW1050" s="14" t="s">
        <v>33</v>
      </c>
      <c r="AX1050" s="14" t="s">
        <v>72</v>
      </c>
      <c r="AY1050" s="228" t="s">
        <v>193</v>
      </c>
    </row>
    <row r="1051" spans="1:65" s="15" customFormat="1">
      <c r="B1051" s="229"/>
      <c r="C1051" s="230"/>
      <c r="D1051" s="209" t="s">
        <v>202</v>
      </c>
      <c r="E1051" s="231" t="s">
        <v>19</v>
      </c>
      <c r="F1051" s="232" t="s">
        <v>208</v>
      </c>
      <c r="G1051" s="230"/>
      <c r="H1051" s="233">
        <v>1</v>
      </c>
      <c r="I1051" s="234"/>
      <c r="J1051" s="230"/>
      <c r="K1051" s="230"/>
      <c r="L1051" s="235"/>
      <c r="M1051" s="236"/>
      <c r="N1051" s="237"/>
      <c r="O1051" s="237"/>
      <c r="P1051" s="237"/>
      <c r="Q1051" s="237"/>
      <c r="R1051" s="237"/>
      <c r="S1051" s="237"/>
      <c r="T1051" s="238"/>
      <c r="AT1051" s="239" t="s">
        <v>202</v>
      </c>
      <c r="AU1051" s="239" t="s">
        <v>81</v>
      </c>
      <c r="AV1051" s="15" t="s">
        <v>209</v>
      </c>
      <c r="AW1051" s="15" t="s">
        <v>33</v>
      </c>
      <c r="AX1051" s="15" t="s">
        <v>79</v>
      </c>
      <c r="AY1051" s="239" t="s">
        <v>193</v>
      </c>
    </row>
    <row r="1052" spans="1:65" s="2" customFormat="1" ht="16.5" customHeight="1">
      <c r="A1052" s="36"/>
      <c r="B1052" s="37"/>
      <c r="C1052" s="251" t="s">
        <v>1555</v>
      </c>
      <c r="D1052" s="251" t="s">
        <v>451</v>
      </c>
      <c r="E1052" s="252" t="s">
        <v>1777</v>
      </c>
      <c r="F1052" s="253" t="s">
        <v>1778</v>
      </c>
      <c r="G1052" s="254" t="s">
        <v>402</v>
      </c>
      <c r="H1052" s="255">
        <v>1</v>
      </c>
      <c r="I1052" s="256"/>
      <c r="J1052" s="257">
        <f>ROUND(I1052*H1052,2)</f>
        <v>0</v>
      </c>
      <c r="K1052" s="253" t="s">
        <v>199</v>
      </c>
      <c r="L1052" s="258"/>
      <c r="M1052" s="259" t="s">
        <v>19</v>
      </c>
      <c r="N1052" s="260" t="s">
        <v>43</v>
      </c>
      <c r="O1052" s="66"/>
      <c r="P1052" s="203">
        <f>O1052*H1052</f>
        <v>0</v>
      </c>
      <c r="Q1052" s="203">
        <v>1.9E-3</v>
      </c>
      <c r="R1052" s="203">
        <f>Q1052*H1052</f>
        <v>1.9E-3</v>
      </c>
      <c r="S1052" s="203">
        <v>0</v>
      </c>
      <c r="T1052" s="204">
        <f>S1052*H1052</f>
        <v>0</v>
      </c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R1052" s="205" t="s">
        <v>404</v>
      </c>
      <c r="AT1052" s="205" t="s">
        <v>451</v>
      </c>
      <c r="AU1052" s="205" t="s">
        <v>81</v>
      </c>
      <c r="AY1052" s="19" t="s">
        <v>193</v>
      </c>
      <c r="BE1052" s="206">
        <f>IF(N1052="základní",J1052,0)</f>
        <v>0</v>
      </c>
      <c r="BF1052" s="206">
        <f>IF(N1052="snížená",J1052,0)</f>
        <v>0</v>
      </c>
      <c r="BG1052" s="206">
        <f>IF(N1052="zákl. přenesená",J1052,0)</f>
        <v>0</v>
      </c>
      <c r="BH1052" s="206">
        <f>IF(N1052="sníž. přenesená",J1052,0)</f>
        <v>0</v>
      </c>
      <c r="BI1052" s="206">
        <f>IF(N1052="nulová",J1052,0)</f>
        <v>0</v>
      </c>
      <c r="BJ1052" s="19" t="s">
        <v>79</v>
      </c>
      <c r="BK1052" s="206">
        <f>ROUND(I1052*H1052,2)</f>
        <v>0</v>
      </c>
      <c r="BL1052" s="19" t="s">
        <v>302</v>
      </c>
      <c r="BM1052" s="205" t="s">
        <v>1779</v>
      </c>
    </row>
    <row r="1053" spans="1:65" s="2" customFormat="1" ht="16.5" customHeight="1">
      <c r="A1053" s="36"/>
      <c r="B1053" s="37"/>
      <c r="C1053" s="194" t="s">
        <v>1559</v>
      </c>
      <c r="D1053" s="194" t="s">
        <v>195</v>
      </c>
      <c r="E1053" s="195" t="s">
        <v>1781</v>
      </c>
      <c r="F1053" s="196" t="s">
        <v>1782</v>
      </c>
      <c r="G1053" s="197" t="s">
        <v>402</v>
      </c>
      <c r="H1053" s="198">
        <v>2</v>
      </c>
      <c r="I1053" s="199"/>
      <c r="J1053" s="200">
        <f>ROUND(I1053*H1053,2)</f>
        <v>0</v>
      </c>
      <c r="K1053" s="196" t="s">
        <v>199</v>
      </c>
      <c r="L1053" s="41"/>
      <c r="M1053" s="201" t="s">
        <v>19</v>
      </c>
      <c r="N1053" s="202" t="s">
        <v>43</v>
      </c>
      <c r="O1053" s="66"/>
      <c r="P1053" s="203">
        <f>O1053*H1053</f>
        <v>0</v>
      </c>
      <c r="Q1053" s="203">
        <v>0</v>
      </c>
      <c r="R1053" s="203">
        <f>Q1053*H1053</f>
        <v>0</v>
      </c>
      <c r="S1053" s="203">
        <v>0</v>
      </c>
      <c r="T1053" s="204">
        <f>S1053*H1053</f>
        <v>0</v>
      </c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R1053" s="205" t="s">
        <v>302</v>
      </c>
      <c r="AT1053" s="205" t="s">
        <v>195</v>
      </c>
      <c r="AU1053" s="205" t="s">
        <v>81</v>
      </c>
      <c r="AY1053" s="19" t="s">
        <v>193</v>
      </c>
      <c r="BE1053" s="206">
        <f>IF(N1053="základní",J1053,0)</f>
        <v>0</v>
      </c>
      <c r="BF1053" s="206">
        <f>IF(N1053="snížená",J1053,0)</f>
        <v>0</v>
      </c>
      <c r="BG1053" s="206">
        <f>IF(N1053="zákl. přenesená",J1053,0)</f>
        <v>0</v>
      </c>
      <c r="BH1053" s="206">
        <f>IF(N1053="sníž. přenesená",J1053,0)</f>
        <v>0</v>
      </c>
      <c r="BI1053" s="206">
        <f>IF(N1053="nulová",J1053,0)</f>
        <v>0</v>
      </c>
      <c r="BJ1053" s="19" t="s">
        <v>79</v>
      </c>
      <c r="BK1053" s="206">
        <f>ROUND(I1053*H1053,2)</f>
        <v>0</v>
      </c>
      <c r="BL1053" s="19" t="s">
        <v>302</v>
      </c>
      <c r="BM1053" s="205" t="s">
        <v>1783</v>
      </c>
    </row>
    <row r="1054" spans="1:65" s="14" customFormat="1">
      <c r="B1054" s="218"/>
      <c r="C1054" s="219"/>
      <c r="D1054" s="209" t="s">
        <v>202</v>
      </c>
      <c r="E1054" s="220" t="s">
        <v>19</v>
      </c>
      <c r="F1054" s="221" t="s">
        <v>81</v>
      </c>
      <c r="G1054" s="219"/>
      <c r="H1054" s="222">
        <v>2</v>
      </c>
      <c r="I1054" s="223"/>
      <c r="J1054" s="219"/>
      <c r="K1054" s="219"/>
      <c r="L1054" s="224"/>
      <c r="M1054" s="225"/>
      <c r="N1054" s="226"/>
      <c r="O1054" s="226"/>
      <c r="P1054" s="226"/>
      <c r="Q1054" s="226"/>
      <c r="R1054" s="226"/>
      <c r="S1054" s="226"/>
      <c r="T1054" s="227"/>
      <c r="AT1054" s="228" t="s">
        <v>202</v>
      </c>
      <c r="AU1054" s="228" t="s">
        <v>81</v>
      </c>
      <c r="AV1054" s="14" t="s">
        <v>81</v>
      </c>
      <c r="AW1054" s="14" t="s">
        <v>33</v>
      </c>
      <c r="AX1054" s="14" t="s">
        <v>72</v>
      </c>
      <c r="AY1054" s="228" t="s">
        <v>193</v>
      </c>
    </row>
    <row r="1055" spans="1:65" s="15" customFormat="1">
      <c r="B1055" s="229"/>
      <c r="C1055" s="230"/>
      <c r="D1055" s="209" t="s">
        <v>202</v>
      </c>
      <c r="E1055" s="231" t="s">
        <v>19</v>
      </c>
      <c r="F1055" s="232" t="s">
        <v>208</v>
      </c>
      <c r="G1055" s="230"/>
      <c r="H1055" s="233">
        <v>2</v>
      </c>
      <c r="I1055" s="234"/>
      <c r="J1055" s="230"/>
      <c r="K1055" s="230"/>
      <c r="L1055" s="235"/>
      <c r="M1055" s="236"/>
      <c r="N1055" s="237"/>
      <c r="O1055" s="237"/>
      <c r="P1055" s="237"/>
      <c r="Q1055" s="237"/>
      <c r="R1055" s="237"/>
      <c r="S1055" s="237"/>
      <c r="T1055" s="238"/>
      <c r="AT1055" s="239" t="s">
        <v>202</v>
      </c>
      <c r="AU1055" s="239" t="s">
        <v>81</v>
      </c>
      <c r="AV1055" s="15" t="s">
        <v>209</v>
      </c>
      <c r="AW1055" s="15" t="s">
        <v>33</v>
      </c>
      <c r="AX1055" s="15" t="s">
        <v>79</v>
      </c>
      <c r="AY1055" s="239" t="s">
        <v>193</v>
      </c>
    </row>
    <row r="1056" spans="1:65" s="2" customFormat="1" ht="16.5" customHeight="1">
      <c r="A1056" s="36"/>
      <c r="B1056" s="37"/>
      <c r="C1056" s="251" t="s">
        <v>1561</v>
      </c>
      <c r="D1056" s="251" t="s">
        <v>451</v>
      </c>
      <c r="E1056" s="252" t="s">
        <v>1785</v>
      </c>
      <c r="F1056" s="253" t="s">
        <v>1786</v>
      </c>
      <c r="G1056" s="254" t="s">
        <v>402</v>
      </c>
      <c r="H1056" s="255">
        <v>2</v>
      </c>
      <c r="I1056" s="256"/>
      <c r="J1056" s="257">
        <f>ROUND(I1056*H1056,2)</f>
        <v>0</v>
      </c>
      <c r="K1056" s="253" t="s">
        <v>199</v>
      </c>
      <c r="L1056" s="258"/>
      <c r="M1056" s="259" t="s">
        <v>19</v>
      </c>
      <c r="N1056" s="260" t="s">
        <v>43</v>
      </c>
      <c r="O1056" s="66"/>
      <c r="P1056" s="203">
        <f>O1056*H1056</f>
        <v>0</v>
      </c>
      <c r="Q1056" s="203">
        <v>2.2200000000000002E-3</v>
      </c>
      <c r="R1056" s="203">
        <f>Q1056*H1056</f>
        <v>4.4400000000000004E-3</v>
      </c>
      <c r="S1056" s="203">
        <v>0</v>
      </c>
      <c r="T1056" s="204">
        <f>S1056*H1056</f>
        <v>0</v>
      </c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R1056" s="205" t="s">
        <v>404</v>
      </c>
      <c r="AT1056" s="205" t="s">
        <v>451</v>
      </c>
      <c r="AU1056" s="205" t="s">
        <v>81</v>
      </c>
      <c r="AY1056" s="19" t="s">
        <v>193</v>
      </c>
      <c r="BE1056" s="206">
        <f>IF(N1056="základní",J1056,0)</f>
        <v>0</v>
      </c>
      <c r="BF1056" s="206">
        <f>IF(N1056="snížená",J1056,0)</f>
        <v>0</v>
      </c>
      <c r="BG1056" s="206">
        <f>IF(N1056="zákl. přenesená",J1056,0)</f>
        <v>0</v>
      </c>
      <c r="BH1056" s="206">
        <f>IF(N1056="sníž. přenesená",J1056,0)</f>
        <v>0</v>
      </c>
      <c r="BI1056" s="206">
        <f>IF(N1056="nulová",J1056,0)</f>
        <v>0</v>
      </c>
      <c r="BJ1056" s="19" t="s">
        <v>79</v>
      </c>
      <c r="BK1056" s="206">
        <f>ROUND(I1056*H1056,2)</f>
        <v>0</v>
      </c>
      <c r="BL1056" s="19" t="s">
        <v>302</v>
      </c>
      <c r="BM1056" s="205" t="s">
        <v>1787</v>
      </c>
    </row>
    <row r="1057" spans="1:65" s="2" customFormat="1" ht="16.5" customHeight="1">
      <c r="A1057" s="36"/>
      <c r="B1057" s="37"/>
      <c r="C1057" s="251" t="s">
        <v>1565</v>
      </c>
      <c r="D1057" s="251" t="s">
        <v>451</v>
      </c>
      <c r="E1057" s="252" t="s">
        <v>1789</v>
      </c>
      <c r="F1057" s="253" t="s">
        <v>1790</v>
      </c>
      <c r="G1057" s="254" t="s">
        <v>402</v>
      </c>
      <c r="H1057" s="255">
        <v>2</v>
      </c>
      <c r="I1057" s="256"/>
      <c r="J1057" s="257">
        <f>ROUND(I1057*H1057,2)</f>
        <v>0</v>
      </c>
      <c r="K1057" s="253" t="s">
        <v>199</v>
      </c>
      <c r="L1057" s="258"/>
      <c r="M1057" s="259" t="s">
        <v>19</v>
      </c>
      <c r="N1057" s="260" t="s">
        <v>43</v>
      </c>
      <c r="O1057" s="66"/>
      <c r="P1057" s="203">
        <f>O1057*H1057</f>
        <v>0</v>
      </c>
      <c r="Q1057" s="203">
        <v>2.5000000000000001E-4</v>
      </c>
      <c r="R1057" s="203">
        <f>Q1057*H1057</f>
        <v>5.0000000000000001E-4</v>
      </c>
      <c r="S1057" s="203">
        <v>0</v>
      </c>
      <c r="T1057" s="204">
        <f>S1057*H1057</f>
        <v>0</v>
      </c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R1057" s="205" t="s">
        <v>404</v>
      </c>
      <c r="AT1057" s="205" t="s">
        <v>451</v>
      </c>
      <c r="AU1057" s="205" t="s">
        <v>81</v>
      </c>
      <c r="AY1057" s="19" t="s">
        <v>193</v>
      </c>
      <c r="BE1057" s="206">
        <f>IF(N1057="základní",J1057,0)</f>
        <v>0</v>
      </c>
      <c r="BF1057" s="206">
        <f>IF(N1057="snížená",J1057,0)</f>
        <v>0</v>
      </c>
      <c r="BG1057" s="206">
        <f>IF(N1057="zákl. přenesená",J1057,0)</f>
        <v>0</v>
      </c>
      <c r="BH1057" s="206">
        <f>IF(N1057="sníž. přenesená",J1057,0)</f>
        <v>0</v>
      </c>
      <c r="BI1057" s="206">
        <f>IF(N1057="nulová",J1057,0)</f>
        <v>0</v>
      </c>
      <c r="BJ1057" s="19" t="s">
        <v>79</v>
      </c>
      <c r="BK1057" s="206">
        <f>ROUND(I1057*H1057,2)</f>
        <v>0</v>
      </c>
      <c r="BL1057" s="19" t="s">
        <v>302</v>
      </c>
      <c r="BM1057" s="205" t="s">
        <v>1791</v>
      </c>
    </row>
    <row r="1058" spans="1:65" s="2" customFormat="1" ht="16.5" customHeight="1">
      <c r="A1058" s="36"/>
      <c r="B1058" s="37"/>
      <c r="C1058" s="194" t="s">
        <v>1568</v>
      </c>
      <c r="D1058" s="194" t="s">
        <v>195</v>
      </c>
      <c r="E1058" s="195" t="s">
        <v>1793</v>
      </c>
      <c r="F1058" s="196" t="s">
        <v>1794</v>
      </c>
      <c r="G1058" s="197" t="s">
        <v>402</v>
      </c>
      <c r="H1058" s="198">
        <v>1</v>
      </c>
      <c r="I1058" s="199"/>
      <c r="J1058" s="200">
        <f>ROUND(I1058*H1058,2)</f>
        <v>0</v>
      </c>
      <c r="K1058" s="196" t="s">
        <v>199</v>
      </c>
      <c r="L1058" s="41"/>
      <c r="M1058" s="201" t="s">
        <v>19</v>
      </c>
      <c r="N1058" s="202" t="s">
        <v>43</v>
      </c>
      <c r="O1058" s="66"/>
      <c r="P1058" s="203">
        <f>O1058*H1058</f>
        <v>0</v>
      </c>
      <c r="Q1058" s="203">
        <v>0</v>
      </c>
      <c r="R1058" s="203">
        <f>Q1058*H1058</f>
        <v>0</v>
      </c>
      <c r="S1058" s="203">
        <v>0</v>
      </c>
      <c r="T1058" s="204">
        <f>S1058*H1058</f>
        <v>0</v>
      </c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R1058" s="205" t="s">
        <v>302</v>
      </c>
      <c r="AT1058" s="205" t="s">
        <v>195</v>
      </c>
      <c r="AU1058" s="205" t="s">
        <v>81</v>
      </c>
      <c r="AY1058" s="19" t="s">
        <v>193</v>
      </c>
      <c r="BE1058" s="206">
        <f>IF(N1058="základní",J1058,0)</f>
        <v>0</v>
      </c>
      <c r="BF1058" s="206">
        <f>IF(N1058="snížená",J1058,0)</f>
        <v>0</v>
      </c>
      <c r="BG1058" s="206">
        <f>IF(N1058="zákl. přenesená",J1058,0)</f>
        <v>0</v>
      </c>
      <c r="BH1058" s="206">
        <f>IF(N1058="sníž. přenesená",J1058,0)</f>
        <v>0</v>
      </c>
      <c r="BI1058" s="206">
        <f>IF(N1058="nulová",J1058,0)</f>
        <v>0</v>
      </c>
      <c r="BJ1058" s="19" t="s">
        <v>79</v>
      </c>
      <c r="BK1058" s="206">
        <f>ROUND(I1058*H1058,2)</f>
        <v>0</v>
      </c>
      <c r="BL1058" s="19" t="s">
        <v>302</v>
      </c>
      <c r="BM1058" s="205" t="s">
        <v>1795</v>
      </c>
    </row>
    <row r="1059" spans="1:65" s="14" customFormat="1">
      <c r="B1059" s="218"/>
      <c r="C1059" s="219"/>
      <c r="D1059" s="209" t="s">
        <v>202</v>
      </c>
      <c r="E1059" s="220" t="s">
        <v>19</v>
      </c>
      <c r="F1059" s="221" t="s">
        <v>1796</v>
      </c>
      <c r="G1059" s="219"/>
      <c r="H1059" s="222">
        <v>1</v>
      </c>
      <c r="I1059" s="223"/>
      <c r="J1059" s="219"/>
      <c r="K1059" s="219"/>
      <c r="L1059" s="224"/>
      <c r="M1059" s="225"/>
      <c r="N1059" s="226"/>
      <c r="O1059" s="226"/>
      <c r="P1059" s="226"/>
      <c r="Q1059" s="226"/>
      <c r="R1059" s="226"/>
      <c r="S1059" s="226"/>
      <c r="T1059" s="227"/>
      <c r="AT1059" s="228" t="s">
        <v>202</v>
      </c>
      <c r="AU1059" s="228" t="s">
        <v>81</v>
      </c>
      <c r="AV1059" s="14" t="s">
        <v>81</v>
      </c>
      <c r="AW1059" s="14" t="s">
        <v>33</v>
      </c>
      <c r="AX1059" s="14" t="s">
        <v>72</v>
      </c>
      <c r="AY1059" s="228" t="s">
        <v>193</v>
      </c>
    </row>
    <row r="1060" spans="1:65" s="15" customFormat="1">
      <c r="B1060" s="229"/>
      <c r="C1060" s="230"/>
      <c r="D1060" s="209" t="s">
        <v>202</v>
      </c>
      <c r="E1060" s="231" t="s">
        <v>19</v>
      </c>
      <c r="F1060" s="232" t="s">
        <v>208</v>
      </c>
      <c r="G1060" s="230"/>
      <c r="H1060" s="233">
        <v>1</v>
      </c>
      <c r="I1060" s="234"/>
      <c r="J1060" s="230"/>
      <c r="K1060" s="230"/>
      <c r="L1060" s="235"/>
      <c r="M1060" s="236"/>
      <c r="N1060" s="237"/>
      <c r="O1060" s="237"/>
      <c r="P1060" s="237"/>
      <c r="Q1060" s="237"/>
      <c r="R1060" s="237"/>
      <c r="S1060" s="237"/>
      <c r="T1060" s="238"/>
      <c r="AT1060" s="239" t="s">
        <v>202</v>
      </c>
      <c r="AU1060" s="239" t="s">
        <v>81</v>
      </c>
      <c r="AV1060" s="15" t="s">
        <v>209</v>
      </c>
      <c r="AW1060" s="15" t="s">
        <v>33</v>
      </c>
      <c r="AX1060" s="15" t="s">
        <v>79</v>
      </c>
      <c r="AY1060" s="239" t="s">
        <v>193</v>
      </c>
    </row>
    <row r="1061" spans="1:65" s="2" customFormat="1" ht="16.5" customHeight="1">
      <c r="A1061" s="36"/>
      <c r="B1061" s="37"/>
      <c r="C1061" s="251" t="s">
        <v>1573</v>
      </c>
      <c r="D1061" s="251" t="s">
        <v>451</v>
      </c>
      <c r="E1061" s="252" t="s">
        <v>1798</v>
      </c>
      <c r="F1061" s="253" t="s">
        <v>1799</v>
      </c>
      <c r="G1061" s="254" t="s">
        <v>402</v>
      </c>
      <c r="H1061" s="255">
        <v>1</v>
      </c>
      <c r="I1061" s="256"/>
      <c r="J1061" s="257">
        <f>ROUND(I1061*H1061,2)</f>
        <v>0</v>
      </c>
      <c r="K1061" s="253" t="s">
        <v>199</v>
      </c>
      <c r="L1061" s="258"/>
      <c r="M1061" s="259" t="s">
        <v>19</v>
      </c>
      <c r="N1061" s="260" t="s">
        <v>43</v>
      </c>
      <c r="O1061" s="66"/>
      <c r="P1061" s="203">
        <f>O1061*H1061</f>
        <v>0</v>
      </c>
      <c r="Q1061" s="203">
        <v>5.6299999999999996E-3</v>
      </c>
      <c r="R1061" s="203">
        <f>Q1061*H1061</f>
        <v>5.6299999999999996E-3</v>
      </c>
      <c r="S1061" s="203">
        <v>0</v>
      </c>
      <c r="T1061" s="204">
        <f>S1061*H1061</f>
        <v>0</v>
      </c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R1061" s="205" t="s">
        <v>404</v>
      </c>
      <c r="AT1061" s="205" t="s">
        <v>451</v>
      </c>
      <c r="AU1061" s="205" t="s">
        <v>81</v>
      </c>
      <c r="AY1061" s="19" t="s">
        <v>193</v>
      </c>
      <c r="BE1061" s="206">
        <f>IF(N1061="základní",J1061,0)</f>
        <v>0</v>
      </c>
      <c r="BF1061" s="206">
        <f>IF(N1061="snížená",J1061,0)</f>
        <v>0</v>
      </c>
      <c r="BG1061" s="206">
        <f>IF(N1061="zákl. přenesená",J1061,0)</f>
        <v>0</v>
      </c>
      <c r="BH1061" s="206">
        <f>IF(N1061="sníž. přenesená",J1061,0)</f>
        <v>0</v>
      </c>
      <c r="BI1061" s="206">
        <f>IF(N1061="nulová",J1061,0)</f>
        <v>0</v>
      </c>
      <c r="BJ1061" s="19" t="s">
        <v>79</v>
      </c>
      <c r="BK1061" s="206">
        <f>ROUND(I1061*H1061,2)</f>
        <v>0</v>
      </c>
      <c r="BL1061" s="19" t="s">
        <v>302</v>
      </c>
      <c r="BM1061" s="205" t="s">
        <v>1800</v>
      </c>
    </row>
    <row r="1062" spans="1:65" s="2" customFormat="1" ht="16.5" customHeight="1">
      <c r="A1062" s="36"/>
      <c r="B1062" s="37"/>
      <c r="C1062" s="194" t="s">
        <v>1577</v>
      </c>
      <c r="D1062" s="194" t="s">
        <v>195</v>
      </c>
      <c r="E1062" s="195" t="s">
        <v>1802</v>
      </c>
      <c r="F1062" s="196" t="s">
        <v>1803</v>
      </c>
      <c r="G1062" s="197" t="s">
        <v>402</v>
      </c>
      <c r="H1062" s="198">
        <v>1</v>
      </c>
      <c r="I1062" s="199"/>
      <c r="J1062" s="200">
        <f>ROUND(I1062*H1062,2)</f>
        <v>0</v>
      </c>
      <c r="K1062" s="196" t="s">
        <v>199</v>
      </c>
      <c r="L1062" s="41"/>
      <c r="M1062" s="201" t="s">
        <v>19</v>
      </c>
      <c r="N1062" s="202" t="s">
        <v>43</v>
      </c>
      <c r="O1062" s="66"/>
      <c r="P1062" s="203">
        <f>O1062*H1062</f>
        <v>0</v>
      </c>
      <c r="Q1062" s="203">
        <v>0</v>
      </c>
      <c r="R1062" s="203">
        <f>Q1062*H1062</f>
        <v>0</v>
      </c>
      <c r="S1062" s="203">
        <v>0</v>
      </c>
      <c r="T1062" s="204">
        <f>S1062*H1062</f>
        <v>0</v>
      </c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R1062" s="205" t="s">
        <v>302</v>
      </c>
      <c r="AT1062" s="205" t="s">
        <v>195</v>
      </c>
      <c r="AU1062" s="205" t="s">
        <v>81</v>
      </c>
      <c r="AY1062" s="19" t="s">
        <v>193</v>
      </c>
      <c r="BE1062" s="206">
        <f>IF(N1062="základní",J1062,0)</f>
        <v>0</v>
      </c>
      <c r="BF1062" s="206">
        <f>IF(N1062="snížená",J1062,0)</f>
        <v>0</v>
      </c>
      <c r="BG1062" s="206">
        <f>IF(N1062="zákl. přenesená",J1062,0)</f>
        <v>0</v>
      </c>
      <c r="BH1062" s="206">
        <f>IF(N1062="sníž. přenesená",J1062,0)</f>
        <v>0</v>
      </c>
      <c r="BI1062" s="206">
        <f>IF(N1062="nulová",J1062,0)</f>
        <v>0</v>
      </c>
      <c r="BJ1062" s="19" t="s">
        <v>79</v>
      </c>
      <c r="BK1062" s="206">
        <f>ROUND(I1062*H1062,2)</f>
        <v>0</v>
      </c>
      <c r="BL1062" s="19" t="s">
        <v>302</v>
      </c>
      <c r="BM1062" s="205" t="s">
        <v>1804</v>
      </c>
    </row>
    <row r="1063" spans="1:65" s="2" customFormat="1" ht="16.5" customHeight="1">
      <c r="A1063" s="36"/>
      <c r="B1063" s="37"/>
      <c r="C1063" s="251" t="s">
        <v>1580</v>
      </c>
      <c r="D1063" s="251" t="s">
        <v>451</v>
      </c>
      <c r="E1063" s="252" t="s">
        <v>1806</v>
      </c>
      <c r="F1063" s="253" t="s">
        <v>1807</v>
      </c>
      <c r="G1063" s="254" t="s">
        <v>402</v>
      </c>
      <c r="H1063" s="255">
        <v>1</v>
      </c>
      <c r="I1063" s="256"/>
      <c r="J1063" s="257">
        <f>ROUND(I1063*H1063,2)</f>
        <v>0</v>
      </c>
      <c r="K1063" s="253" t="s">
        <v>199</v>
      </c>
      <c r="L1063" s="258"/>
      <c r="M1063" s="259" t="s">
        <v>19</v>
      </c>
      <c r="N1063" s="260" t="s">
        <v>43</v>
      </c>
      <c r="O1063" s="66"/>
      <c r="P1063" s="203">
        <f>O1063*H1063</f>
        <v>0</v>
      </c>
      <c r="Q1063" s="203">
        <v>1.2500000000000001E-2</v>
      </c>
      <c r="R1063" s="203">
        <f>Q1063*H1063</f>
        <v>1.2500000000000001E-2</v>
      </c>
      <c r="S1063" s="203">
        <v>0</v>
      </c>
      <c r="T1063" s="204">
        <f>S1063*H1063</f>
        <v>0</v>
      </c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R1063" s="205" t="s">
        <v>404</v>
      </c>
      <c r="AT1063" s="205" t="s">
        <v>451</v>
      </c>
      <c r="AU1063" s="205" t="s">
        <v>81</v>
      </c>
      <c r="AY1063" s="19" t="s">
        <v>193</v>
      </c>
      <c r="BE1063" s="206">
        <f>IF(N1063="základní",J1063,0)</f>
        <v>0</v>
      </c>
      <c r="BF1063" s="206">
        <f>IF(N1063="snížená",J1063,0)</f>
        <v>0</v>
      </c>
      <c r="BG1063" s="206">
        <f>IF(N1063="zákl. přenesená",J1063,0)</f>
        <v>0</v>
      </c>
      <c r="BH1063" s="206">
        <f>IF(N1063="sníž. přenesená",J1063,0)</f>
        <v>0</v>
      </c>
      <c r="BI1063" s="206">
        <f>IF(N1063="nulová",J1063,0)</f>
        <v>0</v>
      </c>
      <c r="BJ1063" s="19" t="s">
        <v>79</v>
      </c>
      <c r="BK1063" s="206">
        <f>ROUND(I1063*H1063,2)</f>
        <v>0</v>
      </c>
      <c r="BL1063" s="19" t="s">
        <v>302</v>
      </c>
      <c r="BM1063" s="205" t="s">
        <v>1808</v>
      </c>
    </row>
    <row r="1064" spans="1:65" s="2" customFormat="1" ht="16.5" customHeight="1">
      <c r="A1064" s="36"/>
      <c r="B1064" s="37"/>
      <c r="C1064" s="194" t="s">
        <v>1586</v>
      </c>
      <c r="D1064" s="194" t="s">
        <v>195</v>
      </c>
      <c r="E1064" s="195" t="s">
        <v>1821</v>
      </c>
      <c r="F1064" s="196" t="s">
        <v>1822</v>
      </c>
      <c r="G1064" s="197" t="s">
        <v>402</v>
      </c>
      <c r="H1064" s="198">
        <v>1444</v>
      </c>
      <c r="I1064" s="199"/>
      <c r="J1064" s="200">
        <f>ROUND(I1064*H1064,2)</f>
        <v>0</v>
      </c>
      <c r="K1064" s="196" t="s">
        <v>199</v>
      </c>
      <c r="L1064" s="41"/>
      <c r="M1064" s="201" t="s">
        <v>19</v>
      </c>
      <c r="N1064" s="202" t="s">
        <v>43</v>
      </c>
      <c r="O1064" s="66"/>
      <c r="P1064" s="203">
        <f>O1064*H1064</f>
        <v>0</v>
      </c>
      <c r="Q1064" s="203">
        <v>0</v>
      </c>
      <c r="R1064" s="203">
        <f>Q1064*H1064</f>
        <v>0</v>
      </c>
      <c r="S1064" s="203">
        <v>0</v>
      </c>
      <c r="T1064" s="204">
        <f>S1064*H1064</f>
        <v>0</v>
      </c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R1064" s="205" t="s">
        <v>302</v>
      </c>
      <c r="AT1064" s="205" t="s">
        <v>195</v>
      </c>
      <c r="AU1064" s="205" t="s">
        <v>81</v>
      </c>
      <c r="AY1064" s="19" t="s">
        <v>193</v>
      </c>
      <c r="BE1064" s="206">
        <f>IF(N1064="základní",J1064,0)</f>
        <v>0</v>
      </c>
      <c r="BF1064" s="206">
        <f>IF(N1064="snížená",J1064,0)</f>
        <v>0</v>
      </c>
      <c r="BG1064" s="206">
        <f>IF(N1064="zákl. přenesená",J1064,0)</f>
        <v>0</v>
      </c>
      <c r="BH1064" s="206">
        <f>IF(N1064="sníž. přenesená",J1064,0)</f>
        <v>0</v>
      </c>
      <c r="BI1064" s="206">
        <f>IF(N1064="nulová",J1064,0)</f>
        <v>0</v>
      </c>
      <c r="BJ1064" s="19" t="s">
        <v>79</v>
      </c>
      <c r="BK1064" s="206">
        <f>ROUND(I1064*H1064,2)</f>
        <v>0</v>
      </c>
      <c r="BL1064" s="19" t="s">
        <v>302</v>
      </c>
      <c r="BM1064" s="205" t="s">
        <v>1823</v>
      </c>
    </row>
    <row r="1065" spans="1:65" s="14" customFormat="1">
      <c r="B1065" s="218"/>
      <c r="C1065" s="219"/>
      <c r="D1065" s="209" t="s">
        <v>202</v>
      </c>
      <c r="E1065" s="220" t="s">
        <v>19</v>
      </c>
      <c r="F1065" s="221" t="s">
        <v>4037</v>
      </c>
      <c r="G1065" s="219"/>
      <c r="H1065" s="222">
        <v>1444</v>
      </c>
      <c r="I1065" s="223"/>
      <c r="J1065" s="219"/>
      <c r="K1065" s="219"/>
      <c r="L1065" s="224"/>
      <c r="M1065" s="225"/>
      <c r="N1065" s="226"/>
      <c r="O1065" s="226"/>
      <c r="P1065" s="226"/>
      <c r="Q1065" s="226"/>
      <c r="R1065" s="226"/>
      <c r="S1065" s="226"/>
      <c r="T1065" s="227"/>
      <c r="AT1065" s="228" t="s">
        <v>202</v>
      </c>
      <c r="AU1065" s="228" t="s">
        <v>81</v>
      </c>
      <c r="AV1065" s="14" t="s">
        <v>81</v>
      </c>
      <c r="AW1065" s="14" t="s">
        <v>33</v>
      </c>
      <c r="AX1065" s="14" t="s">
        <v>72</v>
      </c>
      <c r="AY1065" s="228" t="s">
        <v>193</v>
      </c>
    </row>
    <row r="1066" spans="1:65" s="15" customFormat="1">
      <c r="B1066" s="229"/>
      <c r="C1066" s="230"/>
      <c r="D1066" s="209" t="s">
        <v>202</v>
      </c>
      <c r="E1066" s="231" t="s">
        <v>19</v>
      </c>
      <c r="F1066" s="232" t="s">
        <v>208</v>
      </c>
      <c r="G1066" s="230"/>
      <c r="H1066" s="233">
        <v>1444</v>
      </c>
      <c r="I1066" s="234"/>
      <c r="J1066" s="230"/>
      <c r="K1066" s="230"/>
      <c r="L1066" s="235"/>
      <c r="M1066" s="236"/>
      <c r="N1066" s="237"/>
      <c r="O1066" s="237"/>
      <c r="P1066" s="237"/>
      <c r="Q1066" s="237"/>
      <c r="R1066" s="237"/>
      <c r="S1066" s="237"/>
      <c r="T1066" s="238"/>
      <c r="AT1066" s="239" t="s">
        <v>202</v>
      </c>
      <c r="AU1066" s="239" t="s">
        <v>81</v>
      </c>
      <c r="AV1066" s="15" t="s">
        <v>209</v>
      </c>
      <c r="AW1066" s="15" t="s">
        <v>33</v>
      </c>
      <c r="AX1066" s="15" t="s">
        <v>79</v>
      </c>
      <c r="AY1066" s="239" t="s">
        <v>193</v>
      </c>
    </row>
    <row r="1067" spans="1:65" s="2" customFormat="1" ht="16.5" customHeight="1">
      <c r="A1067" s="36"/>
      <c r="B1067" s="37"/>
      <c r="C1067" s="251" t="s">
        <v>1590</v>
      </c>
      <c r="D1067" s="251" t="s">
        <v>451</v>
      </c>
      <c r="E1067" s="252" t="s">
        <v>1826</v>
      </c>
      <c r="F1067" s="253" t="s">
        <v>1827</v>
      </c>
      <c r="G1067" s="254" t="s">
        <v>402</v>
      </c>
      <c r="H1067" s="255">
        <v>1444</v>
      </c>
      <c r="I1067" s="256"/>
      <c r="J1067" s="257">
        <f>ROUND(I1067*H1067,2)</f>
        <v>0</v>
      </c>
      <c r="K1067" s="253" t="s">
        <v>199</v>
      </c>
      <c r="L1067" s="258"/>
      <c r="M1067" s="259" t="s">
        <v>19</v>
      </c>
      <c r="N1067" s="260" t="s">
        <v>43</v>
      </c>
      <c r="O1067" s="66"/>
      <c r="P1067" s="203">
        <f>O1067*H1067</f>
        <v>0</v>
      </c>
      <c r="Q1067" s="203">
        <v>2.2000000000000001E-4</v>
      </c>
      <c r="R1067" s="203">
        <f>Q1067*H1067</f>
        <v>0.31768000000000002</v>
      </c>
      <c r="S1067" s="203">
        <v>0</v>
      </c>
      <c r="T1067" s="204">
        <f>S1067*H1067</f>
        <v>0</v>
      </c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R1067" s="205" t="s">
        <v>404</v>
      </c>
      <c r="AT1067" s="205" t="s">
        <v>451</v>
      </c>
      <c r="AU1067" s="205" t="s">
        <v>81</v>
      </c>
      <c r="AY1067" s="19" t="s">
        <v>193</v>
      </c>
      <c r="BE1067" s="206">
        <f>IF(N1067="základní",J1067,0)</f>
        <v>0</v>
      </c>
      <c r="BF1067" s="206">
        <f>IF(N1067="snížená",J1067,0)</f>
        <v>0</v>
      </c>
      <c r="BG1067" s="206">
        <f>IF(N1067="zákl. přenesená",J1067,0)</f>
        <v>0</v>
      </c>
      <c r="BH1067" s="206">
        <f>IF(N1067="sníž. přenesená",J1067,0)</f>
        <v>0</v>
      </c>
      <c r="BI1067" s="206">
        <f>IF(N1067="nulová",J1067,0)</f>
        <v>0</v>
      </c>
      <c r="BJ1067" s="19" t="s">
        <v>79</v>
      </c>
      <c r="BK1067" s="206">
        <f>ROUND(I1067*H1067,2)</f>
        <v>0</v>
      </c>
      <c r="BL1067" s="19" t="s">
        <v>302</v>
      </c>
      <c r="BM1067" s="205" t="s">
        <v>1828</v>
      </c>
    </row>
    <row r="1068" spans="1:65" s="2" customFormat="1" ht="21.75" customHeight="1">
      <c r="A1068" s="36"/>
      <c r="B1068" s="37"/>
      <c r="C1068" s="194" t="s">
        <v>1595</v>
      </c>
      <c r="D1068" s="194" t="s">
        <v>195</v>
      </c>
      <c r="E1068" s="195" t="s">
        <v>1830</v>
      </c>
      <c r="F1068" s="196" t="s">
        <v>1831</v>
      </c>
      <c r="G1068" s="197" t="s">
        <v>305</v>
      </c>
      <c r="H1068" s="198">
        <v>360.84199999999998</v>
      </c>
      <c r="I1068" s="199"/>
      <c r="J1068" s="200">
        <f>ROUND(I1068*H1068,2)</f>
        <v>0</v>
      </c>
      <c r="K1068" s="196" t="s">
        <v>199</v>
      </c>
      <c r="L1068" s="41"/>
      <c r="M1068" s="201" t="s">
        <v>19</v>
      </c>
      <c r="N1068" s="202" t="s">
        <v>43</v>
      </c>
      <c r="O1068" s="66"/>
      <c r="P1068" s="203">
        <f>O1068*H1068</f>
        <v>0</v>
      </c>
      <c r="Q1068" s="203">
        <v>0</v>
      </c>
      <c r="R1068" s="203">
        <f>Q1068*H1068</f>
        <v>0</v>
      </c>
      <c r="S1068" s="203">
        <v>0</v>
      </c>
      <c r="T1068" s="204">
        <f>S1068*H1068</f>
        <v>0</v>
      </c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R1068" s="205" t="s">
        <v>302</v>
      </c>
      <c r="AT1068" s="205" t="s">
        <v>195</v>
      </c>
      <c r="AU1068" s="205" t="s">
        <v>81</v>
      </c>
      <c r="AY1068" s="19" t="s">
        <v>193</v>
      </c>
      <c r="BE1068" s="206">
        <f>IF(N1068="základní",J1068,0)</f>
        <v>0</v>
      </c>
      <c r="BF1068" s="206">
        <f>IF(N1068="snížená",J1068,0)</f>
        <v>0</v>
      </c>
      <c r="BG1068" s="206">
        <f>IF(N1068="zákl. přenesená",J1068,0)</f>
        <v>0</v>
      </c>
      <c r="BH1068" s="206">
        <f>IF(N1068="sníž. přenesená",J1068,0)</f>
        <v>0</v>
      </c>
      <c r="BI1068" s="206">
        <f>IF(N1068="nulová",J1068,0)</f>
        <v>0</v>
      </c>
      <c r="BJ1068" s="19" t="s">
        <v>79</v>
      </c>
      <c r="BK1068" s="206">
        <f>ROUND(I1068*H1068,2)</f>
        <v>0</v>
      </c>
      <c r="BL1068" s="19" t="s">
        <v>302</v>
      </c>
      <c r="BM1068" s="205" t="s">
        <v>1832</v>
      </c>
    </row>
    <row r="1069" spans="1:65" s="13" customFormat="1">
      <c r="B1069" s="207"/>
      <c r="C1069" s="208"/>
      <c r="D1069" s="209" t="s">
        <v>202</v>
      </c>
      <c r="E1069" s="210" t="s">
        <v>19</v>
      </c>
      <c r="F1069" s="211" t="s">
        <v>1712</v>
      </c>
      <c r="G1069" s="208"/>
      <c r="H1069" s="210" t="s">
        <v>19</v>
      </c>
      <c r="I1069" s="212"/>
      <c r="J1069" s="208"/>
      <c r="K1069" s="208"/>
      <c r="L1069" s="213"/>
      <c r="M1069" s="214"/>
      <c r="N1069" s="215"/>
      <c r="O1069" s="215"/>
      <c r="P1069" s="215"/>
      <c r="Q1069" s="215"/>
      <c r="R1069" s="215"/>
      <c r="S1069" s="215"/>
      <c r="T1069" s="216"/>
      <c r="AT1069" s="217" t="s">
        <v>202</v>
      </c>
      <c r="AU1069" s="217" t="s">
        <v>81</v>
      </c>
      <c r="AV1069" s="13" t="s">
        <v>79</v>
      </c>
      <c r="AW1069" s="13" t="s">
        <v>33</v>
      </c>
      <c r="AX1069" s="13" t="s">
        <v>72</v>
      </c>
      <c r="AY1069" s="217" t="s">
        <v>193</v>
      </c>
    </row>
    <row r="1070" spans="1:65" s="14" customFormat="1">
      <c r="B1070" s="218"/>
      <c r="C1070" s="219"/>
      <c r="D1070" s="209" t="s">
        <v>202</v>
      </c>
      <c r="E1070" s="220" t="s">
        <v>19</v>
      </c>
      <c r="F1070" s="221" t="s">
        <v>3938</v>
      </c>
      <c r="G1070" s="219"/>
      <c r="H1070" s="222">
        <v>370.459</v>
      </c>
      <c r="I1070" s="223"/>
      <c r="J1070" s="219"/>
      <c r="K1070" s="219"/>
      <c r="L1070" s="224"/>
      <c r="M1070" s="225"/>
      <c r="N1070" s="226"/>
      <c r="O1070" s="226"/>
      <c r="P1070" s="226"/>
      <c r="Q1070" s="226"/>
      <c r="R1070" s="226"/>
      <c r="S1070" s="226"/>
      <c r="T1070" s="227"/>
      <c r="AT1070" s="228" t="s">
        <v>202</v>
      </c>
      <c r="AU1070" s="228" t="s">
        <v>81</v>
      </c>
      <c r="AV1070" s="14" t="s">
        <v>81</v>
      </c>
      <c r="AW1070" s="14" t="s">
        <v>33</v>
      </c>
      <c r="AX1070" s="14" t="s">
        <v>72</v>
      </c>
      <c r="AY1070" s="228" t="s">
        <v>193</v>
      </c>
    </row>
    <row r="1071" spans="1:65" s="14" customFormat="1">
      <c r="B1071" s="218"/>
      <c r="C1071" s="219"/>
      <c r="D1071" s="209" t="s">
        <v>202</v>
      </c>
      <c r="E1071" s="220" t="s">
        <v>19</v>
      </c>
      <c r="F1071" s="221" t="s">
        <v>3939</v>
      </c>
      <c r="G1071" s="219"/>
      <c r="H1071" s="222">
        <v>-9.6170000000000009</v>
      </c>
      <c r="I1071" s="223"/>
      <c r="J1071" s="219"/>
      <c r="K1071" s="219"/>
      <c r="L1071" s="224"/>
      <c r="M1071" s="225"/>
      <c r="N1071" s="226"/>
      <c r="O1071" s="226"/>
      <c r="P1071" s="226"/>
      <c r="Q1071" s="226"/>
      <c r="R1071" s="226"/>
      <c r="S1071" s="226"/>
      <c r="T1071" s="227"/>
      <c r="AT1071" s="228" t="s">
        <v>202</v>
      </c>
      <c r="AU1071" s="228" t="s">
        <v>81</v>
      </c>
      <c r="AV1071" s="14" t="s">
        <v>81</v>
      </c>
      <c r="AW1071" s="14" t="s">
        <v>33</v>
      </c>
      <c r="AX1071" s="14" t="s">
        <v>72</v>
      </c>
      <c r="AY1071" s="228" t="s">
        <v>193</v>
      </c>
    </row>
    <row r="1072" spans="1:65" s="15" customFormat="1">
      <c r="B1072" s="229"/>
      <c r="C1072" s="230"/>
      <c r="D1072" s="209" t="s">
        <v>202</v>
      </c>
      <c r="E1072" s="231" t="s">
        <v>19</v>
      </c>
      <c r="F1072" s="232" t="s">
        <v>208</v>
      </c>
      <c r="G1072" s="230"/>
      <c r="H1072" s="233">
        <v>360.84199999999998</v>
      </c>
      <c r="I1072" s="234"/>
      <c r="J1072" s="230"/>
      <c r="K1072" s="230"/>
      <c r="L1072" s="235"/>
      <c r="M1072" s="236"/>
      <c r="N1072" s="237"/>
      <c r="O1072" s="237"/>
      <c r="P1072" s="237"/>
      <c r="Q1072" s="237"/>
      <c r="R1072" s="237"/>
      <c r="S1072" s="237"/>
      <c r="T1072" s="238"/>
      <c r="AT1072" s="239" t="s">
        <v>202</v>
      </c>
      <c r="AU1072" s="239" t="s">
        <v>81</v>
      </c>
      <c r="AV1072" s="15" t="s">
        <v>209</v>
      </c>
      <c r="AW1072" s="15" t="s">
        <v>33</v>
      </c>
      <c r="AX1072" s="15" t="s">
        <v>79</v>
      </c>
      <c r="AY1072" s="239" t="s">
        <v>193</v>
      </c>
    </row>
    <row r="1073" spans="1:65" s="2" customFormat="1" ht="21.75" customHeight="1">
      <c r="A1073" s="36"/>
      <c r="B1073" s="37"/>
      <c r="C1073" s="251" t="s">
        <v>1599</v>
      </c>
      <c r="D1073" s="251" t="s">
        <v>451</v>
      </c>
      <c r="E1073" s="252" t="s">
        <v>1834</v>
      </c>
      <c r="F1073" s="253" t="s">
        <v>1835</v>
      </c>
      <c r="G1073" s="254" t="s">
        <v>305</v>
      </c>
      <c r="H1073" s="255">
        <v>396.92599999999999</v>
      </c>
      <c r="I1073" s="256"/>
      <c r="J1073" s="257">
        <f>ROUND(I1073*H1073,2)</f>
        <v>0</v>
      </c>
      <c r="K1073" s="253" t="s">
        <v>199</v>
      </c>
      <c r="L1073" s="258"/>
      <c r="M1073" s="259" t="s">
        <v>19</v>
      </c>
      <c r="N1073" s="260" t="s">
        <v>43</v>
      </c>
      <c r="O1073" s="66"/>
      <c r="P1073" s="203">
        <f>O1073*H1073</f>
        <v>0</v>
      </c>
      <c r="Q1073" s="203">
        <v>1.2999999999999999E-4</v>
      </c>
      <c r="R1073" s="203">
        <f>Q1073*H1073</f>
        <v>5.1600379999999994E-2</v>
      </c>
      <c r="S1073" s="203">
        <v>0</v>
      </c>
      <c r="T1073" s="204">
        <f>S1073*H1073</f>
        <v>0</v>
      </c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R1073" s="205" t="s">
        <v>404</v>
      </c>
      <c r="AT1073" s="205" t="s">
        <v>451</v>
      </c>
      <c r="AU1073" s="205" t="s">
        <v>81</v>
      </c>
      <c r="AY1073" s="19" t="s">
        <v>193</v>
      </c>
      <c r="BE1073" s="206">
        <f>IF(N1073="základní",J1073,0)</f>
        <v>0</v>
      </c>
      <c r="BF1073" s="206">
        <f>IF(N1073="snížená",J1073,0)</f>
        <v>0</v>
      </c>
      <c r="BG1073" s="206">
        <f>IF(N1073="zákl. přenesená",J1073,0)</f>
        <v>0</v>
      </c>
      <c r="BH1073" s="206">
        <f>IF(N1073="sníž. přenesená",J1073,0)</f>
        <v>0</v>
      </c>
      <c r="BI1073" s="206">
        <f>IF(N1073="nulová",J1073,0)</f>
        <v>0</v>
      </c>
      <c r="BJ1073" s="19" t="s">
        <v>79</v>
      </c>
      <c r="BK1073" s="206">
        <f>ROUND(I1073*H1073,2)</f>
        <v>0</v>
      </c>
      <c r="BL1073" s="19" t="s">
        <v>302</v>
      </c>
      <c r="BM1073" s="205" t="s">
        <v>1836</v>
      </c>
    </row>
    <row r="1074" spans="1:65" s="14" customFormat="1">
      <c r="B1074" s="218"/>
      <c r="C1074" s="219"/>
      <c r="D1074" s="209" t="s">
        <v>202</v>
      </c>
      <c r="E1074" s="219"/>
      <c r="F1074" s="221" t="s">
        <v>4038</v>
      </c>
      <c r="G1074" s="219"/>
      <c r="H1074" s="222">
        <v>396.92599999999999</v>
      </c>
      <c r="I1074" s="223"/>
      <c r="J1074" s="219"/>
      <c r="K1074" s="219"/>
      <c r="L1074" s="224"/>
      <c r="M1074" s="225"/>
      <c r="N1074" s="226"/>
      <c r="O1074" s="226"/>
      <c r="P1074" s="226"/>
      <c r="Q1074" s="226"/>
      <c r="R1074" s="226"/>
      <c r="S1074" s="226"/>
      <c r="T1074" s="227"/>
      <c r="AT1074" s="228" t="s">
        <v>202</v>
      </c>
      <c r="AU1074" s="228" t="s">
        <v>81</v>
      </c>
      <c r="AV1074" s="14" t="s">
        <v>81</v>
      </c>
      <c r="AW1074" s="14" t="s">
        <v>4</v>
      </c>
      <c r="AX1074" s="14" t="s">
        <v>79</v>
      </c>
      <c r="AY1074" s="228" t="s">
        <v>193</v>
      </c>
    </row>
    <row r="1075" spans="1:65" s="2" customFormat="1" ht="21.75" customHeight="1">
      <c r="A1075" s="36"/>
      <c r="B1075" s="37"/>
      <c r="C1075" s="194" t="s">
        <v>1604</v>
      </c>
      <c r="D1075" s="194" t="s">
        <v>195</v>
      </c>
      <c r="E1075" s="195" t="s">
        <v>1839</v>
      </c>
      <c r="F1075" s="196" t="s">
        <v>1840</v>
      </c>
      <c r="G1075" s="197" t="s">
        <v>266</v>
      </c>
      <c r="H1075" s="198">
        <v>17.036999999999999</v>
      </c>
      <c r="I1075" s="199"/>
      <c r="J1075" s="200">
        <f>ROUND(I1075*H1075,2)</f>
        <v>0</v>
      </c>
      <c r="K1075" s="196" t="s">
        <v>199</v>
      </c>
      <c r="L1075" s="41"/>
      <c r="M1075" s="201" t="s">
        <v>19</v>
      </c>
      <c r="N1075" s="202" t="s">
        <v>43</v>
      </c>
      <c r="O1075" s="66"/>
      <c r="P1075" s="203">
        <f>O1075*H1075</f>
        <v>0</v>
      </c>
      <c r="Q1075" s="203">
        <v>0</v>
      </c>
      <c r="R1075" s="203">
        <f>Q1075*H1075</f>
        <v>0</v>
      </c>
      <c r="S1075" s="203">
        <v>0</v>
      </c>
      <c r="T1075" s="204">
        <f>S1075*H1075</f>
        <v>0</v>
      </c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R1075" s="205" t="s">
        <v>302</v>
      </c>
      <c r="AT1075" s="205" t="s">
        <v>195</v>
      </c>
      <c r="AU1075" s="205" t="s">
        <v>81</v>
      </c>
      <c r="AY1075" s="19" t="s">
        <v>193</v>
      </c>
      <c r="BE1075" s="206">
        <f>IF(N1075="základní",J1075,0)</f>
        <v>0</v>
      </c>
      <c r="BF1075" s="206">
        <f>IF(N1075="snížená",J1075,0)</f>
        <v>0</v>
      </c>
      <c r="BG1075" s="206">
        <f>IF(N1075="zákl. přenesená",J1075,0)</f>
        <v>0</v>
      </c>
      <c r="BH1075" s="206">
        <f>IF(N1075="sníž. přenesená",J1075,0)</f>
        <v>0</v>
      </c>
      <c r="BI1075" s="206">
        <f>IF(N1075="nulová",J1075,0)</f>
        <v>0</v>
      </c>
      <c r="BJ1075" s="19" t="s">
        <v>79</v>
      </c>
      <c r="BK1075" s="206">
        <f>ROUND(I1075*H1075,2)</f>
        <v>0</v>
      </c>
      <c r="BL1075" s="19" t="s">
        <v>302</v>
      </c>
      <c r="BM1075" s="205" t="s">
        <v>1841</v>
      </c>
    </row>
    <row r="1076" spans="1:65" s="12" customFormat="1" ht="22.9" customHeight="1">
      <c r="B1076" s="178"/>
      <c r="C1076" s="179"/>
      <c r="D1076" s="180" t="s">
        <v>71</v>
      </c>
      <c r="E1076" s="192" t="s">
        <v>1842</v>
      </c>
      <c r="F1076" s="192" t="s">
        <v>1843</v>
      </c>
      <c r="G1076" s="179"/>
      <c r="H1076" s="179"/>
      <c r="I1076" s="182"/>
      <c r="J1076" s="193">
        <f>BK1076</f>
        <v>0</v>
      </c>
      <c r="K1076" s="179"/>
      <c r="L1076" s="184"/>
      <c r="M1076" s="185"/>
      <c r="N1076" s="186"/>
      <c r="O1076" s="186"/>
      <c r="P1076" s="187">
        <f>SUM(P1077:P1142)</f>
        <v>0</v>
      </c>
      <c r="Q1076" s="186"/>
      <c r="R1076" s="187">
        <f>SUM(R1077:R1142)</f>
        <v>0.41126000000000001</v>
      </c>
      <c r="S1076" s="186"/>
      <c r="T1076" s="188">
        <f>SUM(T1077:T1142)</f>
        <v>0</v>
      </c>
      <c r="AR1076" s="189" t="s">
        <v>81</v>
      </c>
      <c r="AT1076" s="190" t="s">
        <v>71</v>
      </c>
      <c r="AU1076" s="190" t="s">
        <v>79</v>
      </c>
      <c r="AY1076" s="189" t="s">
        <v>193</v>
      </c>
      <c r="BK1076" s="191">
        <f>SUM(BK1077:BK1142)</f>
        <v>0</v>
      </c>
    </row>
    <row r="1077" spans="1:65" s="2" customFormat="1" ht="16.5" customHeight="1">
      <c r="A1077" s="36"/>
      <c r="B1077" s="37"/>
      <c r="C1077" s="194" t="s">
        <v>1608</v>
      </c>
      <c r="D1077" s="194" t="s">
        <v>195</v>
      </c>
      <c r="E1077" s="195" t="s">
        <v>1845</v>
      </c>
      <c r="F1077" s="196" t="s">
        <v>1846</v>
      </c>
      <c r="G1077" s="197" t="s">
        <v>402</v>
      </c>
      <c r="H1077" s="198">
        <v>1</v>
      </c>
      <c r="I1077" s="199"/>
      <c r="J1077" s="200">
        <f>ROUND(I1077*H1077,2)</f>
        <v>0</v>
      </c>
      <c r="K1077" s="196" t="s">
        <v>199</v>
      </c>
      <c r="L1077" s="41"/>
      <c r="M1077" s="201" t="s">
        <v>19</v>
      </c>
      <c r="N1077" s="202" t="s">
        <v>43</v>
      </c>
      <c r="O1077" s="66"/>
      <c r="P1077" s="203">
        <f>O1077*H1077</f>
        <v>0</v>
      </c>
      <c r="Q1077" s="203">
        <v>4.4000000000000002E-4</v>
      </c>
      <c r="R1077" s="203">
        <f>Q1077*H1077</f>
        <v>4.4000000000000002E-4</v>
      </c>
      <c r="S1077" s="203">
        <v>0</v>
      </c>
      <c r="T1077" s="204">
        <f>S1077*H1077</f>
        <v>0</v>
      </c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R1077" s="205" t="s">
        <v>302</v>
      </c>
      <c r="AT1077" s="205" t="s">
        <v>195</v>
      </c>
      <c r="AU1077" s="205" t="s">
        <v>81</v>
      </c>
      <c r="AY1077" s="19" t="s">
        <v>193</v>
      </c>
      <c r="BE1077" s="206">
        <f>IF(N1077="základní",J1077,0)</f>
        <v>0</v>
      </c>
      <c r="BF1077" s="206">
        <f>IF(N1077="snížená",J1077,0)</f>
        <v>0</v>
      </c>
      <c r="BG1077" s="206">
        <f>IF(N1077="zákl. přenesená",J1077,0)</f>
        <v>0</v>
      </c>
      <c r="BH1077" s="206">
        <f>IF(N1077="sníž. přenesená",J1077,0)</f>
        <v>0</v>
      </c>
      <c r="BI1077" s="206">
        <f>IF(N1077="nulová",J1077,0)</f>
        <v>0</v>
      </c>
      <c r="BJ1077" s="19" t="s">
        <v>79</v>
      </c>
      <c r="BK1077" s="206">
        <f>ROUND(I1077*H1077,2)</f>
        <v>0</v>
      </c>
      <c r="BL1077" s="19" t="s">
        <v>302</v>
      </c>
      <c r="BM1077" s="205" t="s">
        <v>1847</v>
      </c>
    </row>
    <row r="1078" spans="1:65" s="2" customFormat="1" ht="21.75" customHeight="1">
      <c r="A1078" s="36"/>
      <c r="B1078" s="37"/>
      <c r="C1078" s="251" t="s">
        <v>1613</v>
      </c>
      <c r="D1078" s="251" t="s">
        <v>451</v>
      </c>
      <c r="E1078" s="252" t="s">
        <v>1849</v>
      </c>
      <c r="F1078" s="253" t="s">
        <v>1850</v>
      </c>
      <c r="G1078" s="254" t="s">
        <v>402</v>
      </c>
      <c r="H1078" s="255">
        <v>1</v>
      </c>
      <c r="I1078" s="256"/>
      <c r="J1078" s="257">
        <f>ROUND(I1078*H1078,2)</f>
        <v>0</v>
      </c>
      <c r="K1078" s="253" t="s">
        <v>199</v>
      </c>
      <c r="L1078" s="258"/>
      <c r="M1078" s="259" t="s">
        <v>19</v>
      </c>
      <c r="N1078" s="260" t="s">
        <v>43</v>
      </c>
      <c r="O1078" s="66"/>
      <c r="P1078" s="203">
        <f>O1078*H1078</f>
        <v>0</v>
      </c>
      <c r="Q1078" s="203">
        <v>4.7E-2</v>
      </c>
      <c r="R1078" s="203">
        <f>Q1078*H1078</f>
        <v>4.7E-2</v>
      </c>
      <c r="S1078" s="203">
        <v>0</v>
      </c>
      <c r="T1078" s="204">
        <f>S1078*H1078</f>
        <v>0</v>
      </c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R1078" s="205" t="s">
        <v>404</v>
      </c>
      <c r="AT1078" s="205" t="s">
        <v>451</v>
      </c>
      <c r="AU1078" s="205" t="s">
        <v>81</v>
      </c>
      <c r="AY1078" s="19" t="s">
        <v>193</v>
      </c>
      <c r="BE1078" s="206">
        <f>IF(N1078="základní",J1078,0)</f>
        <v>0</v>
      </c>
      <c r="BF1078" s="206">
        <f>IF(N1078="snížená",J1078,0)</f>
        <v>0</v>
      </c>
      <c r="BG1078" s="206">
        <f>IF(N1078="zákl. přenesená",J1078,0)</f>
        <v>0</v>
      </c>
      <c r="BH1078" s="206">
        <f>IF(N1078="sníž. přenesená",J1078,0)</f>
        <v>0</v>
      </c>
      <c r="BI1078" s="206">
        <f>IF(N1078="nulová",J1078,0)</f>
        <v>0</v>
      </c>
      <c r="BJ1078" s="19" t="s">
        <v>79</v>
      </c>
      <c r="BK1078" s="206">
        <f>ROUND(I1078*H1078,2)</f>
        <v>0</v>
      </c>
      <c r="BL1078" s="19" t="s">
        <v>302</v>
      </c>
      <c r="BM1078" s="205" t="s">
        <v>1851</v>
      </c>
    </row>
    <row r="1079" spans="1:65" s="2" customFormat="1" ht="21.75" customHeight="1">
      <c r="A1079" s="36"/>
      <c r="B1079" s="37"/>
      <c r="C1079" s="194" t="s">
        <v>1619</v>
      </c>
      <c r="D1079" s="194" t="s">
        <v>195</v>
      </c>
      <c r="E1079" s="195" t="s">
        <v>1853</v>
      </c>
      <c r="F1079" s="196" t="s">
        <v>1854</v>
      </c>
      <c r="G1079" s="197" t="s">
        <v>402</v>
      </c>
      <c r="H1079" s="198">
        <v>11</v>
      </c>
      <c r="I1079" s="199"/>
      <c r="J1079" s="200">
        <f>ROUND(I1079*H1079,2)</f>
        <v>0</v>
      </c>
      <c r="K1079" s="196" t="s">
        <v>199</v>
      </c>
      <c r="L1079" s="41"/>
      <c r="M1079" s="201" t="s">
        <v>19</v>
      </c>
      <c r="N1079" s="202" t="s">
        <v>43</v>
      </c>
      <c r="O1079" s="66"/>
      <c r="P1079" s="203">
        <f>O1079*H1079</f>
        <v>0</v>
      </c>
      <c r="Q1079" s="203">
        <v>0</v>
      </c>
      <c r="R1079" s="203">
        <f>Q1079*H1079</f>
        <v>0</v>
      </c>
      <c r="S1079" s="203">
        <v>0</v>
      </c>
      <c r="T1079" s="204">
        <f>S1079*H1079</f>
        <v>0</v>
      </c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R1079" s="205" t="s">
        <v>302</v>
      </c>
      <c r="AT1079" s="205" t="s">
        <v>195</v>
      </c>
      <c r="AU1079" s="205" t="s">
        <v>81</v>
      </c>
      <c r="AY1079" s="19" t="s">
        <v>193</v>
      </c>
      <c r="BE1079" s="206">
        <f>IF(N1079="základní",J1079,0)</f>
        <v>0</v>
      </c>
      <c r="BF1079" s="206">
        <f>IF(N1079="snížená",J1079,0)</f>
        <v>0</v>
      </c>
      <c r="BG1079" s="206">
        <f>IF(N1079="zákl. přenesená",J1079,0)</f>
        <v>0</v>
      </c>
      <c r="BH1079" s="206">
        <f>IF(N1079="sníž. přenesená",J1079,0)</f>
        <v>0</v>
      </c>
      <c r="BI1079" s="206">
        <f>IF(N1079="nulová",J1079,0)</f>
        <v>0</v>
      </c>
      <c r="BJ1079" s="19" t="s">
        <v>79</v>
      </c>
      <c r="BK1079" s="206">
        <f>ROUND(I1079*H1079,2)</f>
        <v>0</v>
      </c>
      <c r="BL1079" s="19" t="s">
        <v>302</v>
      </c>
      <c r="BM1079" s="205" t="s">
        <v>4039</v>
      </c>
    </row>
    <row r="1080" spans="1:65" s="14" customFormat="1">
      <c r="B1080" s="218"/>
      <c r="C1080" s="219"/>
      <c r="D1080" s="209" t="s">
        <v>202</v>
      </c>
      <c r="E1080" s="220" t="s">
        <v>19</v>
      </c>
      <c r="F1080" s="221" t="s">
        <v>4040</v>
      </c>
      <c r="G1080" s="219"/>
      <c r="H1080" s="222">
        <v>5</v>
      </c>
      <c r="I1080" s="223"/>
      <c r="J1080" s="219"/>
      <c r="K1080" s="219"/>
      <c r="L1080" s="224"/>
      <c r="M1080" s="225"/>
      <c r="N1080" s="226"/>
      <c r="O1080" s="226"/>
      <c r="P1080" s="226"/>
      <c r="Q1080" s="226"/>
      <c r="R1080" s="226"/>
      <c r="S1080" s="226"/>
      <c r="T1080" s="227"/>
      <c r="AT1080" s="228" t="s">
        <v>202</v>
      </c>
      <c r="AU1080" s="228" t="s">
        <v>81</v>
      </c>
      <c r="AV1080" s="14" t="s">
        <v>81</v>
      </c>
      <c r="AW1080" s="14" t="s">
        <v>33</v>
      </c>
      <c r="AX1080" s="14" t="s">
        <v>72</v>
      </c>
      <c r="AY1080" s="228" t="s">
        <v>193</v>
      </c>
    </row>
    <row r="1081" spans="1:65" s="14" customFormat="1">
      <c r="B1081" s="218"/>
      <c r="C1081" s="219"/>
      <c r="D1081" s="209" t="s">
        <v>202</v>
      </c>
      <c r="E1081" s="220" t="s">
        <v>19</v>
      </c>
      <c r="F1081" s="221" t="s">
        <v>1857</v>
      </c>
      <c r="G1081" s="219"/>
      <c r="H1081" s="222">
        <v>2</v>
      </c>
      <c r="I1081" s="223"/>
      <c r="J1081" s="219"/>
      <c r="K1081" s="219"/>
      <c r="L1081" s="224"/>
      <c r="M1081" s="225"/>
      <c r="N1081" s="226"/>
      <c r="O1081" s="226"/>
      <c r="P1081" s="226"/>
      <c r="Q1081" s="226"/>
      <c r="R1081" s="226"/>
      <c r="S1081" s="226"/>
      <c r="T1081" s="227"/>
      <c r="AT1081" s="228" t="s">
        <v>202</v>
      </c>
      <c r="AU1081" s="228" t="s">
        <v>81</v>
      </c>
      <c r="AV1081" s="14" t="s">
        <v>81</v>
      </c>
      <c r="AW1081" s="14" t="s">
        <v>33</v>
      </c>
      <c r="AX1081" s="14" t="s">
        <v>72</v>
      </c>
      <c r="AY1081" s="228" t="s">
        <v>193</v>
      </c>
    </row>
    <row r="1082" spans="1:65" s="14" customFormat="1">
      <c r="B1082" s="218"/>
      <c r="C1082" s="219"/>
      <c r="D1082" s="209" t="s">
        <v>202</v>
      </c>
      <c r="E1082" s="220" t="s">
        <v>19</v>
      </c>
      <c r="F1082" s="221" t="s">
        <v>4041</v>
      </c>
      <c r="G1082" s="219"/>
      <c r="H1082" s="222">
        <v>2</v>
      </c>
      <c r="I1082" s="223"/>
      <c r="J1082" s="219"/>
      <c r="K1082" s="219"/>
      <c r="L1082" s="224"/>
      <c r="M1082" s="225"/>
      <c r="N1082" s="226"/>
      <c r="O1082" s="226"/>
      <c r="P1082" s="226"/>
      <c r="Q1082" s="226"/>
      <c r="R1082" s="226"/>
      <c r="S1082" s="226"/>
      <c r="T1082" s="227"/>
      <c r="AT1082" s="228" t="s">
        <v>202</v>
      </c>
      <c r="AU1082" s="228" t="s">
        <v>81</v>
      </c>
      <c r="AV1082" s="14" t="s">
        <v>81</v>
      </c>
      <c r="AW1082" s="14" t="s">
        <v>33</v>
      </c>
      <c r="AX1082" s="14" t="s">
        <v>72</v>
      </c>
      <c r="AY1082" s="228" t="s">
        <v>193</v>
      </c>
    </row>
    <row r="1083" spans="1:65" s="14" customFormat="1">
      <c r="B1083" s="218"/>
      <c r="C1083" s="219"/>
      <c r="D1083" s="209" t="s">
        <v>202</v>
      </c>
      <c r="E1083" s="220" t="s">
        <v>19</v>
      </c>
      <c r="F1083" s="221" t="s">
        <v>4042</v>
      </c>
      <c r="G1083" s="219"/>
      <c r="H1083" s="222">
        <v>2</v>
      </c>
      <c r="I1083" s="223"/>
      <c r="J1083" s="219"/>
      <c r="K1083" s="219"/>
      <c r="L1083" s="224"/>
      <c r="M1083" s="225"/>
      <c r="N1083" s="226"/>
      <c r="O1083" s="226"/>
      <c r="P1083" s="226"/>
      <c r="Q1083" s="226"/>
      <c r="R1083" s="226"/>
      <c r="S1083" s="226"/>
      <c r="T1083" s="227"/>
      <c r="AT1083" s="228" t="s">
        <v>202</v>
      </c>
      <c r="AU1083" s="228" t="s">
        <v>81</v>
      </c>
      <c r="AV1083" s="14" t="s">
        <v>81</v>
      </c>
      <c r="AW1083" s="14" t="s">
        <v>33</v>
      </c>
      <c r="AX1083" s="14" t="s">
        <v>72</v>
      </c>
      <c r="AY1083" s="228" t="s">
        <v>193</v>
      </c>
    </row>
    <row r="1084" spans="1:65" s="15" customFormat="1">
      <c r="B1084" s="229"/>
      <c r="C1084" s="230"/>
      <c r="D1084" s="209" t="s">
        <v>202</v>
      </c>
      <c r="E1084" s="231" t="s">
        <v>19</v>
      </c>
      <c r="F1084" s="232" t="s">
        <v>208</v>
      </c>
      <c r="G1084" s="230"/>
      <c r="H1084" s="233">
        <v>11</v>
      </c>
      <c r="I1084" s="234"/>
      <c r="J1084" s="230"/>
      <c r="K1084" s="230"/>
      <c r="L1084" s="235"/>
      <c r="M1084" s="236"/>
      <c r="N1084" s="237"/>
      <c r="O1084" s="237"/>
      <c r="P1084" s="237"/>
      <c r="Q1084" s="237"/>
      <c r="R1084" s="237"/>
      <c r="S1084" s="237"/>
      <c r="T1084" s="238"/>
      <c r="AT1084" s="239" t="s">
        <v>202</v>
      </c>
      <c r="AU1084" s="239" t="s">
        <v>81</v>
      </c>
      <c r="AV1084" s="15" t="s">
        <v>209</v>
      </c>
      <c r="AW1084" s="15" t="s">
        <v>33</v>
      </c>
      <c r="AX1084" s="15" t="s">
        <v>79</v>
      </c>
      <c r="AY1084" s="239" t="s">
        <v>193</v>
      </c>
    </row>
    <row r="1085" spans="1:65" s="2" customFormat="1" ht="21.75" customHeight="1">
      <c r="A1085" s="36"/>
      <c r="B1085" s="37"/>
      <c r="C1085" s="251" t="s">
        <v>1624</v>
      </c>
      <c r="D1085" s="251" t="s">
        <v>451</v>
      </c>
      <c r="E1085" s="252" t="s">
        <v>1862</v>
      </c>
      <c r="F1085" s="253" t="s">
        <v>1863</v>
      </c>
      <c r="G1085" s="254" t="s">
        <v>402</v>
      </c>
      <c r="H1085" s="255">
        <v>5</v>
      </c>
      <c r="I1085" s="256"/>
      <c r="J1085" s="257">
        <f>ROUND(I1085*H1085,2)</f>
        <v>0</v>
      </c>
      <c r="K1085" s="253" t="s">
        <v>19</v>
      </c>
      <c r="L1085" s="258"/>
      <c r="M1085" s="259" t="s">
        <v>19</v>
      </c>
      <c r="N1085" s="260" t="s">
        <v>43</v>
      </c>
      <c r="O1085" s="66"/>
      <c r="P1085" s="203">
        <f>O1085*H1085</f>
        <v>0</v>
      </c>
      <c r="Q1085" s="203">
        <v>1.7500000000000002E-2</v>
      </c>
      <c r="R1085" s="203">
        <f>Q1085*H1085</f>
        <v>8.7500000000000008E-2</v>
      </c>
      <c r="S1085" s="203">
        <v>0</v>
      </c>
      <c r="T1085" s="204">
        <f>S1085*H1085</f>
        <v>0</v>
      </c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R1085" s="205" t="s">
        <v>404</v>
      </c>
      <c r="AT1085" s="205" t="s">
        <v>451</v>
      </c>
      <c r="AU1085" s="205" t="s">
        <v>81</v>
      </c>
      <c r="AY1085" s="19" t="s">
        <v>193</v>
      </c>
      <c r="BE1085" s="206">
        <f>IF(N1085="základní",J1085,0)</f>
        <v>0</v>
      </c>
      <c r="BF1085" s="206">
        <f>IF(N1085="snížená",J1085,0)</f>
        <v>0</v>
      </c>
      <c r="BG1085" s="206">
        <f>IF(N1085="zákl. přenesená",J1085,0)</f>
        <v>0</v>
      </c>
      <c r="BH1085" s="206">
        <f>IF(N1085="sníž. přenesená",J1085,0)</f>
        <v>0</v>
      </c>
      <c r="BI1085" s="206">
        <f>IF(N1085="nulová",J1085,0)</f>
        <v>0</v>
      </c>
      <c r="BJ1085" s="19" t="s">
        <v>79</v>
      </c>
      <c r="BK1085" s="206">
        <f>ROUND(I1085*H1085,2)</f>
        <v>0</v>
      </c>
      <c r="BL1085" s="19" t="s">
        <v>302</v>
      </c>
      <c r="BM1085" s="205" t="s">
        <v>4043</v>
      </c>
    </row>
    <row r="1086" spans="1:65" s="2" customFormat="1" ht="21.75" customHeight="1">
      <c r="A1086" s="36"/>
      <c r="B1086" s="37"/>
      <c r="C1086" s="251" t="s">
        <v>1628</v>
      </c>
      <c r="D1086" s="251" t="s">
        <v>451</v>
      </c>
      <c r="E1086" s="252" t="s">
        <v>1866</v>
      </c>
      <c r="F1086" s="253" t="s">
        <v>1867</v>
      </c>
      <c r="G1086" s="254" t="s">
        <v>402</v>
      </c>
      <c r="H1086" s="255">
        <v>2</v>
      </c>
      <c r="I1086" s="256"/>
      <c r="J1086" s="257">
        <f>ROUND(I1086*H1086,2)</f>
        <v>0</v>
      </c>
      <c r="K1086" s="253" t="s">
        <v>19</v>
      </c>
      <c r="L1086" s="258"/>
      <c r="M1086" s="259" t="s">
        <v>19</v>
      </c>
      <c r="N1086" s="260" t="s">
        <v>43</v>
      </c>
      <c r="O1086" s="66"/>
      <c r="P1086" s="203">
        <f>O1086*H1086</f>
        <v>0</v>
      </c>
      <c r="Q1086" s="203">
        <v>1.95E-2</v>
      </c>
      <c r="R1086" s="203">
        <f>Q1086*H1086</f>
        <v>3.9E-2</v>
      </c>
      <c r="S1086" s="203">
        <v>0</v>
      </c>
      <c r="T1086" s="204">
        <f>S1086*H1086</f>
        <v>0</v>
      </c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R1086" s="205" t="s">
        <v>404</v>
      </c>
      <c r="AT1086" s="205" t="s">
        <v>451</v>
      </c>
      <c r="AU1086" s="205" t="s">
        <v>81</v>
      </c>
      <c r="AY1086" s="19" t="s">
        <v>193</v>
      </c>
      <c r="BE1086" s="206">
        <f>IF(N1086="základní",J1086,0)</f>
        <v>0</v>
      </c>
      <c r="BF1086" s="206">
        <f>IF(N1086="snížená",J1086,0)</f>
        <v>0</v>
      </c>
      <c r="BG1086" s="206">
        <f>IF(N1086="zákl. přenesená",J1086,0)</f>
        <v>0</v>
      </c>
      <c r="BH1086" s="206">
        <f>IF(N1086="sníž. přenesená",J1086,0)</f>
        <v>0</v>
      </c>
      <c r="BI1086" s="206">
        <f>IF(N1086="nulová",J1086,0)</f>
        <v>0</v>
      </c>
      <c r="BJ1086" s="19" t="s">
        <v>79</v>
      </c>
      <c r="BK1086" s="206">
        <f>ROUND(I1086*H1086,2)</f>
        <v>0</v>
      </c>
      <c r="BL1086" s="19" t="s">
        <v>302</v>
      </c>
      <c r="BM1086" s="205" t="s">
        <v>4044</v>
      </c>
    </row>
    <row r="1087" spans="1:65" s="2" customFormat="1" ht="21.75" customHeight="1">
      <c r="A1087" s="36"/>
      <c r="B1087" s="37"/>
      <c r="C1087" s="251" t="s">
        <v>1630</v>
      </c>
      <c r="D1087" s="251" t="s">
        <v>451</v>
      </c>
      <c r="E1087" s="252" t="s">
        <v>1870</v>
      </c>
      <c r="F1087" s="253" t="s">
        <v>1871</v>
      </c>
      <c r="G1087" s="254" t="s">
        <v>402</v>
      </c>
      <c r="H1087" s="255">
        <v>2</v>
      </c>
      <c r="I1087" s="256"/>
      <c r="J1087" s="257">
        <f>ROUND(I1087*H1087,2)</f>
        <v>0</v>
      </c>
      <c r="K1087" s="253" t="s">
        <v>19</v>
      </c>
      <c r="L1087" s="258"/>
      <c r="M1087" s="259" t="s">
        <v>19</v>
      </c>
      <c r="N1087" s="260" t="s">
        <v>43</v>
      </c>
      <c r="O1087" s="66"/>
      <c r="P1087" s="203">
        <f>O1087*H1087</f>
        <v>0</v>
      </c>
      <c r="Q1087" s="203">
        <v>1.95E-2</v>
      </c>
      <c r="R1087" s="203">
        <f>Q1087*H1087</f>
        <v>3.9E-2</v>
      </c>
      <c r="S1087" s="203">
        <v>0</v>
      </c>
      <c r="T1087" s="204">
        <f>S1087*H1087</f>
        <v>0</v>
      </c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R1087" s="205" t="s">
        <v>404</v>
      </c>
      <c r="AT1087" s="205" t="s">
        <v>451</v>
      </c>
      <c r="AU1087" s="205" t="s">
        <v>81</v>
      </c>
      <c r="AY1087" s="19" t="s">
        <v>193</v>
      </c>
      <c r="BE1087" s="206">
        <f>IF(N1087="základní",J1087,0)</f>
        <v>0</v>
      </c>
      <c r="BF1087" s="206">
        <f>IF(N1087="snížená",J1087,0)</f>
        <v>0</v>
      </c>
      <c r="BG1087" s="206">
        <f>IF(N1087="zákl. přenesená",J1087,0)</f>
        <v>0</v>
      </c>
      <c r="BH1087" s="206">
        <f>IF(N1087="sníž. přenesená",J1087,0)</f>
        <v>0</v>
      </c>
      <c r="BI1087" s="206">
        <f>IF(N1087="nulová",J1087,0)</f>
        <v>0</v>
      </c>
      <c r="BJ1087" s="19" t="s">
        <v>79</v>
      </c>
      <c r="BK1087" s="206">
        <f>ROUND(I1087*H1087,2)</f>
        <v>0</v>
      </c>
      <c r="BL1087" s="19" t="s">
        <v>302</v>
      </c>
      <c r="BM1087" s="205" t="s">
        <v>4045</v>
      </c>
    </row>
    <row r="1088" spans="1:65" s="2" customFormat="1" ht="21.75" customHeight="1">
      <c r="A1088" s="36"/>
      <c r="B1088" s="37"/>
      <c r="C1088" s="251" t="s">
        <v>1635</v>
      </c>
      <c r="D1088" s="251" t="s">
        <v>451</v>
      </c>
      <c r="E1088" s="252" t="s">
        <v>1874</v>
      </c>
      <c r="F1088" s="253" t="s">
        <v>1875</v>
      </c>
      <c r="G1088" s="254" t="s">
        <v>402</v>
      </c>
      <c r="H1088" s="255">
        <v>2</v>
      </c>
      <c r="I1088" s="256"/>
      <c r="J1088" s="257">
        <f>ROUND(I1088*H1088,2)</f>
        <v>0</v>
      </c>
      <c r="K1088" s="253" t="s">
        <v>19</v>
      </c>
      <c r="L1088" s="258"/>
      <c r="M1088" s="259" t="s">
        <v>19</v>
      </c>
      <c r="N1088" s="260" t="s">
        <v>43</v>
      </c>
      <c r="O1088" s="66"/>
      <c r="P1088" s="203">
        <f>O1088*H1088</f>
        <v>0</v>
      </c>
      <c r="Q1088" s="203">
        <v>1.95E-2</v>
      </c>
      <c r="R1088" s="203">
        <f>Q1088*H1088</f>
        <v>3.9E-2</v>
      </c>
      <c r="S1088" s="203">
        <v>0</v>
      </c>
      <c r="T1088" s="204">
        <f>S1088*H1088</f>
        <v>0</v>
      </c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R1088" s="205" t="s">
        <v>404</v>
      </c>
      <c r="AT1088" s="205" t="s">
        <v>451</v>
      </c>
      <c r="AU1088" s="205" t="s">
        <v>81</v>
      </c>
      <c r="AY1088" s="19" t="s">
        <v>193</v>
      </c>
      <c r="BE1088" s="206">
        <f>IF(N1088="základní",J1088,0)</f>
        <v>0</v>
      </c>
      <c r="BF1088" s="206">
        <f>IF(N1088="snížená",J1088,0)</f>
        <v>0</v>
      </c>
      <c r="BG1088" s="206">
        <f>IF(N1088="zákl. přenesená",J1088,0)</f>
        <v>0</v>
      </c>
      <c r="BH1088" s="206">
        <f>IF(N1088="sníž. přenesená",J1088,0)</f>
        <v>0</v>
      </c>
      <c r="BI1088" s="206">
        <f>IF(N1088="nulová",J1088,0)</f>
        <v>0</v>
      </c>
      <c r="BJ1088" s="19" t="s">
        <v>79</v>
      </c>
      <c r="BK1088" s="206">
        <f>ROUND(I1088*H1088,2)</f>
        <v>0</v>
      </c>
      <c r="BL1088" s="19" t="s">
        <v>302</v>
      </c>
      <c r="BM1088" s="205" t="s">
        <v>4046</v>
      </c>
    </row>
    <row r="1089" spans="1:65" s="2" customFormat="1" ht="21.75" customHeight="1">
      <c r="A1089" s="36"/>
      <c r="B1089" s="37"/>
      <c r="C1089" s="194" t="s">
        <v>1640</v>
      </c>
      <c r="D1089" s="194" t="s">
        <v>195</v>
      </c>
      <c r="E1089" s="195" t="s">
        <v>1882</v>
      </c>
      <c r="F1089" s="196" t="s">
        <v>1883</v>
      </c>
      <c r="G1089" s="197" t="s">
        <v>402</v>
      </c>
      <c r="H1089" s="198">
        <v>2</v>
      </c>
      <c r="I1089" s="199"/>
      <c r="J1089" s="200">
        <f>ROUND(I1089*H1089,2)</f>
        <v>0</v>
      </c>
      <c r="K1089" s="196" t="s">
        <v>199</v>
      </c>
      <c r="L1089" s="41"/>
      <c r="M1089" s="201" t="s">
        <v>19</v>
      </c>
      <c r="N1089" s="202" t="s">
        <v>43</v>
      </c>
      <c r="O1089" s="66"/>
      <c r="P1089" s="203">
        <f>O1089*H1089</f>
        <v>0</v>
      </c>
      <c r="Q1089" s="203">
        <v>0</v>
      </c>
      <c r="R1089" s="203">
        <f>Q1089*H1089</f>
        <v>0</v>
      </c>
      <c r="S1089" s="203">
        <v>0</v>
      </c>
      <c r="T1089" s="204">
        <f>S1089*H1089</f>
        <v>0</v>
      </c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R1089" s="205" t="s">
        <v>302</v>
      </c>
      <c r="AT1089" s="205" t="s">
        <v>195</v>
      </c>
      <c r="AU1089" s="205" t="s">
        <v>81</v>
      </c>
      <c r="AY1089" s="19" t="s">
        <v>193</v>
      </c>
      <c r="BE1089" s="206">
        <f>IF(N1089="základní",J1089,0)</f>
        <v>0</v>
      </c>
      <c r="BF1089" s="206">
        <f>IF(N1089="snížená",J1089,0)</f>
        <v>0</v>
      </c>
      <c r="BG1089" s="206">
        <f>IF(N1089="zákl. přenesená",J1089,0)</f>
        <v>0</v>
      </c>
      <c r="BH1089" s="206">
        <f>IF(N1089="sníž. přenesená",J1089,0)</f>
        <v>0</v>
      </c>
      <c r="BI1089" s="206">
        <f>IF(N1089="nulová",J1089,0)</f>
        <v>0</v>
      </c>
      <c r="BJ1089" s="19" t="s">
        <v>79</v>
      </c>
      <c r="BK1089" s="206">
        <f>ROUND(I1089*H1089,2)</f>
        <v>0</v>
      </c>
      <c r="BL1089" s="19" t="s">
        <v>302</v>
      </c>
      <c r="BM1089" s="205" t="s">
        <v>4047</v>
      </c>
    </row>
    <row r="1090" spans="1:65" s="14" customFormat="1">
      <c r="B1090" s="218"/>
      <c r="C1090" s="219"/>
      <c r="D1090" s="209" t="s">
        <v>202</v>
      </c>
      <c r="E1090" s="220" t="s">
        <v>19</v>
      </c>
      <c r="F1090" s="221" t="s">
        <v>1885</v>
      </c>
      <c r="G1090" s="219"/>
      <c r="H1090" s="222">
        <v>1</v>
      </c>
      <c r="I1090" s="223"/>
      <c r="J1090" s="219"/>
      <c r="K1090" s="219"/>
      <c r="L1090" s="224"/>
      <c r="M1090" s="225"/>
      <c r="N1090" s="226"/>
      <c r="O1090" s="226"/>
      <c r="P1090" s="226"/>
      <c r="Q1090" s="226"/>
      <c r="R1090" s="226"/>
      <c r="S1090" s="226"/>
      <c r="T1090" s="227"/>
      <c r="AT1090" s="228" t="s">
        <v>202</v>
      </c>
      <c r="AU1090" s="228" t="s">
        <v>81</v>
      </c>
      <c r="AV1090" s="14" t="s">
        <v>81</v>
      </c>
      <c r="AW1090" s="14" t="s">
        <v>33</v>
      </c>
      <c r="AX1090" s="14" t="s">
        <v>72</v>
      </c>
      <c r="AY1090" s="228" t="s">
        <v>193</v>
      </c>
    </row>
    <row r="1091" spans="1:65" s="14" customFormat="1">
      <c r="B1091" s="218"/>
      <c r="C1091" s="219"/>
      <c r="D1091" s="209" t="s">
        <v>202</v>
      </c>
      <c r="E1091" s="220" t="s">
        <v>19</v>
      </c>
      <c r="F1091" s="221" t="s">
        <v>4048</v>
      </c>
      <c r="G1091" s="219"/>
      <c r="H1091" s="222">
        <v>1</v>
      </c>
      <c r="I1091" s="223"/>
      <c r="J1091" s="219"/>
      <c r="K1091" s="219"/>
      <c r="L1091" s="224"/>
      <c r="M1091" s="225"/>
      <c r="N1091" s="226"/>
      <c r="O1091" s="226"/>
      <c r="P1091" s="226"/>
      <c r="Q1091" s="226"/>
      <c r="R1091" s="226"/>
      <c r="S1091" s="226"/>
      <c r="T1091" s="227"/>
      <c r="AT1091" s="228" t="s">
        <v>202</v>
      </c>
      <c r="AU1091" s="228" t="s">
        <v>81</v>
      </c>
      <c r="AV1091" s="14" t="s">
        <v>81</v>
      </c>
      <c r="AW1091" s="14" t="s">
        <v>33</v>
      </c>
      <c r="AX1091" s="14" t="s">
        <v>72</v>
      </c>
      <c r="AY1091" s="228" t="s">
        <v>193</v>
      </c>
    </row>
    <row r="1092" spans="1:65" s="15" customFormat="1">
      <c r="B1092" s="229"/>
      <c r="C1092" s="230"/>
      <c r="D1092" s="209" t="s">
        <v>202</v>
      </c>
      <c r="E1092" s="231" t="s">
        <v>19</v>
      </c>
      <c r="F1092" s="232" t="s">
        <v>208</v>
      </c>
      <c r="G1092" s="230"/>
      <c r="H1092" s="233">
        <v>2</v>
      </c>
      <c r="I1092" s="234"/>
      <c r="J1092" s="230"/>
      <c r="K1092" s="230"/>
      <c r="L1092" s="235"/>
      <c r="M1092" s="236"/>
      <c r="N1092" s="237"/>
      <c r="O1092" s="237"/>
      <c r="P1092" s="237"/>
      <c r="Q1092" s="237"/>
      <c r="R1092" s="237"/>
      <c r="S1092" s="237"/>
      <c r="T1092" s="238"/>
      <c r="AT1092" s="239" t="s">
        <v>202</v>
      </c>
      <c r="AU1092" s="239" t="s">
        <v>81</v>
      </c>
      <c r="AV1092" s="15" t="s">
        <v>209</v>
      </c>
      <c r="AW1092" s="15" t="s">
        <v>33</v>
      </c>
      <c r="AX1092" s="15" t="s">
        <v>79</v>
      </c>
      <c r="AY1092" s="239" t="s">
        <v>193</v>
      </c>
    </row>
    <row r="1093" spans="1:65" s="2" customFormat="1" ht="21.75" customHeight="1">
      <c r="A1093" s="36"/>
      <c r="B1093" s="37"/>
      <c r="C1093" s="251" t="s">
        <v>1645</v>
      </c>
      <c r="D1093" s="251" t="s">
        <v>451</v>
      </c>
      <c r="E1093" s="252" t="s">
        <v>4049</v>
      </c>
      <c r="F1093" s="253" t="s">
        <v>4050</v>
      </c>
      <c r="G1093" s="254" t="s">
        <v>402</v>
      </c>
      <c r="H1093" s="255">
        <v>2</v>
      </c>
      <c r="I1093" s="256"/>
      <c r="J1093" s="257">
        <f>ROUND(I1093*H1093,2)</f>
        <v>0</v>
      </c>
      <c r="K1093" s="253" t="s">
        <v>199</v>
      </c>
      <c r="L1093" s="258"/>
      <c r="M1093" s="259" t="s">
        <v>19</v>
      </c>
      <c r="N1093" s="260" t="s">
        <v>43</v>
      </c>
      <c r="O1093" s="66"/>
      <c r="P1093" s="203">
        <f>O1093*H1093</f>
        <v>0</v>
      </c>
      <c r="Q1093" s="203">
        <v>2.0500000000000001E-2</v>
      </c>
      <c r="R1093" s="203">
        <f>Q1093*H1093</f>
        <v>4.1000000000000002E-2</v>
      </c>
      <c r="S1093" s="203">
        <v>0</v>
      </c>
      <c r="T1093" s="204">
        <f>S1093*H1093</f>
        <v>0</v>
      </c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R1093" s="205" t="s">
        <v>404</v>
      </c>
      <c r="AT1093" s="205" t="s">
        <v>451</v>
      </c>
      <c r="AU1093" s="205" t="s">
        <v>81</v>
      </c>
      <c r="AY1093" s="19" t="s">
        <v>193</v>
      </c>
      <c r="BE1093" s="206">
        <f>IF(N1093="základní",J1093,0)</f>
        <v>0</v>
      </c>
      <c r="BF1093" s="206">
        <f>IF(N1093="snížená",J1093,0)</f>
        <v>0</v>
      </c>
      <c r="BG1093" s="206">
        <f>IF(N1093="zákl. přenesená",J1093,0)</f>
        <v>0</v>
      </c>
      <c r="BH1093" s="206">
        <f>IF(N1093="sníž. přenesená",J1093,0)</f>
        <v>0</v>
      </c>
      <c r="BI1093" s="206">
        <f>IF(N1093="nulová",J1093,0)</f>
        <v>0</v>
      </c>
      <c r="BJ1093" s="19" t="s">
        <v>79</v>
      </c>
      <c r="BK1093" s="206">
        <f>ROUND(I1093*H1093,2)</f>
        <v>0</v>
      </c>
      <c r="BL1093" s="19" t="s">
        <v>302</v>
      </c>
      <c r="BM1093" s="205" t="s">
        <v>4051</v>
      </c>
    </row>
    <row r="1094" spans="1:65" s="2" customFormat="1" ht="21.75" customHeight="1">
      <c r="A1094" s="36"/>
      <c r="B1094" s="37"/>
      <c r="C1094" s="194" t="s">
        <v>1654</v>
      </c>
      <c r="D1094" s="194" t="s">
        <v>195</v>
      </c>
      <c r="E1094" s="195" t="s">
        <v>1891</v>
      </c>
      <c r="F1094" s="196" t="s">
        <v>1892</v>
      </c>
      <c r="G1094" s="197" t="s">
        <v>402</v>
      </c>
      <c r="H1094" s="198">
        <v>1</v>
      </c>
      <c r="I1094" s="199"/>
      <c r="J1094" s="200">
        <f>ROUND(I1094*H1094,2)</f>
        <v>0</v>
      </c>
      <c r="K1094" s="196" t="s">
        <v>199</v>
      </c>
      <c r="L1094" s="41"/>
      <c r="M1094" s="201" t="s">
        <v>19</v>
      </c>
      <c r="N1094" s="202" t="s">
        <v>43</v>
      </c>
      <c r="O1094" s="66"/>
      <c r="P1094" s="203">
        <f>O1094*H1094</f>
        <v>0</v>
      </c>
      <c r="Q1094" s="203">
        <v>0</v>
      </c>
      <c r="R1094" s="203">
        <f>Q1094*H1094</f>
        <v>0</v>
      </c>
      <c r="S1094" s="203">
        <v>0</v>
      </c>
      <c r="T1094" s="204">
        <f>S1094*H1094</f>
        <v>0</v>
      </c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R1094" s="205" t="s">
        <v>302</v>
      </c>
      <c r="AT1094" s="205" t="s">
        <v>195</v>
      </c>
      <c r="AU1094" s="205" t="s">
        <v>81</v>
      </c>
      <c r="AY1094" s="19" t="s">
        <v>193</v>
      </c>
      <c r="BE1094" s="206">
        <f>IF(N1094="základní",J1094,0)</f>
        <v>0</v>
      </c>
      <c r="BF1094" s="206">
        <f>IF(N1094="snížená",J1094,0)</f>
        <v>0</v>
      </c>
      <c r="BG1094" s="206">
        <f>IF(N1094="zákl. přenesená",J1094,0)</f>
        <v>0</v>
      </c>
      <c r="BH1094" s="206">
        <f>IF(N1094="sníž. přenesená",J1094,0)</f>
        <v>0</v>
      </c>
      <c r="BI1094" s="206">
        <f>IF(N1094="nulová",J1094,0)</f>
        <v>0</v>
      </c>
      <c r="BJ1094" s="19" t="s">
        <v>79</v>
      </c>
      <c r="BK1094" s="206">
        <f>ROUND(I1094*H1094,2)</f>
        <v>0</v>
      </c>
      <c r="BL1094" s="19" t="s">
        <v>302</v>
      </c>
      <c r="BM1094" s="205" t="s">
        <v>4052</v>
      </c>
    </row>
    <row r="1095" spans="1:65" s="14" customFormat="1">
      <c r="B1095" s="218"/>
      <c r="C1095" s="219"/>
      <c r="D1095" s="209" t="s">
        <v>202</v>
      </c>
      <c r="E1095" s="220" t="s">
        <v>19</v>
      </c>
      <c r="F1095" s="221" t="s">
        <v>4053</v>
      </c>
      <c r="G1095" s="219"/>
      <c r="H1095" s="222">
        <v>1</v>
      </c>
      <c r="I1095" s="223"/>
      <c r="J1095" s="219"/>
      <c r="K1095" s="219"/>
      <c r="L1095" s="224"/>
      <c r="M1095" s="225"/>
      <c r="N1095" s="226"/>
      <c r="O1095" s="226"/>
      <c r="P1095" s="226"/>
      <c r="Q1095" s="226"/>
      <c r="R1095" s="226"/>
      <c r="S1095" s="226"/>
      <c r="T1095" s="227"/>
      <c r="AT1095" s="228" t="s">
        <v>202</v>
      </c>
      <c r="AU1095" s="228" t="s">
        <v>81</v>
      </c>
      <c r="AV1095" s="14" t="s">
        <v>81</v>
      </c>
      <c r="AW1095" s="14" t="s">
        <v>33</v>
      </c>
      <c r="AX1095" s="14" t="s">
        <v>72</v>
      </c>
      <c r="AY1095" s="228" t="s">
        <v>193</v>
      </c>
    </row>
    <row r="1096" spans="1:65" s="15" customFormat="1">
      <c r="B1096" s="229"/>
      <c r="C1096" s="230"/>
      <c r="D1096" s="209" t="s">
        <v>202</v>
      </c>
      <c r="E1096" s="231" t="s">
        <v>19</v>
      </c>
      <c r="F1096" s="232" t="s">
        <v>208</v>
      </c>
      <c r="G1096" s="230"/>
      <c r="H1096" s="233">
        <v>1</v>
      </c>
      <c r="I1096" s="234"/>
      <c r="J1096" s="230"/>
      <c r="K1096" s="230"/>
      <c r="L1096" s="235"/>
      <c r="M1096" s="236"/>
      <c r="N1096" s="237"/>
      <c r="O1096" s="237"/>
      <c r="P1096" s="237"/>
      <c r="Q1096" s="237"/>
      <c r="R1096" s="237"/>
      <c r="S1096" s="237"/>
      <c r="T1096" s="238"/>
      <c r="AT1096" s="239" t="s">
        <v>202</v>
      </c>
      <c r="AU1096" s="239" t="s">
        <v>81</v>
      </c>
      <c r="AV1096" s="15" t="s">
        <v>209</v>
      </c>
      <c r="AW1096" s="15" t="s">
        <v>33</v>
      </c>
      <c r="AX1096" s="15" t="s">
        <v>79</v>
      </c>
      <c r="AY1096" s="239" t="s">
        <v>193</v>
      </c>
    </row>
    <row r="1097" spans="1:65" s="2" customFormat="1" ht="21.75" customHeight="1">
      <c r="A1097" s="36"/>
      <c r="B1097" s="37"/>
      <c r="C1097" s="251" t="s">
        <v>1660</v>
      </c>
      <c r="D1097" s="251" t="s">
        <v>451</v>
      </c>
      <c r="E1097" s="252" t="s">
        <v>4054</v>
      </c>
      <c r="F1097" s="253" t="s">
        <v>4055</v>
      </c>
      <c r="G1097" s="254" t="s">
        <v>402</v>
      </c>
      <c r="H1097" s="255">
        <v>1</v>
      </c>
      <c r="I1097" s="256"/>
      <c r="J1097" s="257">
        <f>ROUND(I1097*H1097,2)</f>
        <v>0</v>
      </c>
      <c r="K1097" s="253" t="s">
        <v>199</v>
      </c>
      <c r="L1097" s="258"/>
      <c r="M1097" s="259" t="s">
        <v>19</v>
      </c>
      <c r="N1097" s="260" t="s">
        <v>43</v>
      </c>
      <c r="O1097" s="66"/>
      <c r="P1097" s="203">
        <f>O1097*H1097</f>
        <v>0</v>
      </c>
      <c r="Q1097" s="203">
        <v>2.0500000000000001E-2</v>
      </c>
      <c r="R1097" s="203">
        <f>Q1097*H1097</f>
        <v>2.0500000000000001E-2</v>
      </c>
      <c r="S1097" s="203">
        <v>0</v>
      </c>
      <c r="T1097" s="204">
        <f>S1097*H1097</f>
        <v>0</v>
      </c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R1097" s="205" t="s">
        <v>404</v>
      </c>
      <c r="AT1097" s="205" t="s">
        <v>451</v>
      </c>
      <c r="AU1097" s="205" t="s">
        <v>81</v>
      </c>
      <c r="AY1097" s="19" t="s">
        <v>193</v>
      </c>
      <c r="BE1097" s="206">
        <f>IF(N1097="základní",J1097,0)</f>
        <v>0</v>
      </c>
      <c r="BF1097" s="206">
        <f>IF(N1097="snížená",J1097,0)</f>
        <v>0</v>
      </c>
      <c r="BG1097" s="206">
        <f>IF(N1097="zákl. přenesená",J1097,0)</f>
        <v>0</v>
      </c>
      <c r="BH1097" s="206">
        <f>IF(N1097="sníž. přenesená",J1097,0)</f>
        <v>0</v>
      </c>
      <c r="BI1097" s="206">
        <f>IF(N1097="nulová",J1097,0)</f>
        <v>0</v>
      </c>
      <c r="BJ1097" s="19" t="s">
        <v>79</v>
      </c>
      <c r="BK1097" s="206">
        <f>ROUND(I1097*H1097,2)</f>
        <v>0</v>
      </c>
      <c r="BL1097" s="19" t="s">
        <v>302</v>
      </c>
      <c r="BM1097" s="205" t="s">
        <v>4056</v>
      </c>
    </row>
    <row r="1098" spans="1:65" s="2" customFormat="1" ht="21.75" customHeight="1">
      <c r="A1098" s="36"/>
      <c r="B1098" s="37"/>
      <c r="C1098" s="194" t="s">
        <v>1666</v>
      </c>
      <c r="D1098" s="194" t="s">
        <v>195</v>
      </c>
      <c r="E1098" s="195" t="s">
        <v>4057</v>
      </c>
      <c r="F1098" s="196" t="s">
        <v>4058</v>
      </c>
      <c r="G1098" s="197" t="s">
        <v>402</v>
      </c>
      <c r="H1098" s="198">
        <v>2</v>
      </c>
      <c r="I1098" s="199"/>
      <c r="J1098" s="200">
        <f>ROUND(I1098*H1098,2)</f>
        <v>0</v>
      </c>
      <c r="K1098" s="196" t="s">
        <v>199</v>
      </c>
      <c r="L1098" s="41"/>
      <c r="M1098" s="201" t="s">
        <v>19</v>
      </c>
      <c r="N1098" s="202" t="s">
        <v>43</v>
      </c>
      <c r="O1098" s="66"/>
      <c r="P1098" s="203">
        <f>O1098*H1098</f>
        <v>0</v>
      </c>
      <c r="Q1098" s="203">
        <v>0</v>
      </c>
      <c r="R1098" s="203">
        <f>Q1098*H1098</f>
        <v>0</v>
      </c>
      <c r="S1098" s="203">
        <v>0</v>
      </c>
      <c r="T1098" s="204">
        <f>S1098*H1098</f>
        <v>0</v>
      </c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R1098" s="205" t="s">
        <v>302</v>
      </c>
      <c r="AT1098" s="205" t="s">
        <v>195</v>
      </c>
      <c r="AU1098" s="205" t="s">
        <v>81</v>
      </c>
      <c r="AY1098" s="19" t="s">
        <v>193</v>
      </c>
      <c r="BE1098" s="206">
        <f>IF(N1098="základní",J1098,0)</f>
        <v>0</v>
      </c>
      <c r="BF1098" s="206">
        <f>IF(N1098="snížená",J1098,0)</f>
        <v>0</v>
      </c>
      <c r="BG1098" s="206">
        <f>IF(N1098="zákl. přenesená",J1098,0)</f>
        <v>0</v>
      </c>
      <c r="BH1098" s="206">
        <f>IF(N1098="sníž. přenesená",J1098,0)</f>
        <v>0</v>
      </c>
      <c r="BI1098" s="206">
        <f>IF(N1098="nulová",J1098,0)</f>
        <v>0</v>
      </c>
      <c r="BJ1098" s="19" t="s">
        <v>79</v>
      </c>
      <c r="BK1098" s="206">
        <f>ROUND(I1098*H1098,2)</f>
        <v>0</v>
      </c>
      <c r="BL1098" s="19" t="s">
        <v>302</v>
      </c>
      <c r="BM1098" s="205" t="s">
        <v>4059</v>
      </c>
    </row>
    <row r="1099" spans="1:65" s="14" customFormat="1">
      <c r="B1099" s="218"/>
      <c r="C1099" s="219"/>
      <c r="D1099" s="209" t="s">
        <v>202</v>
      </c>
      <c r="E1099" s="220" t="s">
        <v>19</v>
      </c>
      <c r="F1099" s="221" t="s">
        <v>4060</v>
      </c>
      <c r="G1099" s="219"/>
      <c r="H1099" s="222">
        <v>2</v>
      </c>
      <c r="I1099" s="223"/>
      <c r="J1099" s="219"/>
      <c r="K1099" s="219"/>
      <c r="L1099" s="224"/>
      <c r="M1099" s="225"/>
      <c r="N1099" s="226"/>
      <c r="O1099" s="226"/>
      <c r="P1099" s="226"/>
      <c r="Q1099" s="226"/>
      <c r="R1099" s="226"/>
      <c r="S1099" s="226"/>
      <c r="T1099" s="227"/>
      <c r="AT1099" s="228" t="s">
        <v>202</v>
      </c>
      <c r="AU1099" s="228" t="s">
        <v>81</v>
      </c>
      <c r="AV1099" s="14" t="s">
        <v>81</v>
      </c>
      <c r="AW1099" s="14" t="s">
        <v>33</v>
      </c>
      <c r="AX1099" s="14" t="s">
        <v>72</v>
      </c>
      <c r="AY1099" s="228" t="s">
        <v>193</v>
      </c>
    </row>
    <row r="1100" spans="1:65" s="15" customFormat="1">
      <c r="B1100" s="229"/>
      <c r="C1100" s="230"/>
      <c r="D1100" s="209" t="s">
        <v>202</v>
      </c>
      <c r="E1100" s="231" t="s">
        <v>19</v>
      </c>
      <c r="F1100" s="232" t="s">
        <v>208</v>
      </c>
      <c r="G1100" s="230"/>
      <c r="H1100" s="233">
        <v>2</v>
      </c>
      <c r="I1100" s="234"/>
      <c r="J1100" s="230"/>
      <c r="K1100" s="230"/>
      <c r="L1100" s="235"/>
      <c r="M1100" s="236"/>
      <c r="N1100" s="237"/>
      <c r="O1100" s="237"/>
      <c r="P1100" s="237"/>
      <c r="Q1100" s="237"/>
      <c r="R1100" s="237"/>
      <c r="S1100" s="237"/>
      <c r="T1100" s="238"/>
      <c r="AT1100" s="239" t="s">
        <v>202</v>
      </c>
      <c r="AU1100" s="239" t="s">
        <v>81</v>
      </c>
      <c r="AV1100" s="15" t="s">
        <v>209</v>
      </c>
      <c r="AW1100" s="15" t="s">
        <v>33</v>
      </c>
      <c r="AX1100" s="15" t="s">
        <v>79</v>
      </c>
      <c r="AY1100" s="239" t="s">
        <v>193</v>
      </c>
    </row>
    <row r="1101" spans="1:65" s="2" customFormat="1" ht="21.75" customHeight="1">
      <c r="A1101" s="36"/>
      <c r="B1101" s="37"/>
      <c r="C1101" s="251" t="s">
        <v>1670</v>
      </c>
      <c r="D1101" s="251" t="s">
        <v>451</v>
      </c>
      <c r="E1101" s="252" t="s">
        <v>4061</v>
      </c>
      <c r="F1101" s="253" t="s">
        <v>4062</v>
      </c>
      <c r="G1101" s="254" t="s">
        <v>402</v>
      </c>
      <c r="H1101" s="255">
        <v>1</v>
      </c>
      <c r="I1101" s="256"/>
      <c r="J1101" s="257">
        <f>ROUND(I1101*H1101,2)</f>
        <v>0</v>
      </c>
      <c r="K1101" s="253" t="s">
        <v>19</v>
      </c>
      <c r="L1101" s="258"/>
      <c r="M1101" s="259" t="s">
        <v>19</v>
      </c>
      <c r="N1101" s="260" t="s">
        <v>43</v>
      </c>
      <c r="O1101" s="66"/>
      <c r="P1101" s="203">
        <f>O1101*H1101</f>
        <v>0</v>
      </c>
      <c r="Q1101" s="203">
        <v>0</v>
      </c>
      <c r="R1101" s="203">
        <f>Q1101*H1101</f>
        <v>0</v>
      </c>
      <c r="S1101" s="203">
        <v>0</v>
      </c>
      <c r="T1101" s="204">
        <f>S1101*H1101</f>
        <v>0</v>
      </c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R1101" s="205" t="s">
        <v>404</v>
      </c>
      <c r="AT1101" s="205" t="s">
        <v>451</v>
      </c>
      <c r="AU1101" s="205" t="s">
        <v>81</v>
      </c>
      <c r="AY1101" s="19" t="s">
        <v>193</v>
      </c>
      <c r="BE1101" s="206">
        <f>IF(N1101="základní",J1101,0)</f>
        <v>0</v>
      </c>
      <c r="BF1101" s="206">
        <f>IF(N1101="snížená",J1101,0)</f>
        <v>0</v>
      </c>
      <c r="BG1101" s="206">
        <f>IF(N1101="zákl. přenesená",J1101,0)</f>
        <v>0</v>
      </c>
      <c r="BH1101" s="206">
        <f>IF(N1101="sníž. přenesená",J1101,0)</f>
        <v>0</v>
      </c>
      <c r="BI1101" s="206">
        <f>IF(N1101="nulová",J1101,0)</f>
        <v>0</v>
      </c>
      <c r="BJ1101" s="19" t="s">
        <v>79</v>
      </c>
      <c r="BK1101" s="206">
        <f>ROUND(I1101*H1101,2)</f>
        <v>0</v>
      </c>
      <c r="BL1101" s="19" t="s">
        <v>302</v>
      </c>
      <c r="BM1101" s="205" t="s">
        <v>4063</v>
      </c>
    </row>
    <row r="1102" spans="1:65" s="2" customFormat="1" ht="21.75" customHeight="1">
      <c r="A1102" s="36"/>
      <c r="B1102" s="37"/>
      <c r="C1102" s="251" t="s">
        <v>1675</v>
      </c>
      <c r="D1102" s="251" t="s">
        <v>451</v>
      </c>
      <c r="E1102" s="252" t="s">
        <v>4064</v>
      </c>
      <c r="F1102" s="253" t="s">
        <v>4065</v>
      </c>
      <c r="G1102" s="254" t="s">
        <v>402</v>
      </c>
      <c r="H1102" s="255">
        <v>1</v>
      </c>
      <c r="I1102" s="256"/>
      <c r="J1102" s="257">
        <f>ROUND(I1102*H1102,2)</f>
        <v>0</v>
      </c>
      <c r="K1102" s="253" t="s">
        <v>19</v>
      </c>
      <c r="L1102" s="258"/>
      <c r="M1102" s="259" t="s">
        <v>19</v>
      </c>
      <c r="N1102" s="260" t="s">
        <v>43</v>
      </c>
      <c r="O1102" s="66"/>
      <c r="P1102" s="203">
        <f>O1102*H1102</f>
        <v>0</v>
      </c>
      <c r="Q1102" s="203">
        <v>2.1000000000000001E-2</v>
      </c>
      <c r="R1102" s="203">
        <f>Q1102*H1102</f>
        <v>2.1000000000000001E-2</v>
      </c>
      <c r="S1102" s="203">
        <v>0</v>
      </c>
      <c r="T1102" s="204">
        <f>S1102*H1102</f>
        <v>0</v>
      </c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R1102" s="205" t="s">
        <v>404</v>
      </c>
      <c r="AT1102" s="205" t="s">
        <v>451</v>
      </c>
      <c r="AU1102" s="205" t="s">
        <v>81</v>
      </c>
      <c r="AY1102" s="19" t="s">
        <v>193</v>
      </c>
      <c r="BE1102" s="206">
        <f>IF(N1102="základní",J1102,0)</f>
        <v>0</v>
      </c>
      <c r="BF1102" s="206">
        <f>IF(N1102="snížená",J1102,0)</f>
        <v>0</v>
      </c>
      <c r="BG1102" s="206">
        <f>IF(N1102="zákl. přenesená",J1102,0)</f>
        <v>0</v>
      </c>
      <c r="BH1102" s="206">
        <f>IF(N1102="sníž. přenesená",J1102,0)</f>
        <v>0</v>
      </c>
      <c r="BI1102" s="206">
        <f>IF(N1102="nulová",J1102,0)</f>
        <v>0</v>
      </c>
      <c r="BJ1102" s="19" t="s">
        <v>79</v>
      </c>
      <c r="BK1102" s="206">
        <f>ROUND(I1102*H1102,2)</f>
        <v>0</v>
      </c>
      <c r="BL1102" s="19" t="s">
        <v>302</v>
      </c>
      <c r="BM1102" s="205" t="s">
        <v>4066</v>
      </c>
    </row>
    <row r="1103" spans="1:65" s="2" customFormat="1" ht="21.75" customHeight="1">
      <c r="A1103" s="36"/>
      <c r="B1103" s="37"/>
      <c r="C1103" s="194" t="s">
        <v>1681</v>
      </c>
      <c r="D1103" s="194" t="s">
        <v>195</v>
      </c>
      <c r="E1103" s="195" t="s">
        <v>4067</v>
      </c>
      <c r="F1103" s="196" t="s">
        <v>4068</v>
      </c>
      <c r="G1103" s="197" t="s">
        <v>402</v>
      </c>
      <c r="H1103" s="198">
        <v>1</v>
      </c>
      <c r="I1103" s="199"/>
      <c r="J1103" s="200">
        <f>ROUND(I1103*H1103,2)</f>
        <v>0</v>
      </c>
      <c r="K1103" s="196" t="s">
        <v>199</v>
      </c>
      <c r="L1103" s="41"/>
      <c r="M1103" s="201" t="s">
        <v>19</v>
      </c>
      <c r="N1103" s="202" t="s">
        <v>43</v>
      </c>
      <c r="O1103" s="66"/>
      <c r="P1103" s="203">
        <f>O1103*H1103</f>
        <v>0</v>
      </c>
      <c r="Q1103" s="203">
        <v>0</v>
      </c>
      <c r="R1103" s="203">
        <f>Q1103*H1103</f>
        <v>0</v>
      </c>
      <c r="S1103" s="203">
        <v>0</v>
      </c>
      <c r="T1103" s="204">
        <f>S1103*H1103</f>
        <v>0</v>
      </c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R1103" s="205" t="s">
        <v>302</v>
      </c>
      <c r="AT1103" s="205" t="s">
        <v>195</v>
      </c>
      <c r="AU1103" s="205" t="s">
        <v>81</v>
      </c>
      <c r="AY1103" s="19" t="s">
        <v>193</v>
      </c>
      <c r="BE1103" s="206">
        <f>IF(N1103="základní",J1103,0)</f>
        <v>0</v>
      </c>
      <c r="BF1103" s="206">
        <f>IF(N1103="snížená",J1103,0)</f>
        <v>0</v>
      </c>
      <c r="BG1103" s="206">
        <f>IF(N1103="zákl. přenesená",J1103,0)</f>
        <v>0</v>
      </c>
      <c r="BH1103" s="206">
        <f>IF(N1103="sníž. přenesená",J1103,0)</f>
        <v>0</v>
      </c>
      <c r="BI1103" s="206">
        <f>IF(N1103="nulová",J1103,0)</f>
        <v>0</v>
      </c>
      <c r="BJ1103" s="19" t="s">
        <v>79</v>
      </c>
      <c r="BK1103" s="206">
        <f>ROUND(I1103*H1103,2)</f>
        <v>0</v>
      </c>
      <c r="BL1103" s="19" t="s">
        <v>302</v>
      </c>
      <c r="BM1103" s="205" t="s">
        <v>4069</v>
      </c>
    </row>
    <row r="1104" spans="1:65" s="14" customFormat="1">
      <c r="B1104" s="218"/>
      <c r="C1104" s="219"/>
      <c r="D1104" s="209" t="s">
        <v>202</v>
      </c>
      <c r="E1104" s="220" t="s">
        <v>19</v>
      </c>
      <c r="F1104" s="221" t="s">
        <v>4070</v>
      </c>
      <c r="G1104" s="219"/>
      <c r="H1104" s="222">
        <v>1</v>
      </c>
      <c r="I1104" s="223"/>
      <c r="J1104" s="219"/>
      <c r="K1104" s="219"/>
      <c r="L1104" s="224"/>
      <c r="M1104" s="225"/>
      <c r="N1104" s="226"/>
      <c r="O1104" s="226"/>
      <c r="P1104" s="226"/>
      <c r="Q1104" s="226"/>
      <c r="R1104" s="226"/>
      <c r="S1104" s="226"/>
      <c r="T1104" s="227"/>
      <c r="AT1104" s="228" t="s">
        <v>202</v>
      </c>
      <c r="AU1104" s="228" t="s">
        <v>81</v>
      </c>
      <c r="AV1104" s="14" t="s">
        <v>81</v>
      </c>
      <c r="AW1104" s="14" t="s">
        <v>33</v>
      </c>
      <c r="AX1104" s="14" t="s">
        <v>72</v>
      </c>
      <c r="AY1104" s="228" t="s">
        <v>193</v>
      </c>
    </row>
    <row r="1105" spans="1:65" s="15" customFormat="1">
      <c r="B1105" s="229"/>
      <c r="C1105" s="230"/>
      <c r="D1105" s="209" t="s">
        <v>202</v>
      </c>
      <c r="E1105" s="231" t="s">
        <v>19</v>
      </c>
      <c r="F1105" s="232" t="s">
        <v>208</v>
      </c>
      <c r="G1105" s="230"/>
      <c r="H1105" s="233">
        <v>1</v>
      </c>
      <c r="I1105" s="234"/>
      <c r="J1105" s="230"/>
      <c r="K1105" s="230"/>
      <c r="L1105" s="235"/>
      <c r="M1105" s="236"/>
      <c r="N1105" s="237"/>
      <c r="O1105" s="237"/>
      <c r="P1105" s="237"/>
      <c r="Q1105" s="237"/>
      <c r="R1105" s="237"/>
      <c r="S1105" s="237"/>
      <c r="T1105" s="238"/>
      <c r="AT1105" s="239" t="s">
        <v>202</v>
      </c>
      <c r="AU1105" s="239" t="s">
        <v>81</v>
      </c>
      <c r="AV1105" s="15" t="s">
        <v>209</v>
      </c>
      <c r="AW1105" s="15" t="s">
        <v>33</v>
      </c>
      <c r="AX1105" s="15" t="s">
        <v>79</v>
      </c>
      <c r="AY1105" s="239" t="s">
        <v>193</v>
      </c>
    </row>
    <row r="1106" spans="1:65" s="2" customFormat="1" ht="21.75" customHeight="1">
      <c r="A1106" s="36"/>
      <c r="B1106" s="37"/>
      <c r="C1106" s="251" t="s">
        <v>1686</v>
      </c>
      <c r="D1106" s="251" t="s">
        <v>451</v>
      </c>
      <c r="E1106" s="252" t="s">
        <v>4071</v>
      </c>
      <c r="F1106" s="253" t="s">
        <v>4072</v>
      </c>
      <c r="G1106" s="254" t="s">
        <v>402</v>
      </c>
      <c r="H1106" s="255">
        <v>1</v>
      </c>
      <c r="I1106" s="256"/>
      <c r="J1106" s="257">
        <f>ROUND(I1106*H1106,2)</f>
        <v>0</v>
      </c>
      <c r="K1106" s="253" t="s">
        <v>19</v>
      </c>
      <c r="L1106" s="258"/>
      <c r="M1106" s="259" t="s">
        <v>19</v>
      </c>
      <c r="N1106" s="260" t="s">
        <v>43</v>
      </c>
      <c r="O1106" s="66"/>
      <c r="P1106" s="203">
        <f>O1106*H1106</f>
        <v>0</v>
      </c>
      <c r="Q1106" s="203">
        <v>2.1000000000000001E-2</v>
      </c>
      <c r="R1106" s="203">
        <f>Q1106*H1106</f>
        <v>2.1000000000000001E-2</v>
      </c>
      <c r="S1106" s="203">
        <v>0</v>
      </c>
      <c r="T1106" s="204">
        <f>S1106*H1106</f>
        <v>0</v>
      </c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R1106" s="205" t="s">
        <v>404</v>
      </c>
      <c r="AT1106" s="205" t="s">
        <v>451</v>
      </c>
      <c r="AU1106" s="205" t="s">
        <v>81</v>
      </c>
      <c r="AY1106" s="19" t="s">
        <v>193</v>
      </c>
      <c r="BE1106" s="206">
        <f>IF(N1106="základní",J1106,0)</f>
        <v>0</v>
      </c>
      <c r="BF1106" s="206">
        <f>IF(N1106="snížená",J1106,0)</f>
        <v>0</v>
      </c>
      <c r="BG1106" s="206">
        <f>IF(N1106="zákl. přenesená",J1106,0)</f>
        <v>0</v>
      </c>
      <c r="BH1106" s="206">
        <f>IF(N1106="sníž. přenesená",J1106,0)</f>
        <v>0</v>
      </c>
      <c r="BI1106" s="206">
        <f>IF(N1106="nulová",J1106,0)</f>
        <v>0</v>
      </c>
      <c r="BJ1106" s="19" t="s">
        <v>79</v>
      </c>
      <c r="BK1106" s="206">
        <f>ROUND(I1106*H1106,2)</f>
        <v>0</v>
      </c>
      <c r="BL1106" s="19" t="s">
        <v>302</v>
      </c>
      <c r="BM1106" s="205" t="s">
        <v>4073</v>
      </c>
    </row>
    <row r="1107" spans="1:65" s="2" customFormat="1" ht="16.5" customHeight="1">
      <c r="A1107" s="36"/>
      <c r="B1107" s="37"/>
      <c r="C1107" s="194" t="s">
        <v>1692</v>
      </c>
      <c r="D1107" s="194" t="s">
        <v>195</v>
      </c>
      <c r="E1107" s="195" t="s">
        <v>1909</v>
      </c>
      <c r="F1107" s="196" t="s">
        <v>1910</v>
      </c>
      <c r="G1107" s="197" t="s">
        <v>402</v>
      </c>
      <c r="H1107" s="198">
        <v>1</v>
      </c>
      <c r="I1107" s="199"/>
      <c r="J1107" s="200">
        <f>ROUND(I1107*H1107,2)</f>
        <v>0</v>
      </c>
      <c r="K1107" s="196" t="s">
        <v>199</v>
      </c>
      <c r="L1107" s="41"/>
      <c r="M1107" s="201" t="s">
        <v>19</v>
      </c>
      <c r="N1107" s="202" t="s">
        <v>43</v>
      </c>
      <c r="O1107" s="66"/>
      <c r="P1107" s="203">
        <f>O1107*H1107</f>
        <v>0</v>
      </c>
      <c r="Q1107" s="203">
        <v>0</v>
      </c>
      <c r="R1107" s="203">
        <f>Q1107*H1107</f>
        <v>0</v>
      </c>
      <c r="S1107" s="203">
        <v>0</v>
      </c>
      <c r="T1107" s="204">
        <f>S1107*H1107</f>
        <v>0</v>
      </c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R1107" s="205" t="s">
        <v>302</v>
      </c>
      <c r="AT1107" s="205" t="s">
        <v>195</v>
      </c>
      <c r="AU1107" s="205" t="s">
        <v>81</v>
      </c>
      <c r="AY1107" s="19" t="s">
        <v>193</v>
      </c>
      <c r="BE1107" s="206">
        <f>IF(N1107="základní",J1107,0)</f>
        <v>0</v>
      </c>
      <c r="BF1107" s="206">
        <f>IF(N1107="snížená",J1107,0)</f>
        <v>0</v>
      </c>
      <c r="BG1107" s="206">
        <f>IF(N1107="zákl. přenesená",J1107,0)</f>
        <v>0</v>
      </c>
      <c r="BH1107" s="206">
        <f>IF(N1107="sníž. přenesená",J1107,0)</f>
        <v>0</v>
      </c>
      <c r="BI1107" s="206">
        <f>IF(N1107="nulová",J1107,0)</f>
        <v>0</v>
      </c>
      <c r="BJ1107" s="19" t="s">
        <v>79</v>
      </c>
      <c r="BK1107" s="206">
        <f>ROUND(I1107*H1107,2)</f>
        <v>0</v>
      </c>
      <c r="BL1107" s="19" t="s">
        <v>302</v>
      </c>
      <c r="BM1107" s="205" t="s">
        <v>4074</v>
      </c>
    </row>
    <row r="1108" spans="1:65" s="2" customFormat="1" ht="16.5" customHeight="1">
      <c r="A1108" s="36"/>
      <c r="B1108" s="37"/>
      <c r="C1108" s="194" t="s">
        <v>1696</v>
      </c>
      <c r="D1108" s="194" t="s">
        <v>195</v>
      </c>
      <c r="E1108" s="195" t="s">
        <v>1913</v>
      </c>
      <c r="F1108" s="196" t="s">
        <v>1914</v>
      </c>
      <c r="G1108" s="197" t="s">
        <v>402</v>
      </c>
      <c r="H1108" s="198">
        <v>5</v>
      </c>
      <c r="I1108" s="199"/>
      <c r="J1108" s="200">
        <f>ROUND(I1108*H1108,2)</f>
        <v>0</v>
      </c>
      <c r="K1108" s="196" t="s">
        <v>199</v>
      </c>
      <c r="L1108" s="41"/>
      <c r="M1108" s="201" t="s">
        <v>19</v>
      </c>
      <c r="N1108" s="202" t="s">
        <v>43</v>
      </c>
      <c r="O1108" s="66"/>
      <c r="P1108" s="203">
        <f>O1108*H1108</f>
        <v>0</v>
      </c>
      <c r="Q1108" s="203">
        <v>0</v>
      </c>
      <c r="R1108" s="203">
        <f>Q1108*H1108</f>
        <v>0</v>
      </c>
      <c r="S1108" s="203">
        <v>0</v>
      </c>
      <c r="T1108" s="204">
        <f>S1108*H1108</f>
        <v>0</v>
      </c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R1108" s="205" t="s">
        <v>302</v>
      </c>
      <c r="AT1108" s="205" t="s">
        <v>195</v>
      </c>
      <c r="AU1108" s="205" t="s">
        <v>81</v>
      </c>
      <c r="AY1108" s="19" t="s">
        <v>193</v>
      </c>
      <c r="BE1108" s="206">
        <f>IF(N1108="základní",J1108,0)</f>
        <v>0</v>
      </c>
      <c r="BF1108" s="206">
        <f>IF(N1108="snížená",J1108,0)</f>
        <v>0</v>
      </c>
      <c r="BG1108" s="206">
        <f>IF(N1108="zákl. přenesená",J1108,0)</f>
        <v>0</v>
      </c>
      <c r="BH1108" s="206">
        <f>IF(N1108="sníž. přenesená",J1108,0)</f>
        <v>0</v>
      </c>
      <c r="BI1108" s="206">
        <f>IF(N1108="nulová",J1108,0)</f>
        <v>0</v>
      </c>
      <c r="BJ1108" s="19" t="s">
        <v>79</v>
      </c>
      <c r="BK1108" s="206">
        <f>ROUND(I1108*H1108,2)</f>
        <v>0</v>
      </c>
      <c r="BL1108" s="19" t="s">
        <v>302</v>
      </c>
      <c r="BM1108" s="205" t="s">
        <v>4075</v>
      </c>
    </row>
    <row r="1109" spans="1:65" s="14" customFormat="1">
      <c r="B1109" s="218"/>
      <c r="C1109" s="219"/>
      <c r="D1109" s="209" t="s">
        <v>202</v>
      </c>
      <c r="E1109" s="220" t="s">
        <v>19</v>
      </c>
      <c r="F1109" s="221" t="s">
        <v>4040</v>
      </c>
      <c r="G1109" s="219"/>
      <c r="H1109" s="222">
        <v>5</v>
      </c>
      <c r="I1109" s="223"/>
      <c r="J1109" s="219"/>
      <c r="K1109" s="219"/>
      <c r="L1109" s="224"/>
      <c r="M1109" s="225"/>
      <c r="N1109" s="226"/>
      <c r="O1109" s="226"/>
      <c r="P1109" s="226"/>
      <c r="Q1109" s="226"/>
      <c r="R1109" s="226"/>
      <c r="S1109" s="226"/>
      <c r="T1109" s="227"/>
      <c r="AT1109" s="228" t="s">
        <v>202</v>
      </c>
      <c r="AU1109" s="228" t="s">
        <v>81</v>
      </c>
      <c r="AV1109" s="14" t="s">
        <v>81</v>
      </c>
      <c r="AW1109" s="14" t="s">
        <v>33</v>
      </c>
      <c r="AX1109" s="14" t="s">
        <v>72</v>
      </c>
      <c r="AY1109" s="228" t="s">
        <v>193</v>
      </c>
    </row>
    <row r="1110" spans="1:65" s="15" customFormat="1">
      <c r="B1110" s="229"/>
      <c r="C1110" s="230"/>
      <c r="D1110" s="209" t="s">
        <v>202</v>
      </c>
      <c r="E1110" s="231" t="s">
        <v>19</v>
      </c>
      <c r="F1110" s="232" t="s">
        <v>208</v>
      </c>
      <c r="G1110" s="230"/>
      <c r="H1110" s="233">
        <v>5</v>
      </c>
      <c r="I1110" s="234"/>
      <c r="J1110" s="230"/>
      <c r="K1110" s="230"/>
      <c r="L1110" s="235"/>
      <c r="M1110" s="236"/>
      <c r="N1110" s="237"/>
      <c r="O1110" s="237"/>
      <c r="P1110" s="237"/>
      <c r="Q1110" s="237"/>
      <c r="R1110" s="237"/>
      <c r="S1110" s="237"/>
      <c r="T1110" s="238"/>
      <c r="AT1110" s="239" t="s">
        <v>202</v>
      </c>
      <c r="AU1110" s="239" t="s">
        <v>81</v>
      </c>
      <c r="AV1110" s="15" t="s">
        <v>209</v>
      </c>
      <c r="AW1110" s="15" t="s">
        <v>33</v>
      </c>
      <c r="AX1110" s="15" t="s">
        <v>79</v>
      </c>
      <c r="AY1110" s="239" t="s">
        <v>193</v>
      </c>
    </row>
    <row r="1111" spans="1:65" s="2" customFormat="1" ht="16.5" customHeight="1">
      <c r="A1111" s="36"/>
      <c r="B1111" s="37"/>
      <c r="C1111" s="194" t="s">
        <v>1702</v>
      </c>
      <c r="D1111" s="194" t="s">
        <v>195</v>
      </c>
      <c r="E1111" s="195" t="s">
        <v>1917</v>
      </c>
      <c r="F1111" s="196" t="s">
        <v>1918</v>
      </c>
      <c r="G1111" s="197" t="s">
        <v>402</v>
      </c>
      <c r="H1111" s="198">
        <v>12</v>
      </c>
      <c r="I1111" s="199"/>
      <c r="J1111" s="200">
        <f>ROUND(I1111*H1111,2)</f>
        <v>0</v>
      </c>
      <c r="K1111" s="196" t="s">
        <v>199</v>
      </c>
      <c r="L1111" s="41"/>
      <c r="M1111" s="201" t="s">
        <v>19</v>
      </c>
      <c r="N1111" s="202" t="s">
        <v>43</v>
      </c>
      <c r="O1111" s="66"/>
      <c r="P1111" s="203">
        <f>O1111*H1111</f>
        <v>0</v>
      </c>
      <c r="Q1111" s="203">
        <v>0</v>
      </c>
      <c r="R1111" s="203">
        <f>Q1111*H1111</f>
        <v>0</v>
      </c>
      <c r="S1111" s="203">
        <v>0</v>
      </c>
      <c r="T1111" s="204">
        <f>S1111*H1111</f>
        <v>0</v>
      </c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R1111" s="205" t="s">
        <v>302</v>
      </c>
      <c r="AT1111" s="205" t="s">
        <v>195</v>
      </c>
      <c r="AU1111" s="205" t="s">
        <v>81</v>
      </c>
      <c r="AY1111" s="19" t="s">
        <v>193</v>
      </c>
      <c r="BE1111" s="206">
        <f>IF(N1111="základní",J1111,0)</f>
        <v>0</v>
      </c>
      <c r="BF1111" s="206">
        <f>IF(N1111="snížená",J1111,0)</f>
        <v>0</v>
      </c>
      <c r="BG1111" s="206">
        <f>IF(N1111="zákl. přenesená",J1111,0)</f>
        <v>0</v>
      </c>
      <c r="BH1111" s="206">
        <f>IF(N1111="sníž. přenesená",J1111,0)</f>
        <v>0</v>
      </c>
      <c r="BI1111" s="206">
        <f>IF(N1111="nulová",J1111,0)</f>
        <v>0</v>
      </c>
      <c r="BJ1111" s="19" t="s">
        <v>79</v>
      </c>
      <c r="BK1111" s="206">
        <f>ROUND(I1111*H1111,2)</f>
        <v>0</v>
      </c>
      <c r="BL1111" s="19" t="s">
        <v>302</v>
      </c>
      <c r="BM1111" s="205" t="s">
        <v>4076</v>
      </c>
    </row>
    <row r="1112" spans="1:65" s="14" customFormat="1">
      <c r="B1112" s="218"/>
      <c r="C1112" s="219"/>
      <c r="D1112" s="209" t="s">
        <v>202</v>
      </c>
      <c r="E1112" s="220" t="s">
        <v>19</v>
      </c>
      <c r="F1112" s="221" t="s">
        <v>4077</v>
      </c>
      <c r="G1112" s="219"/>
      <c r="H1112" s="222">
        <v>12</v>
      </c>
      <c r="I1112" s="223"/>
      <c r="J1112" s="219"/>
      <c r="K1112" s="219"/>
      <c r="L1112" s="224"/>
      <c r="M1112" s="225"/>
      <c r="N1112" s="226"/>
      <c r="O1112" s="226"/>
      <c r="P1112" s="226"/>
      <c r="Q1112" s="226"/>
      <c r="R1112" s="226"/>
      <c r="S1112" s="226"/>
      <c r="T1112" s="227"/>
      <c r="AT1112" s="228" t="s">
        <v>202</v>
      </c>
      <c r="AU1112" s="228" t="s">
        <v>81</v>
      </c>
      <c r="AV1112" s="14" t="s">
        <v>81</v>
      </c>
      <c r="AW1112" s="14" t="s">
        <v>33</v>
      </c>
      <c r="AX1112" s="14" t="s">
        <v>72</v>
      </c>
      <c r="AY1112" s="228" t="s">
        <v>193</v>
      </c>
    </row>
    <row r="1113" spans="1:65" s="15" customFormat="1">
      <c r="B1113" s="229"/>
      <c r="C1113" s="230"/>
      <c r="D1113" s="209" t="s">
        <v>202</v>
      </c>
      <c r="E1113" s="231" t="s">
        <v>19</v>
      </c>
      <c r="F1113" s="232" t="s">
        <v>208</v>
      </c>
      <c r="G1113" s="230"/>
      <c r="H1113" s="233">
        <v>12</v>
      </c>
      <c r="I1113" s="234"/>
      <c r="J1113" s="230"/>
      <c r="K1113" s="230"/>
      <c r="L1113" s="235"/>
      <c r="M1113" s="236"/>
      <c r="N1113" s="237"/>
      <c r="O1113" s="237"/>
      <c r="P1113" s="237"/>
      <c r="Q1113" s="237"/>
      <c r="R1113" s="237"/>
      <c r="S1113" s="237"/>
      <c r="T1113" s="238"/>
      <c r="AT1113" s="239" t="s">
        <v>202</v>
      </c>
      <c r="AU1113" s="239" t="s">
        <v>81</v>
      </c>
      <c r="AV1113" s="15" t="s">
        <v>209</v>
      </c>
      <c r="AW1113" s="15" t="s">
        <v>33</v>
      </c>
      <c r="AX1113" s="15" t="s">
        <v>79</v>
      </c>
      <c r="AY1113" s="239" t="s">
        <v>193</v>
      </c>
    </row>
    <row r="1114" spans="1:65" s="2" customFormat="1" ht="16.5" customHeight="1">
      <c r="A1114" s="36"/>
      <c r="B1114" s="37"/>
      <c r="C1114" s="194" t="s">
        <v>1708</v>
      </c>
      <c r="D1114" s="194" t="s">
        <v>195</v>
      </c>
      <c r="E1114" s="195" t="s">
        <v>1922</v>
      </c>
      <c r="F1114" s="196" t="s">
        <v>1923</v>
      </c>
      <c r="G1114" s="197" t="s">
        <v>402</v>
      </c>
      <c r="H1114" s="198">
        <v>24</v>
      </c>
      <c r="I1114" s="199"/>
      <c r="J1114" s="200">
        <f>ROUND(I1114*H1114,2)</f>
        <v>0</v>
      </c>
      <c r="K1114" s="196" t="s">
        <v>199</v>
      </c>
      <c r="L1114" s="41"/>
      <c r="M1114" s="201" t="s">
        <v>19</v>
      </c>
      <c r="N1114" s="202" t="s">
        <v>43</v>
      </c>
      <c r="O1114" s="66"/>
      <c r="P1114" s="203">
        <f>O1114*H1114</f>
        <v>0</v>
      </c>
      <c r="Q1114" s="203">
        <v>0</v>
      </c>
      <c r="R1114" s="203">
        <f>Q1114*H1114</f>
        <v>0</v>
      </c>
      <c r="S1114" s="203">
        <v>0</v>
      </c>
      <c r="T1114" s="204">
        <f>S1114*H1114</f>
        <v>0</v>
      </c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R1114" s="205" t="s">
        <v>302</v>
      </c>
      <c r="AT1114" s="205" t="s">
        <v>195</v>
      </c>
      <c r="AU1114" s="205" t="s">
        <v>81</v>
      </c>
      <c r="AY1114" s="19" t="s">
        <v>193</v>
      </c>
      <c r="BE1114" s="206">
        <f>IF(N1114="základní",J1114,0)</f>
        <v>0</v>
      </c>
      <c r="BF1114" s="206">
        <f>IF(N1114="snížená",J1114,0)</f>
        <v>0</v>
      </c>
      <c r="BG1114" s="206">
        <f>IF(N1114="zákl. přenesená",J1114,0)</f>
        <v>0</v>
      </c>
      <c r="BH1114" s="206">
        <f>IF(N1114="sníž. přenesená",J1114,0)</f>
        <v>0</v>
      </c>
      <c r="BI1114" s="206">
        <f>IF(N1114="nulová",J1114,0)</f>
        <v>0</v>
      </c>
      <c r="BJ1114" s="19" t="s">
        <v>79</v>
      </c>
      <c r="BK1114" s="206">
        <f>ROUND(I1114*H1114,2)</f>
        <v>0</v>
      </c>
      <c r="BL1114" s="19" t="s">
        <v>302</v>
      </c>
      <c r="BM1114" s="205" t="s">
        <v>4078</v>
      </c>
    </row>
    <row r="1115" spans="1:65" s="14" customFormat="1">
      <c r="B1115" s="218"/>
      <c r="C1115" s="219"/>
      <c r="D1115" s="209" t="s">
        <v>202</v>
      </c>
      <c r="E1115" s="220" t="s">
        <v>19</v>
      </c>
      <c r="F1115" s="221" t="s">
        <v>4079</v>
      </c>
      <c r="G1115" s="219"/>
      <c r="H1115" s="222">
        <v>24</v>
      </c>
      <c r="I1115" s="223"/>
      <c r="J1115" s="219"/>
      <c r="K1115" s="219"/>
      <c r="L1115" s="224"/>
      <c r="M1115" s="225"/>
      <c r="N1115" s="226"/>
      <c r="O1115" s="226"/>
      <c r="P1115" s="226"/>
      <c r="Q1115" s="226"/>
      <c r="R1115" s="226"/>
      <c r="S1115" s="226"/>
      <c r="T1115" s="227"/>
      <c r="AT1115" s="228" t="s">
        <v>202</v>
      </c>
      <c r="AU1115" s="228" t="s">
        <v>81</v>
      </c>
      <c r="AV1115" s="14" t="s">
        <v>81</v>
      </c>
      <c r="AW1115" s="14" t="s">
        <v>33</v>
      </c>
      <c r="AX1115" s="14" t="s">
        <v>72</v>
      </c>
      <c r="AY1115" s="228" t="s">
        <v>193</v>
      </c>
    </row>
    <row r="1116" spans="1:65" s="15" customFormat="1">
      <c r="B1116" s="229"/>
      <c r="C1116" s="230"/>
      <c r="D1116" s="209" t="s">
        <v>202</v>
      </c>
      <c r="E1116" s="231" t="s">
        <v>19</v>
      </c>
      <c r="F1116" s="232" t="s">
        <v>208</v>
      </c>
      <c r="G1116" s="230"/>
      <c r="H1116" s="233">
        <v>24</v>
      </c>
      <c r="I1116" s="234"/>
      <c r="J1116" s="230"/>
      <c r="K1116" s="230"/>
      <c r="L1116" s="235"/>
      <c r="M1116" s="236"/>
      <c r="N1116" s="237"/>
      <c r="O1116" s="237"/>
      <c r="P1116" s="237"/>
      <c r="Q1116" s="237"/>
      <c r="R1116" s="237"/>
      <c r="S1116" s="237"/>
      <c r="T1116" s="238"/>
      <c r="AT1116" s="239" t="s">
        <v>202</v>
      </c>
      <c r="AU1116" s="239" t="s">
        <v>81</v>
      </c>
      <c r="AV1116" s="15" t="s">
        <v>209</v>
      </c>
      <c r="AW1116" s="15" t="s">
        <v>33</v>
      </c>
      <c r="AX1116" s="15" t="s">
        <v>79</v>
      </c>
      <c r="AY1116" s="239" t="s">
        <v>193</v>
      </c>
    </row>
    <row r="1117" spans="1:65" s="2" customFormat="1" ht="16.5" customHeight="1">
      <c r="A1117" s="36"/>
      <c r="B1117" s="37"/>
      <c r="C1117" s="194" t="s">
        <v>1713</v>
      </c>
      <c r="D1117" s="194" t="s">
        <v>195</v>
      </c>
      <c r="E1117" s="195" t="s">
        <v>1927</v>
      </c>
      <c r="F1117" s="196" t="s">
        <v>1928</v>
      </c>
      <c r="G1117" s="197" t="s">
        <v>402</v>
      </c>
      <c r="H1117" s="198">
        <v>4</v>
      </c>
      <c r="I1117" s="199"/>
      <c r="J1117" s="200">
        <f>ROUND(I1117*H1117,2)</f>
        <v>0</v>
      </c>
      <c r="K1117" s="196" t="s">
        <v>199</v>
      </c>
      <c r="L1117" s="41"/>
      <c r="M1117" s="201" t="s">
        <v>19</v>
      </c>
      <c r="N1117" s="202" t="s">
        <v>43</v>
      </c>
      <c r="O1117" s="66"/>
      <c r="P1117" s="203">
        <f>O1117*H1117</f>
        <v>0</v>
      </c>
      <c r="Q1117" s="203">
        <v>0</v>
      </c>
      <c r="R1117" s="203">
        <f>Q1117*H1117</f>
        <v>0</v>
      </c>
      <c r="S1117" s="203">
        <v>0</v>
      </c>
      <c r="T1117" s="204">
        <f>S1117*H1117</f>
        <v>0</v>
      </c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R1117" s="205" t="s">
        <v>302</v>
      </c>
      <c r="AT1117" s="205" t="s">
        <v>195</v>
      </c>
      <c r="AU1117" s="205" t="s">
        <v>81</v>
      </c>
      <c r="AY1117" s="19" t="s">
        <v>193</v>
      </c>
      <c r="BE1117" s="206">
        <f>IF(N1117="základní",J1117,0)</f>
        <v>0</v>
      </c>
      <c r="BF1117" s="206">
        <f>IF(N1117="snížená",J1117,0)</f>
        <v>0</v>
      </c>
      <c r="BG1117" s="206">
        <f>IF(N1117="zákl. přenesená",J1117,0)</f>
        <v>0</v>
      </c>
      <c r="BH1117" s="206">
        <f>IF(N1117="sníž. přenesená",J1117,0)</f>
        <v>0</v>
      </c>
      <c r="BI1117" s="206">
        <f>IF(N1117="nulová",J1117,0)</f>
        <v>0</v>
      </c>
      <c r="BJ1117" s="19" t="s">
        <v>79</v>
      </c>
      <c r="BK1117" s="206">
        <f>ROUND(I1117*H1117,2)</f>
        <v>0</v>
      </c>
      <c r="BL1117" s="19" t="s">
        <v>302</v>
      </c>
      <c r="BM1117" s="205" t="s">
        <v>4080</v>
      </c>
    </row>
    <row r="1118" spans="1:65" s="14" customFormat="1">
      <c r="B1118" s="218"/>
      <c r="C1118" s="219"/>
      <c r="D1118" s="209" t="s">
        <v>202</v>
      </c>
      <c r="E1118" s="220" t="s">
        <v>19</v>
      </c>
      <c r="F1118" s="221" t="s">
        <v>4081</v>
      </c>
      <c r="G1118" s="219"/>
      <c r="H1118" s="222">
        <v>4</v>
      </c>
      <c r="I1118" s="223"/>
      <c r="J1118" s="219"/>
      <c r="K1118" s="219"/>
      <c r="L1118" s="224"/>
      <c r="M1118" s="225"/>
      <c r="N1118" s="226"/>
      <c r="O1118" s="226"/>
      <c r="P1118" s="226"/>
      <c r="Q1118" s="226"/>
      <c r="R1118" s="226"/>
      <c r="S1118" s="226"/>
      <c r="T1118" s="227"/>
      <c r="AT1118" s="228" t="s">
        <v>202</v>
      </c>
      <c r="AU1118" s="228" t="s">
        <v>81</v>
      </c>
      <c r="AV1118" s="14" t="s">
        <v>81</v>
      </c>
      <c r="AW1118" s="14" t="s">
        <v>33</v>
      </c>
      <c r="AX1118" s="14" t="s">
        <v>72</v>
      </c>
      <c r="AY1118" s="228" t="s">
        <v>193</v>
      </c>
    </row>
    <row r="1119" spans="1:65" s="15" customFormat="1">
      <c r="B1119" s="229"/>
      <c r="C1119" s="230"/>
      <c r="D1119" s="209" t="s">
        <v>202</v>
      </c>
      <c r="E1119" s="231" t="s">
        <v>19</v>
      </c>
      <c r="F1119" s="232" t="s">
        <v>208</v>
      </c>
      <c r="G1119" s="230"/>
      <c r="H1119" s="233">
        <v>4</v>
      </c>
      <c r="I1119" s="234"/>
      <c r="J1119" s="230"/>
      <c r="K1119" s="230"/>
      <c r="L1119" s="235"/>
      <c r="M1119" s="236"/>
      <c r="N1119" s="237"/>
      <c r="O1119" s="237"/>
      <c r="P1119" s="237"/>
      <c r="Q1119" s="237"/>
      <c r="R1119" s="237"/>
      <c r="S1119" s="237"/>
      <c r="T1119" s="238"/>
      <c r="AT1119" s="239" t="s">
        <v>202</v>
      </c>
      <c r="AU1119" s="239" t="s">
        <v>81</v>
      </c>
      <c r="AV1119" s="15" t="s">
        <v>209</v>
      </c>
      <c r="AW1119" s="15" t="s">
        <v>33</v>
      </c>
      <c r="AX1119" s="15" t="s">
        <v>79</v>
      </c>
      <c r="AY1119" s="239" t="s">
        <v>193</v>
      </c>
    </row>
    <row r="1120" spans="1:65" s="2" customFormat="1" ht="16.5" customHeight="1">
      <c r="A1120" s="36"/>
      <c r="B1120" s="37"/>
      <c r="C1120" s="194" t="s">
        <v>1717</v>
      </c>
      <c r="D1120" s="194" t="s">
        <v>195</v>
      </c>
      <c r="E1120" s="195" t="s">
        <v>1932</v>
      </c>
      <c r="F1120" s="196" t="s">
        <v>1933</v>
      </c>
      <c r="G1120" s="197" t="s">
        <v>402</v>
      </c>
      <c r="H1120" s="198">
        <v>8</v>
      </c>
      <c r="I1120" s="199"/>
      <c r="J1120" s="200">
        <f>ROUND(I1120*H1120,2)</f>
        <v>0</v>
      </c>
      <c r="K1120" s="196" t="s">
        <v>199</v>
      </c>
      <c r="L1120" s="41"/>
      <c r="M1120" s="201" t="s">
        <v>19</v>
      </c>
      <c r="N1120" s="202" t="s">
        <v>43</v>
      </c>
      <c r="O1120" s="66"/>
      <c r="P1120" s="203">
        <f>O1120*H1120</f>
        <v>0</v>
      </c>
      <c r="Q1120" s="203">
        <v>0</v>
      </c>
      <c r="R1120" s="203">
        <f>Q1120*H1120</f>
        <v>0</v>
      </c>
      <c r="S1120" s="203">
        <v>0</v>
      </c>
      <c r="T1120" s="204">
        <f>S1120*H1120</f>
        <v>0</v>
      </c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R1120" s="205" t="s">
        <v>302</v>
      </c>
      <c r="AT1120" s="205" t="s">
        <v>195</v>
      </c>
      <c r="AU1120" s="205" t="s">
        <v>81</v>
      </c>
      <c r="AY1120" s="19" t="s">
        <v>193</v>
      </c>
      <c r="BE1120" s="206">
        <f>IF(N1120="základní",J1120,0)</f>
        <v>0</v>
      </c>
      <c r="BF1120" s="206">
        <f>IF(N1120="snížená",J1120,0)</f>
        <v>0</v>
      </c>
      <c r="BG1120" s="206">
        <f>IF(N1120="zákl. přenesená",J1120,0)</f>
        <v>0</v>
      </c>
      <c r="BH1120" s="206">
        <f>IF(N1120="sníž. přenesená",J1120,0)</f>
        <v>0</v>
      </c>
      <c r="BI1120" s="206">
        <f>IF(N1120="nulová",J1120,0)</f>
        <v>0</v>
      </c>
      <c r="BJ1120" s="19" t="s">
        <v>79</v>
      </c>
      <c r="BK1120" s="206">
        <f>ROUND(I1120*H1120,2)</f>
        <v>0</v>
      </c>
      <c r="BL1120" s="19" t="s">
        <v>302</v>
      </c>
      <c r="BM1120" s="205" t="s">
        <v>4082</v>
      </c>
    </row>
    <row r="1121" spans="1:65" s="14" customFormat="1">
      <c r="B1121" s="218"/>
      <c r="C1121" s="219"/>
      <c r="D1121" s="209" t="s">
        <v>202</v>
      </c>
      <c r="E1121" s="220" t="s">
        <v>19</v>
      </c>
      <c r="F1121" s="221" t="s">
        <v>4083</v>
      </c>
      <c r="G1121" s="219"/>
      <c r="H1121" s="222">
        <v>8</v>
      </c>
      <c r="I1121" s="223"/>
      <c r="J1121" s="219"/>
      <c r="K1121" s="219"/>
      <c r="L1121" s="224"/>
      <c r="M1121" s="225"/>
      <c r="N1121" s="226"/>
      <c r="O1121" s="226"/>
      <c r="P1121" s="226"/>
      <c r="Q1121" s="226"/>
      <c r="R1121" s="226"/>
      <c r="S1121" s="226"/>
      <c r="T1121" s="227"/>
      <c r="AT1121" s="228" t="s">
        <v>202</v>
      </c>
      <c r="AU1121" s="228" t="s">
        <v>81</v>
      </c>
      <c r="AV1121" s="14" t="s">
        <v>81</v>
      </c>
      <c r="AW1121" s="14" t="s">
        <v>33</v>
      </c>
      <c r="AX1121" s="14" t="s">
        <v>72</v>
      </c>
      <c r="AY1121" s="228" t="s">
        <v>193</v>
      </c>
    </row>
    <row r="1122" spans="1:65" s="15" customFormat="1">
      <c r="B1122" s="229"/>
      <c r="C1122" s="230"/>
      <c r="D1122" s="209" t="s">
        <v>202</v>
      </c>
      <c r="E1122" s="231" t="s">
        <v>19</v>
      </c>
      <c r="F1122" s="232" t="s">
        <v>208</v>
      </c>
      <c r="G1122" s="230"/>
      <c r="H1122" s="233">
        <v>8</v>
      </c>
      <c r="I1122" s="234"/>
      <c r="J1122" s="230"/>
      <c r="K1122" s="230"/>
      <c r="L1122" s="235"/>
      <c r="M1122" s="236"/>
      <c r="N1122" s="237"/>
      <c r="O1122" s="237"/>
      <c r="P1122" s="237"/>
      <c r="Q1122" s="237"/>
      <c r="R1122" s="237"/>
      <c r="S1122" s="237"/>
      <c r="T1122" s="238"/>
      <c r="AT1122" s="239" t="s">
        <v>202</v>
      </c>
      <c r="AU1122" s="239" t="s">
        <v>81</v>
      </c>
      <c r="AV1122" s="15" t="s">
        <v>209</v>
      </c>
      <c r="AW1122" s="15" t="s">
        <v>33</v>
      </c>
      <c r="AX1122" s="15" t="s">
        <v>79</v>
      </c>
      <c r="AY1122" s="239" t="s">
        <v>193</v>
      </c>
    </row>
    <row r="1123" spans="1:65" s="2" customFormat="1" ht="16.5" customHeight="1">
      <c r="A1123" s="36"/>
      <c r="B1123" s="37"/>
      <c r="C1123" s="194" t="s">
        <v>1721</v>
      </c>
      <c r="D1123" s="194" t="s">
        <v>195</v>
      </c>
      <c r="E1123" s="195" t="s">
        <v>4084</v>
      </c>
      <c r="F1123" s="196" t="s">
        <v>4085</v>
      </c>
      <c r="G1123" s="197" t="s">
        <v>402</v>
      </c>
      <c r="H1123" s="198">
        <v>1</v>
      </c>
      <c r="I1123" s="199"/>
      <c r="J1123" s="200">
        <f>ROUND(I1123*H1123,2)</f>
        <v>0</v>
      </c>
      <c r="K1123" s="196" t="s">
        <v>199</v>
      </c>
      <c r="L1123" s="41"/>
      <c r="M1123" s="201" t="s">
        <v>19</v>
      </c>
      <c r="N1123" s="202" t="s">
        <v>43</v>
      </c>
      <c r="O1123" s="66"/>
      <c r="P1123" s="203">
        <f>O1123*H1123</f>
        <v>0</v>
      </c>
      <c r="Q1123" s="203">
        <v>0</v>
      </c>
      <c r="R1123" s="203">
        <f>Q1123*H1123</f>
        <v>0</v>
      </c>
      <c r="S1123" s="203">
        <v>0</v>
      </c>
      <c r="T1123" s="204">
        <f>S1123*H1123</f>
        <v>0</v>
      </c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R1123" s="205" t="s">
        <v>302</v>
      </c>
      <c r="AT1123" s="205" t="s">
        <v>195</v>
      </c>
      <c r="AU1123" s="205" t="s">
        <v>81</v>
      </c>
      <c r="AY1123" s="19" t="s">
        <v>193</v>
      </c>
      <c r="BE1123" s="206">
        <f>IF(N1123="základní",J1123,0)</f>
        <v>0</v>
      </c>
      <c r="BF1123" s="206">
        <f>IF(N1123="snížená",J1123,0)</f>
        <v>0</v>
      </c>
      <c r="BG1123" s="206">
        <f>IF(N1123="zákl. přenesená",J1123,0)</f>
        <v>0</v>
      </c>
      <c r="BH1123" s="206">
        <f>IF(N1123="sníž. přenesená",J1123,0)</f>
        <v>0</v>
      </c>
      <c r="BI1123" s="206">
        <f>IF(N1123="nulová",J1123,0)</f>
        <v>0</v>
      </c>
      <c r="BJ1123" s="19" t="s">
        <v>79</v>
      </c>
      <c r="BK1123" s="206">
        <f>ROUND(I1123*H1123,2)</f>
        <v>0</v>
      </c>
      <c r="BL1123" s="19" t="s">
        <v>302</v>
      </c>
      <c r="BM1123" s="205" t="s">
        <v>4086</v>
      </c>
    </row>
    <row r="1124" spans="1:65" s="2" customFormat="1" ht="21.75" customHeight="1">
      <c r="A1124" s="36"/>
      <c r="B1124" s="37"/>
      <c r="C1124" s="194" t="s">
        <v>1725</v>
      </c>
      <c r="D1124" s="194" t="s">
        <v>195</v>
      </c>
      <c r="E1124" s="195" t="s">
        <v>4087</v>
      </c>
      <c r="F1124" s="196" t="s">
        <v>4088</v>
      </c>
      <c r="G1124" s="197" t="s">
        <v>402</v>
      </c>
      <c r="H1124" s="198">
        <v>3</v>
      </c>
      <c r="I1124" s="199"/>
      <c r="J1124" s="200">
        <f>ROUND(I1124*H1124,2)</f>
        <v>0</v>
      </c>
      <c r="K1124" s="196" t="s">
        <v>199</v>
      </c>
      <c r="L1124" s="41"/>
      <c r="M1124" s="201" t="s">
        <v>19</v>
      </c>
      <c r="N1124" s="202" t="s">
        <v>43</v>
      </c>
      <c r="O1124" s="66"/>
      <c r="P1124" s="203">
        <f>O1124*H1124</f>
        <v>0</v>
      </c>
      <c r="Q1124" s="203">
        <v>4.6999999999999999E-4</v>
      </c>
      <c r="R1124" s="203">
        <f>Q1124*H1124</f>
        <v>1.41E-3</v>
      </c>
      <c r="S1124" s="203">
        <v>0</v>
      </c>
      <c r="T1124" s="204">
        <f>S1124*H1124</f>
        <v>0</v>
      </c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R1124" s="205" t="s">
        <v>302</v>
      </c>
      <c r="AT1124" s="205" t="s">
        <v>195</v>
      </c>
      <c r="AU1124" s="205" t="s">
        <v>81</v>
      </c>
      <c r="AY1124" s="19" t="s">
        <v>193</v>
      </c>
      <c r="BE1124" s="206">
        <f>IF(N1124="základní",J1124,0)</f>
        <v>0</v>
      </c>
      <c r="BF1124" s="206">
        <f>IF(N1124="snížená",J1124,0)</f>
        <v>0</v>
      </c>
      <c r="BG1124" s="206">
        <f>IF(N1124="zákl. přenesená",J1124,0)</f>
        <v>0</v>
      </c>
      <c r="BH1124" s="206">
        <f>IF(N1124="sníž. přenesená",J1124,0)</f>
        <v>0</v>
      </c>
      <c r="BI1124" s="206">
        <f>IF(N1124="nulová",J1124,0)</f>
        <v>0</v>
      </c>
      <c r="BJ1124" s="19" t="s">
        <v>79</v>
      </c>
      <c r="BK1124" s="206">
        <f>ROUND(I1124*H1124,2)</f>
        <v>0</v>
      </c>
      <c r="BL1124" s="19" t="s">
        <v>302</v>
      </c>
      <c r="BM1124" s="205" t="s">
        <v>4089</v>
      </c>
    </row>
    <row r="1125" spans="1:65" s="14" customFormat="1">
      <c r="B1125" s="218"/>
      <c r="C1125" s="219"/>
      <c r="D1125" s="209" t="s">
        <v>202</v>
      </c>
      <c r="E1125" s="220" t="s">
        <v>19</v>
      </c>
      <c r="F1125" s="221" t="s">
        <v>4090</v>
      </c>
      <c r="G1125" s="219"/>
      <c r="H1125" s="222">
        <v>3</v>
      </c>
      <c r="I1125" s="223"/>
      <c r="J1125" s="219"/>
      <c r="K1125" s="219"/>
      <c r="L1125" s="224"/>
      <c r="M1125" s="225"/>
      <c r="N1125" s="226"/>
      <c r="O1125" s="226"/>
      <c r="P1125" s="226"/>
      <c r="Q1125" s="226"/>
      <c r="R1125" s="226"/>
      <c r="S1125" s="226"/>
      <c r="T1125" s="227"/>
      <c r="AT1125" s="228" t="s">
        <v>202</v>
      </c>
      <c r="AU1125" s="228" t="s">
        <v>81</v>
      </c>
      <c r="AV1125" s="14" t="s">
        <v>81</v>
      </c>
      <c r="AW1125" s="14" t="s">
        <v>33</v>
      </c>
      <c r="AX1125" s="14" t="s">
        <v>72</v>
      </c>
      <c r="AY1125" s="228" t="s">
        <v>193</v>
      </c>
    </row>
    <row r="1126" spans="1:65" s="15" customFormat="1">
      <c r="B1126" s="229"/>
      <c r="C1126" s="230"/>
      <c r="D1126" s="209" t="s">
        <v>202</v>
      </c>
      <c r="E1126" s="231" t="s">
        <v>19</v>
      </c>
      <c r="F1126" s="232" t="s">
        <v>208</v>
      </c>
      <c r="G1126" s="230"/>
      <c r="H1126" s="233">
        <v>3</v>
      </c>
      <c r="I1126" s="234"/>
      <c r="J1126" s="230"/>
      <c r="K1126" s="230"/>
      <c r="L1126" s="235"/>
      <c r="M1126" s="236"/>
      <c r="N1126" s="237"/>
      <c r="O1126" s="237"/>
      <c r="P1126" s="237"/>
      <c r="Q1126" s="237"/>
      <c r="R1126" s="237"/>
      <c r="S1126" s="237"/>
      <c r="T1126" s="238"/>
      <c r="AT1126" s="239" t="s">
        <v>202</v>
      </c>
      <c r="AU1126" s="239" t="s">
        <v>81</v>
      </c>
      <c r="AV1126" s="15" t="s">
        <v>209</v>
      </c>
      <c r="AW1126" s="15" t="s">
        <v>33</v>
      </c>
      <c r="AX1126" s="15" t="s">
        <v>79</v>
      </c>
      <c r="AY1126" s="239" t="s">
        <v>193</v>
      </c>
    </row>
    <row r="1127" spans="1:65" s="2" customFormat="1" ht="16.5" customHeight="1">
      <c r="A1127" s="36"/>
      <c r="B1127" s="37"/>
      <c r="C1127" s="251" t="s">
        <v>1729</v>
      </c>
      <c r="D1127" s="251" t="s">
        <v>451</v>
      </c>
      <c r="E1127" s="252" t="s">
        <v>4091</v>
      </c>
      <c r="F1127" s="253" t="s">
        <v>4092</v>
      </c>
      <c r="G1127" s="254" t="s">
        <v>402</v>
      </c>
      <c r="H1127" s="255">
        <v>3</v>
      </c>
      <c r="I1127" s="256"/>
      <c r="J1127" s="257">
        <f>ROUND(I1127*H1127,2)</f>
        <v>0</v>
      </c>
      <c r="K1127" s="253" t="s">
        <v>199</v>
      </c>
      <c r="L1127" s="258"/>
      <c r="M1127" s="259" t="s">
        <v>19</v>
      </c>
      <c r="N1127" s="260" t="s">
        <v>43</v>
      </c>
      <c r="O1127" s="66"/>
      <c r="P1127" s="203">
        <f>O1127*H1127</f>
        <v>0</v>
      </c>
      <c r="Q1127" s="203">
        <v>1.6E-2</v>
      </c>
      <c r="R1127" s="203">
        <f>Q1127*H1127</f>
        <v>4.8000000000000001E-2</v>
      </c>
      <c r="S1127" s="203">
        <v>0</v>
      </c>
      <c r="T1127" s="204">
        <f>S1127*H1127</f>
        <v>0</v>
      </c>
      <c r="U1127" s="36"/>
      <c r="V1127" s="36"/>
      <c r="W1127" s="36"/>
      <c r="X1127" s="36"/>
      <c r="Y1127" s="36"/>
      <c r="Z1127" s="36"/>
      <c r="AA1127" s="36"/>
      <c r="AB1127" s="36"/>
      <c r="AC1127" s="36"/>
      <c r="AD1127" s="36"/>
      <c r="AE1127" s="36"/>
      <c r="AR1127" s="205" t="s">
        <v>404</v>
      </c>
      <c r="AT1127" s="205" t="s">
        <v>451</v>
      </c>
      <c r="AU1127" s="205" t="s">
        <v>81</v>
      </c>
      <c r="AY1127" s="19" t="s">
        <v>193</v>
      </c>
      <c r="BE1127" s="206">
        <f>IF(N1127="základní",J1127,0)</f>
        <v>0</v>
      </c>
      <c r="BF1127" s="206">
        <f>IF(N1127="snížená",J1127,0)</f>
        <v>0</v>
      </c>
      <c r="BG1127" s="206">
        <f>IF(N1127="zákl. přenesená",J1127,0)</f>
        <v>0</v>
      </c>
      <c r="BH1127" s="206">
        <f>IF(N1127="sníž. přenesená",J1127,0)</f>
        <v>0</v>
      </c>
      <c r="BI1127" s="206">
        <f>IF(N1127="nulová",J1127,0)</f>
        <v>0</v>
      </c>
      <c r="BJ1127" s="19" t="s">
        <v>79</v>
      </c>
      <c r="BK1127" s="206">
        <f>ROUND(I1127*H1127,2)</f>
        <v>0</v>
      </c>
      <c r="BL1127" s="19" t="s">
        <v>302</v>
      </c>
      <c r="BM1127" s="205" t="s">
        <v>4093</v>
      </c>
    </row>
    <row r="1128" spans="1:65" s="2" customFormat="1" ht="33" customHeight="1">
      <c r="A1128" s="36"/>
      <c r="B1128" s="37"/>
      <c r="C1128" s="194" t="s">
        <v>1733</v>
      </c>
      <c r="D1128" s="194" t="s">
        <v>195</v>
      </c>
      <c r="E1128" s="195" t="s">
        <v>4094</v>
      </c>
      <c r="F1128" s="196" t="s">
        <v>4095</v>
      </c>
      <c r="G1128" s="197" t="s">
        <v>402</v>
      </c>
      <c r="H1128" s="198">
        <v>1</v>
      </c>
      <c r="I1128" s="199"/>
      <c r="J1128" s="200">
        <f>ROUND(I1128*H1128,2)</f>
        <v>0</v>
      </c>
      <c r="K1128" s="196" t="s">
        <v>19</v>
      </c>
      <c r="L1128" s="41"/>
      <c r="M1128" s="201" t="s">
        <v>19</v>
      </c>
      <c r="N1128" s="202" t="s">
        <v>43</v>
      </c>
      <c r="O1128" s="66"/>
      <c r="P1128" s="203">
        <f>O1128*H1128</f>
        <v>0</v>
      </c>
      <c r="Q1128" s="203">
        <v>0</v>
      </c>
      <c r="R1128" s="203">
        <f>Q1128*H1128</f>
        <v>0</v>
      </c>
      <c r="S1128" s="203">
        <v>0</v>
      </c>
      <c r="T1128" s="204">
        <f>S1128*H1128</f>
        <v>0</v>
      </c>
      <c r="U1128" s="36"/>
      <c r="V1128" s="36"/>
      <c r="W1128" s="36"/>
      <c r="X1128" s="36"/>
      <c r="Y1128" s="36"/>
      <c r="Z1128" s="36"/>
      <c r="AA1128" s="36"/>
      <c r="AB1128" s="36"/>
      <c r="AC1128" s="36"/>
      <c r="AD1128" s="36"/>
      <c r="AE1128" s="36"/>
      <c r="AR1128" s="205" t="s">
        <v>302</v>
      </c>
      <c r="AT1128" s="205" t="s">
        <v>195</v>
      </c>
      <c r="AU1128" s="205" t="s">
        <v>81</v>
      </c>
      <c r="AY1128" s="19" t="s">
        <v>193</v>
      </c>
      <c r="BE1128" s="206">
        <f>IF(N1128="základní",J1128,0)</f>
        <v>0</v>
      </c>
      <c r="BF1128" s="206">
        <f>IF(N1128="snížená",J1128,0)</f>
        <v>0</v>
      </c>
      <c r="BG1128" s="206">
        <f>IF(N1128="zákl. přenesená",J1128,0)</f>
        <v>0</v>
      </c>
      <c r="BH1128" s="206">
        <f>IF(N1128="sníž. přenesená",J1128,0)</f>
        <v>0</v>
      </c>
      <c r="BI1128" s="206">
        <f>IF(N1128="nulová",J1128,0)</f>
        <v>0</v>
      </c>
      <c r="BJ1128" s="19" t="s">
        <v>79</v>
      </c>
      <c r="BK1128" s="206">
        <f>ROUND(I1128*H1128,2)</f>
        <v>0</v>
      </c>
      <c r="BL1128" s="19" t="s">
        <v>302</v>
      </c>
      <c r="BM1128" s="205" t="s">
        <v>4096</v>
      </c>
    </row>
    <row r="1129" spans="1:65" s="2" customFormat="1" ht="16.5" customHeight="1">
      <c r="A1129" s="36"/>
      <c r="B1129" s="37"/>
      <c r="C1129" s="194" t="s">
        <v>1738</v>
      </c>
      <c r="D1129" s="194" t="s">
        <v>195</v>
      </c>
      <c r="E1129" s="195" t="s">
        <v>1937</v>
      </c>
      <c r="F1129" s="196" t="s">
        <v>1938</v>
      </c>
      <c r="G1129" s="197" t="s">
        <v>402</v>
      </c>
      <c r="H1129" s="198">
        <v>14</v>
      </c>
      <c r="I1129" s="199"/>
      <c r="J1129" s="200">
        <f>ROUND(I1129*H1129,2)</f>
        <v>0</v>
      </c>
      <c r="K1129" s="196" t="s">
        <v>199</v>
      </c>
      <c r="L1129" s="41"/>
      <c r="M1129" s="201" t="s">
        <v>19</v>
      </c>
      <c r="N1129" s="202" t="s">
        <v>43</v>
      </c>
      <c r="O1129" s="66"/>
      <c r="P1129" s="203">
        <f>O1129*H1129</f>
        <v>0</v>
      </c>
      <c r="Q1129" s="203">
        <v>0</v>
      </c>
      <c r="R1129" s="203">
        <f>Q1129*H1129</f>
        <v>0</v>
      </c>
      <c r="S1129" s="203">
        <v>0</v>
      </c>
      <c r="T1129" s="204">
        <f>S1129*H1129</f>
        <v>0</v>
      </c>
      <c r="U1129" s="36"/>
      <c r="V1129" s="36"/>
      <c r="W1129" s="36"/>
      <c r="X1129" s="36"/>
      <c r="Y1129" s="36"/>
      <c r="Z1129" s="36"/>
      <c r="AA1129" s="36"/>
      <c r="AB1129" s="36"/>
      <c r="AC1129" s="36"/>
      <c r="AD1129" s="36"/>
      <c r="AE1129" s="36"/>
      <c r="AR1129" s="205" t="s">
        <v>302</v>
      </c>
      <c r="AT1129" s="205" t="s">
        <v>195</v>
      </c>
      <c r="AU1129" s="205" t="s">
        <v>81</v>
      </c>
      <c r="AY1129" s="19" t="s">
        <v>193</v>
      </c>
      <c r="BE1129" s="206">
        <f>IF(N1129="základní",J1129,0)</f>
        <v>0</v>
      </c>
      <c r="BF1129" s="206">
        <f>IF(N1129="snížená",J1129,0)</f>
        <v>0</v>
      </c>
      <c r="BG1129" s="206">
        <f>IF(N1129="zákl. přenesená",J1129,0)</f>
        <v>0</v>
      </c>
      <c r="BH1129" s="206">
        <f>IF(N1129="sníž. přenesená",J1129,0)</f>
        <v>0</v>
      </c>
      <c r="BI1129" s="206">
        <f>IF(N1129="nulová",J1129,0)</f>
        <v>0</v>
      </c>
      <c r="BJ1129" s="19" t="s">
        <v>79</v>
      </c>
      <c r="BK1129" s="206">
        <f>ROUND(I1129*H1129,2)</f>
        <v>0</v>
      </c>
      <c r="BL1129" s="19" t="s">
        <v>302</v>
      </c>
      <c r="BM1129" s="205" t="s">
        <v>4097</v>
      </c>
    </row>
    <row r="1130" spans="1:65" s="13" customFormat="1">
      <c r="B1130" s="207"/>
      <c r="C1130" s="208"/>
      <c r="D1130" s="209" t="s">
        <v>202</v>
      </c>
      <c r="E1130" s="210" t="s">
        <v>19</v>
      </c>
      <c r="F1130" s="211" t="s">
        <v>1940</v>
      </c>
      <c r="G1130" s="208"/>
      <c r="H1130" s="210" t="s">
        <v>19</v>
      </c>
      <c r="I1130" s="212"/>
      <c r="J1130" s="208"/>
      <c r="K1130" s="208"/>
      <c r="L1130" s="213"/>
      <c r="M1130" s="214"/>
      <c r="N1130" s="215"/>
      <c r="O1130" s="215"/>
      <c r="P1130" s="215"/>
      <c r="Q1130" s="215"/>
      <c r="R1130" s="215"/>
      <c r="S1130" s="215"/>
      <c r="T1130" s="216"/>
      <c r="AT1130" s="217" t="s">
        <v>202</v>
      </c>
      <c r="AU1130" s="217" t="s">
        <v>81</v>
      </c>
      <c r="AV1130" s="13" t="s">
        <v>79</v>
      </c>
      <c r="AW1130" s="13" t="s">
        <v>33</v>
      </c>
      <c r="AX1130" s="13" t="s">
        <v>72</v>
      </c>
      <c r="AY1130" s="217" t="s">
        <v>193</v>
      </c>
    </row>
    <row r="1131" spans="1:65" s="14" customFormat="1">
      <c r="B1131" s="218"/>
      <c r="C1131" s="219"/>
      <c r="D1131" s="209" t="s">
        <v>202</v>
      </c>
      <c r="E1131" s="220" t="s">
        <v>19</v>
      </c>
      <c r="F1131" s="221" t="s">
        <v>4098</v>
      </c>
      <c r="G1131" s="219"/>
      <c r="H1131" s="222">
        <v>14</v>
      </c>
      <c r="I1131" s="223"/>
      <c r="J1131" s="219"/>
      <c r="K1131" s="219"/>
      <c r="L1131" s="224"/>
      <c r="M1131" s="225"/>
      <c r="N1131" s="226"/>
      <c r="O1131" s="226"/>
      <c r="P1131" s="226"/>
      <c r="Q1131" s="226"/>
      <c r="R1131" s="226"/>
      <c r="S1131" s="226"/>
      <c r="T1131" s="227"/>
      <c r="AT1131" s="228" t="s">
        <v>202</v>
      </c>
      <c r="AU1131" s="228" t="s">
        <v>81</v>
      </c>
      <c r="AV1131" s="14" t="s">
        <v>81</v>
      </c>
      <c r="AW1131" s="14" t="s">
        <v>33</v>
      </c>
      <c r="AX1131" s="14" t="s">
        <v>72</v>
      </c>
      <c r="AY1131" s="228" t="s">
        <v>193</v>
      </c>
    </row>
    <row r="1132" spans="1:65" s="15" customFormat="1">
      <c r="B1132" s="229"/>
      <c r="C1132" s="230"/>
      <c r="D1132" s="209" t="s">
        <v>202</v>
      </c>
      <c r="E1132" s="231" t="s">
        <v>19</v>
      </c>
      <c r="F1132" s="232" t="s">
        <v>208</v>
      </c>
      <c r="G1132" s="230"/>
      <c r="H1132" s="233">
        <v>14</v>
      </c>
      <c r="I1132" s="234"/>
      <c r="J1132" s="230"/>
      <c r="K1132" s="230"/>
      <c r="L1132" s="235"/>
      <c r="M1132" s="236"/>
      <c r="N1132" s="237"/>
      <c r="O1132" s="237"/>
      <c r="P1132" s="237"/>
      <c r="Q1132" s="237"/>
      <c r="R1132" s="237"/>
      <c r="S1132" s="237"/>
      <c r="T1132" s="238"/>
      <c r="AT1132" s="239" t="s">
        <v>202</v>
      </c>
      <c r="AU1132" s="239" t="s">
        <v>81</v>
      </c>
      <c r="AV1132" s="15" t="s">
        <v>209</v>
      </c>
      <c r="AW1132" s="15" t="s">
        <v>33</v>
      </c>
      <c r="AX1132" s="15" t="s">
        <v>79</v>
      </c>
      <c r="AY1132" s="239" t="s">
        <v>193</v>
      </c>
    </row>
    <row r="1133" spans="1:65" s="2" customFormat="1" ht="16.5" customHeight="1">
      <c r="A1133" s="36"/>
      <c r="B1133" s="37"/>
      <c r="C1133" s="251" t="s">
        <v>1743</v>
      </c>
      <c r="D1133" s="251" t="s">
        <v>451</v>
      </c>
      <c r="E1133" s="252" t="s">
        <v>1943</v>
      </c>
      <c r="F1133" s="253" t="s">
        <v>1944</v>
      </c>
      <c r="G1133" s="254" t="s">
        <v>402</v>
      </c>
      <c r="H1133" s="255">
        <v>14</v>
      </c>
      <c r="I1133" s="256"/>
      <c r="J1133" s="257">
        <f>ROUND(I1133*H1133,2)</f>
        <v>0</v>
      </c>
      <c r="K1133" s="253" t="s">
        <v>199</v>
      </c>
      <c r="L1133" s="258"/>
      <c r="M1133" s="259" t="s">
        <v>19</v>
      </c>
      <c r="N1133" s="260" t="s">
        <v>43</v>
      </c>
      <c r="O1133" s="66"/>
      <c r="P1133" s="203">
        <f>O1133*H1133</f>
        <v>0</v>
      </c>
      <c r="Q1133" s="203">
        <v>0</v>
      </c>
      <c r="R1133" s="203">
        <f>Q1133*H1133</f>
        <v>0</v>
      </c>
      <c r="S1133" s="203">
        <v>0</v>
      </c>
      <c r="T1133" s="204">
        <f>S1133*H1133</f>
        <v>0</v>
      </c>
      <c r="U1133" s="36"/>
      <c r="V1133" s="36"/>
      <c r="W1133" s="36"/>
      <c r="X1133" s="36"/>
      <c r="Y1133" s="36"/>
      <c r="Z1133" s="36"/>
      <c r="AA1133" s="36"/>
      <c r="AB1133" s="36"/>
      <c r="AC1133" s="36"/>
      <c r="AD1133" s="36"/>
      <c r="AE1133" s="36"/>
      <c r="AR1133" s="205" t="s">
        <v>404</v>
      </c>
      <c r="AT1133" s="205" t="s">
        <v>451</v>
      </c>
      <c r="AU1133" s="205" t="s">
        <v>81</v>
      </c>
      <c r="AY1133" s="19" t="s">
        <v>193</v>
      </c>
      <c r="BE1133" s="206">
        <f>IF(N1133="základní",J1133,0)</f>
        <v>0</v>
      </c>
      <c r="BF1133" s="206">
        <f>IF(N1133="snížená",J1133,0)</f>
        <v>0</v>
      </c>
      <c r="BG1133" s="206">
        <f>IF(N1133="zákl. přenesená",J1133,0)</f>
        <v>0</v>
      </c>
      <c r="BH1133" s="206">
        <f>IF(N1133="sníž. přenesená",J1133,0)</f>
        <v>0</v>
      </c>
      <c r="BI1133" s="206">
        <f>IF(N1133="nulová",J1133,0)</f>
        <v>0</v>
      </c>
      <c r="BJ1133" s="19" t="s">
        <v>79</v>
      </c>
      <c r="BK1133" s="206">
        <f>ROUND(I1133*H1133,2)</f>
        <v>0</v>
      </c>
      <c r="BL1133" s="19" t="s">
        <v>302</v>
      </c>
      <c r="BM1133" s="205" t="s">
        <v>4099</v>
      </c>
    </row>
    <row r="1134" spans="1:65" s="2" customFormat="1" ht="16.5" customHeight="1">
      <c r="A1134" s="36"/>
      <c r="B1134" s="37"/>
      <c r="C1134" s="194" t="s">
        <v>1749</v>
      </c>
      <c r="D1134" s="194" t="s">
        <v>195</v>
      </c>
      <c r="E1134" s="195" t="s">
        <v>1947</v>
      </c>
      <c r="F1134" s="196" t="s">
        <v>1948</v>
      </c>
      <c r="G1134" s="197" t="s">
        <v>402</v>
      </c>
      <c r="H1134" s="198">
        <v>2</v>
      </c>
      <c r="I1134" s="199"/>
      <c r="J1134" s="200">
        <f>ROUND(I1134*H1134,2)</f>
        <v>0</v>
      </c>
      <c r="K1134" s="196" t="s">
        <v>199</v>
      </c>
      <c r="L1134" s="41"/>
      <c r="M1134" s="201" t="s">
        <v>19</v>
      </c>
      <c r="N1134" s="202" t="s">
        <v>43</v>
      </c>
      <c r="O1134" s="66"/>
      <c r="P1134" s="203">
        <f>O1134*H1134</f>
        <v>0</v>
      </c>
      <c r="Q1134" s="203">
        <v>0</v>
      </c>
      <c r="R1134" s="203">
        <f>Q1134*H1134</f>
        <v>0</v>
      </c>
      <c r="S1134" s="203">
        <v>0</v>
      </c>
      <c r="T1134" s="204">
        <f>S1134*H1134</f>
        <v>0</v>
      </c>
      <c r="U1134" s="36"/>
      <c r="V1134" s="36"/>
      <c r="W1134" s="36"/>
      <c r="X1134" s="36"/>
      <c r="Y1134" s="36"/>
      <c r="Z1134" s="36"/>
      <c r="AA1134" s="36"/>
      <c r="AB1134" s="36"/>
      <c r="AC1134" s="36"/>
      <c r="AD1134" s="36"/>
      <c r="AE1134" s="36"/>
      <c r="AR1134" s="205" t="s">
        <v>302</v>
      </c>
      <c r="AT1134" s="205" t="s">
        <v>195</v>
      </c>
      <c r="AU1134" s="205" t="s">
        <v>81</v>
      </c>
      <c r="AY1134" s="19" t="s">
        <v>193</v>
      </c>
      <c r="BE1134" s="206">
        <f>IF(N1134="základní",J1134,0)</f>
        <v>0</v>
      </c>
      <c r="BF1134" s="206">
        <f>IF(N1134="snížená",J1134,0)</f>
        <v>0</v>
      </c>
      <c r="BG1134" s="206">
        <f>IF(N1134="zákl. přenesená",J1134,0)</f>
        <v>0</v>
      </c>
      <c r="BH1134" s="206">
        <f>IF(N1134="sníž. přenesená",J1134,0)</f>
        <v>0</v>
      </c>
      <c r="BI1134" s="206">
        <f>IF(N1134="nulová",J1134,0)</f>
        <v>0</v>
      </c>
      <c r="BJ1134" s="19" t="s">
        <v>79</v>
      </c>
      <c r="BK1134" s="206">
        <f>ROUND(I1134*H1134,2)</f>
        <v>0</v>
      </c>
      <c r="BL1134" s="19" t="s">
        <v>302</v>
      </c>
      <c r="BM1134" s="205" t="s">
        <v>4100</v>
      </c>
    </row>
    <row r="1135" spans="1:65" s="14" customFormat="1">
      <c r="B1135" s="218"/>
      <c r="C1135" s="219"/>
      <c r="D1135" s="209" t="s">
        <v>202</v>
      </c>
      <c r="E1135" s="220" t="s">
        <v>19</v>
      </c>
      <c r="F1135" s="221" t="s">
        <v>4101</v>
      </c>
      <c r="G1135" s="219"/>
      <c r="H1135" s="222">
        <v>2</v>
      </c>
      <c r="I1135" s="223"/>
      <c r="J1135" s="219"/>
      <c r="K1135" s="219"/>
      <c r="L1135" s="224"/>
      <c r="M1135" s="225"/>
      <c r="N1135" s="226"/>
      <c r="O1135" s="226"/>
      <c r="P1135" s="226"/>
      <c r="Q1135" s="226"/>
      <c r="R1135" s="226"/>
      <c r="S1135" s="226"/>
      <c r="T1135" s="227"/>
      <c r="AT1135" s="228" t="s">
        <v>202</v>
      </c>
      <c r="AU1135" s="228" t="s">
        <v>81</v>
      </c>
      <c r="AV1135" s="14" t="s">
        <v>81</v>
      </c>
      <c r="AW1135" s="14" t="s">
        <v>33</v>
      </c>
      <c r="AX1135" s="14" t="s">
        <v>72</v>
      </c>
      <c r="AY1135" s="228" t="s">
        <v>193</v>
      </c>
    </row>
    <row r="1136" spans="1:65" s="15" customFormat="1">
      <c r="B1136" s="229"/>
      <c r="C1136" s="230"/>
      <c r="D1136" s="209" t="s">
        <v>202</v>
      </c>
      <c r="E1136" s="231" t="s">
        <v>19</v>
      </c>
      <c r="F1136" s="232" t="s">
        <v>208</v>
      </c>
      <c r="G1136" s="230"/>
      <c r="H1136" s="233">
        <v>2</v>
      </c>
      <c r="I1136" s="234"/>
      <c r="J1136" s="230"/>
      <c r="K1136" s="230"/>
      <c r="L1136" s="235"/>
      <c r="M1136" s="236"/>
      <c r="N1136" s="237"/>
      <c r="O1136" s="237"/>
      <c r="P1136" s="237"/>
      <c r="Q1136" s="237"/>
      <c r="R1136" s="237"/>
      <c r="S1136" s="237"/>
      <c r="T1136" s="238"/>
      <c r="AT1136" s="239" t="s">
        <v>202</v>
      </c>
      <c r="AU1136" s="239" t="s">
        <v>81</v>
      </c>
      <c r="AV1136" s="15" t="s">
        <v>209</v>
      </c>
      <c r="AW1136" s="15" t="s">
        <v>33</v>
      </c>
      <c r="AX1136" s="15" t="s">
        <v>79</v>
      </c>
      <c r="AY1136" s="239" t="s">
        <v>193</v>
      </c>
    </row>
    <row r="1137" spans="1:65" s="2" customFormat="1" ht="16.5" customHeight="1">
      <c r="A1137" s="36"/>
      <c r="B1137" s="37"/>
      <c r="C1137" s="251" t="s">
        <v>1754</v>
      </c>
      <c r="D1137" s="251" t="s">
        <v>451</v>
      </c>
      <c r="E1137" s="252" t="s">
        <v>1952</v>
      </c>
      <c r="F1137" s="253" t="s">
        <v>1953</v>
      </c>
      <c r="G1137" s="254" t="s">
        <v>402</v>
      </c>
      <c r="H1137" s="255">
        <v>2</v>
      </c>
      <c r="I1137" s="256"/>
      <c r="J1137" s="257">
        <f>ROUND(I1137*H1137,2)</f>
        <v>0</v>
      </c>
      <c r="K1137" s="253" t="s">
        <v>199</v>
      </c>
      <c r="L1137" s="258"/>
      <c r="M1137" s="259" t="s">
        <v>19</v>
      </c>
      <c r="N1137" s="260" t="s">
        <v>43</v>
      </c>
      <c r="O1137" s="66"/>
      <c r="P1137" s="203">
        <f>O1137*H1137</f>
        <v>0</v>
      </c>
      <c r="Q1137" s="203">
        <v>2.0799999999999998E-3</v>
      </c>
      <c r="R1137" s="203">
        <f>Q1137*H1137</f>
        <v>4.1599999999999996E-3</v>
      </c>
      <c r="S1137" s="203">
        <v>0</v>
      </c>
      <c r="T1137" s="204">
        <f>S1137*H1137</f>
        <v>0</v>
      </c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R1137" s="205" t="s">
        <v>404</v>
      </c>
      <c r="AT1137" s="205" t="s">
        <v>451</v>
      </c>
      <c r="AU1137" s="205" t="s">
        <v>81</v>
      </c>
      <c r="AY1137" s="19" t="s">
        <v>193</v>
      </c>
      <c r="BE1137" s="206">
        <f>IF(N1137="základní",J1137,0)</f>
        <v>0</v>
      </c>
      <c r="BF1137" s="206">
        <f>IF(N1137="snížená",J1137,0)</f>
        <v>0</v>
      </c>
      <c r="BG1137" s="206">
        <f>IF(N1137="zákl. přenesená",J1137,0)</f>
        <v>0</v>
      </c>
      <c r="BH1137" s="206">
        <f>IF(N1137="sníž. přenesená",J1137,0)</f>
        <v>0</v>
      </c>
      <c r="BI1137" s="206">
        <f>IF(N1137="nulová",J1137,0)</f>
        <v>0</v>
      </c>
      <c r="BJ1137" s="19" t="s">
        <v>79</v>
      </c>
      <c r="BK1137" s="206">
        <f>ROUND(I1137*H1137,2)</f>
        <v>0</v>
      </c>
      <c r="BL1137" s="19" t="s">
        <v>302</v>
      </c>
      <c r="BM1137" s="205" t="s">
        <v>4102</v>
      </c>
    </row>
    <row r="1138" spans="1:65" s="2" customFormat="1" ht="16.5" customHeight="1">
      <c r="A1138" s="36"/>
      <c r="B1138" s="37"/>
      <c r="C1138" s="194" t="s">
        <v>1759</v>
      </c>
      <c r="D1138" s="194" t="s">
        <v>195</v>
      </c>
      <c r="E1138" s="195" t="s">
        <v>1956</v>
      </c>
      <c r="F1138" s="196" t="s">
        <v>1957</v>
      </c>
      <c r="G1138" s="197" t="s">
        <v>391</v>
      </c>
      <c r="H1138" s="198">
        <v>11.7</v>
      </c>
      <c r="I1138" s="199"/>
      <c r="J1138" s="200">
        <f>ROUND(I1138*H1138,2)</f>
        <v>0</v>
      </c>
      <c r="K1138" s="196" t="s">
        <v>199</v>
      </c>
      <c r="L1138" s="41"/>
      <c r="M1138" s="201" t="s">
        <v>19</v>
      </c>
      <c r="N1138" s="202" t="s">
        <v>43</v>
      </c>
      <c r="O1138" s="66"/>
      <c r="P1138" s="203">
        <f>O1138*H1138</f>
        <v>0</v>
      </c>
      <c r="Q1138" s="203">
        <v>0</v>
      </c>
      <c r="R1138" s="203">
        <f>Q1138*H1138</f>
        <v>0</v>
      </c>
      <c r="S1138" s="203">
        <v>0</v>
      </c>
      <c r="T1138" s="204">
        <f>S1138*H1138</f>
        <v>0</v>
      </c>
      <c r="U1138" s="36"/>
      <c r="V1138" s="36"/>
      <c r="W1138" s="36"/>
      <c r="X1138" s="36"/>
      <c r="Y1138" s="36"/>
      <c r="Z1138" s="36"/>
      <c r="AA1138" s="36"/>
      <c r="AB1138" s="36"/>
      <c r="AC1138" s="36"/>
      <c r="AD1138" s="36"/>
      <c r="AE1138" s="36"/>
      <c r="AR1138" s="205" t="s">
        <v>302</v>
      </c>
      <c r="AT1138" s="205" t="s">
        <v>195</v>
      </c>
      <c r="AU1138" s="205" t="s">
        <v>81</v>
      </c>
      <c r="AY1138" s="19" t="s">
        <v>193</v>
      </c>
      <c r="BE1138" s="206">
        <f>IF(N1138="základní",J1138,0)</f>
        <v>0</v>
      </c>
      <c r="BF1138" s="206">
        <f>IF(N1138="snížená",J1138,0)</f>
        <v>0</v>
      </c>
      <c r="BG1138" s="206">
        <f>IF(N1138="zákl. přenesená",J1138,0)</f>
        <v>0</v>
      </c>
      <c r="BH1138" s="206">
        <f>IF(N1138="sníž. přenesená",J1138,0)</f>
        <v>0</v>
      </c>
      <c r="BI1138" s="206">
        <f>IF(N1138="nulová",J1138,0)</f>
        <v>0</v>
      </c>
      <c r="BJ1138" s="19" t="s">
        <v>79</v>
      </c>
      <c r="BK1138" s="206">
        <f>ROUND(I1138*H1138,2)</f>
        <v>0</v>
      </c>
      <c r="BL1138" s="19" t="s">
        <v>302</v>
      </c>
      <c r="BM1138" s="205" t="s">
        <v>4103</v>
      </c>
    </row>
    <row r="1139" spans="1:65" s="14" customFormat="1">
      <c r="B1139" s="218"/>
      <c r="C1139" s="219"/>
      <c r="D1139" s="209" t="s">
        <v>202</v>
      </c>
      <c r="E1139" s="220" t="s">
        <v>19</v>
      </c>
      <c r="F1139" s="221" t="s">
        <v>4104</v>
      </c>
      <c r="G1139" s="219"/>
      <c r="H1139" s="222">
        <v>11.7</v>
      </c>
      <c r="I1139" s="223"/>
      <c r="J1139" s="219"/>
      <c r="K1139" s="219"/>
      <c r="L1139" s="224"/>
      <c r="M1139" s="225"/>
      <c r="N1139" s="226"/>
      <c r="O1139" s="226"/>
      <c r="P1139" s="226"/>
      <c r="Q1139" s="226"/>
      <c r="R1139" s="226"/>
      <c r="S1139" s="226"/>
      <c r="T1139" s="227"/>
      <c r="AT1139" s="228" t="s">
        <v>202</v>
      </c>
      <c r="AU1139" s="228" t="s">
        <v>81</v>
      </c>
      <c r="AV1139" s="14" t="s">
        <v>81</v>
      </c>
      <c r="AW1139" s="14" t="s">
        <v>33</v>
      </c>
      <c r="AX1139" s="14" t="s">
        <v>72</v>
      </c>
      <c r="AY1139" s="228" t="s">
        <v>193</v>
      </c>
    </row>
    <row r="1140" spans="1:65" s="15" customFormat="1">
      <c r="B1140" s="229"/>
      <c r="C1140" s="230"/>
      <c r="D1140" s="209" t="s">
        <v>202</v>
      </c>
      <c r="E1140" s="231" t="s">
        <v>19</v>
      </c>
      <c r="F1140" s="232" t="s">
        <v>208</v>
      </c>
      <c r="G1140" s="230"/>
      <c r="H1140" s="233">
        <v>11.7</v>
      </c>
      <c r="I1140" s="234"/>
      <c r="J1140" s="230"/>
      <c r="K1140" s="230"/>
      <c r="L1140" s="235"/>
      <c r="M1140" s="236"/>
      <c r="N1140" s="237"/>
      <c r="O1140" s="237"/>
      <c r="P1140" s="237"/>
      <c r="Q1140" s="237"/>
      <c r="R1140" s="237"/>
      <c r="S1140" s="237"/>
      <c r="T1140" s="238"/>
      <c r="AT1140" s="239" t="s">
        <v>202</v>
      </c>
      <c r="AU1140" s="239" t="s">
        <v>81</v>
      </c>
      <c r="AV1140" s="15" t="s">
        <v>209</v>
      </c>
      <c r="AW1140" s="15" t="s">
        <v>33</v>
      </c>
      <c r="AX1140" s="15" t="s">
        <v>79</v>
      </c>
      <c r="AY1140" s="239" t="s">
        <v>193</v>
      </c>
    </row>
    <row r="1141" spans="1:65" s="2" customFormat="1" ht="16.5" customHeight="1">
      <c r="A1141" s="36"/>
      <c r="B1141" s="37"/>
      <c r="C1141" s="251" t="s">
        <v>1763</v>
      </c>
      <c r="D1141" s="251" t="s">
        <v>451</v>
      </c>
      <c r="E1141" s="252" t="s">
        <v>1961</v>
      </c>
      <c r="F1141" s="253" t="s">
        <v>1962</v>
      </c>
      <c r="G1141" s="254" t="s">
        <v>391</v>
      </c>
      <c r="H1141" s="255">
        <v>15</v>
      </c>
      <c r="I1141" s="256"/>
      <c r="J1141" s="257">
        <f>ROUND(I1141*H1141,2)</f>
        <v>0</v>
      </c>
      <c r="K1141" s="253" t="s">
        <v>19</v>
      </c>
      <c r="L1141" s="258"/>
      <c r="M1141" s="259" t="s">
        <v>19</v>
      </c>
      <c r="N1141" s="260" t="s">
        <v>43</v>
      </c>
      <c r="O1141" s="66"/>
      <c r="P1141" s="203">
        <f>O1141*H1141</f>
        <v>0</v>
      </c>
      <c r="Q1141" s="203">
        <v>1.4999999999999999E-4</v>
      </c>
      <c r="R1141" s="203">
        <f>Q1141*H1141</f>
        <v>2.2499999999999998E-3</v>
      </c>
      <c r="S1141" s="203">
        <v>0</v>
      </c>
      <c r="T1141" s="204">
        <f>S1141*H1141</f>
        <v>0</v>
      </c>
      <c r="U1141" s="36"/>
      <c r="V1141" s="36"/>
      <c r="W1141" s="36"/>
      <c r="X1141" s="36"/>
      <c r="Y1141" s="36"/>
      <c r="Z1141" s="36"/>
      <c r="AA1141" s="36"/>
      <c r="AB1141" s="36"/>
      <c r="AC1141" s="36"/>
      <c r="AD1141" s="36"/>
      <c r="AE1141" s="36"/>
      <c r="AR1141" s="205" t="s">
        <v>404</v>
      </c>
      <c r="AT1141" s="205" t="s">
        <v>451</v>
      </c>
      <c r="AU1141" s="205" t="s">
        <v>81</v>
      </c>
      <c r="AY1141" s="19" t="s">
        <v>193</v>
      </c>
      <c r="BE1141" s="206">
        <f>IF(N1141="základní",J1141,0)</f>
        <v>0</v>
      </c>
      <c r="BF1141" s="206">
        <f>IF(N1141="snížená",J1141,0)</f>
        <v>0</v>
      </c>
      <c r="BG1141" s="206">
        <f>IF(N1141="zákl. přenesená",J1141,0)</f>
        <v>0</v>
      </c>
      <c r="BH1141" s="206">
        <f>IF(N1141="sníž. přenesená",J1141,0)</f>
        <v>0</v>
      </c>
      <c r="BI1141" s="206">
        <f>IF(N1141="nulová",J1141,0)</f>
        <v>0</v>
      </c>
      <c r="BJ1141" s="19" t="s">
        <v>79</v>
      </c>
      <c r="BK1141" s="206">
        <f>ROUND(I1141*H1141,2)</f>
        <v>0</v>
      </c>
      <c r="BL1141" s="19" t="s">
        <v>302</v>
      </c>
      <c r="BM1141" s="205" t="s">
        <v>4105</v>
      </c>
    </row>
    <row r="1142" spans="1:65" s="2" customFormat="1" ht="21.75" customHeight="1">
      <c r="A1142" s="36"/>
      <c r="B1142" s="37"/>
      <c r="C1142" s="194" t="s">
        <v>1767</v>
      </c>
      <c r="D1142" s="194" t="s">
        <v>195</v>
      </c>
      <c r="E1142" s="195" t="s">
        <v>1965</v>
      </c>
      <c r="F1142" s="196" t="s">
        <v>1966</v>
      </c>
      <c r="G1142" s="197" t="s">
        <v>1288</v>
      </c>
      <c r="H1142" s="263"/>
      <c r="I1142" s="199"/>
      <c r="J1142" s="200">
        <f>ROUND(I1142*H1142,2)</f>
        <v>0</v>
      </c>
      <c r="K1142" s="196" t="s">
        <v>199</v>
      </c>
      <c r="L1142" s="41"/>
      <c r="M1142" s="201" t="s">
        <v>19</v>
      </c>
      <c r="N1142" s="202" t="s">
        <v>43</v>
      </c>
      <c r="O1142" s="66"/>
      <c r="P1142" s="203">
        <f>O1142*H1142</f>
        <v>0</v>
      </c>
      <c r="Q1142" s="203">
        <v>0</v>
      </c>
      <c r="R1142" s="203">
        <f>Q1142*H1142</f>
        <v>0</v>
      </c>
      <c r="S1142" s="203">
        <v>0</v>
      </c>
      <c r="T1142" s="204">
        <f>S1142*H1142</f>
        <v>0</v>
      </c>
      <c r="U1142" s="36"/>
      <c r="V1142" s="36"/>
      <c r="W1142" s="36"/>
      <c r="X1142" s="36"/>
      <c r="Y1142" s="36"/>
      <c r="Z1142" s="36"/>
      <c r="AA1142" s="36"/>
      <c r="AB1142" s="36"/>
      <c r="AC1142" s="36"/>
      <c r="AD1142" s="36"/>
      <c r="AE1142" s="36"/>
      <c r="AR1142" s="205" t="s">
        <v>302</v>
      </c>
      <c r="AT1142" s="205" t="s">
        <v>195</v>
      </c>
      <c r="AU1142" s="205" t="s">
        <v>81</v>
      </c>
      <c r="AY1142" s="19" t="s">
        <v>193</v>
      </c>
      <c r="BE1142" s="206">
        <f>IF(N1142="základní",J1142,0)</f>
        <v>0</v>
      </c>
      <c r="BF1142" s="206">
        <f>IF(N1142="snížená",J1142,0)</f>
        <v>0</v>
      </c>
      <c r="BG1142" s="206">
        <f>IF(N1142="zákl. přenesená",J1142,0)</f>
        <v>0</v>
      </c>
      <c r="BH1142" s="206">
        <f>IF(N1142="sníž. přenesená",J1142,0)</f>
        <v>0</v>
      </c>
      <c r="BI1142" s="206">
        <f>IF(N1142="nulová",J1142,0)</f>
        <v>0</v>
      </c>
      <c r="BJ1142" s="19" t="s">
        <v>79</v>
      </c>
      <c r="BK1142" s="206">
        <f>ROUND(I1142*H1142,2)</f>
        <v>0</v>
      </c>
      <c r="BL1142" s="19" t="s">
        <v>302</v>
      </c>
      <c r="BM1142" s="205" t="s">
        <v>1967</v>
      </c>
    </row>
    <row r="1143" spans="1:65" s="12" customFormat="1" ht="22.9" customHeight="1">
      <c r="B1143" s="178"/>
      <c r="C1143" s="179"/>
      <c r="D1143" s="180" t="s">
        <v>71</v>
      </c>
      <c r="E1143" s="192" t="s">
        <v>1968</v>
      </c>
      <c r="F1143" s="192" t="s">
        <v>1969</v>
      </c>
      <c r="G1143" s="179"/>
      <c r="H1143" s="179"/>
      <c r="I1143" s="182"/>
      <c r="J1143" s="193">
        <f>BK1143</f>
        <v>0</v>
      </c>
      <c r="K1143" s="179"/>
      <c r="L1143" s="184"/>
      <c r="M1143" s="185"/>
      <c r="N1143" s="186"/>
      <c r="O1143" s="186"/>
      <c r="P1143" s="187">
        <f>SUM(P1144:P1180)</f>
        <v>0</v>
      </c>
      <c r="Q1143" s="186"/>
      <c r="R1143" s="187">
        <f>SUM(R1144:R1180)</f>
        <v>2.2342500000000001E-2</v>
      </c>
      <c r="S1143" s="186"/>
      <c r="T1143" s="188">
        <f>SUM(T1144:T1180)</f>
        <v>0</v>
      </c>
      <c r="AR1143" s="189" t="s">
        <v>81</v>
      </c>
      <c r="AT1143" s="190" t="s">
        <v>71</v>
      </c>
      <c r="AU1143" s="190" t="s">
        <v>79</v>
      </c>
      <c r="AY1143" s="189" t="s">
        <v>193</v>
      </c>
      <c r="BK1143" s="191">
        <f>SUM(BK1144:BK1180)</f>
        <v>0</v>
      </c>
    </row>
    <row r="1144" spans="1:65" s="2" customFormat="1" ht="16.5" customHeight="1">
      <c r="A1144" s="36"/>
      <c r="B1144" s="37"/>
      <c r="C1144" s="194" t="s">
        <v>1771</v>
      </c>
      <c r="D1144" s="194" t="s">
        <v>195</v>
      </c>
      <c r="E1144" s="195" t="s">
        <v>1971</v>
      </c>
      <c r="F1144" s="196" t="s">
        <v>1972</v>
      </c>
      <c r="G1144" s="197" t="s">
        <v>391</v>
      </c>
      <c r="H1144" s="198">
        <v>91.8</v>
      </c>
      <c r="I1144" s="199"/>
      <c r="J1144" s="200">
        <f>ROUND(I1144*H1144,2)</f>
        <v>0</v>
      </c>
      <c r="K1144" s="196" t="s">
        <v>19</v>
      </c>
      <c r="L1144" s="41"/>
      <c r="M1144" s="201" t="s">
        <v>19</v>
      </c>
      <c r="N1144" s="202" t="s">
        <v>43</v>
      </c>
      <c r="O1144" s="66"/>
      <c r="P1144" s="203">
        <f>O1144*H1144</f>
        <v>0</v>
      </c>
      <c r="Q1144" s="203">
        <v>0</v>
      </c>
      <c r="R1144" s="203">
        <f>Q1144*H1144</f>
        <v>0</v>
      </c>
      <c r="S1144" s="203">
        <v>0</v>
      </c>
      <c r="T1144" s="204">
        <f>S1144*H1144</f>
        <v>0</v>
      </c>
      <c r="U1144" s="36"/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/>
      <c r="AR1144" s="205" t="s">
        <v>302</v>
      </c>
      <c r="AT1144" s="205" t="s">
        <v>195</v>
      </c>
      <c r="AU1144" s="205" t="s">
        <v>81</v>
      </c>
      <c r="AY1144" s="19" t="s">
        <v>193</v>
      </c>
      <c r="BE1144" s="206">
        <f>IF(N1144="základní",J1144,0)</f>
        <v>0</v>
      </c>
      <c r="BF1144" s="206">
        <f>IF(N1144="snížená",J1144,0)</f>
        <v>0</v>
      </c>
      <c r="BG1144" s="206">
        <f>IF(N1144="zákl. přenesená",J1144,0)</f>
        <v>0</v>
      </c>
      <c r="BH1144" s="206">
        <f>IF(N1144="sníž. přenesená",J1144,0)</f>
        <v>0</v>
      </c>
      <c r="BI1144" s="206">
        <f>IF(N1144="nulová",J1144,0)</f>
        <v>0</v>
      </c>
      <c r="BJ1144" s="19" t="s">
        <v>79</v>
      </c>
      <c r="BK1144" s="206">
        <f>ROUND(I1144*H1144,2)</f>
        <v>0</v>
      </c>
      <c r="BL1144" s="19" t="s">
        <v>302</v>
      </c>
      <c r="BM1144" s="205" t="s">
        <v>4106</v>
      </c>
    </row>
    <row r="1145" spans="1:65" s="13" customFormat="1">
      <c r="B1145" s="207"/>
      <c r="C1145" s="208"/>
      <c r="D1145" s="209" t="s">
        <v>202</v>
      </c>
      <c r="E1145" s="210" t="s">
        <v>19</v>
      </c>
      <c r="F1145" s="211" t="s">
        <v>1974</v>
      </c>
      <c r="G1145" s="208"/>
      <c r="H1145" s="210" t="s">
        <v>19</v>
      </c>
      <c r="I1145" s="212"/>
      <c r="J1145" s="208"/>
      <c r="K1145" s="208"/>
      <c r="L1145" s="213"/>
      <c r="M1145" s="214"/>
      <c r="N1145" s="215"/>
      <c r="O1145" s="215"/>
      <c r="P1145" s="215"/>
      <c r="Q1145" s="215"/>
      <c r="R1145" s="215"/>
      <c r="S1145" s="215"/>
      <c r="T1145" s="216"/>
      <c r="AT1145" s="217" t="s">
        <v>202</v>
      </c>
      <c r="AU1145" s="217" t="s">
        <v>81</v>
      </c>
      <c r="AV1145" s="13" t="s">
        <v>79</v>
      </c>
      <c r="AW1145" s="13" t="s">
        <v>33</v>
      </c>
      <c r="AX1145" s="13" t="s">
        <v>72</v>
      </c>
      <c r="AY1145" s="217" t="s">
        <v>193</v>
      </c>
    </row>
    <row r="1146" spans="1:65" s="14" customFormat="1">
      <c r="B1146" s="218"/>
      <c r="C1146" s="219"/>
      <c r="D1146" s="209" t="s">
        <v>202</v>
      </c>
      <c r="E1146" s="220" t="s">
        <v>19</v>
      </c>
      <c r="F1146" s="221" t="s">
        <v>4107</v>
      </c>
      <c r="G1146" s="219"/>
      <c r="H1146" s="222">
        <v>20</v>
      </c>
      <c r="I1146" s="223"/>
      <c r="J1146" s="219"/>
      <c r="K1146" s="219"/>
      <c r="L1146" s="224"/>
      <c r="M1146" s="225"/>
      <c r="N1146" s="226"/>
      <c r="O1146" s="226"/>
      <c r="P1146" s="226"/>
      <c r="Q1146" s="226"/>
      <c r="R1146" s="226"/>
      <c r="S1146" s="226"/>
      <c r="T1146" s="227"/>
      <c r="AT1146" s="228" t="s">
        <v>202</v>
      </c>
      <c r="AU1146" s="228" t="s">
        <v>81</v>
      </c>
      <c r="AV1146" s="14" t="s">
        <v>81</v>
      </c>
      <c r="AW1146" s="14" t="s">
        <v>33</v>
      </c>
      <c r="AX1146" s="14" t="s">
        <v>72</v>
      </c>
      <c r="AY1146" s="228" t="s">
        <v>193</v>
      </c>
    </row>
    <row r="1147" spans="1:65" s="13" customFormat="1">
      <c r="B1147" s="207"/>
      <c r="C1147" s="208"/>
      <c r="D1147" s="209" t="s">
        <v>202</v>
      </c>
      <c r="E1147" s="210" t="s">
        <v>19</v>
      </c>
      <c r="F1147" s="211" t="s">
        <v>1976</v>
      </c>
      <c r="G1147" s="208"/>
      <c r="H1147" s="210" t="s">
        <v>19</v>
      </c>
      <c r="I1147" s="212"/>
      <c r="J1147" s="208"/>
      <c r="K1147" s="208"/>
      <c r="L1147" s="213"/>
      <c r="M1147" s="214"/>
      <c r="N1147" s="215"/>
      <c r="O1147" s="215"/>
      <c r="P1147" s="215"/>
      <c r="Q1147" s="215"/>
      <c r="R1147" s="215"/>
      <c r="S1147" s="215"/>
      <c r="T1147" s="216"/>
      <c r="AT1147" s="217" t="s">
        <v>202</v>
      </c>
      <c r="AU1147" s="217" t="s">
        <v>81</v>
      </c>
      <c r="AV1147" s="13" t="s">
        <v>79</v>
      </c>
      <c r="AW1147" s="13" t="s">
        <v>33</v>
      </c>
      <c r="AX1147" s="13" t="s">
        <v>72</v>
      </c>
      <c r="AY1147" s="217" t="s">
        <v>193</v>
      </c>
    </row>
    <row r="1148" spans="1:65" s="14" customFormat="1">
      <c r="B1148" s="218"/>
      <c r="C1148" s="219"/>
      <c r="D1148" s="209" t="s">
        <v>202</v>
      </c>
      <c r="E1148" s="220" t="s">
        <v>19</v>
      </c>
      <c r="F1148" s="221" t="s">
        <v>4108</v>
      </c>
      <c r="G1148" s="219"/>
      <c r="H1148" s="222">
        <v>42</v>
      </c>
      <c r="I1148" s="223"/>
      <c r="J1148" s="219"/>
      <c r="K1148" s="219"/>
      <c r="L1148" s="224"/>
      <c r="M1148" s="225"/>
      <c r="N1148" s="226"/>
      <c r="O1148" s="226"/>
      <c r="P1148" s="226"/>
      <c r="Q1148" s="226"/>
      <c r="R1148" s="226"/>
      <c r="S1148" s="226"/>
      <c r="T1148" s="227"/>
      <c r="AT1148" s="228" t="s">
        <v>202</v>
      </c>
      <c r="AU1148" s="228" t="s">
        <v>81</v>
      </c>
      <c r="AV1148" s="14" t="s">
        <v>81</v>
      </c>
      <c r="AW1148" s="14" t="s">
        <v>33</v>
      </c>
      <c r="AX1148" s="14" t="s">
        <v>72</v>
      </c>
      <c r="AY1148" s="228" t="s">
        <v>193</v>
      </c>
    </row>
    <row r="1149" spans="1:65" s="13" customFormat="1">
      <c r="B1149" s="207"/>
      <c r="C1149" s="208"/>
      <c r="D1149" s="209" t="s">
        <v>202</v>
      </c>
      <c r="E1149" s="210" t="s">
        <v>19</v>
      </c>
      <c r="F1149" s="211" t="s">
        <v>1978</v>
      </c>
      <c r="G1149" s="208"/>
      <c r="H1149" s="210" t="s">
        <v>19</v>
      </c>
      <c r="I1149" s="212"/>
      <c r="J1149" s="208"/>
      <c r="K1149" s="208"/>
      <c r="L1149" s="213"/>
      <c r="M1149" s="214"/>
      <c r="N1149" s="215"/>
      <c r="O1149" s="215"/>
      <c r="P1149" s="215"/>
      <c r="Q1149" s="215"/>
      <c r="R1149" s="215"/>
      <c r="S1149" s="215"/>
      <c r="T1149" s="216"/>
      <c r="AT1149" s="217" t="s">
        <v>202</v>
      </c>
      <c r="AU1149" s="217" t="s">
        <v>81</v>
      </c>
      <c r="AV1149" s="13" t="s">
        <v>79</v>
      </c>
      <c r="AW1149" s="13" t="s">
        <v>33</v>
      </c>
      <c r="AX1149" s="13" t="s">
        <v>72</v>
      </c>
      <c r="AY1149" s="217" t="s">
        <v>193</v>
      </c>
    </row>
    <row r="1150" spans="1:65" s="14" customFormat="1">
      <c r="B1150" s="218"/>
      <c r="C1150" s="219"/>
      <c r="D1150" s="209" t="s">
        <v>202</v>
      </c>
      <c r="E1150" s="220" t="s">
        <v>19</v>
      </c>
      <c r="F1150" s="221" t="s">
        <v>1979</v>
      </c>
      <c r="G1150" s="219"/>
      <c r="H1150" s="222">
        <v>27.2</v>
      </c>
      <c r="I1150" s="223"/>
      <c r="J1150" s="219"/>
      <c r="K1150" s="219"/>
      <c r="L1150" s="224"/>
      <c r="M1150" s="225"/>
      <c r="N1150" s="226"/>
      <c r="O1150" s="226"/>
      <c r="P1150" s="226"/>
      <c r="Q1150" s="226"/>
      <c r="R1150" s="226"/>
      <c r="S1150" s="226"/>
      <c r="T1150" s="227"/>
      <c r="AT1150" s="228" t="s">
        <v>202</v>
      </c>
      <c r="AU1150" s="228" t="s">
        <v>81</v>
      </c>
      <c r="AV1150" s="14" t="s">
        <v>81</v>
      </c>
      <c r="AW1150" s="14" t="s">
        <v>33</v>
      </c>
      <c r="AX1150" s="14" t="s">
        <v>72</v>
      </c>
      <c r="AY1150" s="228" t="s">
        <v>193</v>
      </c>
    </row>
    <row r="1151" spans="1:65" s="13" customFormat="1">
      <c r="B1151" s="207"/>
      <c r="C1151" s="208"/>
      <c r="D1151" s="209" t="s">
        <v>202</v>
      </c>
      <c r="E1151" s="210" t="s">
        <v>19</v>
      </c>
      <c r="F1151" s="211" t="s">
        <v>4109</v>
      </c>
      <c r="G1151" s="208"/>
      <c r="H1151" s="210" t="s">
        <v>19</v>
      </c>
      <c r="I1151" s="212"/>
      <c r="J1151" s="208"/>
      <c r="K1151" s="208"/>
      <c r="L1151" s="213"/>
      <c r="M1151" s="214"/>
      <c r="N1151" s="215"/>
      <c r="O1151" s="215"/>
      <c r="P1151" s="215"/>
      <c r="Q1151" s="215"/>
      <c r="R1151" s="215"/>
      <c r="S1151" s="215"/>
      <c r="T1151" s="216"/>
      <c r="AT1151" s="217" t="s">
        <v>202</v>
      </c>
      <c r="AU1151" s="217" t="s">
        <v>81</v>
      </c>
      <c r="AV1151" s="13" t="s">
        <v>79</v>
      </c>
      <c r="AW1151" s="13" t="s">
        <v>33</v>
      </c>
      <c r="AX1151" s="13" t="s">
        <v>72</v>
      </c>
      <c r="AY1151" s="217" t="s">
        <v>193</v>
      </c>
    </row>
    <row r="1152" spans="1:65" s="14" customFormat="1">
      <c r="B1152" s="218"/>
      <c r="C1152" s="219"/>
      <c r="D1152" s="209" t="s">
        <v>202</v>
      </c>
      <c r="E1152" s="220" t="s">
        <v>19</v>
      </c>
      <c r="F1152" s="221" t="s">
        <v>4110</v>
      </c>
      <c r="G1152" s="219"/>
      <c r="H1152" s="222">
        <v>2.6</v>
      </c>
      <c r="I1152" s="223"/>
      <c r="J1152" s="219"/>
      <c r="K1152" s="219"/>
      <c r="L1152" s="224"/>
      <c r="M1152" s="225"/>
      <c r="N1152" s="226"/>
      <c r="O1152" s="226"/>
      <c r="P1152" s="226"/>
      <c r="Q1152" s="226"/>
      <c r="R1152" s="226"/>
      <c r="S1152" s="226"/>
      <c r="T1152" s="227"/>
      <c r="AT1152" s="228" t="s">
        <v>202</v>
      </c>
      <c r="AU1152" s="228" t="s">
        <v>81</v>
      </c>
      <c r="AV1152" s="14" t="s">
        <v>81</v>
      </c>
      <c r="AW1152" s="14" t="s">
        <v>33</v>
      </c>
      <c r="AX1152" s="14" t="s">
        <v>72</v>
      </c>
      <c r="AY1152" s="228" t="s">
        <v>193</v>
      </c>
    </row>
    <row r="1153" spans="1:65" s="15" customFormat="1">
      <c r="B1153" s="229"/>
      <c r="C1153" s="230"/>
      <c r="D1153" s="209" t="s">
        <v>202</v>
      </c>
      <c r="E1153" s="231" t="s">
        <v>19</v>
      </c>
      <c r="F1153" s="232" t="s">
        <v>208</v>
      </c>
      <c r="G1153" s="230"/>
      <c r="H1153" s="233">
        <v>91.8</v>
      </c>
      <c r="I1153" s="234"/>
      <c r="J1153" s="230"/>
      <c r="K1153" s="230"/>
      <c r="L1153" s="235"/>
      <c r="M1153" s="236"/>
      <c r="N1153" s="237"/>
      <c r="O1153" s="237"/>
      <c r="P1153" s="237"/>
      <c r="Q1153" s="237"/>
      <c r="R1153" s="237"/>
      <c r="S1153" s="237"/>
      <c r="T1153" s="238"/>
      <c r="AT1153" s="239" t="s">
        <v>202</v>
      </c>
      <c r="AU1153" s="239" t="s">
        <v>81</v>
      </c>
      <c r="AV1153" s="15" t="s">
        <v>209</v>
      </c>
      <c r="AW1153" s="15" t="s">
        <v>33</v>
      </c>
      <c r="AX1153" s="15" t="s">
        <v>79</v>
      </c>
      <c r="AY1153" s="239" t="s">
        <v>193</v>
      </c>
    </row>
    <row r="1154" spans="1:65" s="2" customFormat="1" ht="33" customHeight="1">
      <c r="A1154" s="36"/>
      <c r="B1154" s="37"/>
      <c r="C1154" s="251" t="s">
        <v>1776</v>
      </c>
      <c r="D1154" s="251" t="s">
        <v>451</v>
      </c>
      <c r="E1154" s="252" t="s">
        <v>1983</v>
      </c>
      <c r="F1154" s="253" t="s">
        <v>4111</v>
      </c>
      <c r="G1154" s="254" t="s">
        <v>1985</v>
      </c>
      <c r="H1154" s="255">
        <v>1</v>
      </c>
      <c r="I1154" s="256"/>
      <c r="J1154" s="257">
        <f>ROUND(I1154*H1154,2)</f>
        <v>0</v>
      </c>
      <c r="K1154" s="253" t="s">
        <v>19</v>
      </c>
      <c r="L1154" s="258"/>
      <c r="M1154" s="259" t="s">
        <v>19</v>
      </c>
      <c r="N1154" s="260" t="s">
        <v>43</v>
      </c>
      <c r="O1154" s="66"/>
      <c r="P1154" s="203">
        <f>O1154*H1154</f>
        <v>0</v>
      </c>
      <c r="Q1154" s="203">
        <v>0</v>
      </c>
      <c r="R1154" s="203">
        <f>Q1154*H1154</f>
        <v>0</v>
      </c>
      <c r="S1154" s="203">
        <v>0</v>
      </c>
      <c r="T1154" s="204">
        <f>S1154*H1154</f>
        <v>0</v>
      </c>
      <c r="U1154" s="36"/>
      <c r="V1154" s="36"/>
      <c r="W1154" s="36"/>
      <c r="X1154" s="36"/>
      <c r="Y1154" s="36"/>
      <c r="Z1154" s="36"/>
      <c r="AA1154" s="36"/>
      <c r="AB1154" s="36"/>
      <c r="AC1154" s="36"/>
      <c r="AD1154" s="36"/>
      <c r="AE1154" s="36"/>
      <c r="AR1154" s="205" t="s">
        <v>404</v>
      </c>
      <c r="AT1154" s="205" t="s">
        <v>451</v>
      </c>
      <c r="AU1154" s="205" t="s">
        <v>81</v>
      </c>
      <c r="AY1154" s="19" t="s">
        <v>193</v>
      </c>
      <c r="BE1154" s="206">
        <f>IF(N1154="základní",J1154,0)</f>
        <v>0</v>
      </c>
      <c r="BF1154" s="206">
        <f>IF(N1154="snížená",J1154,0)</f>
        <v>0</v>
      </c>
      <c r="BG1154" s="206">
        <f>IF(N1154="zákl. přenesená",J1154,0)</f>
        <v>0</v>
      </c>
      <c r="BH1154" s="206">
        <f>IF(N1154="sníž. přenesená",J1154,0)</f>
        <v>0</v>
      </c>
      <c r="BI1154" s="206">
        <f>IF(N1154="nulová",J1154,0)</f>
        <v>0</v>
      </c>
      <c r="BJ1154" s="19" t="s">
        <v>79</v>
      </c>
      <c r="BK1154" s="206">
        <f>ROUND(I1154*H1154,2)</f>
        <v>0</v>
      </c>
      <c r="BL1154" s="19" t="s">
        <v>302</v>
      </c>
      <c r="BM1154" s="205" t="s">
        <v>4112</v>
      </c>
    </row>
    <row r="1155" spans="1:65" s="13" customFormat="1">
      <c r="B1155" s="207"/>
      <c r="C1155" s="208"/>
      <c r="D1155" s="209" t="s">
        <v>202</v>
      </c>
      <c r="E1155" s="210" t="s">
        <v>19</v>
      </c>
      <c r="F1155" s="211" t="s">
        <v>1974</v>
      </c>
      <c r="G1155" s="208"/>
      <c r="H1155" s="210" t="s">
        <v>19</v>
      </c>
      <c r="I1155" s="212"/>
      <c r="J1155" s="208"/>
      <c r="K1155" s="208"/>
      <c r="L1155" s="213"/>
      <c r="M1155" s="214"/>
      <c r="N1155" s="215"/>
      <c r="O1155" s="215"/>
      <c r="P1155" s="215"/>
      <c r="Q1155" s="215"/>
      <c r="R1155" s="215"/>
      <c r="S1155" s="215"/>
      <c r="T1155" s="216"/>
      <c r="AT1155" s="217" t="s">
        <v>202</v>
      </c>
      <c r="AU1155" s="217" t="s">
        <v>81</v>
      </c>
      <c r="AV1155" s="13" t="s">
        <v>79</v>
      </c>
      <c r="AW1155" s="13" t="s">
        <v>33</v>
      </c>
      <c r="AX1155" s="13" t="s">
        <v>72</v>
      </c>
      <c r="AY1155" s="217" t="s">
        <v>193</v>
      </c>
    </row>
    <row r="1156" spans="1:65" s="13" customFormat="1">
      <c r="B1156" s="207"/>
      <c r="C1156" s="208"/>
      <c r="D1156" s="209" t="s">
        <v>202</v>
      </c>
      <c r="E1156" s="210" t="s">
        <v>19</v>
      </c>
      <c r="F1156" s="211" t="s">
        <v>1987</v>
      </c>
      <c r="G1156" s="208"/>
      <c r="H1156" s="210" t="s">
        <v>19</v>
      </c>
      <c r="I1156" s="212"/>
      <c r="J1156" s="208"/>
      <c r="K1156" s="208"/>
      <c r="L1156" s="213"/>
      <c r="M1156" s="214"/>
      <c r="N1156" s="215"/>
      <c r="O1156" s="215"/>
      <c r="P1156" s="215"/>
      <c r="Q1156" s="215"/>
      <c r="R1156" s="215"/>
      <c r="S1156" s="215"/>
      <c r="T1156" s="216"/>
      <c r="AT1156" s="217" t="s">
        <v>202</v>
      </c>
      <c r="AU1156" s="217" t="s">
        <v>81</v>
      </c>
      <c r="AV1156" s="13" t="s">
        <v>79</v>
      </c>
      <c r="AW1156" s="13" t="s">
        <v>33</v>
      </c>
      <c r="AX1156" s="13" t="s">
        <v>72</v>
      </c>
      <c r="AY1156" s="217" t="s">
        <v>193</v>
      </c>
    </row>
    <row r="1157" spans="1:65" s="13" customFormat="1">
      <c r="B1157" s="207"/>
      <c r="C1157" s="208"/>
      <c r="D1157" s="209" t="s">
        <v>202</v>
      </c>
      <c r="E1157" s="210" t="s">
        <v>19</v>
      </c>
      <c r="F1157" s="211" t="s">
        <v>1976</v>
      </c>
      <c r="G1157" s="208"/>
      <c r="H1157" s="210" t="s">
        <v>19</v>
      </c>
      <c r="I1157" s="212"/>
      <c r="J1157" s="208"/>
      <c r="K1157" s="208"/>
      <c r="L1157" s="213"/>
      <c r="M1157" s="214"/>
      <c r="N1157" s="215"/>
      <c r="O1157" s="215"/>
      <c r="P1157" s="215"/>
      <c r="Q1157" s="215"/>
      <c r="R1157" s="215"/>
      <c r="S1157" s="215"/>
      <c r="T1157" s="216"/>
      <c r="AT1157" s="217" t="s">
        <v>202</v>
      </c>
      <c r="AU1157" s="217" t="s">
        <v>81</v>
      </c>
      <c r="AV1157" s="13" t="s">
        <v>79</v>
      </c>
      <c r="AW1157" s="13" t="s">
        <v>33</v>
      </c>
      <c r="AX1157" s="13" t="s">
        <v>72</v>
      </c>
      <c r="AY1157" s="217" t="s">
        <v>193</v>
      </c>
    </row>
    <row r="1158" spans="1:65" s="13" customFormat="1">
      <c r="B1158" s="207"/>
      <c r="C1158" s="208"/>
      <c r="D1158" s="209" t="s">
        <v>202</v>
      </c>
      <c r="E1158" s="210" t="s">
        <v>19</v>
      </c>
      <c r="F1158" s="211" t="s">
        <v>1988</v>
      </c>
      <c r="G1158" s="208"/>
      <c r="H1158" s="210" t="s">
        <v>19</v>
      </c>
      <c r="I1158" s="212"/>
      <c r="J1158" s="208"/>
      <c r="K1158" s="208"/>
      <c r="L1158" s="213"/>
      <c r="M1158" s="214"/>
      <c r="N1158" s="215"/>
      <c r="O1158" s="215"/>
      <c r="P1158" s="215"/>
      <c r="Q1158" s="215"/>
      <c r="R1158" s="215"/>
      <c r="S1158" s="215"/>
      <c r="T1158" s="216"/>
      <c r="AT1158" s="217" t="s">
        <v>202</v>
      </c>
      <c r="AU1158" s="217" t="s">
        <v>81</v>
      </c>
      <c r="AV1158" s="13" t="s">
        <v>79</v>
      </c>
      <c r="AW1158" s="13" t="s">
        <v>33</v>
      </c>
      <c r="AX1158" s="13" t="s">
        <v>72</v>
      </c>
      <c r="AY1158" s="217" t="s">
        <v>193</v>
      </c>
    </row>
    <row r="1159" spans="1:65" s="13" customFormat="1">
      <c r="B1159" s="207"/>
      <c r="C1159" s="208"/>
      <c r="D1159" s="209" t="s">
        <v>202</v>
      </c>
      <c r="E1159" s="210" t="s">
        <v>19</v>
      </c>
      <c r="F1159" s="211" t="s">
        <v>1989</v>
      </c>
      <c r="G1159" s="208"/>
      <c r="H1159" s="210" t="s">
        <v>19</v>
      </c>
      <c r="I1159" s="212"/>
      <c r="J1159" s="208"/>
      <c r="K1159" s="208"/>
      <c r="L1159" s="213"/>
      <c r="M1159" s="214"/>
      <c r="N1159" s="215"/>
      <c r="O1159" s="215"/>
      <c r="P1159" s="215"/>
      <c r="Q1159" s="215"/>
      <c r="R1159" s="215"/>
      <c r="S1159" s="215"/>
      <c r="T1159" s="216"/>
      <c r="AT1159" s="217" t="s">
        <v>202</v>
      </c>
      <c r="AU1159" s="217" t="s">
        <v>81</v>
      </c>
      <c r="AV1159" s="13" t="s">
        <v>79</v>
      </c>
      <c r="AW1159" s="13" t="s">
        <v>33</v>
      </c>
      <c r="AX1159" s="13" t="s">
        <v>72</v>
      </c>
      <c r="AY1159" s="217" t="s">
        <v>193</v>
      </c>
    </row>
    <row r="1160" spans="1:65" s="13" customFormat="1">
      <c r="B1160" s="207"/>
      <c r="C1160" s="208"/>
      <c r="D1160" s="209" t="s">
        <v>202</v>
      </c>
      <c r="E1160" s="210" t="s">
        <v>19</v>
      </c>
      <c r="F1160" s="211" t="s">
        <v>1990</v>
      </c>
      <c r="G1160" s="208"/>
      <c r="H1160" s="210" t="s">
        <v>19</v>
      </c>
      <c r="I1160" s="212"/>
      <c r="J1160" s="208"/>
      <c r="K1160" s="208"/>
      <c r="L1160" s="213"/>
      <c r="M1160" s="214"/>
      <c r="N1160" s="215"/>
      <c r="O1160" s="215"/>
      <c r="P1160" s="215"/>
      <c r="Q1160" s="215"/>
      <c r="R1160" s="215"/>
      <c r="S1160" s="215"/>
      <c r="T1160" s="216"/>
      <c r="AT1160" s="217" t="s">
        <v>202</v>
      </c>
      <c r="AU1160" s="217" t="s">
        <v>81</v>
      </c>
      <c r="AV1160" s="13" t="s">
        <v>79</v>
      </c>
      <c r="AW1160" s="13" t="s">
        <v>33</v>
      </c>
      <c r="AX1160" s="13" t="s">
        <v>72</v>
      </c>
      <c r="AY1160" s="217" t="s">
        <v>193</v>
      </c>
    </row>
    <row r="1161" spans="1:65" s="13" customFormat="1">
      <c r="B1161" s="207"/>
      <c r="C1161" s="208"/>
      <c r="D1161" s="209" t="s">
        <v>202</v>
      </c>
      <c r="E1161" s="210" t="s">
        <v>19</v>
      </c>
      <c r="F1161" s="211" t="s">
        <v>1991</v>
      </c>
      <c r="G1161" s="208"/>
      <c r="H1161" s="210" t="s">
        <v>19</v>
      </c>
      <c r="I1161" s="212"/>
      <c r="J1161" s="208"/>
      <c r="K1161" s="208"/>
      <c r="L1161" s="213"/>
      <c r="M1161" s="214"/>
      <c r="N1161" s="215"/>
      <c r="O1161" s="215"/>
      <c r="P1161" s="215"/>
      <c r="Q1161" s="215"/>
      <c r="R1161" s="215"/>
      <c r="S1161" s="215"/>
      <c r="T1161" s="216"/>
      <c r="AT1161" s="217" t="s">
        <v>202</v>
      </c>
      <c r="AU1161" s="217" t="s">
        <v>81</v>
      </c>
      <c r="AV1161" s="13" t="s">
        <v>79</v>
      </c>
      <c r="AW1161" s="13" t="s">
        <v>33</v>
      </c>
      <c r="AX1161" s="13" t="s">
        <v>72</v>
      </c>
      <c r="AY1161" s="217" t="s">
        <v>193</v>
      </c>
    </row>
    <row r="1162" spans="1:65" s="13" customFormat="1">
      <c r="B1162" s="207"/>
      <c r="C1162" s="208"/>
      <c r="D1162" s="209" t="s">
        <v>202</v>
      </c>
      <c r="E1162" s="210" t="s">
        <v>19</v>
      </c>
      <c r="F1162" s="211" t="s">
        <v>1992</v>
      </c>
      <c r="G1162" s="208"/>
      <c r="H1162" s="210" t="s">
        <v>19</v>
      </c>
      <c r="I1162" s="212"/>
      <c r="J1162" s="208"/>
      <c r="K1162" s="208"/>
      <c r="L1162" s="213"/>
      <c r="M1162" s="214"/>
      <c r="N1162" s="215"/>
      <c r="O1162" s="215"/>
      <c r="P1162" s="215"/>
      <c r="Q1162" s="215"/>
      <c r="R1162" s="215"/>
      <c r="S1162" s="215"/>
      <c r="T1162" s="216"/>
      <c r="AT1162" s="217" t="s">
        <v>202</v>
      </c>
      <c r="AU1162" s="217" t="s">
        <v>81</v>
      </c>
      <c r="AV1162" s="13" t="s">
        <v>79</v>
      </c>
      <c r="AW1162" s="13" t="s">
        <v>33</v>
      </c>
      <c r="AX1162" s="13" t="s">
        <v>72</v>
      </c>
      <c r="AY1162" s="217" t="s">
        <v>193</v>
      </c>
    </row>
    <row r="1163" spans="1:65" s="14" customFormat="1">
      <c r="B1163" s="218"/>
      <c r="C1163" s="219"/>
      <c r="D1163" s="209" t="s">
        <v>202</v>
      </c>
      <c r="E1163" s="220" t="s">
        <v>19</v>
      </c>
      <c r="F1163" s="221" t="s">
        <v>79</v>
      </c>
      <c r="G1163" s="219"/>
      <c r="H1163" s="222">
        <v>1</v>
      </c>
      <c r="I1163" s="223"/>
      <c r="J1163" s="219"/>
      <c r="K1163" s="219"/>
      <c r="L1163" s="224"/>
      <c r="M1163" s="225"/>
      <c r="N1163" s="226"/>
      <c r="O1163" s="226"/>
      <c r="P1163" s="226"/>
      <c r="Q1163" s="226"/>
      <c r="R1163" s="226"/>
      <c r="S1163" s="226"/>
      <c r="T1163" s="227"/>
      <c r="AT1163" s="228" t="s">
        <v>202</v>
      </c>
      <c r="AU1163" s="228" t="s">
        <v>81</v>
      </c>
      <c r="AV1163" s="14" t="s">
        <v>81</v>
      </c>
      <c r="AW1163" s="14" t="s">
        <v>33</v>
      </c>
      <c r="AX1163" s="14" t="s">
        <v>72</v>
      </c>
      <c r="AY1163" s="228" t="s">
        <v>193</v>
      </c>
    </row>
    <row r="1164" spans="1:65" s="15" customFormat="1">
      <c r="B1164" s="229"/>
      <c r="C1164" s="230"/>
      <c r="D1164" s="209" t="s">
        <v>202</v>
      </c>
      <c r="E1164" s="231" t="s">
        <v>19</v>
      </c>
      <c r="F1164" s="232" t="s">
        <v>208</v>
      </c>
      <c r="G1164" s="230"/>
      <c r="H1164" s="233">
        <v>1</v>
      </c>
      <c r="I1164" s="234"/>
      <c r="J1164" s="230"/>
      <c r="K1164" s="230"/>
      <c r="L1164" s="235"/>
      <c r="M1164" s="236"/>
      <c r="N1164" s="237"/>
      <c r="O1164" s="237"/>
      <c r="P1164" s="237"/>
      <c r="Q1164" s="237"/>
      <c r="R1164" s="237"/>
      <c r="S1164" s="237"/>
      <c r="T1164" s="238"/>
      <c r="AT1164" s="239" t="s">
        <v>202</v>
      </c>
      <c r="AU1164" s="239" t="s">
        <v>81</v>
      </c>
      <c r="AV1164" s="15" t="s">
        <v>209</v>
      </c>
      <c r="AW1164" s="15" t="s">
        <v>33</v>
      </c>
      <c r="AX1164" s="15" t="s">
        <v>79</v>
      </c>
      <c r="AY1164" s="239" t="s">
        <v>193</v>
      </c>
    </row>
    <row r="1165" spans="1:65" s="2" customFormat="1" ht="16.5" customHeight="1">
      <c r="A1165" s="36"/>
      <c r="B1165" s="37"/>
      <c r="C1165" s="194" t="s">
        <v>1780</v>
      </c>
      <c r="D1165" s="194" t="s">
        <v>195</v>
      </c>
      <c r="E1165" s="195" t="s">
        <v>1994</v>
      </c>
      <c r="F1165" s="196" t="s">
        <v>1995</v>
      </c>
      <c r="G1165" s="197" t="s">
        <v>391</v>
      </c>
      <c r="H1165" s="198">
        <v>60.2</v>
      </c>
      <c r="I1165" s="199"/>
      <c r="J1165" s="200">
        <f>ROUND(I1165*H1165,2)</f>
        <v>0</v>
      </c>
      <c r="K1165" s="196" t="s">
        <v>19</v>
      </c>
      <c r="L1165" s="41"/>
      <c r="M1165" s="201" t="s">
        <v>19</v>
      </c>
      <c r="N1165" s="202" t="s">
        <v>43</v>
      </c>
      <c r="O1165" s="66"/>
      <c r="P1165" s="203">
        <f>O1165*H1165</f>
        <v>0</v>
      </c>
      <c r="Q1165" s="203">
        <v>0</v>
      </c>
      <c r="R1165" s="203">
        <f>Q1165*H1165</f>
        <v>0</v>
      </c>
      <c r="S1165" s="203">
        <v>0</v>
      </c>
      <c r="T1165" s="204">
        <f>S1165*H1165</f>
        <v>0</v>
      </c>
      <c r="U1165" s="36"/>
      <c r="V1165" s="36"/>
      <c r="W1165" s="36"/>
      <c r="X1165" s="36"/>
      <c r="Y1165" s="36"/>
      <c r="Z1165" s="36"/>
      <c r="AA1165" s="36"/>
      <c r="AB1165" s="36"/>
      <c r="AC1165" s="36"/>
      <c r="AD1165" s="36"/>
      <c r="AE1165" s="36"/>
      <c r="AR1165" s="205" t="s">
        <v>302</v>
      </c>
      <c r="AT1165" s="205" t="s">
        <v>195</v>
      </c>
      <c r="AU1165" s="205" t="s">
        <v>81</v>
      </c>
      <c r="AY1165" s="19" t="s">
        <v>193</v>
      </c>
      <c r="BE1165" s="206">
        <f>IF(N1165="základní",J1165,0)</f>
        <v>0</v>
      </c>
      <c r="BF1165" s="206">
        <f>IF(N1165="snížená",J1165,0)</f>
        <v>0</v>
      </c>
      <c r="BG1165" s="206">
        <f>IF(N1165="zákl. přenesená",J1165,0)</f>
        <v>0</v>
      </c>
      <c r="BH1165" s="206">
        <f>IF(N1165="sníž. přenesená",J1165,0)</f>
        <v>0</v>
      </c>
      <c r="BI1165" s="206">
        <f>IF(N1165="nulová",J1165,0)</f>
        <v>0</v>
      </c>
      <c r="BJ1165" s="19" t="s">
        <v>79</v>
      </c>
      <c r="BK1165" s="206">
        <f>ROUND(I1165*H1165,2)</f>
        <v>0</v>
      </c>
      <c r="BL1165" s="19" t="s">
        <v>302</v>
      </c>
      <c r="BM1165" s="205" t="s">
        <v>4113</v>
      </c>
    </row>
    <row r="1166" spans="1:65" s="13" customFormat="1">
      <c r="B1166" s="207"/>
      <c r="C1166" s="208"/>
      <c r="D1166" s="209" t="s">
        <v>202</v>
      </c>
      <c r="E1166" s="210" t="s">
        <v>19</v>
      </c>
      <c r="F1166" s="211" t="s">
        <v>1974</v>
      </c>
      <c r="G1166" s="208"/>
      <c r="H1166" s="210" t="s">
        <v>19</v>
      </c>
      <c r="I1166" s="212"/>
      <c r="J1166" s="208"/>
      <c r="K1166" s="208"/>
      <c r="L1166" s="213"/>
      <c r="M1166" s="214"/>
      <c r="N1166" s="215"/>
      <c r="O1166" s="215"/>
      <c r="P1166" s="215"/>
      <c r="Q1166" s="215"/>
      <c r="R1166" s="215"/>
      <c r="S1166" s="215"/>
      <c r="T1166" s="216"/>
      <c r="AT1166" s="217" t="s">
        <v>202</v>
      </c>
      <c r="AU1166" s="217" t="s">
        <v>81</v>
      </c>
      <c r="AV1166" s="13" t="s">
        <v>79</v>
      </c>
      <c r="AW1166" s="13" t="s">
        <v>33</v>
      </c>
      <c r="AX1166" s="13" t="s">
        <v>72</v>
      </c>
      <c r="AY1166" s="217" t="s">
        <v>193</v>
      </c>
    </row>
    <row r="1167" spans="1:65" s="14" customFormat="1">
      <c r="B1167" s="218"/>
      <c r="C1167" s="219"/>
      <c r="D1167" s="209" t="s">
        <v>202</v>
      </c>
      <c r="E1167" s="220" t="s">
        <v>19</v>
      </c>
      <c r="F1167" s="221" t="s">
        <v>4114</v>
      </c>
      <c r="G1167" s="219"/>
      <c r="H1167" s="222">
        <v>15</v>
      </c>
      <c r="I1167" s="223"/>
      <c r="J1167" s="219"/>
      <c r="K1167" s="219"/>
      <c r="L1167" s="224"/>
      <c r="M1167" s="225"/>
      <c r="N1167" s="226"/>
      <c r="O1167" s="226"/>
      <c r="P1167" s="226"/>
      <c r="Q1167" s="226"/>
      <c r="R1167" s="226"/>
      <c r="S1167" s="226"/>
      <c r="T1167" s="227"/>
      <c r="AT1167" s="228" t="s">
        <v>202</v>
      </c>
      <c r="AU1167" s="228" t="s">
        <v>81</v>
      </c>
      <c r="AV1167" s="14" t="s">
        <v>81</v>
      </c>
      <c r="AW1167" s="14" t="s">
        <v>33</v>
      </c>
      <c r="AX1167" s="14" t="s">
        <v>72</v>
      </c>
      <c r="AY1167" s="228" t="s">
        <v>193</v>
      </c>
    </row>
    <row r="1168" spans="1:65" s="13" customFormat="1">
      <c r="B1168" s="207"/>
      <c r="C1168" s="208"/>
      <c r="D1168" s="209" t="s">
        <v>202</v>
      </c>
      <c r="E1168" s="210" t="s">
        <v>19</v>
      </c>
      <c r="F1168" s="211" t="s">
        <v>1976</v>
      </c>
      <c r="G1168" s="208"/>
      <c r="H1168" s="210" t="s">
        <v>19</v>
      </c>
      <c r="I1168" s="212"/>
      <c r="J1168" s="208"/>
      <c r="K1168" s="208"/>
      <c r="L1168" s="213"/>
      <c r="M1168" s="214"/>
      <c r="N1168" s="215"/>
      <c r="O1168" s="215"/>
      <c r="P1168" s="215"/>
      <c r="Q1168" s="215"/>
      <c r="R1168" s="215"/>
      <c r="S1168" s="215"/>
      <c r="T1168" s="216"/>
      <c r="AT1168" s="217" t="s">
        <v>202</v>
      </c>
      <c r="AU1168" s="217" t="s">
        <v>81</v>
      </c>
      <c r="AV1168" s="13" t="s">
        <v>79</v>
      </c>
      <c r="AW1168" s="13" t="s">
        <v>33</v>
      </c>
      <c r="AX1168" s="13" t="s">
        <v>72</v>
      </c>
      <c r="AY1168" s="217" t="s">
        <v>193</v>
      </c>
    </row>
    <row r="1169" spans="1:65" s="14" customFormat="1">
      <c r="B1169" s="218"/>
      <c r="C1169" s="219"/>
      <c r="D1169" s="209" t="s">
        <v>202</v>
      </c>
      <c r="E1169" s="220" t="s">
        <v>19</v>
      </c>
      <c r="F1169" s="221" t="s">
        <v>4115</v>
      </c>
      <c r="G1169" s="219"/>
      <c r="H1169" s="222">
        <v>31.5</v>
      </c>
      <c r="I1169" s="223"/>
      <c r="J1169" s="219"/>
      <c r="K1169" s="219"/>
      <c r="L1169" s="224"/>
      <c r="M1169" s="225"/>
      <c r="N1169" s="226"/>
      <c r="O1169" s="226"/>
      <c r="P1169" s="226"/>
      <c r="Q1169" s="226"/>
      <c r="R1169" s="226"/>
      <c r="S1169" s="226"/>
      <c r="T1169" s="227"/>
      <c r="AT1169" s="228" t="s">
        <v>202</v>
      </c>
      <c r="AU1169" s="228" t="s">
        <v>81</v>
      </c>
      <c r="AV1169" s="14" t="s">
        <v>81</v>
      </c>
      <c r="AW1169" s="14" t="s">
        <v>33</v>
      </c>
      <c r="AX1169" s="14" t="s">
        <v>72</v>
      </c>
      <c r="AY1169" s="228" t="s">
        <v>193</v>
      </c>
    </row>
    <row r="1170" spans="1:65" s="13" customFormat="1">
      <c r="B1170" s="207"/>
      <c r="C1170" s="208"/>
      <c r="D1170" s="209" t="s">
        <v>202</v>
      </c>
      <c r="E1170" s="210" t="s">
        <v>19</v>
      </c>
      <c r="F1170" s="211" t="s">
        <v>1978</v>
      </c>
      <c r="G1170" s="208"/>
      <c r="H1170" s="210" t="s">
        <v>19</v>
      </c>
      <c r="I1170" s="212"/>
      <c r="J1170" s="208"/>
      <c r="K1170" s="208"/>
      <c r="L1170" s="213"/>
      <c r="M1170" s="214"/>
      <c r="N1170" s="215"/>
      <c r="O1170" s="215"/>
      <c r="P1170" s="215"/>
      <c r="Q1170" s="215"/>
      <c r="R1170" s="215"/>
      <c r="S1170" s="215"/>
      <c r="T1170" s="216"/>
      <c r="AT1170" s="217" t="s">
        <v>202</v>
      </c>
      <c r="AU1170" s="217" t="s">
        <v>81</v>
      </c>
      <c r="AV1170" s="13" t="s">
        <v>79</v>
      </c>
      <c r="AW1170" s="13" t="s">
        <v>33</v>
      </c>
      <c r="AX1170" s="13" t="s">
        <v>72</v>
      </c>
      <c r="AY1170" s="217" t="s">
        <v>193</v>
      </c>
    </row>
    <row r="1171" spans="1:65" s="14" customFormat="1">
      <c r="B1171" s="218"/>
      <c r="C1171" s="219"/>
      <c r="D1171" s="209" t="s">
        <v>202</v>
      </c>
      <c r="E1171" s="220" t="s">
        <v>19</v>
      </c>
      <c r="F1171" s="221" t="s">
        <v>1999</v>
      </c>
      <c r="G1171" s="219"/>
      <c r="H1171" s="222">
        <v>13.7</v>
      </c>
      <c r="I1171" s="223"/>
      <c r="J1171" s="219"/>
      <c r="K1171" s="219"/>
      <c r="L1171" s="224"/>
      <c r="M1171" s="225"/>
      <c r="N1171" s="226"/>
      <c r="O1171" s="226"/>
      <c r="P1171" s="226"/>
      <c r="Q1171" s="226"/>
      <c r="R1171" s="226"/>
      <c r="S1171" s="226"/>
      <c r="T1171" s="227"/>
      <c r="AT1171" s="228" t="s">
        <v>202</v>
      </c>
      <c r="AU1171" s="228" t="s">
        <v>81</v>
      </c>
      <c r="AV1171" s="14" t="s">
        <v>81</v>
      </c>
      <c r="AW1171" s="14" t="s">
        <v>33</v>
      </c>
      <c r="AX1171" s="14" t="s">
        <v>72</v>
      </c>
      <c r="AY1171" s="228" t="s">
        <v>193</v>
      </c>
    </row>
    <row r="1172" spans="1:65" s="15" customFormat="1">
      <c r="B1172" s="229"/>
      <c r="C1172" s="230"/>
      <c r="D1172" s="209" t="s">
        <v>202</v>
      </c>
      <c r="E1172" s="231" t="s">
        <v>19</v>
      </c>
      <c r="F1172" s="232" t="s">
        <v>208</v>
      </c>
      <c r="G1172" s="230"/>
      <c r="H1172" s="233">
        <v>60.2</v>
      </c>
      <c r="I1172" s="234"/>
      <c r="J1172" s="230"/>
      <c r="K1172" s="230"/>
      <c r="L1172" s="235"/>
      <c r="M1172" s="236"/>
      <c r="N1172" s="237"/>
      <c r="O1172" s="237"/>
      <c r="P1172" s="237"/>
      <c r="Q1172" s="237"/>
      <c r="R1172" s="237"/>
      <c r="S1172" s="237"/>
      <c r="T1172" s="238"/>
      <c r="AT1172" s="239" t="s">
        <v>202</v>
      </c>
      <c r="AU1172" s="239" t="s">
        <v>81</v>
      </c>
      <c r="AV1172" s="15" t="s">
        <v>209</v>
      </c>
      <c r="AW1172" s="15" t="s">
        <v>33</v>
      </c>
      <c r="AX1172" s="15" t="s">
        <v>79</v>
      </c>
      <c r="AY1172" s="239" t="s">
        <v>193</v>
      </c>
    </row>
    <row r="1173" spans="1:65" s="2" customFormat="1" ht="21.75" customHeight="1">
      <c r="A1173" s="36"/>
      <c r="B1173" s="37"/>
      <c r="C1173" s="194" t="s">
        <v>1784</v>
      </c>
      <c r="D1173" s="194" t="s">
        <v>195</v>
      </c>
      <c r="E1173" s="195" t="s">
        <v>2002</v>
      </c>
      <c r="F1173" s="196" t="s">
        <v>2003</v>
      </c>
      <c r="G1173" s="197" t="s">
        <v>402</v>
      </c>
      <c r="H1173" s="198">
        <v>9</v>
      </c>
      <c r="I1173" s="199"/>
      <c r="J1173" s="200">
        <f>ROUND(I1173*H1173,2)</f>
        <v>0</v>
      </c>
      <c r="K1173" s="196" t="s">
        <v>199</v>
      </c>
      <c r="L1173" s="41"/>
      <c r="M1173" s="201" t="s">
        <v>19</v>
      </c>
      <c r="N1173" s="202" t="s">
        <v>43</v>
      </c>
      <c r="O1173" s="66"/>
      <c r="P1173" s="203">
        <f>O1173*H1173</f>
        <v>0</v>
      </c>
      <c r="Q1173" s="203">
        <v>0</v>
      </c>
      <c r="R1173" s="203">
        <f>Q1173*H1173</f>
        <v>0</v>
      </c>
      <c r="S1173" s="203">
        <v>0</v>
      </c>
      <c r="T1173" s="204">
        <f>S1173*H1173</f>
        <v>0</v>
      </c>
      <c r="U1173" s="36"/>
      <c r="V1173" s="36"/>
      <c r="W1173" s="36"/>
      <c r="X1173" s="36"/>
      <c r="Y1173" s="36"/>
      <c r="Z1173" s="36"/>
      <c r="AA1173" s="36"/>
      <c r="AB1173" s="36"/>
      <c r="AC1173" s="36"/>
      <c r="AD1173" s="36"/>
      <c r="AE1173" s="36"/>
      <c r="AR1173" s="205" t="s">
        <v>302</v>
      </c>
      <c r="AT1173" s="205" t="s">
        <v>195</v>
      </c>
      <c r="AU1173" s="205" t="s">
        <v>81</v>
      </c>
      <c r="AY1173" s="19" t="s">
        <v>193</v>
      </c>
      <c r="BE1173" s="206">
        <f>IF(N1173="základní",J1173,0)</f>
        <v>0</v>
      </c>
      <c r="BF1173" s="206">
        <f>IF(N1173="snížená",J1173,0)</f>
        <v>0</v>
      </c>
      <c r="BG1173" s="206">
        <f>IF(N1173="zákl. přenesená",J1173,0)</f>
        <v>0</v>
      </c>
      <c r="BH1173" s="206">
        <f>IF(N1173="sníž. přenesená",J1173,0)</f>
        <v>0</v>
      </c>
      <c r="BI1173" s="206">
        <f>IF(N1173="nulová",J1173,0)</f>
        <v>0</v>
      </c>
      <c r="BJ1173" s="19" t="s">
        <v>79</v>
      </c>
      <c r="BK1173" s="206">
        <f>ROUND(I1173*H1173,2)</f>
        <v>0</v>
      </c>
      <c r="BL1173" s="19" t="s">
        <v>302</v>
      </c>
      <c r="BM1173" s="205" t="s">
        <v>4116</v>
      </c>
    </row>
    <row r="1174" spans="1:65" s="14" customFormat="1">
      <c r="B1174" s="218"/>
      <c r="C1174" s="219"/>
      <c r="D1174" s="209" t="s">
        <v>202</v>
      </c>
      <c r="E1174" s="220" t="s">
        <v>19</v>
      </c>
      <c r="F1174" s="221" t="s">
        <v>4117</v>
      </c>
      <c r="G1174" s="219"/>
      <c r="H1174" s="222">
        <v>3</v>
      </c>
      <c r="I1174" s="223"/>
      <c r="J1174" s="219"/>
      <c r="K1174" s="219"/>
      <c r="L1174" s="224"/>
      <c r="M1174" s="225"/>
      <c r="N1174" s="226"/>
      <c r="O1174" s="226"/>
      <c r="P1174" s="226"/>
      <c r="Q1174" s="226"/>
      <c r="R1174" s="226"/>
      <c r="S1174" s="226"/>
      <c r="T1174" s="227"/>
      <c r="AT1174" s="228" t="s">
        <v>202</v>
      </c>
      <c r="AU1174" s="228" t="s">
        <v>81</v>
      </c>
      <c r="AV1174" s="14" t="s">
        <v>81</v>
      </c>
      <c r="AW1174" s="14" t="s">
        <v>33</v>
      </c>
      <c r="AX1174" s="14" t="s">
        <v>72</v>
      </c>
      <c r="AY1174" s="228" t="s">
        <v>193</v>
      </c>
    </row>
    <row r="1175" spans="1:65" s="14" customFormat="1">
      <c r="B1175" s="218"/>
      <c r="C1175" s="219"/>
      <c r="D1175" s="209" t="s">
        <v>202</v>
      </c>
      <c r="E1175" s="220" t="s">
        <v>19</v>
      </c>
      <c r="F1175" s="221" t="s">
        <v>2006</v>
      </c>
      <c r="G1175" s="219"/>
      <c r="H1175" s="222">
        <v>6</v>
      </c>
      <c r="I1175" s="223"/>
      <c r="J1175" s="219"/>
      <c r="K1175" s="219"/>
      <c r="L1175" s="224"/>
      <c r="M1175" s="225"/>
      <c r="N1175" s="226"/>
      <c r="O1175" s="226"/>
      <c r="P1175" s="226"/>
      <c r="Q1175" s="226"/>
      <c r="R1175" s="226"/>
      <c r="S1175" s="226"/>
      <c r="T1175" s="227"/>
      <c r="AT1175" s="228" t="s">
        <v>202</v>
      </c>
      <c r="AU1175" s="228" t="s">
        <v>81</v>
      </c>
      <c r="AV1175" s="14" t="s">
        <v>81</v>
      </c>
      <c r="AW1175" s="14" t="s">
        <v>33</v>
      </c>
      <c r="AX1175" s="14" t="s">
        <v>72</v>
      </c>
      <c r="AY1175" s="228" t="s">
        <v>193</v>
      </c>
    </row>
    <row r="1176" spans="1:65" s="15" customFormat="1">
      <c r="B1176" s="229"/>
      <c r="C1176" s="230"/>
      <c r="D1176" s="209" t="s">
        <v>202</v>
      </c>
      <c r="E1176" s="231" t="s">
        <v>19</v>
      </c>
      <c r="F1176" s="232" t="s">
        <v>208</v>
      </c>
      <c r="G1176" s="230"/>
      <c r="H1176" s="233">
        <v>9</v>
      </c>
      <c r="I1176" s="234"/>
      <c r="J1176" s="230"/>
      <c r="K1176" s="230"/>
      <c r="L1176" s="235"/>
      <c r="M1176" s="236"/>
      <c r="N1176" s="237"/>
      <c r="O1176" s="237"/>
      <c r="P1176" s="237"/>
      <c r="Q1176" s="237"/>
      <c r="R1176" s="237"/>
      <c r="S1176" s="237"/>
      <c r="T1176" s="238"/>
      <c r="AT1176" s="239" t="s">
        <v>202</v>
      </c>
      <c r="AU1176" s="239" t="s">
        <v>81</v>
      </c>
      <c r="AV1176" s="15" t="s">
        <v>209</v>
      </c>
      <c r="AW1176" s="15" t="s">
        <v>33</v>
      </c>
      <c r="AX1176" s="15" t="s">
        <v>79</v>
      </c>
      <c r="AY1176" s="239" t="s">
        <v>193</v>
      </c>
    </row>
    <row r="1177" spans="1:65" s="2" customFormat="1" ht="16.5" customHeight="1">
      <c r="A1177" s="36"/>
      <c r="B1177" s="37"/>
      <c r="C1177" s="251" t="s">
        <v>1788</v>
      </c>
      <c r="D1177" s="251" t="s">
        <v>451</v>
      </c>
      <c r="E1177" s="252" t="s">
        <v>2008</v>
      </c>
      <c r="F1177" s="253" t="s">
        <v>2009</v>
      </c>
      <c r="G1177" s="254" t="s">
        <v>391</v>
      </c>
      <c r="H1177" s="255">
        <v>13.695</v>
      </c>
      <c r="I1177" s="256"/>
      <c r="J1177" s="257">
        <f>ROUND(I1177*H1177,2)</f>
        <v>0</v>
      </c>
      <c r="K1177" s="253" t="s">
        <v>199</v>
      </c>
      <c r="L1177" s="258"/>
      <c r="M1177" s="259" t="s">
        <v>19</v>
      </c>
      <c r="N1177" s="260" t="s">
        <v>43</v>
      </c>
      <c r="O1177" s="66"/>
      <c r="P1177" s="203">
        <f>O1177*H1177</f>
        <v>0</v>
      </c>
      <c r="Q1177" s="203">
        <v>1.5E-3</v>
      </c>
      <c r="R1177" s="203">
        <f>Q1177*H1177</f>
        <v>2.0542500000000002E-2</v>
      </c>
      <c r="S1177" s="203">
        <v>0</v>
      </c>
      <c r="T1177" s="204">
        <f>S1177*H1177</f>
        <v>0</v>
      </c>
      <c r="U1177" s="36"/>
      <c r="V1177" s="36"/>
      <c r="W1177" s="36"/>
      <c r="X1177" s="36"/>
      <c r="Y1177" s="36"/>
      <c r="Z1177" s="36"/>
      <c r="AA1177" s="36"/>
      <c r="AB1177" s="36"/>
      <c r="AC1177" s="36"/>
      <c r="AD1177" s="36"/>
      <c r="AE1177" s="36"/>
      <c r="AR1177" s="205" t="s">
        <v>404</v>
      </c>
      <c r="AT1177" s="205" t="s">
        <v>451</v>
      </c>
      <c r="AU1177" s="205" t="s">
        <v>81</v>
      </c>
      <c r="AY1177" s="19" t="s">
        <v>193</v>
      </c>
      <c r="BE1177" s="206">
        <f>IF(N1177="základní",J1177,0)</f>
        <v>0</v>
      </c>
      <c r="BF1177" s="206">
        <f>IF(N1177="snížená",J1177,0)</f>
        <v>0</v>
      </c>
      <c r="BG1177" s="206">
        <f>IF(N1177="zákl. přenesená",J1177,0)</f>
        <v>0</v>
      </c>
      <c r="BH1177" s="206">
        <f>IF(N1177="sníž. přenesená",J1177,0)</f>
        <v>0</v>
      </c>
      <c r="BI1177" s="206">
        <f>IF(N1177="nulová",J1177,0)</f>
        <v>0</v>
      </c>
      <c r="BJ1177" s="19" t="s">
        <v>79</v>
      </c>
      <c r="BK1177" s="206">
        <f>ROUND(I1177*H1177,2)</f>
        <v>0</v>
      </c>
      <c r="BL1177" s="19" t="s">
        <v>302</v>
      </c>
      <c r="BM1177" s="205" t="s">
        <v>4118</v>
      </c>
    </row>
    <row r="1178" spans="1:65" s="14" customFormat="1">
      <c r="B1178" s="218"/>
      <c r="C1178" s="219"/>
      <c r="D1178" s="209" t="s">
        <v>202</v>
      </c>
      <c r="E1178" s="219"/>
      <c r="F1178" s="221" t="s">
        <v>4119</v>
      </c>
      <c r="G1178" s="219"/>
      <c r="H1178" s="222">
        <v>13.695</v>
      </c>
      <c r="I1178" s="223"/>
      <c r="J1178" s="219"/>
      <c r="K1178" s="219"/>
      <c r="L1178" s="224"/>
      <c r="M1178" s="225"/>
      <c r="N1178" s="226"/>
      <c r="O1178" s="226"/>
      <c r="P1178" s="226"/>
      <c r="Q1178" s="226"/>
      <c r="R1178" s="226"/>
      <c r="S1178" s="226"/>
      <c r="T1178" s="227"/>
      <c r="AT1178" s="228" t="s">
        <v>202</v>
      </c>
      <c r="AU1178" s="228" t="s">
        <v>81</v>
      </c>
      <c r="AV1178" s="14" t="s">
        <v>81</v>
      </c>
      <c r="AW1178" s="14" t="s">
        <v>4</v>
      </c>
      <c r="AX1178" s="14" t="s">
        <v>79</v>
      </c>
      <c r="AY1178" s="228" t="s">
        <v>193</v>
      </c>
    </row>
    <row r="1179" spans="1:65" s="2" customFormat="1" ht="16.5" customHeight="1">
      <c r="A1179" s="36"/>
      <c r="B1179" s="37"/>
      <c r="C1179" s="251" t="s">
        <v>1792</v>
      </c>
      <c r="D1179" s="251" t="s">
        <v>451</v>
      </c>
      <c r="E1179" s="252" t="s">
        <v>2013</v>
      </c>
      <c r="F1179" s="253" t="s">
        <v>2014</v>
      </c>
      <c r="G1179" s="254" t="s">
        <v>402</v>
      </c>
      <c r="H1179" s="255">
        <v>9</v>
      </c>
      <c r="I1179" s="256"/>
      <c r="J1179" s="257">
        <f>ROUND(I1179*H1179,2)</f>
        <v>0</v>
      </c>
      <c r="K1179" s="253" t="s">
        <v>199</v>
      </c>
      <c r="L1179" s="258"/>
      <c r="M1179" s="259" t="s">
        <v>19</v>
      </c>
      <c r="N1179" s="260" t="s">
        <v>43</v>
      </c>
      <c r="O1179" s="66"/>
      <c r="P1179" s="203">
        <f>O1179*H1179</f>
        <v>0</v>
      </c>
      <c r="Q1179" s="203">
        <v>2.0000000000000001E-4</v>
      </c>
      <c r="R1179" s="203">
        <f>Q1179*H1179</f>
        <v>1.8000000000000002E-3</v>
      </c>
      <c r="S1179" s="203">
        <v>0</v>
      </c>
      <c r="T1179" s="204">
        <f>S1179*H1179</f>
        <v>0</v>
      </c>
      <c r="U1179" s="36"/>
      <c r="V1179" s="36"/>
      <c r="W1179" s="36"/>
      <c r="X1179" s="36"/>
      <c r="Y1179" s="36"/>
      <c r="Z1179" s="36"/>
      <c r="AA1179" s="36"/>
      <c r="AB1179" s="36"/>
      <c r="AC1179" s="36"/>
      <c r="AD1179" s="36"/>
      <c r="AE1179" s="36"/>
      <c r="AR1179" s="205" t="s">
        <v>404</v>
      </c>
      <c r="AT1179" s="205" t="s">
        <v>451</v>
      </c>
      <c r="AU1179" s="205" t="s">
        <v>81</v>
      </c>
      <c r="AY1179" s="19" t="s">
        <v>193</v>
      </c>
      <c r="BE1179" s="206">
        <f>IF(N1179="základní",J1179,0)</f>
        <v>0</v>
      </c>
      <c r="BF1179" s="206">
        <f>IF(N1179="snížená",J1179,0)</f>
        <v>0</v>
      </c>
      <c r="BG1179" s="206">
        <f>IF(N1179="zákl. přenesená",J1179,0)</f>
        <v>0</v>
      </c>
      <c r="BH1179" s="206">
        <f>IF(N1179="sníž. přenesená",J1179,0)</f>
        <v>0</v>
      </c>
      <c r="BI1179" s="206">
        <f>IF(N1179="nulová",J1179,0)</f>
        <v>0</v>
      </c>
      <c r="BJ1179" s="19" t="s">
        <v>79</v>
      </c>
      <c r="BK1179" s="206">
        <f>ROUND(I1179*H1179,2)</f>
        <v>0</v>
      </c>
      <c r="BL1179" s="19" t="s">
        <v>302</v>
      </c>
      <c r="BM1179" s="205" t="s">
        <v>4120</v>
      </c>
    </row>
    <row r="1180" spans="1:65" s="2" customFormat="1" ht="21.75" customHeight="1">
      <c r="A1180" s="36"/>
      <c r="B1180" s="37"/>
      <c r="C1180" s="194" t="s">
        <v>1797</v>
      </c>
      <c r="D1180" s="194" t="s">
        <v>195</v>
      </c>
      <c r="E1180" s="195" t="s">
        <v>1965</v>
      </c>
      <c r="F1180" s="196" t="s">
        <v>1966</v>
      </c>
      <c r="G1180" s="197" t="s">
        <v>1288</v>
      </c>
      <c r="H1180" s="263"/>
      <c r="I1180" s="199"/>
      <c r="J1180" s="200">
        <f>ROUND(I1180*H1180,2)</f>
        <v>0</v>
      </c>
      <c r="K1180" s="196" t="s">
        <v>199</v>
      </c>
      <c r="L1180" s="41"/>
      <c r="M1180" s="201" t="s">
        <v>19</v>
      </c>
      <c r="N1180" s="202" t="s">
        <v>43</v>
      </c>
      <c r="O1180" s="66"/>
      <c r="P1180" s="203">
        <f>O1180*H1180</f>
        <v>0</v>
      </c>
      <c r="Q1180" s="203">
        <v>0</v>
      </c>
      <c r="R1180" s="203">
        <f>Q1180*H1180</f>
        <v>0</v>
      </c>
      <c r="S1180" s="203">
        <v>0</v>
      </c>
      <c r="T1180" s="204">
        <f>S1180*H1180</f>
        <v>0</v>
      </c>
      <c r="U1180" s="36"/>
      <c r="V1180" s="36"/>
      <c r="W1180" s="36"/>
      <c r="X1180" s="36"/>
      <c r="Y1180" s="36"/>
      <c r="Z1180" s="36"/>
      <c r="AA1180" s="36"/>
      <c r="AB1180" s="36"/>
      <c r="AC1180" s="36"/>
      <c r="AD1180" s="36"/>
      <c r="AE1180" s="36"/>
      <c r="AR1180" s="205" t="s">
        <v>302</v>
      </c>
      <c r="AT1180" s="205" t="s">
        <v>195</v>
      </c>
      <c r="AU1180" s="205" t="s">
        <v>81</v>
      </c>
      <c r="AY1180" s="19" t="s">
        <v>193</v>
      </c>
      <c r="BE1180" s="206">
        <f>IF(N1180="základní",J1180,0)</f>
        <v>0</v>
      </c>
      <c r="BF1180" s="206">
        <f>IF(N1180="snížená",J1180,0)</f>
        <v>0</v>
      </c>
      <c r="BG1180" s="206">
        <f>IF(N1180="zákl. přenesená",J1180,0)</f>
        <v>0</v>
      </c>
      <c r="BH1180" s="206">
        <f>IF(N1180="sníž. přenesená",J1180,0)</f>
        <v>0</v>
      </c>
      <c r="BI1180" s="206">
        <f>IF(N1180="nulová",J1180,0)</f>
        <v>0</v>
      </c>
      <c r="BJ1180" s="19" t="s">
        <v>79</v>
      </c>
      <c r="BK1180" s="206">
        <f>ROUND(I1180*H1180,2)</f>
        <v>0</v>
      </c>
      <c r="BL1180" s="19" t="s">
        <v>302</v>
      </c>
      <c r="BM1180" s="205" t="s">
        <v>4121</v>
      </c>
    </row>
    <row r="1181" spans="1:65" s="12" customFormat="1" ht="22.9" customHeight="1">
      <c r="B1181" s="178"/>
      <c r="C1181" s="179"/>
      <c r="D1181" s="180" t="s">
        <v>71</v>
      </c>
      <c r="E1181" s="192" t="s">
        <v>2018</v>
      </c>
      <c r="F1181" s="192" t="s">
        <v>2019</v>
      </c>
      <c r="G1181" s="179"/>
      <c r="H1181" s="179"/>
      <c r="I1181" s="182"/>
      <c r="J1181" s="193">
        <f>BK1181</f>
        <v>0</v>
      </c>
      <c r="K1181" s="179"/>
      <c r="L1181" s="184"/>
      <c r="M1181" s="185"/>
      <c r="N1181" s="186"/>
      <c r="O1181" s="186"/>
      <c r="P1181" s="187">
        <f>SUM(P1182:P1204)</f>
        <v>0</v>
      </c>
      <c r="Q1181" s="186"/>
      <c r="R1181" s="187">
        <f>SUM(R1182:R1204)</f>
        <v>0.52608999999999995</v>
      </c>
      <c r="S1181" s="186"/>
      <c r="T1181" s="188">
        <f>SUM(T1182:T1204)</f>
        <v>0</v>
      </c>
      <c r="AR1181" s="189" t="s">
        <v>81</v>
      </c>
      <c r="AT1181" s="190" t="s">
        <v>71</v>
      </c>
      <c r="AU1181" s="190" t="s">
        <v>79</v>
      </c>
      <c r="AY1181" s="189" t="s">
        <v>193</v>
      </c>
      <c r="BK1181" s="191">
        <f>SUM(BK1182:BK1204)</f>
        <v>0</v>
      </c>
    </row>
    <row r="1182" spans="1:65" s="2" customFormat="1" ht="21.75" customHeight="1">
      <c r="A1182" s="36"/>
      <c r="B1182" s="37"/>
      <c r="C1182" s="194" t="s">
        <v>1801</v>
      </c>
      <c r="D1182" s="194" t="s">
        <v>195</v>
      </c>
      <c r="E1182" s="195" t="s">
        <v>4122</v>
      </c>
      <c r="F1182" s="196" t="s">
        <v>4123</v>
      </c>
      <c r="G1182" s="197" t="s">
        <v>402</v>
      </c>
      <c r="H1182" s="198">
        <v>1</v>
      </c>
      <c r="I1182" s="199"/>
      <c r="J1182" s="200">
        <f t="shared" ref="J1182:J1204" si="20">ROUND(I1182*H1182,2)</f>
        <v>0</v>
      </c>
      <c r="K1182" s="196" t="s">
        <v>199</v>
      </c>
      <c r="L1182" s="41"/>
      <c r="M1182" s="201" t="s">
        <v>19</v>
      </c>
      <c r="N1182" s="202" t="s">
        <v>43</v>
      </c>
      <c r="O1182" s="66"/>
      <c r="P1182" s="203">
        <f t="shared" ref="P1182:P1204" si="21">O1182*H1182</f>
        <v>0</v>
      </c>
      <c r="Q1182" s="203">
        <v>2.7E-4</v>
      </c>
      <c r="R1182" s="203">
        <f t="shared" ref="R1182:R1204" si="22">Q1182*H1182</f>
        <v>2.7E-4</v>
      </c>
      <c r="S1182" s="203">
        <v>0</v>
      </c>
      <c r="T1182" s="204">
        <f t="shared" ref="T1182:T1204" si="23">S1182*H1182</f>
        <v>0</v>
      </c>
      <c r="U1182" s="36"/>
      <c r="V1182" s="36"/>
      <c r="W1182" s="36"/>
      <c r="X1182" s="36"/>
      <c r="Y1182" s="36"/>
      <c r="Z1182" s="36"/>
      <c r="AA1182" s="36"/>
      <c r="AB1182" s="36"/>
      <c r="AC1182" s="36"/>
      <c r="AD1182" s="36"/>
      <c r="AE1182" s="36"/>
      <c r="AR1182" s="205" t="s">
        <v>302</v>
      </c>
      <c r="AT1182" s="205" t="s">
        <v>195</v>
      </c>
      <c r="AU1182" s="205" t="s">
        <v>81</v>
      </c>
      <c r="AY1182" s="19" t="s">
        <v>193</v>
      </c>
      <c r="BE1182" s="206">
        <f t="shared" ref="BE1182:BE1204" si="24">IF(N1182="základní",J1182,0)</f>
        <v>0</v>
      </c>
      <c r="BF1182" s="206">
        <f t="shared" ref="BF1182:BF1204" si="25">IF(N1182="snížená",J1182,0)</f>
        <v>0</v>
      </c>
      <c r="BG1182" s="206">
        <f t="shared" ref="BG1182:BG1204" si="26">IF(N1182="zákl. přenesená",J1182,0)</f>
        <v>0</v>
      </c>
      <c r="BH1182" s="206">
        <f t="shared" ref="BH1182:BH1204" si="27">IF(N1182="sníž. přenesená",J1182,0)</f>
        <v>0</v>
      </c>
      <c r="BI1182" s="206">
        <f t="shared" ref="BI1182:BI1204" si="28">IF(N1182="nulová",J1182,0)</f>
        <v>0</v>
      </c>
      <c r="BJ1182" s="19" t="s">
        <v>79</v>
      </c>
      <c r="BK1182" s="206">
        <f t="shared" ref="BK1182:BK1204" si="29">ROUND(I1182*H1182,2)</f>
        <v>0</v>
      </c>
      <c r="BL1182" s="19" t="s">
        <v>302</v>
      </c>
      <c r="BM1182" s="205" t="s">
        <v>4124</v>
      </c>
    </row>
    <row r="1183" spans="1:65" s="2" customFormat="1" ht="21.75" customHeight="1">
      <c r="A1183" s="36"/>
      <c r="B1183" s="37"/>
      <c r="C1183" s="251" t="s">
        <v>1805</v>
      </c>
      <c r="D1183" s="251" t="s">
        <v>451</v>
      </c>
      <c r="E1183" s="252" t="s">
        <v>4125</v>
      </c>
      <c r="F1183" s="253" t="s">
        <v>4126</v>
      </c>
      <c r="G1183" s="254" t="s">
        <v>402</v>
      </c>
      <c r="H1183" s="255">
        <v>1</v>
      </c>
      <c r="I1183" s="256"/>
      <c r="J1183" s="257">
        <f t="shared" si="20"/>
        <v>0</v>
      </c>
      <c r="K1183" s="253" t="s">
        <v>199</v>
      </c>
      <c r="L1183" s="258"/>
      <c r="M1183" s="259" t="s">
        <v>19</v>
      </c>
      <c r="N1183" s="260" t="s">
        <v>43</v>
      </c>
      <c r="O1183" s="66"/>
      <c r="P1183" s="203">
        <f t="shared" si="21"/>
        <v>0</v>
      </c>
      <c r="Q1183" s="203">
        <v>2.7E-2</v>
      </c>
      <c r="R1183" s="203">
        <f t="shared" si="22"/>
        <v>2.7E-2</v>
      </c>
      <c r="S1183" s="203">
        <v>0</v>
      </c>
      <c r="T1183" s="204">
        <f t="shared" si="23"/>
        <v>0</v>
      </c>
      <c r="U1183" s="36"/>
      <c r="V1183" s="36"/>
      <c r="W1183" s="36"/>
      <c r="X1183" s="36"/>
      <c r="Y1183" s="36"/>
      <c r="Z1183" s="36"/>
      <c r="AA1183" s="36"/>
      <c r="AB1183" s="36"/>
      <c r="AC1183" s="36"/>
      <c r="AD1183" s="36"/>
      <c r="AE1183" s="36"/>
      <c r="AR1183" s="205" t="s">
        <v>404</v>
      </c>
      <c r="AT1183" s="205" t="s">
        <v>451</v>
      </c>
      <c r="AU1183" s="205" t="s">
        <v>81</v>
      </c>
      <c r="AY1183" s="19" t="s">
        <v>193</v>
      </c>
      <c r="BE1183" s="206">
        <f t="shared" si="24"/>
        <v>0</v>
      </c>
      <c r="BF1183" s="206">
        <f t="shared" si="25"/>
        <v>0</v>
      </c>
      <c r="BG1183" s="206">
        <f t="shared" si="26"/>
        <v>0</v>
      </c>
      <c r="BH1183" s="206">
        <f t="shared" si="27"/>
        <v>0</v>
      </c>
      <c r="BI1183" s="206">
        <f t="shared" si="28"/>
        <v>0</v>
      </c>
      <c r="BJ1183" s="19" t="s">
        <v>79</v>
      </c>
      <c r="BK1183" s="206">
        <f t="shared" si="29"/>
        <v>0</v>
      </c>
      <c r="BL1183" s="19" t="s">
        <v>302</v>
      </c>
      <c r="BM1183" s="205" t="s">
        <v>4127</v>
      </c>
    </row>
    <row r="1184" spans="1:65" s="2" customFormat="1" ht="16.5" customHeight="1">
      <c r="A1184" s="36"/>
      <c r="B1184" s="37"/>
      <c r="C1184" s="251" t="s">
        <v>1809</v>
      </c>
      <c r="D1184" s="251" t="s">
        <v>451</v>
      </c>
      <c r="E1184" s="252" t="s">
        <v>4128</v>
      </c>
      <c r="F1184" s="253" t="s">
        <v>4129</v>
      </c>
      <c r="G1184" s="254" t="s">
        <v>402</v>
      </c>
      <c r="H1184" s="255">
        <v>1</v>
      </c>
      <c r="I1184" s="256"/>
      <c r="J1184" s="257">
        <f t="shared" si="20"/>
        <v>0</v>
      </c>
      <c r="K1184" s="253" t="s">
        <v>199</v>
      </c>
      <c r="L1184" s="258"/>
      <c r="M1184" s="259" t="s">
        <v>19</v>
      </c>
      <c r="N1184" s="260" t="s">
        <v>43</v>
      </c>
      <c r="O1184" s="66"/>
      <c r="P1184" s="203">
        <f t="shared" si="21"/>
        <v>0</v>
      </c>
      <c r="Q1184" s="203">
        <v>5.7000000000000002E-3</v>
      </c>
      <c r="R1184" s="203">
        <f t="shared" si="22"/>
        <v>5.7000000000000002E-3</v>
      </c>
      <c r="S1184" s="203">
        <v>0</v>
      </c>
      <c r="T1184" s="204">
        <f t="shared" si="23"/>
        <v>0</v>
      </c>
      <c r="U1184" s="36"/>
      <c r="V1184" s="36"/>
      <c r="W1184" s="36"/>
      <c r="X1184" s="36"/>
      <c r="Y1184" s="36"/>
      <c r="Z1184" s="36"/>
      <c r="AA1184" s="36"/>
      <c r="AB1184" s="36"/>
      <c r="AC1184" s="36"/>
      <c r="AD1184" s="36"/>
      <c r="AE1184" s="36"/>
      <c r="AR1184" s="205" t="s">
        <v>404</v>
      </c>
      <c r="AT1184" s="205" t="s">
        <v>451</v>
      </c>
      <c r="AU1184" s="205" t="s">
        <v>81</v>
      </c>
      <c r="AY1184" s="19" t="s">
        <v>193</v>
      </c>
      <c r="BE1184" s="206">
        <f t="shared" si="24"/>
        <v>0</v>
      </c>
      <c r="BF1184" s="206">
        <f t="shared" si="25"/>
        <v>0</v>
      </c>
      <c r="BG1184" s="206">
        <f t="shared" si="26"/>
        <v>0</v>
      </c>
      <c r="BH1184" s="206">
        <f t="shared" si="27"/>
        <v>0</v>
      </c>
      <c r="BI1184" s="206">
        <f t="shared" si="28"/>
        <v>0</v>
      </c>
      <c r="BJ1184" s="19" t="s">
        <v>79</v>
      </c>
      <c r="BK1184" s="206">
        <f t="shared" si="29"/>
        <v>0</v>
      </c>
      <c r="BL1184" s="19" t="s">
        <v>302</v>
      </c>
      <c r="BM1184" s="205" t="s">
        <v>4130</v>
      </c>
    </row>
    <row r="1185" spans="1:65" s="2" customFormat="1" ht="16.5" customHeight="1">
      <c r="A1185" s="36"/>
      <c r="B1185" s="37"/>
      <c r="C1185" s="251" t="s">
        <v>1813</v>
      </c>
      <c r="D1185" s="251" t="s">
        <v>451</v>
      </c>
      <c r="E1185" s="252" t="s">
        <v>4131</v>
      </c>
      <c r="F1185" s="253" t="s">
        <v>4132</v>
      </c>
      <c r="G1185" s="254" t="s">
        <v>402</v>
      </c>
      <c r="H1185" s="255">
        <v>1</v>
      </c>
      <c r="I1185" s="256"/>
      <c r="J1185" s="257">
        <f t="shared" si="20"/>
        <v>0</v>
      </c>
      <c r="K1185" s="253" t="s">
        <v>199</v>
      </c>
      <c r="L1185" s="258"/>
      <c r="M1185" s="259" t="s">
        <v>19</v>
      </c>
      <c r="N1185" s="260" t="s">
        <v>43</v>
      </c>
      <c r="O1185" s="66"/>
      <c r="P1185" s="203">
        <f t="shared" si="21"/>
        <v>0</v>
      </c>
      <c r="Q1185" s="203">
        <v>7.7999999999999999E-4</v>
      </c>
      <c r="R1185" s="203">
        <f t="shared" si="22"/>
        <v>7.7999999999999999E-4</v>
      </c>
      <c r="S1185" s="203">
        <v>0</v>
      </c>
      <c r="T1185" s="204">
        <f t="shared" si="23"/>
        <v>0</v>
      </c>
      <c r="U1185" s="36"/>
      <c r="V1185" s="36"/>
      <c r="W1185" s="36"/>
      <c r="X1185" s="36"/>
      <c r="Y1185" s="36"/>
      <c r="Z1185" s="36"/>
      <c r="AA1185" s="36"/>
      <c r="AB1185" s="36"/>
      <c r="AC1185" s="36"/>
      <c r="AD1185" s="36"/>
      <c r="AE1185" s="36"/>
      <c r="AR1185" s="205" t="s">
        <v>404</v>
      </c>
      <c r="AT1185" s="205" t="s">
        <v>451</v>
      </c>
      <c r="AU1185" s="205" t="s">
        <v>81</v>
      </c>
      <c r="AY1185" s="19" t="s">
        <v>193</v>
      </c>
      <c r="BE1185" s="206">
        <f t="shared" si="24"/>
        <v>0</v>
      </c>
      <c r="BF1185" s="206">
        <f t="shared" si="25"/>
        <v>0</v>
      </c>
      <c r="BG1185" s="206">
        <f t="shared" si="26"/>
        <v>0</v>
      </c>
      <c r="BH1185" s="206">
        <f t="shared" si="27"/>
        <v>0</v>
      </c>
      <c r="BI1185" s="206">
        <f t="shared" si="28"/>
        <v>0</v>
      </c>
      <c r="BJ1185" s="19" t="s">
        <v>79</v>
      </c>
      <c r="BK1185" s="206">
        <f t="shared" si="29"/>
        <v>0</v>
      </c>
      <c r="BL1185" s="19" t="s">
        <v>302</v>
      </c>
      <c r="BM1185" s="205" t="s">
        <v>4133</v>
      </c>
    </row>
    <row r="1186" spans="1:65" s="2" customFormat="1" ht="16.5" customHeight="1">
      <c r="A1186" s="36"/>
      <c r="B1186" s="37"/>
      <c r="C1186" s="251" t="s">
        <v>1820</v>
      </c>
      <c r="D1186" s="251" t="s">
        <v>451</v>
      </c>
      <c r="E1186" s="252" t="s">
        <v>4134</v>
      </c>
      <c r="F1186" s="253" t="s">
        <v>4135</v>
      </c>
      <c r="G1186" s="254" t="s">
        <v>1816</v>
      </c>
      <c r="H1186" s="255">
        <v>1</v>
      </c>
      <c r="I1186" s="256"/>
      <c r="J1186" s="257">
        <f t="shared" si="20"/>
        <v>0</v>
      </c>
      <c r="K1186" s="253" t="s">
        <v>199</v>
      </c>
      <c r="L1186" s="258"/>
      <c r="M1186" s="259" t="s">
        <v>19</v>
      </c>
      <c r="N1186" s="260" t="s">
        <v>43</v>
      </c>
      <c r="O1186" s="66"/>
      <c r="P1186" s="203">
        <f t="shared" si="21"/>
        <v>0</v>
      </c>
      <c r="Q1186" s="203">
        <v>3.2000000000000002E-3</v>
      </c>
      <c r="R1186" s="203">
        <f t="shared" si="22"/>
        <v>3.2000000000000002E-3</v>
      </c>
      <c r="S1186" s="203">
        <v>0</v>
      </c>
      <c r="T1186" s="204">
        <f t="shared" si="23"/>
        <v>0</v>
      </c>
      <c r="U1186" s="36"/>
      <c r="V1186" s="36"/>
      <c r="W1186" s="36"/>
      <c r="X1186" s="36"/>
      <c r="Y1186" s="36"/>
      <c r="Z1186" s="36"/>
      <c r="AA1186" s="36"/>
      <c r="AB1186" s="36"/>
      <c r="AC1186" s="36"/>
      <c r="AD1186" s="36"/>
      <c r="AE1186" s="36"/>
      <c r="AR1186" s="205" t="s">
        <v>404</v>
      </c>
      <c r="AT1186" s="205" t="s">
        <v>451</v>
      </c>
      <c r="AU1186" s="205" t="s">
        <v>81</v>
      </c>
      <c r="AY1186" s="19" t="s">
        <v>193</v>
      </c>
      <c r="BE1186" s="206">
        <f t="shared" si="24"/>
        <v>0</v>
      </c>
      <c r="BF1186" s="206">
        <f t="shared" si="25"/>
        <v>0</v>
      </c>
      <c r="BG1186" s="206">
        <f t="shared" si="26"/>
        <v>0</v>
      </c>
      <c r="BH1186" s="206">
        <f t="shared" si="27"/>
        <v>0</v>
      </c>
      <c r="BI1186" s="206">
        <f t="shared" si="28"/>
        <v>0</v>
      </c>
      <c r="BJ1186" s="19" t="s">
        <v>79</v>
      </c>
      <c r="BK1186" s="206">
        <f t="shared" si="29"/>
        <v>0</v>
      </c>
      <c r="BL1186" s="19" t="s">
        <v>302</v>
      </c>
      <c r="BM1186" s="205" t="s">
        <v>4136</v>
      </c>
    </row>
    <row r="1187" spans="1:65" s="2" customFormat="1" ht="16.5" customHeight="1">
      <c r="A1187" s="36"/>
      <c r="B1187" s="37"/>
      <c r="C1187" s="251" t="s">
        <v>1825</v>
      </c>
      <c r="D1187" s="251" t="s">
        <v>451</v>
      </c>
      <c r="E1187" s="252" t="s">
        <v>4137</v>
      </c>
      <c r="F1187" s="253" t="s">
        <v>4138</v>
      </c>
      <c r="G1187" s="254" t="s">
        <v>402</v>
      </c>
      <c r="H1187" s="255">
        <v>1</v>
      </c>
      <c r="I1187" s="256"/>
      <c r="J1187" s="257">
        <f t="shared" si="20"/>
        <v>0</v>
      </c>
      <c r="K1187" s="253" t="s">
        <v>199</v>
      </c>
      <c r="L1187" s="258"/>
      <c r="M1187" s="259" t="s">
        <v>19</v>
      </c>
      <c r="N1187" s="260" t="s">
        <v>43</v>
      </c>
      <c r="O1187" s="66"/>
      <c r="P1187" s="203">
        <f t="shared" si="21"/>
        <v>0</v>
      </c>
      <c r="Q1187" s="203">
        <v>1.07E-3</v>
      </c>
      <c r="R1187" s="203">
        <f t="shared" si="22"/>
        <v>1.07E-3</v>
      </c>
      <c r="S1187" s="203">
        <v>0</v>
      </c>
      <c r="T1187" s="204">
        <f t="shared" si="23"/>
        <v>0</v>
      </c>
      <c r="U1187" s="36"/>
      <c r="V1187" s="36"/>
      <c r="W1187" s="36"/>
      <c r="X1187" s="36"/>
      <c r="Y1187" s="36"/>
      <c r="Z1187" s="36"/>
      <c r="AA1187" s="36"/>
      <c r="AB1187" s="36"/>
      <c r="AC1187" s="36"/>
      <c r="AD1187" s="36"/>
      <c r="AE1187" s="36"/>
      <c r="AR1187" s="205" t="s">
        <v>404</v>
      </c>
      <c r="AT1187" s="205" t="s">
        <v>451</v>
      </c>
      <c r="AU1187" s="205" t="s">
        <v>81</v>
      </c>
      <c r="AY1187" s="19" t="s">
        <v>193</v>
      </c>
      <c r="BE1187" s="206">
        <f t="shared" si="24"/>
        <v>0</v>
      </c>
      <c r="BF1187" s="206">
        <f t="shared" si="25"/>
        <v>0</v>
      </c>
      <c r="BG1187" s="206">
        <f t="shared" si="26"/>
        <v>0</v>
      </c>
      <c r="BH1187" s="206">
        <f t="shared" si="27"/>
        <v>0</v>
      </c>
      <c r="BI1187" s="206">
        <f t="shared" si="28"/>
        <v>0</v>
      </c>
      <c r="BJ1187" s="19" t="s">
        <v>79</v>
      </c>
      <c r="BK1187" s="206">
        <f t="shared" si="29"/>
        <v>0</v>
      </c>
      <c r="BL1187" s="19" t="s">
        <v>302</v>
      </c>
      <c r="BM1187" s="205" t="s">
        <v>4139</v>
      </c>
    </row>
    <row r="1188" spans="1:65" s="2" customFormat="1" ht="16.5" customHeight="1">
      <c r="A1188" s="36"/>
      <c r="B1188" s="37"/>
      <c r="C1188" s="251" t="s">
        <v>1829</v>
      </c>
      <c r="D1188" s="251" t="s">
        <v>451</v>
      </c>
      <c r="E1188" s="252" t="s">
        <v>4140</v>
      </c>
      <c r="F1188" s="253" t="s">
        <v>4141</v>
      </c>
      <c r="G1188" s="254" t="s">
        <v>402</v>
      </c>
      <c r="H1188" s="255">
        <v>1</v>
      </c>
      <c r="I1188" s="256"/>
      <c r="J1188" s="257">
        <f t="shared" si="20"/>
        <v>0</v>
      </c>
      <c r="K1188" s="253" t="s">
        <v>199</v>
      </c>
      <c r="L1188" s="258"/>
      <c r="M1188" s="259" t="s">
        <v>19</v>
      </c>
      <c r="N1188" s="260" t="s">
        <v>43</v>
      </c>
      <c r="O1188" s="66"/>
      <c r="P1188" s="203">
        <f t="shared" si="21"/>
        <v>0</v>
      </c>
      <c r="Q1188" s="203">
        <v>5.1999999999999995E-4</v>
      </c>
      <c r="R1188" s="203">
        <f t="shared" si="22"/>
        <v>5.1999999999999995E-4</v>
      </c>
      <c r="S1188" s="203">
        <v>0</v>
      </c>
      <c r="T1188" s="204">
        <f t="shared" si="23"/>
        <v>0</v>
      </c>
      <c r="U1188" s="36"/>
      <c r="V1188" s="36"/>
      <c r="W1188" s="36"/>
      <c r="X1188" s="36"/>
      <c r="Y1188" s="36"/>
      <c r="Z1188" s="36"/>
      <c r="AA1188" s="36"/>
      <c r="AB1188" s="36"/>
      <c r="AC1188" s="36"/>
      <c r="AD1188" s="36"/>
      <c r="AE1188" s="36"/>
      <c r="AR1188" s="205" t="s">
        <v>404</v>
      </c>
      <c r="AT1188" s="205" t="s">
        <v>451</v>
      </c>
      <c r="AU1188" s="205" t="s">
        <v>81</v>
      </c>
      <c r="AY1188" s="19" t="s">
        <v>193</v>
      </c>
      <c r="BE1188" s="206">
        <f t="shared" si="24"/>
        <v>0</v>
      </c>
      <c r="BF1188" s="206">
        <f t="shared" si="25"/>
        <v>0</v>
      </c>
      <c r="BG1188" s="206">
        <f t="shared" si="26"/>
        <v>0</v>
      </c>
      <c r="BH1188" s="206">
        <f t="shared" si="27"/>
        <v>0</v>
      </c>
      <c r="BI1188" s="206">
        <f t="shared" si="28"/>
        <v>0</v>
      </c>
      <c r="BJ1188" s="19" t="s">
        <v>79</v>
      </c>
      <c r="BK1188" s="206">
        <f t="shared" si="29"/>
        <v>0</v>
      </c>
      <c r="BL1188" s="19" t="s">
        <v>302</v>
      </c>
      <c r="BM1188" s="205" t="s">
        <v>4142</v>
      </c>
    </row>
    <row r="1189" spans="1:65" s="2" customFormat="1" ht="21.75" customHeight="1">
      <c r="A1189" s="36"/>
      <c r="B1189" s="37"/>
      <c r="C1189" s="194" t="s">
        <v>1833</v>
      </c>
      <c r="D1189" s="194" t="s">
        <v>195</v>
      </c>
      <c r="E1189" s="195" t="s">
        <v>4143</v>
      </c>
      <c r="F1189" s="196" t="s">
        <v>4144</v>
      </c>
      <c r="G1189" s="197" t="s">
        <v>402</v>
      </c>
      <c r="H1189" s="198">
        <v>5</v>
      </c>
      <c r="I1189" s="199"/>
      <c r="J1189" s="200">
        <f t="shared" si="20"/>
        <v>0</v>
      </c>
      <c r="K1189" s="196" t="s">
        <v>199</v>
      </c>
      <c r="L1189" s="41"/>
      <c r="M1189" s="201" t="s">
        <v>19</v>
      </c>
      <c r="N1189" s="202" t="s">
        <v>43</v>
      </c>
      <c r="O1189" s="66"/>
      <c r="P1189" s="203">
        <f t="shared" si="21"/>
        <v>0</v>
      </c>
      <c r="Q1189" s="203">
        <v>2.7E-4</v>
      </c>
      <c r="R1189" s="203">
        <f t="shared" si="22"/>
        <v>1.3500000000000001E-3</v>
      </c>
      <c r="S1189" s="203">
        <v>0</v>
      </c>
      <c r="T1189" s="204">
        <f t="shared" si="23"/>
        <v>0</v>
      </c>
      <c r="U1189" s="36"/>
      <c r="V1189" s="36"/>
      <c r="W1189" s="36"/>
      <c r="X1189" s="36"/>
      <c r="Y1189" s="36"/>
      <c r="Z1189" s="36"/>
      <c r="AA1189" s="36"/>
      <c r="AB1189" s="36"/>
      <c r="AC1189" s="36"/>
      <c r="AD1189" s="36"/>
      <c r="AE1189" s="36"/>
      <c r="AR1189" s="205" t="s">
        <v>302</v>
      </c>
      <c r="AT1189" s="205" t="s">
        <v>195</v>
      </c>
      <c r="AU1189" s="205" t="s">
        <v>81</v>
      </c>
      <c r="AY1189" s="19" t="s">
        <v>193</v>
      </c>
      <c r="BE1189" s="206">
        <f t="shared" si="24"/>
        <v>0</v>
      </c>
      <c r="BF1189" s="206">
        <f t="shared" si="25"/>
        <v>0</v>
      </c>
      <c r="BG1189" s="206">
        <f t="shared" si="26"/>
        <v>0</v>
      </c>
      <c r="BH1189" s="206">
        <f t="shared" si="27"/>
        <v>0</v>
      </c>
      <c r="BI1189" s="206">
        <f t="shared" si="28"/>
        <v>0</v>
      </c>
      <c r="BJ1189" s="19" t="s">
        <v>79</v>
      </c>
      <c r="BK1189" s="206">
        <f t="shared" si="29"/>
        <v>0</v>
      </c>
      <c r="BL1189" s="19" t="s">
        <v>302</v>
      </c>
      <c r="BM1189" s="205" t="s">
        <v>4145</v>
      </c>
    </row>
    <row r="1190" spans="1:65" s="2" customFormat="1" ht="21.75" customHeight="1">
      <c r="A1190" s="36"/>
      <c r="B1190" s="37"/>
      <c r="C1190" s="251" t="s">
        <v>1838</v>
      </c>
      <c r="D1190" s="251" t="s">
        <v>451</v>
      </c>
      <c r="E1190" s="252" t="s">
        <v>4146</v>
      </c>
      <c r="F1190" s="253" t="s">
        <v>4147</v>
      </c>
      <c r="G1190" s="254" t="s">
        <v>402</v>
      </c>
      <c r="H1190" s="255">
        <v>5</v>
      </c>
      <c r="I1190" s="256"/>
      <c r="J1190" s="257">
        <f t="shared" si="20"/>
        <v>0</v>
      </c>
      <c r="K1190" s="253" t="s">
        <v>199</v>
      </c>
      <c r="L1190" s="258"/>
      <c r="M1190" s="259" t="s">
        <v>19</v>
      </c>
      <c r="N1190" s="260" t="s">
        <v>43</v>
      </c>
      <c r="O1190" s="66"/>
      <c r="P1190" s="203">
        <f t="shared" si="21"/>
        <v>0</v>
      </c>
      <c r="Q1190" s="203">
        <v>3.5499999999999997E-2</v>
      </c>
      <c r="R1190" s="203">
        <f t="shared" si="22"/>
        <v>0.17749999999999999</v>
      </c>
      <c r="S1190" s="203">
        <v>0</v>
      </c>
      <c r="T1190" s="204">
        <f t="shared" si="23"/>
        <v>0</v>
      </c>
      <c r="U1190" s="36"/>
      <c r="V1190" s="36"/>
      <c r="W1190" s="36"/>
      <c r="X1190" s="36"/>
      <c r="Y1190" s="36"/>
      <c r="Z1190" s="36"/>
      <c r="AA1190" s="36"/>
      <c r="AB1190" s="36"/>
      <c r="AC1190" s="36"/>
      <c r="AD1190" s="36"/>
      <c r="AE1190" s="36"/>
      <c r="AR1190" s="205" t="s">
        <v>404</v>
      </c>
      <c r="AT1190" s="205" t="s">
        <v>451</v>
      </c>
      <c r="AU1190" s="205" t="s">
        <v>81</v>
      </c>
      <c r="AY1190" s="19" t="s">
        <v>193</v>
      </c>
      <c r="BE1190" s="206">
        <f t="shared" si="24"/>
        <v>0</v>
      </c>
      <c r="BF1190" s="206">
        <f t="shared" si="25"/>
        <v>0</v>
      </c>
      <c r="BG1190" s="206">
        <f t="shared" si="26"/>
        <v>0</v>
      </c>
      <c r="BH1190" s="206">
        <f t="shared" si="27"/>
        <v>0</v>
      </c>
      <c r="BI1190" s="206">
        <f t="shared" si="28"/>
        <v>0</v>
      </c>
      <c r="BJ1190" s="19" t="s">
        <v>79</v>
      </c>
      <c r="BK1190" s="206">
        <f t="shared" si="29"/>
        <v>0</v>
      </c>
      <c r="BL1190" s="19" t="s">
        <v>302</v>
      </c>
      <c r="BM1190" s="205" t="s">
        <v>4148</v>
      </c>
    </row>
    <row r="1191" spans="1:65" s="2" customFormat="1" ht="16.5" customHeight="1">
      <c r="A1191" s="36"/>
      <c r="B1191" s="37"/>
      <c r="C1191" s="251" t="s">
        <v>1844</v>
      </c>
      <c r="D1191" s="251" t="s">
        <v>451</v>
      </c>
      <c r="E1191" s="252" t="s">
        <v>4149</v>
      </c>
      <c r="F1191" s="253" t="s">
        <v>4150</v>
      </c>
      <c r="G1191" s="254" t="s">
        <v>402</v>
      </c>
      <c r="H1191" s="255">
        <v>5</v>
      </c>
      <c r="I1191" s="256"/>
      <c r="J1191" s="257">
        <f t="shared" si="20"/>
        <v>0</v>
      </c>
      <c r="K1191" s="253" t="s">
        <v>199</v>
      </c>
      <c r="L1191" s="258"/>
      <c r="M1191" s="259" t="s">
        <v>19</v>
      </c>
      <c r="N1191" s="260" t="s">
        <v>43</v>
      </c>
      <c r="O1191" s="66"/>
      <c r="P1191" s="203">
        <f t="shared" si="21"/>
        <v>0</v>
      </c>
      <c r="Q1191" s="203">
        <v>5.8999999999999999E-3</v>
      </c>
      <c r="R1191" s="203">
        <f t="shared" si="22"/>
        <v>2.9499999999999998E-2</v>
      </c>
      <c r="S1191" s="203">
        <v>0</v>
      </c>
      <c r="T1191" s="204">
        <f t="shared" si="23"/>
        <v>0</v>
      </c>
      <c r="U1191" s="36"/>
      <c r="V1191" s="36"/>
      <c r="W1191" s="36"/>
      <c r="X1191" s="36"/>
      <c r="Y1191" s="36"/>
      <c r="Z1191" s="36"/>
      <c r="AA1191" s="36"/>
      <c r="AB1191" s="36"/>
      <c r="AC1191" s="36"/>
      <c r="AD1191" s="36"/>
      <c r="AE1191" s="36"/>
      <c r="AR1191" s="205" t="s">
        <v>404</v>
      </c>
      <c r="AT1191" s="205" t="s">
        <v>451</v>
      </c>
      <c r="AU1191" s="205" t="s">
        <v>81</v>
      </c>
      <c r="AY1191" s="19" t="s">
        <v>193</v>
      </c>
      <c r="BE1191" s="206">
        <f t="shared" si="24"/>
        <v>0</v>
      </c>
      <c r="BF1191" s="206">
        <f t="shared" si="25"/>
        <v>0</v>
      </c>
      <c r="BG1191" s="206">
        <f t="shared" si="26"/>
        <v>0</v>
      </c>
      <c r="BH1191" s="206">
        <f t="shared" si="27"/>
        <v>0</v>
      </c>
      <c r="BI1191" s="206">
        <f t="shared" si="28"/>
        <v>0</v>
      </c>
      <c r="BJ1191" s="19" t="s">
        <v>79</v>
      </c>
      <c r="BK1191" s="206">
        <f t="shared" si="29"/>
        <v>0</v>
      </c>
      <c r="BL1191" s="19" t="s">
        <v>302</v>
      </c>
      <c r="BM1191" s="205" t="s">
        <v>4151</v>
      </c>
    </row>
    <row r="1192" spans="1:65" s="2" customFormat="1" ht="16.5" customHeight="1">
      <c r="A1192" s="36"/>
      <c r="B1192" s="37"/>
      <c r="C1192" s="251" t="s">
        <v>1848</v>
      </c>
      <c r="D1192" s="251" t="s">
        <v>451</v>
      </c>
      <c r="E1192" s="252" t="s">
        <v>4152</v>
      </c>
      <c r="F1192" s="253" t="s">
        <v>4153</v>
      </c>
      <c r="G1192" s="254" t="s">
        <v>402</v>
      </c>
      <c r="H1192" s="255">
        <v>5</v>
      </c>
      <c r="I1192" s="256"/>
      <c r="J1192" s="257">
        <f t="shared" si="20"/>
        <v>0</v>
      </c>
      <c r="K1192" s="253" t="s">
        <v>199</v>
      </c>
      <c r="L1192" s="258"/>
      <c r="M1192" s="259" t="s">
        <v>19</v>
      </c>
      <c r="N1192" s="260" t="s">
        <v>43</v>
      </c>
      <c r="O1192" s="66"/>
      <c r="P1192" s="203">
        <f t="shared" si="21"/>
        <v>0</v>
      </c>
      <c r="Q1192" s="203">
        <v>8.1999999999999998E-4</v>
      </c>
      <c r="R1192" s="203">
        <f t="shared" si="22"/>
        <v>4.0999999999999995E-3</v>
      </c>
      <c r="S1192" s="203">
        <v>0</v>
      </c>
      <c r="T1192" s="204">
        <f t="shared" si="23"/>
        <v>0</v>
      </c>
      <c r="U1192" s="36"/>
      <c r="V1192" s="36"/>
      <c r="W1192" s="36"/>
      <c r="X1192" s="36"/>
      <c r="Y1192" s="36"/>
      <c r="Z1192" s="36"/>
      <c r="AA1192" s="36"/>
      <c r="AB1192" s="36"/>
      <c r="AC1192" s="36"/>
      <c r="AD1192" s="36"/>
      <c r="AE1192" s="36"/>
      <c r="AR1192" s="205" t="s">
        <v>404</v>
      </c>
      <c r="AT1192" s="205" t="s">
        <v>451</v>
      </c>
      <c r="AU1192" s="205" t="s">
        <v>81</v>
      </c>
      <c r="AY1192" s="19" t="s">
        <v>193</v>
      </c>
      <c r="BE1192" s="206">
        <f t="shared" si="24"/>
        <v>0</v>
      </c>
      <c r="BF1192" s="206">
        <f t="shared" si="25"/>
        <v>0</v>
      </c>
      <c r="BG1192" s="206">
        <f t="shared" si="26"/>
        <v>0</v>
      </c>
      <c r="BH1192" s="206">
        <f t="shared" si="27"/>
        <v>0</v>
      </c>
      <c r="BI1192" s="206">
        <f t="shared" si="28"/>
        <v>0</v>
      </c>
      <c r="BJ1192" s="19" t="s">
        <v>79</v>
      </c>
      <c r="BK1192" s="206">
        <f t="shared" si="29"/>
        <v>0</v>
      </c>
      <c r="BL1192" s="19" t="s">
        <v>302</v>
      </c>
      <c r="BM1192" s="205" t="s">
        <v>4154</v>
      </c>
    </row>
    <row r="1193" spans="1:65" s="2" customFormat="1" ht="16.5" customHeight="1">
      <c r="A1193" s="36"/>
      <c r="B1193" s="37"/>
      <c r="C1193" s="251" t="s">
        <v>1852</v>
      </c>
      <c r="D1193" s="251" t="s">
        <v>451</v>
      </c>
      <c r="E1193" s="252" t="s">
        <v>4155</v>
      </c>
      <c r="F1193" s="253" t="s">
        <v>4156</v>
      </c>
      <c r="G1193" s="254" t="s">
        <v>1816</v>
      </c>
      <c r="H1193" s="255">
        <v>5</v>
      </c>
      <c r="I1193" s="256"/>
      <c r="J1193" s="257">
        <f t="shared" si="20"/>
        <v>0</v>
      </c>
      <c r="K1193" s="253" t="s">
        <v>199</v>
      </c>
      <c r="L1193" s="258"/>
      <c r="M1193" s="259" t="s">
        <v>19</v>
      </c>
      <c r="N1193" s="260" t="s">
        <v>43</v>
      </c>
      <c r="O1193" s="66"/>
      <c r="P1193" s="203">
        <f t="shared" si="21"/>
        <v>0</v>
      </c>
      <c r="Q1193" s="203">
        <v>3.3E-3</v>
      </c>
      <c r="R1193" s="203">
        <f t="shared" si="22"/>
        <v>1.6500000000000001E-2</v>
      </c>
      <c r="S1193" s="203">
        <v>0</v>
      </c>
      <c r="T1193" s="204">
        <f t="shared" si="23"/>
        <v>0</v>
      </c>
      <c r="U1193" s="36"/>
      <c r="V1193" s="36"/>
      <c r="W1193" s="36"/>
      <c r="X1193" s="36"/>
      <c r="Y1193" s="36"/>
      <c r="Z1193" s="36"/>
      <c r="AA1193" s="36"/>
      <c r="AB1193" s="36"/>
      <c r="AC1193" s="36"/>
      <c r="AD1193" s="36"/>
      <c r="AE1193" s="36"/>
      <c r="AR1193" s="205" t="s">
        <v>404</v>
      </c>
      <c r="AT1193" s="205" t="s">
        <v>451</v>
      </c>
      <c r="AU1193" s="205" t="s">
        <v>81</v>
      </c>
      <c r="AY1193" s="19" t="s">
        <v>193</v>
      </c>
      <c r="BE1193" s="206">
        <f t="shared" si="24"/>
        <v>0</v>
      </c>
      <c r="BF1193" s="206">
        <f t="shared" si="25"/>
        <v>0</v>
      </c>
      <c r="BG1193" s="206">
        <f t="shared" si="26"/>
        <v>0</v>
      </c>
      <c r="BH1193" s="206">
        <f t="shared" si="27"/>
        <v>0</v>
      </c>
      <c r="BI1193" s="206">
        <f t="shared" si="28"/>
        <v>0</v>
      </c>
      <c r="BJ1193" s="19" t="s">
        <v>79</v>
      </c>
      <c r="BK1193" s="206">
        <f t="shared" si="29"/>
        <v>0</v>
      </c>
      <c r="BL1193" s="19" t="s">
        <v>302</v>
      </c>
      <c r="BM1193" s="205" t="s">
        <v>4157</v>
      </c>
    </row>
    <row r="1194" spans="1:65" s="2" customFormat="1" ht="16.5" customHeight="1">
      <c r="A1194" s="36"/>
      <c r="B1194" s="37"/>
      <c r="C1194" s="251" t="s">
        <v>1861</v>
      </c>
      <c r="D1194" s="251" t="s">
        <v>451</v>
      </c>
      <c r="E1194" s="252" t="s">
        <v>4158</v>
      </c>
      <c r="F1194" s="253" t="s">
        <v>4159</v>
      </c>
      <c r="G1194" s="254" t="s">
        <v>402</v>
      </c>
      <c r="H1194" s="255">
        <v>5</v>
      </c>
      <c r="I1194" s="256"/>
      <c r="J1194" s="257">
        <f t="shared" si="20"/>
        <v>0</v>
      </c>
      <c r="K1194" s="253" t="s">
        <v>199</v>
      </c>
      <c r="L1194" s="258"/>
      <c r="M1194" s="259" t="s">
        <v>19</v>
      </c>
      <c r="N1194" s="260" t="s">
        <v>43</v>
      </c>
      <c r="O1194" s="66"/>
      <c r="P1194" s="203">
        <f t="shared" si="21"/>
        <v>0</v>
      </c>
      <c r="Q1194" s="203">
        <v>1.3799999999999999E-3</v>
      </c>
      <c r="R1194" s="203">
        <f t="shared" si="22"/>
        <v>6.8999999999999999E-3</v>
      </c>
      <c r="S1194" s="203">
        <v>0</v>
      </c>
      <c r="T1194" s="204">
        <f t="shared" si="23"/>
        <v>0</v>
      </c>
      <c r="U1194" s="36"/>
      <c r="V1194" s="36"/>
      <c r="W1194" s="36"/>
      <c r="X1194" s="36"/>
      <c r="Y1194" s="36"/>
      <c r="Z1194" s="36"/>
      <c r="AA1194" s="36"/>
      <c r="AB1194" s="36"/>
      <c r="AC1194" s="36"/>
      <c r="AD1194" s="36"/>
      <c r="AE1194" s="36"/>
      <c r="AR1194" s="205" t="s">
        <v>404</v>
      </c>
      <c r="AT1194" s="205" t="s">
        <v>451</v>
      </c>
      <c r="AU1194" s="205" t="s">
        <v>81</v>
      </c>
      <c r="AY1194" s="19" t="s">
        <v>193</v>
      </c>
      <c r="BE1194" s="206">
        <f t="shared" si="24"/>
        <v>0</v>
      </c>
      <c r="BF1194" s="206">
        <f t="shared" si="25"/>
        <v>0</v>
      </c>
      <c r="BG1194" s="206">
        <f t="shared" si="26"/>
        <v>0</v>
      </c>
      <c r="BH1194" s="206">
        <f t="shared" si="27"/>
        <v>0</v>
      </c>
      <c r="BI1194" s="206">
        <f t="shared" si="28"/>
        <v>0</v>
      </c>
      <c r="BJ1194" s="19" t="s">
        <v>79</v>
      </c>
      <c r="BK1194" s="206">
        <f t="shared" si="29"/>
        <v>0</v>
      </c>
      <c r="BL1194" s="19" t="s">
        <v>302</v>
      </c>
      <c r="BM1194" s="205" t="s">
        <v>4160</v>
      </c>
    </row>
    <row r="1195" spans="1:65" s="2" customFormat="1" ht="16.5" customHeight="1">
      <c r="A1195" s="36"/>
      <c r="B1195" s="37"/>
      <c r="C1195" s="251" t="s">
        <v>1865</v>
      </c>
      <c r="D1195" s="251" t="s">
        <v>451</v>
      </c>
      <c r="E1195" s="252" t="s">
        <v>4140</v>
      </c>
      <c r="F1195" s="253" t="s">
        <v>4141</v>
      </c>
      <c r="G1195" s="254" t="s">
        <v>402</v>
      </c>
      <c r="H1195" s="255">
        <v>3</v>
      </c>
      <c r="I1195" s="256"/>
      <c r="J1195" s="257">
        <f t="shared" si="20"/>
        <v>0</v>
      </c>
      <c r="K1195" s="253" t="s">
        <v>199</v>
      </c>
      <c r="L1195" s="258"/>
      <c r="M1195" s="259" t="s">
        <v>19</v>
      </c>
      <c r="N1195" s="260" t="s">
        <v>43</v>
      </c>
      <c r="O1195" s="66"/>
      <c r="P1195" s="203">
        <f t="shared" si="21"/>
        <v>0</v>
      </c>
      <c r="Q1195" s="203">
        <v>5.1999999999999995E-4</v>
      </c>
      <c r="R1195" s="203">
        <f t="shared" si="22"/>
        <v>1.5599999999999998E-3</v>
      </c>
      <c r="S1195" s="203">
        <v>0</v>
      </c>
      <c r="T1195" s="204">
        <f t="shared" si="23"/>
        <v>0</v>
      </c>
      <c r="U1195" s="36"/>
      <c r="V1195" s="36"/>
      <c r="W1195" s="36"/>
      <c r="X1195" s="36"/>
      <c r="Y1195" s="36"/>
      <c r="Z1195" s="36"/>
      <c r="AA1195" s="36"/>
      <c r="AB1195" s="36"/>
      <c r="AC1195" s="36"/>
      <c r="AD1195" s="36"/>
      <c r="AE1195" s="36"/>
      <c r="AR1195" s="205" t="s">
        <v>404</v>
      </c>
      <c r="AT1195" s="205" t="s">
        <v>451</v>
      </c>
      <c r="AU1195" s="205" t="s">
        <v>81</v>
      </c>
      <c r="AY1195" s="19" t="s">
        <v>193</v>
      </c>
      <c r="BE1195" s="206">
        <f t="shared" si="24"/>
        <v>0</v>
      </c>
      <c r="BF1195" s="206">
        <f t="shared" si="25"/>
        <v>0</v>
      </c>
      <c r="BG1195" s="206">
        <f t="shared" si="26"/>
        <v>0</v>
      </c>
      <c r="BH1195" s="206">
        <f t="shared" si="27"/>
        <v>0</v>
      </c>
      <c r="BI1195" s="206">
        <f t="shared" si="28"/>
        <v>0</v>
      </c>
      <c r="BJ1195" s="19" t="s">
        <v>79</v>
      </c>
      <c r="BK1195" s="206">
        <f t="shared" si="29"/>
        <v>0</v>
      </c>
      <c r="BL1195" s="19" t="s">
        <v>302</v>
      </c>
      <c r="BM1195" s="205" t="s">
        <v>4161</v>
      </c>
    </row>
    <row r="1196" spans="1:65" s="2" customFormat="1" ht="21.75" customHeight="1">
      <c r="A1196" s="36"/>
      <c r="B1196" s="37"/>
      <c r="C1196" s="194" t="s">
        <v>1869</v>
      </c>
      <c r="D1196" s="194" t="s">
        <v>195</v>
      </c>
      <c r="E1196" s="195" t="s">
        <v>2021</v>
      </c>
      <c r="F1196" s="196" t="s">
        <v>2022</v>
      </c>
      <c r="G1196" s="197" t="s">
        <v>402</v>
      </c>
      <c r="H1196" s="198">
        <v>4</v>
      </c>
      <c r="I1196" s="199"/>
      <c r="J1196" s="200">
        <f t="shared" si="20"/>
        <v>0</v>
      </c>
      <c r="K1196" s="196" t="s">
        <v>199</v>
      </c>
      <c r="L1196" s="41"/>
      <c r="M1196" s="201" t="s">
        <v>19</v>
      </c>
      <c r="N1196" s="202" t="s">
        <v>43</v>
      </c>
      <c r="O1196" s="66"/>
      <c r="P1196" s="203">
        <f t="shared" si="21"/>
        <v>0</v>
      </c>
      <c r="Q1196" s="203">
        <v>2.7E-4</v>
      </c>
      <c r="R1196" s="203">
        <f t="shared" si="22"/>
        <v>1.08E-3</v>
      </c>
      <c r="S1196" s="203">
        <v>0</v>
      </c>
      <c r="T1196" s="204">
        <f t="shared" si="23"/>
        <v>0</v>
      </c>
      <c r="U1196" s="36"/>
      <c r="V1196" s="36"/>
      <c r="W1196" s="36"/>
      <c r="X1196" s="36"/>
      <c r="Y1196" s="36"/>
      <c r="Z1196" s="36"/>
      <c r="AA1196" s="36"/>
      <c r="AB1196" s="36"/>
      <c r="AC1196" s="36"/>
      <c r="AD1196" s="36"/>
      <c r="AE1196" s="36"/>
      <c r="AR1196" s="205" t="s">
        <v>302</v>
      </c>
      <c r="AT1196" s="205" t="s">
        <v>195</v>
      </c>
      <c r="AU1196" s="205" t="s">
        <v>81</v>
      </c>
      <c r="AY1196" s="19" t="s">
        <v>193</v>
      </c>
      <c r="BE1196" s="206">
        <f t="shared" si="24"/>
        <v>0</v>
      </c>
      <c r="BF1196" s="206">
        <f t="shared" si="25"/>
        <v>0</v>
      </c>
      <c r="BG1196" s="206">
        <f t="shared" si="26"/>
        <v>0</v>
      </c>
      <c r="BH1196" s="206">
        <f t="shared" si="27"/>
        <v>0</v>
      </c>
      <c r="BI1196" s="206">
        <f t="shared" si="28"/>
        <v>0</v>
      </c>
      <c r="BJ1196" s="19" t="s">
        <v>79</v>
      </c>
      <c r="BK1196" s="206">
        <f t="shared" si="29"/>
        <v>0</v>
      </c>
      <c r="BL1196" s="19" t="s">
        <v>302</v>
      </c>
      <c r="BM1196" s="205" t="s">
        <v>2023</v>
      </c>
    </row>
    <row r="1197" spans="1:65" s="2" customFormat="1" ht="16.5" customHeight="1">
      <c r="A1197" s="36"/>
      <c r="B1197" s="37"/>
      <c r="C1197" s="251" t="s">
        <v>1873</v>
      </c>
      <c r="D1197" s="251" t="s">
        <v>451</v>
      </c>
      <c r="E1197" s="252" t="s">
        <v>2025</v>
      </c>
      <c r="F1197" s="253" t="s">
        <v>2026</v>
      </c>
      <c r="G1197" s="254" t="s">
        <v>402</v>
      </c>
      <c r="H1197" s="255">
        <v>4</v>
      </c>
      <c r="I1197" s="256"/>
      <c r="J1197" s="257">
        <f t="shared" si="20"/>
        <v>0</v>
      </c>
      <c r="K1197" s="253" t="s">
        <v>199</v>
      </c>
      <c r="L1197" s="258"/>
      <c r="M1197" s="259" t="s">
        <v>19</v>
      </c>
      <c r="N1197" s="260" t="s">
        <v>43</v>
      </c>
      <c r="O1197" s="66"/>
      <c r="P1197" s="203">
        <f t="shared" si="21"/>
        <v>0</v>
      </c>
      <c r="Q1197" s="203">
        <v>4.9000000000000002E-2</v>
      </c>
      <c r="R1197" s="203">
        <f t="shared" si="22"/>
        <v>0.19600000000000001</v>
      </c>
      <c r="S1197" s="203">
        <v>0</v>
      </c>
      <c r="T1197" s="204">
        <f t="shared" si="23"/>
        <v>0</v>
      </c>
      <c r="U1197" s="36"/>
      <c r="V1197" s="36"/>
      <c r="W1197" s="36"/>
      <c r="X1197" s="36"/>
      <c r="Y1197" s="36"/>
      <c r="Z1197" s="36"/>
      <c r="AA1197" s="36"/>
      <c r="AB1197" s="36"/>
      <c r="AC1197" s="36"/>
      <c r="AD1197" s="36"/>
      <c r="AE1197" s="36"/>
      <c r="AR1197" s="205" t="s">
        <v>404</v>
      </c>
      <c r="AT1197" s="205" t="s">
        <v>451</v>
      </c>
      <c r="AU1197" s="205" t="s">
        <v>81</v>
      </c>
      <c r="AY1197" s="19" t="s">
        <v>193</v>
      </c>
      <c r="BE1197" s="206">
        <f t="shared" si="24"/>
        <v>0</v>
      </c>
      <c r="BF1197" s="206">
        <f t="shared" si="25"/>
        <v>0</v>
      </c>
      <c r="BG1197" s="206">
        <f t="shared" si="26"/>
        <v>0</v>
      </c>
      <c r="BH1197" s="206">
        <f t="shared" si="27"/>
        <v>0</v>
      </c>
      <c r="BI1197" s="206">
        <f t="shared" si="28"/>
        <v>0</v>
      </c>
      <c r="BJ1197" s="19" t="s">
        <v>79</v>
      </c>
      <c r="BK1197" s="206">
        <f t="shared" si="29"/>
        <v>0</v>
      </c>
      <c r="BL1197" s="19" t="s">
        <v>302</v>
      </c>
      <c r="BM1197" s="205" t="s">
        <v>2027</v>
      </c>
    </row>
    <row r="1198" spans="1:65" s="2" customFormat="1" ht="16.5" customHeight="1">
      <c r="A1198" s="36"/>
      <c r="B1198" s="37"/>
      <c r="C1198" s="251" t="s">
        <v>1877</v>
      </c>
      <c r="D1198" s="251" t="s">
        <v>451</v>
      </c>
      <c r="E1198" s="252" t="s">
        <v>2029</v>
      </c>
      <c r="F1198" s="253" t="s">
        <v>2030</v>
      </c>
      <c r="G1198" s="254" t="s">
        <v>402</v>
      </c>
      <c r="H1198" s="255">
        <v>4</v>
      </c>
      <c r="I1198" s="256"/>
      <c r="J1198" s="257">
        <f t="shared" si="20"/>
        <v>0</v>
      </c>
      <c r="K1198" s="253" t="s">
        <v>199</v>
      </c>
      <c r="L1198" s="258"/>
      <c r="M1198" s="259" t="s">
        <v>19</v>
      </c>
      <c r="N1198" s="260" t="s">
        <v>43</v>
      </c>
      <c r="O1198" s="66"/>
      <c r="P1198" s="203">
        <f t="shared" si="21"/>
        <v>0</v>
      </c>
      <c r="Q1198" s="203">
        <v>5.7999999999999996E-3</v>
      </c>
      <c r="R1198" s="203">
        <f t="shared" si="22"/>
        <v>2.3199999999999998E-2</v>
      </c>
      <c r="S1198" s="203">
        <v>0</v>
      </c>
      <c r="T1198" s="204">
        <f t="shared" si="23"/>
        <v>0</v>
      </c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R1198" s="205" t="s">
        <v>404</v>
      </c>
      <c r="AT1198" s="205" t="s">
        <v>451</v>
      </c>
      <c r="AU1198" s="205" t="s">
        <v>81</v>
      </c>
      <c r="AY1198" s="19" t="s">
        <v>193</v>
      </c>
      <c r="BE1198" s="206">
        <f t="shared" si="24"/>
        <v>0</v>
      </c>
      <c r="BF1198" s="206">
        <f t="shared" si="25"/>
        <v>0</v>
      </c>
      <c r="BG1198" s="206">
        <f t="shared" si="26"/>
        <v>0</v>
      </c>
      <c r="BH1198" s="206">
        <f t="shared" si="27"/>
        <v>0</v>
      </c>
      <c r="BI1198" s="206">
        <f t="shared" si="28"/>
        <v>0</v>
      </c>
      <c r="BJ1198" s="19" t="s">
        <v>79</v>
      </c>
      <c r="BK1198" s="206">
        <f t="shared" si="29"/>
        <v>0</v>
      </c>
      <c r="BL1198" s="19" t="s">
        <v>302</v>
      </c>
      <c r="BM1198" s="205" t="s">
        <v>2031</v>
      </c>
    </row>
    <row r="1199" spans="1:65" s="2" customFormat="1" ht="16.5" customHeight="1">
      <c r="A1199" s="36"/>
      <c r="B1199" s="37"/>
      <c r="C1199" s="251" t="s">
        <v>1881</v>
      </c>
      <c r="D1199" s="251" t="s">
        <v>451</v>
      </c>
      <c r="E1199" s="252" t="s">
        <v>2033</v>
      </c>
      <c r="F1199" s="253" t="s">
        <v>2034</v>
      </c>
      <c r="G1199" s="254" t="s">
        <v>1816</v>
      </c>
      <c r="H1199" s="255">
        <v>4</v>
      </c>
      <c r="I1199" s="256"/>
      <c r="J1199" s="257">
        <f t="shared" si="20"/>
        <v>0</v>
      </c>
      <c r="K1199" s="253" t="s">
        <v>199</v>
      </c>
      <c r="L1199" s="258"/>
      <c r="M1199" s="259" t="s">
        <v>19</v>
      </c>
      <c r="N1199" s="260" t="s">
        <v>43</v>
      </c>
      <c r="O1199" s="66"/>
      <c r="P1199" s="203">
        <f t="shared" si="21"/>
        <v>0</v>
      </c>
      <c r="Q1199" s="203">
        <v>4.0000000000000001E-3</v>
      </c>
      <c r="R1199" s="203">
        <f t="shared" si="22"/>
        <v>1.6E-2</v>
      </c>
      <c r="S1199" s="203">
        <v>0</v>
      </c>
      <c r="T1199" s="204">
        <f t="shared" si="23"/>
        <v>0</v>
      </c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R1199" s="205" t="s">
        <v>404</v>
      </c>
      <c r="AT1199" s="205" t="s">
        <v>451</v>
      </c>
      <c r="AU1199" s="205" t="s">
        <v>81</v>
      </c>
      <c r="AY1199" s="19" t="s">
        <v>193</v>
      </c>
      <c r="BE1199" s="206">
        <f t="shared" si="24"/>
        <v>0</v>
      </c>
      <c r="BF1199" s="206">
        <f t="shared" si="25"/>
        <v>0</v>
      </c>
      <c r="BG1199" s="206">
        <f t="shared" si="26"/>
        <v>0</v>
      </c>
      <c r="BH1199" s="206">
        <f t="shared" si="27"/>
        <v>0</v>
      </c>
      <c r="BI1199" s="206">
        <f t="shared" si="28"/>
        <v>0</v>
      </c>
      <c r="BJ1199" s="19" t="s">
        <v>79</v>
      </c>
      <c r="BK1199" s="206">
        <f t="shared" si="29"/>
        <v>0</v>
      </c>
      <c r="BL1199" s="19" t="s">
        <v>302</v>
      </c>
      <c r="BM1199" s="205" t="s">
        <v>2035</v>
      </c>
    </row>
    <row r="1200" spans="1:65" s="2" customFormat="1" ht="16.5" customHeight="1">
      <c r="A1200" s="36"/>
      <c r="B1200" s="37"/>
      <c r="C1200" s="251" t="s">
        <v>1886</v>
      </c>
      <c r="D1200" s="251" t="s">
        <v>451</v>
      </c>
      <c r="E1200" s="252" t="s">
        <v>2037</v>
      </c>
      <c r="F1200" s="253" t="s">
        <v>2038</v>
      </c>
      <c r="G1200" s="254" t="s">
        <v>402</v>
      </c>
      <c r="H1200" s="255">
        <v>4</v>
      </c>
      <c r="I1200" s="256"/>
      <c r="J1200" s="257">
        <f t="shared" si="20"/>
        <v>0</v>
      </c>
      <c r="K1200" s="253" t="s">
        <v>199</v>
      </c>
      <c r="L1200" s="258"/>
      <c r="M1200" s="259" t="s">
        <v>19</v>
      </c>
      <c r="N1200" s="260" t="s">
        <v>43</v>
      </c>
      <c r="O1200" s="66"/>
      <c r="P1200" s="203">
        <f t="shared" si="21"/>
        <v>0</v>
      </c>
      <c r="Q1200" s="203">
        <v>9.1E-4</v>
      </c>
      <c r="R1200" s="203">
        <f t="shared" si="22"/>
        <v>3.64E-3</v>
      </c>
      <c r="S1200" s="203">
        <v>0</v>
      </c>
      <c r="T1200" s="204">
        <f t="shared" si="23"/>
        <v>0</v>
      </c>
      <c r="U1200" s="36"/>
      <c r="V1200" s="36"/>
      <c r="W1200" s="36"/>
      <c r="X1200" s="36"/>
      <c r="Y1200" s="36"/>
      <c r="Z1200" s="36"/>
      <c r="AA1200" s="36"/>
      <c r="AB1200" s="36"/>
      <c r="AC1200" s="36"/>
      <c r="AD1200" s="36"/>
      <c r="AE1200" s="36"/>
      <c r="AR1200" s="205" t="s">
        <v>404</v>
      </c>
      <c r="AT1200" s="205" t="s">
        <v>451</v>
      </c>
      <c r="AU1200" s="205" t="s">
        <v>81</v>
      </c>
      <c r="AY1200" s="19" t="s">
        <v>193</v>
      </c>
      <c r="BE1200" s="206">
        <f t="shared" si="24"/>
        <v>0</v>
      </c>
      <c r="BF1200" s="206">
        <f t="shared" si="25"/>
        <v>0</v>
      </c>
      <c r="BG1200" s="206">
        <f t="shared" si="26"/>
        <v>0</v>
      </c>
      <c r="BH1200" s="206">
        <f t="shared" si="27"/>
        <v>0</v>
      </c>
      <c r="BI1200" s="206">
        <f t="shared" si="28"/>
        <v>0</v>
      </c>
      <c r="BJ1200" s="19" t="s">
        <v>79</v>
      </c>
      <c r="BK1200" s="206">
        <f t="shared" si="29"/>
        <v>0</v>
      </c>
      <c r="BL1200" s="19" t="s">
        <v>302</v>
      </c>
      <c r="BM1200" s="205" t="s">
        <v>2039</v>
      </c>
    </row>
    <row r="1201" spans="1:65" s="2" customFormat="1" ht="16.5" customHeight="1">
      <c r="A1201" s="36"/>
      <c r="B1201" s="37"/>
      <c r="C1201" s="251" t="s">
        <v>1890</v>
      </c>
      <c r="D1201" s="251" t="s">
        <v>451</v>
      </c>
      <c r="E1201" s="252" t="s">
        <v>2041</v>
      </c>
      <c r="F1201" s="253" t="s">
        <v>2042</v>
      </c>
      <c r="G1201" s="254" t="s">
        <v>402</v>
      </c>
      <c r="H1201" s="255">
        <v>4</v>
      </c>
      <c r="I1201" s="256"/>
      <c r="J1201" s="257">
        <f t="shared" si="20"/>
        <v>0</v>
      </c>
      <c r="K1201" s="253" t="s">
        <v>199</v>
      </c>
      <c r="L1201" s="258"/>
      <c r="M1201" s="259" t="s">
        <v>19</v>
      </c>
      <c r="N1201" s="260" t="s">
        <v>43</v>
      </c>
      <c r="O1201" s="66"/>
      <c r="P1201" s="203">
        <f t="shared" si="21"/>
        <v>0</v>
      </c>
      <c r="Q1201" s="203">
        <v>1.7099999999999999E-3</v>
      </c>
      <c r="R1201" s="203">
        <f t="shared" si="22"/>
        <v>6.8399999999999997E-3</v>
      </c>
      <c r="S1201" s="203">
        <v>0</v>
      </c>
      <c r="T1201" s="204">
        <f t="shared" si="23"/>
        <v>0</v>
      </c>
      <c r="U1201" s="36"/>
      <c r="V1201" s="36"/>
      <c r="W1201" s="36"/>
      <c r="X1201" s="36"/>
      <c r="Y1201" s="36"/>
      <c r="Z1201" s="36"/>
      <c r="AA1201" s="36"/>
      <c r="AB1201" s="36"/>
      <c r="AC1201" s="36"/>
      <c r="AD1201" s="36"/>
      <c r="AE1201" s="36"/>
      <c r="AR1201" s="205" t="s">
        <v>404</v>
      </c>
      <c r="AT1201" s="205" t="s">
        <v>451</v>
      </c>
      <c r="AU1201" s="205" t="s">
        <v>81</v>
      </c>
      <c r="AY1201" s="19" t="s">
        <v>193</v>
      </c>
      <c r="BE1201" s="206">
        <f t="shared" si="24"/>
        <v>0</v>
      </c>
      <c r="BF1201" s="206">
        <f t="shared" si="25"/>
        <v>0</v>
      </c>
      <c r="BG1201" s="206">
        <f t="shared" si="26"/>
        <v>0</v>
      </c>
      <c r="BH1201" s="206">
        <f t="shared" si="27"/>
        <v>0</v>
      </c>
      <c r="BI1201" s="206">
        <f t="shared" si="28"/>
        <v>0</v>
      </c>
      <c r="BJ1201" s="19" t="s">
        <v>79</v>
      </c>
      <c r="BK1201" s="206">
        <f t="shared" si="29"/>
        <v>0</v>
      </c>
      <c r="BL1201" s="19" t="s">
        <v>302</v>
      </c>
      <c r="BM1201" s="205" t="s">
        <v>2043</v>
      </c>
    </row>
    <row r="1202" spans="1:65" s="2" customFormat="1" ht="16.5" customHeight="1">
      <c r="A1202" s="36"/>
      <c r="B1202" s="37"/>
      <c r="C1202" s="251" t="s">
        <v>1895</v>
      </c>
      <c r="D1202" s="251" t="s">
        <v>451</v>
      </c>
      <c r="E1202" s="252" t="s">
        <v>2045</v>
      </c>
      <c r="F1202" s="253" t="s">
        <v>2046</v>
      </c>
      <c r="G1202" s="254" t="s">
        <v>402</v>
      </c>
      <c r="H1202" s="255">
        <v>4</v>
      </c>
      <c r="I1202" s="256"/>
      <c r="J1202" s="257">
        <f t="shared" si="20"/>
        <v>0</v>
      </c>
      <c r="K1202" s="253" t="s">
        <v>199</v>
      </c>
      <c r="L1202" s="258"/>
      <c r="M1202" s="259" t="s">
        <v>19</v>
      </c>
      <c r="N1202" s="260" t="s">
        <v>43</v>
      </c>
      <c r="O1202" s="66"/>
      <c r="P1202" s="203">
        <f t="shared" si="21"/>
        <v>0</v>
      </c>
      <c r="Q1202" s="203">
        <v>7.3999999999999999E-4</v>
      </c>
      <c r="R1202" s="203">
        <f t="shared" si="22"/>
        <v>2.96E-3</v>
      </c>
      <c r="S1202" s="203">
        <v>0</v>
      </c>
      <c r="T1202" s="204">
        <f t="shared" si="23"/>
        <v>0</v>
      </c>
      <c r="U1202" s="36"/>
      <c r="V1202" s="36"/>
      <c r="W1202" s="36"/>
      <c r="X1202" s="36"/>
      <c r="Y1202" s="36"/>
      <c r="Z1202" s="36"/>
      <c r="AA1202" s="36"/>
      <c r="AB1202" s="36"/>
      <c r="AC1202" s="36"/>
      <c r="AD1202" s="36"/>
      <c r="AE1202" s="36"/>
      <c r="AR1202" s="205" t="s">
        <v>404</v>
      </c>
      <c r="AT1202" s="205" t="s">
        <v>451</v>
      </c>
      <c r="AU1202" s="205" t="s">
        <v>81</v>
      </c>
      <c r="AY1202" s="19" t="s">
        <v>193</v>
      </c>
      <c r="BE1202" s="206">
        <f t="shared" si="24"/>
        <v>0</v>
      </c>
      <c r="BF1202" s="206">
        <f t="shared" si="25"/>
        <v>0</v>
      </c>
      <c r="BG1202" s="206">
        <f t="shared" si="26"/>
        <v>0</v>
      </c>
      <c r="BH1202" s="206">
        <f t="shared" si="27"/>
        <v>0</v>
      </c>
      <c r="BI1202" s="206">
        <f t="shared" si="28"/>
        <v>0</v>
      </c>
      <c r="BJ1202" s="19" t="s">
        <v>79</v>
      </c>
      <c r="BK1202" s="206">
        <f t="shared" si="29"/>
        <v>0</v>
      </c>
      <c r="BL1202" s="19" t="s">
        <v>302</v>
      </c>
      <c r="BM1202" s="205" t="s">
        <v>2047</v>
      </c>
    </row>
    <row r="1203" spans="1:65" s="2" customFormat="1" ht="16.5" customHeight="1">
      <c r="A1203" s="36"/>
      <c r="B1203" s="37"/>
      <c r="C1203" s="251" t="s">
        <v>1899</v>
      </c>
      <c r="D1203" s="251" t="s">
        <v>451</v>
      </c>
      <c r="E1203" s="252" t="s">
        <v>2049</v>
      </c>
      <c r="F1203" s="253" t="s">
        <v>2050</v>
      </c>
      <c r="G1203" s="254" t="s">
        <v>402</v>
      </c>
      <c r="H1203" s="255">
        <v>2</v>
      </c>
      <c r="I1203" s="256"/>
      <c r="J1203" s="257">
        <f t="shared" si="20"/>
        <v>0</v>
      </c>
      <c r="K1203" s="253" t="s">
        <v>199</v>
      </c>
      <c r="L1203" s="258"/>
      <c r="M1203" s="259" t="s">
        <v>19</v>
      </c>
      <c r="N1203" s="260" t="s">
        <v>43</v>
      </c>
      <c r="O1203" s="66"/>
      <c r="P1203" s="203">
        <f t="shared" si="21"/>
        <v>0</v>
      </c>
      <c r="Q1203" s="203">
        <v>2.1000000000000001E-4</v>
      </c>
      <c r="R1203" s="203">
        <f t="shared" si="22"/>
        <v>4.2000000000000002E-4</v>
      </c>
      <c r="S1203" s="203">
        <v>0</v>
      </c>
      <c r="T1203" s="204">
        <f t="shared" si="23"/>
        <v>0</v>
      </c>
      <c r="U1203" s="36"/>
      <c r="V1203" s="36"/>
      <c r="W1203" s="36"/>
      <c r="X1203" s="36"/>
      <c r="Y1203" s="36"/>
      <c r="Z1203" s="36"/>
      <c r="AA1203" s="36"/>
      <c r="AB1203" s="36"/>
      <c r="AC1203" s="36"/>
      <c r="AD1203" s="36"/>
      <c r="AE1203" s="36"/>
      <c r="AR1203" s="205" t="s">
        <v>404</v>
      </c>
      <c r="AT1203" s="205" t="s">
        <v>451</v>
      </c>
      <c r="AU1203" s="205" t="s">
        <v>81</v>
      </c>
      <c r="AY1203" s="19" t="s">
        <v>193</v>
      </c>
      <c r="BE1203" s="206">
        <f t="shared" si="24"/>
        <v>0</v>
      </c>
      <c r="BF1203" s="206">
        <f t="shared" si="25"/>
        <v>0</v>
      </c>
      <c r="BG1203" s="206">
        <f t="shared" si="26"/>
        <v>0</v>
      </c>
      <c r="BH1203" s="206">
        <f t="shared" si="27"/>
        <v>0</v>
      </c>
      <c r="BI1203" s="206">
        <f t="shared" si="28"/>
        <v>0</v>
      </c>
      <c r="BJ1203" s="19" t="s">
        <v>79</v>
      </c>
      <c r="BK1203" s="206">
        <f t="shared" si="29"/>
        <v>0</v>
      </c>
      <c r="BL1203" s="19" t="s">
        <v>302</v>
      </c>
      <c r="BM1203" s="205" t="s">
        <v>2051</v>
      </c>
    </row>
    <row r="1204" spans="1:65" s="2" customFormat="1" ht="21.75" customHeight="1">
      <c r="A1204" s="36"/>
      <c r="B1204" s="37"/>
      <c r="C1204" s="194" t="s">
        <v>1904</v>
      </c>
      <c r="D1204" s="194" t="s">
        <v>195</v>
      </c>
      <c r="E1204" s="195" t="s">
        <v>2053</v>
      </c>
      <c r="F1204" s="196" t="s">
        <v>2054</v>
      </c>
      <c r="G1204" s="197" t="s">
        <v>266</v>
      </c>
      <c r="H1204" s="198">
        <v>0.52600000000000002</v>
      </c>
      <c r="I1204" s="199"/>
      <c r="J1204" s="200">
        <f t="shared" si="20"/>
        <v>0</v>
      </c>
      <c r="K1204" s="196" t="s">
        <v>199</v>
      </c>
      <c r="L1204" s="41"/>
      <c r="M1204" s="201" t="s">
        <v>19</v>
      </c>
      <c r="N1204" s="202" t="s">
        <v>43</v>
      </c>
      <c r="O1204" s="66"/>
      <c r="P1204" s="203">
        <f t="shared" si="21"/>
        <v>0</v>
      </c>
      <c r="Q1204" s="203">
        <v>0</v>
      </c>
      <c r="R1204" s="203">
        <f t="shared" si="22"/>
        <v>0</v>
      </c>
      <c r="S1204" s="203">
        <v>0</v>
      </c>
      <c r="T1204" s="204">
        <f t="shared" si="23"/>
        <v>0</v>
      </c>
      <c r="U1204" s="36"/>
      <c r="V1204" s="36"/>
      <c r="W1204" s="36"/>
      <c r="X1204" s="36"/>
      <c r="Y1204" s="36"/>
      <c r="Z1204" s="36"/>
      <c r="AA1204" s="36"/>
      <c r="AB1204" s="36"/>
      <c r="AC1204" s="36"/>
      <c r="AD1204" s="36"/>
      <c r="AE1204" s="36"/>
      <c r="AR1204" s="205" t="s">
        <v>302</v>
      </c>
      <c r="AT1204" s="205" t="s">
        <v>195</v>
      </c>
      <c r="AU1204" s="205" t="s">
        <v>81</v>
      </c>
      <c r="AY1204" s="19" t="s">
        <v>193</v>
      </c>
      <c r="BE1204" s="206">
        <f t="shared" si="24"/>
        <v>0</v>
      </c>
      <c r="BF1204" s="206">
        <f t="shared" si="25"/>
        <v>0</v>
      </c>
      <c r="BG1204" s="206">
        <f t="shared" si="26"/>
        <v>0</v>
      </c>
      <c r="BH1204" s="206">
        <f t="shared" si="27"/>
        <v>0</v>
      </c>
      <c r="BI1204" s="206">
        <f t="shared" si="28"/>
        <v>0</v>
      </c>
      <c r="BJ1204" s="19" t="s">
        <v>79</v>
      </c>
      <c r="BK1204" s="206">
        <f t="shared" si="29"/>
        <v>0</v>
      </c>
      <c r="BL1204" s="19" t="s">
        <v>302</v>
      </c>
      <c r="BM1204" s="205" t="s">
        <v>2055</v>
      </c>
    </row>
    <row r="1205" spans="1:65" s="12" customFormat="1" ht="22.9" customHeight="1">
      <c r="B1205" s="178"/>
      <c r="C1205" s="179"/>
      <c r="D1205" s="180" t="s">
        <v>71</v>
      </c>
      <c r="E1205" s="192" t="s">
        <v>2056</v>
      </c>
      <c r="F1205" s="192" t="s">
        <v>2057</v>
      </c>
      <c r="G1205" s="179"/>
      <c r="H1205" s="179"/>
      <c r="I1205" s="182"/>
      <c r="J1205" s="193">
        <f>BK1205</f>
        <v>0</v>
      </c>
      <c r="K1205" s="179"/>
      <c r="L1205" s="184"/>
      <c r="M1205" s="185"/>
      <c r="N1205" s="186"/>
      <c r="O1205" s="186"/>
      <c r="P1205" s="187">
        <f>SUM(P1206:P1225)</f>
        <v>0</v>
      </c>
      <c r="Q1205" s="186"/>
      <c r="R1205" s="187">
        <f>SUM(R1206:R1225)</f>
        <v>2.3513199999999998E-2</v>
      </c>
      <c r="S1205" s="186"/>
      <c r="T1205" s="188">
        <f>SUM(T1206:T1225)</f>
        <v>0</v>
      </c>
      <c r="AR1205" s="189" t="s">
        <v>81</v>
      </c>
      <c r="AT1205" s="190" t="s">
        <v>71</v>
      </c>
      <c r="AU1205" s="190" t="s">
        <v>79</v>
      </c>
      <c r="AY1205" s="189" t="s">
        <v>193</v>
      </c>
      <c r="BK1205" s="191">
        <f>SUM(BK1206:BK1225)</f>
        <v>0</v>
      </c>
    </row>
    <row r="1206" spans="1:65" s="2" customFormat="1" ht="16.5" customHeight="1">
      <c r="A1206" s="36"/>
      <c r="B1206" s="37"/>
      <c r="C1206" s="194" t="s">
        <v>1908</v>
      </c>
      <c r="D1206" s="194" t="s">
        <v>195</v>
      </c>
      <c r="E1206" s="195" t="s">
        <v>4162</v>
      </c>
      <c r="F1206" s="196" t="s">
        <v>4163</v>
      </c>
      <c r="G1206" s="197" t="s">
        <v>391</v>
      </c>
      <c r="H1206" s="198">
        <v>5.2</v>
      </c>
      <c r="I1206" s="199"/>
      <c r="J1206" s="200">
        <f>ROUND(I1206*H1206,2)</f>
        <v>0</v>
      </c>
      <c r="K1206" s="196" t="s">
        <v>199</v>
      </c>
      <c r="L1206" s="41"/>
      <c r="M1206" s="201" t="s">
        <v>19</v>
      </c>
      <c r="N1206" s="202" t="s">
        <v>43</v>
      </c>
      <c r="O1206" s="66"/>
      <c r="P1206" s="203">
        <f>O1206*H1206</f>
        <v>0</v>
      </c>
      <c r="Q1206" s="203">
        <v>0</v>
      </c>
      <c r="R1206" s="203">
        <f>Q1206*H1206</f>
        <v>0</v>
      </c>
      <c r="S1206" s="203">
        <v>0</v>
      </c>
      <c r="T1206" s="204">
        <f>S1206*H1206</f>
        <v>0</v>
      </c>
      <c r="U1206" s="36"/>
      <c r="V1206" s="36"/>
      <c r="W1206" s="36"/>
      <c r="X1206" s="36"/>
      <c r="Y1206" s="36"/>
      <c r="Z1206" s="36"/>
      <c r="AA1206" s="36"/>
      <c r="AB1206" s="36"/>
      <c r="AC1206" s="36"/>
      <c r="AD1206" s="36"/>
      <c r="AE1206" s="36"/>
      <c r="AR1206" s="205" t="s">
        <v>302</v>
      </c>
      <c r="AT1206" s="205" t="s">
        <v>195</v>
      </c>
      <c r="AU1206" s="205" t="s">
        <v>81</v>
      </c>
      <c r="AY1206" s="19" t="s">
        <v>193</v>
      </c>
      <c r="BE1206" s="206">
        <f>IF(N1206="základní",J1206,0)</f>
        <v>0</v>
      </c>
      <c r="BF1206" s="206">
        <f>IF(N1206="snížená",J1206,0)</f>
        <v>0</v>
      </c>
      <c r="BG1206" s="206">
        <f>IF(N1206="zákl. přenesená",J1206,0)</f>
        <v>0</v>
      </c>
      <c r="BH1206" s="206">
        <f>IF(N1206="sníž. přenesená",J1206,0)</f>
        <v>0</v>
      </c>
      <c r="BI1206" s="206">
        <f>IF(N1206="nulová",J1206,0)</f>
        <v>0</v>
      </c>
      <c r="BJ1206" s="19" t="s">
        <v>79</v>
      </c>
      <c r="BK1206" s="206">
        <f>ROUND(I1206*H1206,2)</f>
        <v>0</v>
      </c>
      <c r="BL1206" s="19" t="s">
        <v>302</v>
      </c>
      <c r="BM1206" s="205" t="s">
        <v>4164</v>
      </c>
    </row>
    <row r="1207" spans="1:65" s="14" customFormat="1">
      <c r="B1207" s="218"/>
      <c r="C1207" s="219"/>
      <c r="D1207" s="209" t="s">
        <v>202</v>
      </c>
      <c r="E1207" s="220" t="s">
        <v>19</v>
      </c>
      <c r="F1207" s="221" t="s">
        <v>4165</v>
      </c>
      <c r="G1207" s="219"/>
      <c r="H1207" s="222">
        <v>5.2</v>
      </c>
      <c r="I1207" s="223"/>
      <c r="J1207" s="219"/>
      <c r="K1207" s="219"/>
      <c r="L1207" s="224"/>
      <c r="M1207" s="225"/>
      <c r="N1207" s="226"/>
      <c r="O1207" s="226"/>
      <c r="P1207" s="226"/>
      <c r="Q1207" s="226"/>
      <c r="R1207" s="226"/>
      <c r="S1207" s="226"/>
      <c r="T1207" s="227"/>
      <c r="AT1207" s="228" t="s">
        <v>202</v>
      </c>
      <c r="AU1207" s="228" t="s">
        <v>81</v>
      </c>
      <c r="AV1207" s="14" t="s">
        <v>81</v>
      </c>
      <c r="AW1207" s="14" t="s">
        <v>33</v>
      </c>
      <c r="AX1207" s="14" t="s">
        <v>72</v>
      </c>
      <c r="AY1207" s="228" t="s">
        <v>193</v>
      </c>
    </row>
    <row r="1208" spans="1:65" s="15" customFormat="1">
      <c r="B1208" s="229"/>
      <c r="C1208" s="230"/>
      <c r="D1208" s="209" t="s">
        <v>202</v>
      </c>
      <c r="E1208" s="231" t="s">
        <v>19</v>
      </c>
      <c r="F1208" s="232" t="s">
        <v>208</v>
      </c>
      <c r="G1208" s="230"/>
      <c r="H1208" s="233">
        <v>5.2</v>
      </c>
      <c r="I1208" s="234"/>
      <c r="J1208" s="230"/>
      <c r="K1208" s="230"/>
      <c r="L1208" s="235"/>
      <c r="M1208" s="236"/>
      <c r="N1208" s="237"/>
      <c r="O1208" s="237"/>
      <c r="P1208" s="237"/>
      <c r="Q1208" s="237"/>
      <c r="R1208" s="237"/>
      <c r="S1208" s="237"/>
      <c r="T1208" s="238"/>
      <c r="AT1208" s="239" t="s">
        <v>202</v>
      </c>
      <c r="AU1208" s="239" t="s">
        <v>81</v>
      </c>
      <c r="AV1208" s="15" t="s">
        <v>209</v>
      </c>
      <c r="AW1208" s="15" t="s">
        <v>33</v>
      </c>
      <c r="AX1208" s="15" t="s">
        <v>79</v>
      </c>
      <c r="AY1208" s="239" t="s">
        <v>193</v>
      </c>
    </row>
    <row r="1209" spans="1:65" s="2" customFormat="1" ht="21.75" customHeight="1">
      <c r="A1209" s="36"/>
      <c r="B1209" s="37"/>
      <c r="C1209" s="251" t="s">
        <v>1912</v>
      </c>
      <c r="D1209" s="251" t="s">
        <v>451</v>
      </c>
      <c r="E1209" s="252" t="s">
        <v>4166</v>
      </c>
      <c r="F1209" s="253" t="s">
        <v>4167</v>
      </c>
      <c r="G1209" s="254" t="s">
        <v>402</v>
      </c>
      <c r="H1209" s="255">
        <v>1</v>
      </c>
      <c r="I1209" s="256"/>
      <c r="J1209" s="257">
        <f>ROUND(I1209*H1209,2)</f>
        <v>0</v>
      </c>
      <c r="K1209" s="253" t="s">
        <v>19</v>
      </c>
      <c r="L1209" s="258"/>
      <c r="M1209" s="259" t="s">
        <v>19</v>
      </c>
      <c r="N1209" s="260" t="s">
        <v>43</v>
      </c>
      <c r="O1209" s="66"/>
      <c r="P1209" s="203">
        <f>O1209*H1209</f>
        <v>0</v>
      </c>
      <c r="Q1209" s="203">
        <v>0</v>
      </c>
      <c r="R1209" s="203">
        <f>Q1209*H1209</f>
        <v>0</v>
      </c>
      <c r="S1209" s="203">
        <v>0</v>
      </c>
      <c r="T1209" s="204">
        <f>S1209*H1209</f>
        <v>0</v>
      </c>
      <c r="U1209" s="36"/>
      <c r="V1209" s="36"/>
      <c r="W1209" s="36"/>
      <c r="X1209" s="36"/>
      <c r="Y1209" s="36"/>
      <c r="Z1209" s="36"/>
      <c r="AA1209" s="36"/>
      <c r="AB1209" s="36"/>
      <c r="AC1209" s="36"/>
      <c r="AD1209" s="36"/>
      <c r="AE1209" s="36"/>
      <c r="AR1209" s="205" t="s">
        <v>404</v>
      </c>
      <c r="AT1209" s="205" t="s">
        <v>451</v>
      </c>
      <c r="AU1209" s="205" t="s">
        <v>81</v>
      </c>
      <c r="AY1209" s="19" t="s">
        <v>193</v>
      </c>
      <c r="BE1209" s="206">
        <f>IF(N1209="základní",J1209,0)</f>
        <v>0</v>
      </c>
      <c r="BF1209" s="206">
        <f>IF(N1209="snížená",J1209,0)</f>
        <v>0</v>
      </c>
      <c r="BG1209" s="206">
        <f>IF(N1209="zákl. přenesená",J1209,0)</f>
        <v>0</v>
      </c>
      <c r="BH1209" s="206">
        <f>IF(N1209="sníž. přenesená",J1209,0)</f>
        <v>0</v>
      </c>
      <c r="BI1209" s="206">
        <f>IF(N1209="nulová",J1209,0)</f>
        <v>0</v>
      </c>
      <c r="BJ1209" s="19" t="s">
        <v>79</v>
      </c>
      <c r="BK1209" s="206">
        <f>ROUND(I1209*H1209,2)</f>
        <v>0</v>
      </c>
      <c r="BL1209" s="19" t="s">
        <v>302</v>
      </c>
      <c r="BM1209" s="205" t="s">
        <v>4168</v>
      </c>
    </row>
    <row r="1210" spans="1:65" s="2" customFormat="1" ht="16.5" customHeight="1">
      <c r="A1210" s="36"/>
      <c r="B1210" s="37"/>
      <c r="C1210" s="194" t="s">
        <v>1916</v>
      </c>
      <c r="D1210" s="194" t="s">
        <v>195</v>
      </c>
      <c r="E1210" s="195" t="s">
        <v>2059</v>
      </c>
      <c r="F1210" s="196" t="s">
        <v>2060</v>
      </c>
      <c r="G1210" s="197" t="s">
        <v>305</v>
      </c>
      <c r="H1210" s="198">
        <v>0.98</v>
      </c>
      <c r="I1210" s="199"/>
      <c r="J1210" s="200">
        <f>ROUND(I1210*H1210,2)</f>
        <v>0</v>
      </c>
      <c r="K1210" s="196" t="s">
        <v>199</v>
      </c>
      <c r="L1210" s="41"/>
      <c r="M1210" s="201" t="s">
        <v>19</v>
      </c>
      <c r="N1210" s="202" t="s">
        <v>43</v>
      </c>
      <c r="O1210" s="66"/>
      <c r="P1210" s="203">
        <f>O1210*H1210</f>
        <v>0</v>
      </c>
      <c r="Q1210" s="203">
        <v>0</v>
      </c>
      <c r="R1210" s="203">
        <f>Q1210*H1210</f>
        <v>0</v>
      </c>
      <c r="S1210" s="203">
        <v>0</v>
      </c>
      <c r="T1210" s="204">
        <f>S1210*H1210</f>
        <v>0</v>
      </c>
      <c r="U1210" s="36"/>
      <c r="V1210" s="36"/>
      <c r="W1210" s="36"/>
      <c r="X1210" s="36"/>
      <c r="Y1210" s="36"/>
      <c r="Z1210" s="36"/>
      <c r="AA1210" s="36"/>
      <c r="AB1210" s="36"/>
      <c r="AC1210" s="36"/>
      <c r="AD1210" s="36"/>
      <c r="AE1210" s="36"/>
      <c r="AR1210" s="205" t="s">
        <v>302</v>
      </c>
      <c r="AT1210" s="205" t="s">
        <v>195</v>
      </c>
      <c r="AU1210" s="205" t="s">
        <v>81</v>
      </c>
      <c r="AY1210" s="19" t="s">
        <v>193</v>
      </c>
      <c r="BE1210" s="206">
        <f>IF(N1210="základní",J1210,0)</f>
        <v>0</v>
      </c>
      <c r="BF1210" s="206">
        <f>IF(N1210="snížená",J1210,0)</f>
        <v>0</v>
      </c>
      <c r="BG1210" s="206">
        <f>IF(N1210="zákl. přenesená",J1210,0)</f>
        <v>0</v>
      </c>
      <c r="BH1210" s="206">
        <f>IF(N1210="sníž. přenesená",J1210,0)</f>
        <v>0</v>
      </c>
      <c r="BI1210" s="206">
        <f>IF(N1210="nulová",J1210,0)</f>
        <v>0</v>
      </c>
      <c r="BJ1210" s="19" t="s">
        <v>79</v>
      </c>
      <c r="BK1210" s="206">
        <f>ROUND(I1210*H1210,2)</f>
        <v>0</v>
      </c>
      <c r="BL1210" s="19" t="s">
        <v>302</v>
      </c>
      <c r="BM1210" s="205" t="s">
        <v>4169</v>
      </c>
    </row>
    <row r="1211" spans="1:65" s="14" customFormat="1">
      <c r="B1211" s="218"/>
      <c r="C1211" s="219"/>
      <c r="D1211" s="209" t="s">
        <v>202</v>
      </c>
      <c r="E1211" s="220" t="s">
        <v>19</v>
      </c>
      <c r="F1211" s="221" t="s">
        <v>2062</v>
      </c>
      <c r="G1211" s="219"/>
      <c r="H1211" s="222">
        <v>0.98</v>
      </c>
      <c r="I1211" s="223"/>
      <c r="J1211" s="219"/>
      <c r="K1211" s="219"/>
      <c r="L1211" s="224"/>
      <c r="M1211" s="225"/>
      <c r="N1211" s="226"/>
      <c r="O1211" s="226"/>
      <c r="P1211" s="226"/>
      <c r="Q1211" s="226"/>
      <c r="R1211" s="226"/>
      <c r="S1211" s="226"/>
      <c r="T1211" s="227"/>
      <c r="AT1211" s="228" t="s">
        <v>202</v>
      </c>
      <c r="AU1211" s="228" t="s">
        <v>81</v>
      </c>
      <c r="AV1211" s="14" t="s">
        <v>81</v>
      </c>
      <c r="AW1211" s="14" t="s">
        <v>33</v>
      </c>
      <c r="AX1211" s="14" t="s">
        <v>72</v>
      </c>
      <c r="AY1211" s="228" t="s">
        <v>193</v>
      </c>
    </row>
    <row r="1212" spans="1:65" s="15" customFormat="1">
      <c r="B1212" s="229"/>
      <c r="C1212" s="230"/>
      <c r="D1212" s="209" t="s">
        <v>202</v>
      </c>
      <c r="E1212" s="231" t="s">
        <v>19</v>
      </c>
      <c r="F1212" s="232" t="s">
        <v>208</v>
      </c>
      <c r="G1212" s="230"/>
      <c r="H1212" s="233">
        <v>0.98</v>
      </c>
      <c r="I1212" s="234"/>
      <c r="J1212" s="230"/>
      <c r="K1212" s="230"/>
      <c r="L1212" s="235"/>
      <c r="M1212" s="236"/>
      <c r="N1212" s="237"/>
      <c r="O1212" s="237"/>
      <c r="P1212" s="237"/>
      <c r="Q1212" s="237"/>
      <c r="R1212" s="237"/>
      <c r="S1212" s="237"/>
      <c r="T1212" s="238"/>
      <c r="AT1212" s="239" t="s">
        <v>202</v>
      </c>
      <c r="AU1212" s="239" t="s">
        <v>81</v>
      </c>
      <c r="AV1212" s="15" t="s">
        <v>209</v>
      </c>
      <c r="AW1212" s="15" t="s">
        <v>33</v>
      </c>
      <c r="AX1212" s="15" t="s">
        <v>79</v>
      </c>
      <c r="AY1212" s="239" t="s">
        <v>193</v>
      </c>
    </row>
    <row r="1213" spans="1:65" s="2" customFormat="1" ht="16.5" customHeight="1">
      <c r="A1213" s="36"/>
      <c r="B1213" s="37"/>
      <c r="C1213" s="251" t="s">
        <v>1921</v>
      </c>
      <c r="D1213" s="251" t="s">
        <v>451</v>
      </c>
      <c r="E1213" s="252" t="s">
        <v>2064</v>
      </c>
      <c r="F1213" s="253" t="s">
        <v>2065</v>
      </c>
      <c r="G1213" s="254" t="s">
        <v>402</v>
      </c>
      <c r="H1213" s="255">
        <v>1</v>
      </c>
      <c r="I1213" s="256"/>
      <c r="J1213" s="257">
        <f>ROUND(I1213*H1213,2)</f>
        <v>0</v>
      </c>
      <c r="K1213" s="253" t="s">
        <v>199</v>
      </c>
      <c r="L1213" s="258"/>
      <c r="M1213" s="259" t="s">
        <v>19</v>
      </c>
      <c r="N1213" s="260" t="s">
        <v>43</v>
      </c>
      <c r="O1213" s="66"/>
      <c r="P1213" s="203">
        <f>O1213*H1213</f>
        <v>0</v>
      </c>
      <c r="Q1213" s="203">
        <v>1.7999999999999999E-2</v>
      </c>
      <c r="R1213" s="203">
        <f>Q1213*H1213</f>
        <v>1.7999999999999999E-2</v>
      </c>
      <c r="S1213" s="203">
        <v>0</v>
      </c>
      <c r="T1213" s="204">
        <f>S1213*H1213</f>
        <v>0</v>
      </c>
      <c r="U1213" s="36"/>
      <c r="V1213" s="36"/>
      <c r="W1213" s="36"/>
      <c r="X1213" s="36"/>
      <c r="Y1213" s="36"/>
      <c r="Z1213" s="36"/>
      <c r="AA1213" s="36"/>
      <c r="AB1213" s="36"/>
      <c r="AC1213" s="36"/>
      <c r="AD1213" s="36"/>
      <c r="AE1213" s="36"/>
      <c r="AR1213" s="205" t="s">
        <v>404</v>
      </c>
      <c r="AT1213" s="205" t="s">
        <v>451</v>
      </c>
      <c r="AU1213" s="205" t="s">
        <v>81</v>
      </c>
      <c r="AY1213" s="19" t="s">
        <v>193</v>
      </c>
      <c r="BE1213" s="206">
        <f>IF(N1213="základní",J1213,0)</f>
        <v>0</v>
      </c>
      <c r="BF1213" s="206">
        <f>IF(N1213="snížená",J1213,0)</f>
        <v>0</v>
      </c>
      <c r="BG1213" s="206">
        <f>IF(N1213="zákl. přenesená",J1213,0)</f>
        <v>0</v>
      </c>
      <c r="BH1213" s="206">
        <f>IF(N1213="sníž. přenesená",J1213,0)</f>
        <v>0</v>
      </c>
      <c r="BI1213" s="206">
        <f>IF(N1213="nulová",J1213,0)</f>
        <v>0</v>
      </c>
      <c r="BJ1213" s="19" t="s">
        <v>79</v>
      </c>
      <c r="BK1213" s="206">
        <f>ROUND(I1213*H1213,2)</f>
        <v>0</v>
      </c>
      <c r="BL1213" s="19" t="s">
        <v>302</v>
      </c>
      <c r="BM1213" s="205" t="s">
        <v>4170</v>
      </c>
    </row>
    <row r="1214" spans="1:65" s="2" customFormat="1" ht="16.5" customHeight="1">
      <c r="A1214" s="36"/>
      <c r="B1214" s="37"/>
      <c r="C1214" s="194" t="s">
        <v>1926</v>
      </c>
      <c r="D1214" s="194" t="s">
        <v>195</v>
      </c>
      <c r="E1214" s="195" t="s">
        <v>2059</v>
      </c>
      <c r="F1214" s="196" t="s">
        <v>2060</v>
      </c>
      <c r="G1214" s="197" t="s">
        <v>305</v>
      </c>
      <c r="H1214" s="198">
        <v>0.98</v>
      </c>
      <c r="I1214" s="199"/>
      <c r="J1214" s="200">
        <f>ROUND(I1214*H1214,2)</f>
        <v>0</v>
      </c>
      <c r="K1214" s="196" t="s">
        <v>199</v>
      </c>
      <c r="L1214" s="41"/>
      <c r="M1214" s="201" t="s">
        <v>19</v>
      </c>
      <c r="N1214" s="202" t="s">
        <v>43</v>
      </c>
      <c r="O1214" s="66"/>
      <c r="P1214" s="203">
        <f>O1214*H1214</f>
        <v>0</v>
      </c>
      <c r="Q1214" s="203">
        <v>0</v>
      </c>
      <c r="R1214" s="203">
        <f>Q1214*H1214</f>
        <v>0</v>
      </c>
      <c r="S1214" s="203">
        <v>0</v>
      </c>
      <c r="T1214" s="204">
        <f>S1214*H1214</f>
        <v>0</v>
      </c>
      <c r="U1214" s="36"/>
      <c r="V1214" s="36"/>
      <c r="W1214" s="36"/>
      <c r="X1214" s="36"/>
      <c r="Y1214" s="36"/>
      <c r="Z1214" s="36"/>
      <c r="AA1214" s="36"/>
      <c r="AB1214" s="36"/>
      <c r="AC1214" s="36"/>
      <c r="AD1214" s="36"/>
      <c r="AE1214" s="36"/>
      <c r="AR1214" s="205" t="s">
        <v>302</v>
      </c>
      <c r="AT1214" s="205" t="s">
        <v>195</v>
      </c>
      <c r="AU1214" s="205" t="s">
        <v>81</v>
      </c>
      <c r="AY1214" s="19" t="s">
        <v>193</v>
      </c>
      <c r="BE1214" s="206">
        <f>IF(N1214="základní",J1214,0)</f>
        <v>0</v>
      </c>
      <c r="BF1214" s="206">
        <f>IF(N1214="snížená",J1214,0)</f>
        <v>0</v>
      </c>
      <c r="BG1214" s="206">
        <f>IF(N1214="zákl. přenesená",J1214,0)</f>
        <v>0</v>
      </c>
      <c r="BH1214" s="206">
        <f>IF(N1214="sníž. přenesená",J1214,0)</f>
        <v>0</v>
      </c>
      <c r="BI1214" s="206">
        <f>IF(N1214="nulová",J1214,0)</f>
        <v>0</v>
      </c>
      <c r="BJ1214" s="19" t="s">
        <v>79</v>
      </c>
      <c r="BK1214" s="206">
        <f>ROUND(I1214*H1214,2)</f>
        <v>0</v>
      </c>
      <c r="BL1214" s="19" t="s">
        <v>302</v>
      </c>
      <c r="BM1214" s="205" t="s">
        <v>4171</v>
      </c>
    </row>
    <row r="1215" spans="1:65" s="14" customFormat="1">
      <c r="B1215" s="218"/>
      <c r="C1215" s="219"/>
      <c r="D1215" s="209" t="s">
        <v>202</v>
      </c>
      <c r="E1215" s="220" t="s">
        <v>19</v>
      </c>
      <c r="F1215" s="221" t="s">
        <v>2069</v>
      </c>
      <c r="G1215" s="219"/>
      <c r="H1215" s="222">
        <v>0.98</v>
      </c>
      <c r="I1215" s="223"/>
      <c r="J1215" s="219"/>
      <c r="K1215" s="219"/>
      <c r="L1215" s="224"/>
      <c r="M1215" s="225"/>
      <c r="N1215" s="226"/>
      <c r="O1215" s="226"/>
      <c r="P1215" s="226"/>
      <c r="Q1215" s="226"/>
      <c r="R1215" s="226"/>
      <c r="S1215" s="226"/>
      <c r="T1215" s="227"/>
      <c r="AT1215" s="228" t="s">
        <v>202</v>
      </c>
      <c r="AU1215" s="228" t="s">
        <v>81</v>
      </c>
      <c r="AV1215" s="14" t="s">
        <v>81</v>
      </c>
      <c r="AW1215" s="14" t="s">
        <v>33</v>
      </c>
      <c r="AX1215" s="14" t="s">
        <v>72</v>
      </c>
      <c r="AY1215" s="228" t="s">
        <v>193</v>
      </c>
    </row>
    <row r="1216" spans="1:65" s="15" customFormat="1">
      <c r="B1216" s="229"/>
      <c r="C1216" s="230"/>
      <c r="D1216" s="209" t="s">
        <v>202</v>
      </c>
      <c r="E1216" s="231" t="s">
        <v>19</v>
      </c>
      <c r="F1216" s="232" t="s">
        <v>208</v>
      </c>
      <c r="G1216" s="230"/>
      <c r="H1216" s="233">
        <v>0.98</v>
      </c>
      <c r="I1216" s="234"/>
      <c r="J1216" s="230"/>
      <c r="K1216" s="230"/>
      <c r="L1216" s="235"/>
      <c r="M1216" s="236"/>
      <c r="N1216" s="237"/>
      <c r="O1216" s="237"/>
      <c r="P1216" s="237"/>
      <c r="Q1216" s="237"/>
      <c r="R1216" s="237"/>
      <c r="S1216" s="237"/>
      <c r="T1216" s="238"/>
      <c r="AT1216" s="239" t="s">
        <v>202</v>
      </c>
      <c r="AU1216" s="239" t="s">
        <v>81</v>
      </c>
      <c r="AV1216" s="15" t="s">
        <v>209</v>
      </c>
      <c r="AW1216" s="15" t="s">
        <v>33</v>
      </c>
      <c r="AX1216" s="15" t="s">
        <v>79</v>
      </c>
      <c r="AY1216" s="239" t="s">
        <v>193</v>
      </c>
    </row>
    <row r="1217" spans="1:65" s="2" customFormat="1" ht="16.5" customHeight="1">
      <c r="A1217" s="36"/>
      <c r="B1217" s="37"/>
      <c r="C1217" s="251" t="s">
        <v>1931</v>
      </c>
      <c r="D1217" s="251" t="s">
        <v>451</v>
      </c>
      <c r="E1217" s="252" t="s">
        <v>2072</v>
      </c>
      <c r="F1217" s="253" t="s">
        <v>2073</v>
      </c>
      <c r="G1217" s="254" t="s">
        <v>305</v>
      </c>
      <c r="H1217" s="255">
        <v>1.0780000000000001</v>
      </c>
      <c r="I1217" s="256"/>
      <c r="J1217" s="257">
        <f>ROUND(I1217*H1217,2)</f>
        <v>0</v>
      </c>
      <c r="K1217" s="253" t="s">
        <v>199</v>
      </c>
      <c r="L1217" s="258"/>
      <c r="M1217" s="259" t="s">
        <v>19</v>
      </c>
      <c r="N1217" s="260" t="s">
        <v>43</v>
      </c>
      <c r="O1217" s="66"/>
      <c r="P1217" s="203">
        <f>O1217*H1217</f>
        <v>0</v>
      </c>
      <c r="Q1217" s="203">
        <v>3.3999999999999998E-3</v>
      </c>
      <c r="R1217" s="203">
        <f>Q1217*H1217</f>
        <v>3.6652E-3</v>
      </c>
      <c r="S1217" s="203">
        <v>0</v>
      </c>
      <c r="T1217" s="204">
        <f>S1217*H1217</f>
        <v>0</v>
      </c>
      <c r="U1217" s="36"/>
      <c r="V1217" s="36"/>
      <c r="W1217" s="36"/>
      <c r="X1217" s="36"/>
      <c r="Y1217" s="36"/>
      <c r="Z1217" s="36"/>
      <c r="AA1217" s="36"/>
      <c r="AB1217" s="36"/>
      <c r="AC1217" s="36"/>
      <c r="AD1217" s="36"/>
      <c r="AE1217" s="36"/>
      <c r="AR1217" s="205" t="s">
        <v>404</v>
      </c>
      <c r="AT1217" s="205" t="s">
        <v>451</v>
      </c>
      <c r="AU1217" s="205" t="s">
        <v>81</v>
      </c>
      <c r="AY1217" s="19" t="s">
        <v>193</v>
      </c>
      <c r="BE1217" s="206">
        <f>IF(N1217="základní",J1217,0)</f>
        <v>0</v>
      </c>
      <c r="BF1217" s="206">
        <f>IF(N1217="snížená",J1217,0)</f>
        <v>0</v>
      </c>
      <c r="BG1217" s="206">
        <f>IF(N1217="zákl. přenesená",J1217,0)</f>
        <v>0</v>
      </c>
      <c r="BH1217" s="206">
        <f>IF(N1217="sníž. přenesená",J1217,0)</f>
        <v>0</v>
      </c>
      <c r="BI1217" s="206">
        <f>IF(N1217="nulová",J1217,0)</f>
        <v>0</v>
      </c>
      <c r="BJ1217" s="19" t="s">
        <v>79</v>
      </c>
      <c r="BK1217" s="206">
        <f>ROUND(I1217*H1217,2)</f>
        <v>0</v>
      </c>
      <c r="BL1217" s="19" t="s">
        <v>302</v>
      </c>
      <c r="BM1217" s="205" t="s">
        <v>4172</v>
      </c>
    </row>
    <row r="1218" spans="1:65" s="14" customFormat="1">
      <c r="B1218" s="218"/>
      <c r="C1218" s="219"/>
      <c r="D1218" s="209" t="s">
        <v>202</v>
      </c>
      <c r="E1218" s="219"/>
      <c r="F1218" s="221" t="s">
        <v>4173</v>
      </c>
      <c r="G1218" s="219"/>
      <c r="H1218" s="222">
        <v>1.0780000000000001</v>
      </c>
      <c r="I1218" s="223"/>
      <c r="J1218" s="219"/>
      <c r="K1218" s="219"/>
      <c r="L1218" s="224"/>
      <c r="M1218" s="225"/>
      <c r="N1218" s="226"/>
      <c r="O1218" s="226"/>
      <c r="P1218" s="226"/>
      <c r="Q1218" s="226"/>
      <c r="R1218" s="226"/>
      <c r="S1218" s="226"/>
      <c r="T1218" s="227"/>
      <c r="AT1218" s="228" t="s">
        <v>202</v>
      </c>
      <c r="AU1218" s="228" t="s">
        <v>81</v>
      </c>
      <c r="AV1218" s="14" t="s">
        <v>81</v>
      </c>
      <c r="AW1218" s="14" t="s">
        <v>4</v>
      </c>
      <c r="AX1218" s="14" t="s">
        <v>79</v>
      </c>
      <c r="AY1218" s="228" t="s">
        <v>193</v>
      </c>
    </row>
    <row r="1219" spans="1:65" s="2" customFormat="1" ht="16.5" customHeight="1">
      <c r="A1219" s="36"/>
      <c r="B1219" s="37"/>
      <c r="C1219" s="194" t="s">
        <v>1936</v>
      </c>
      <c r="D1219" s="194" t="s">
        <v>195</v>
      </c>
      <c r="E1219" s="195" t="s">
        <v>2077</v>
      </c>
      <c r="F1219" s="196" t="s">
        <v>2078</v>
      </c>
      <c r="G1219" s="197" t="s">
        <v>391</v>
      </c>
      <c r="H1219" s="198">
        <v>8.4</v>
      </c>
      <c r="I1219" s="199"/>
      <c r="J1219" s="200">
        <f>ROUND(I1219*H1219,2)</f>
        <v>0</v>
      </c>
      <c r="K1219" s="196" t="s">
        <v>199</v>
      </c>
      <c r="L1219" s="41"/>
      <c r="M1219" s="201" t="s">
        <v>19</v>
      </c>
      <c r="N1219" s="202" t="s">
        <v>43</v>
      </c>
      <c r="O1219" s="66"/>
      <c r="P1219" s="203">
        <f>O1219*H1219</f>
        <v>0</v>
      </c>
      <c r="Q1219" s="203">
        <v>0</v>
      </c>
      <c r="R1219" s="203">
        <f>Q1219*H1219</f>
        <v>0</v>
      </c>
      <c r="S1219" s="203">
        <v>0</v>
      </c>
      <c r="T1219" s="204">
        <f>S1219*H1219</f>
        <v>0</v>
      </c>
      <c r="U1219" s="36"/>
      <c r="V1219" s="36"/>
      <c r="W1219" s="36"/>
      <c r="X1219" s="36"/>
      <c r="Y1219" s="36"/>
      <c r="Z1219" s="36"/>
      <c r="AA1219" s="36"/>
      <c r="AB1219" s="36"/>
      <c r="AC1219" s="36"/>
      <c r="AD1219" s="36"/>
      <c r="AE1219" s="36"/>
      <c r="AR1219" s="205" t="s">
        <v>302</v>
      </c>
      <c r="AT1219" s="205" t="s">
        <v>195</v>
      </c>
      <c r="AU1219" s="205" t="s">
        <v>81</v>
      </c>
      <c r="AY1219" s="19" t="s">
        <v>193</v>
      </c>
      <c r="BE1219" s="206">
        <f>IF(N1219="základní",J1219,0)</f>
        <v>0</v>
      </c>
      <c r="BF1219" s="206">
        <f>IF(N1219="snížená",J1219,0)</f>
        <v>0</v>
      </c>
      <c r="BG1219" s="206">
        <f>IF(N1219="zákl. přenesená",J1219,0)</f>
        <v>0</v>
      </c>
      <c r="BH1219" s="206">
        <f>IF(N1219="sníž. přenesená",J1219,0)</f>
        <v>0</v>
      </c>
      <c r="BI1219" s="206">
        <f>IF(N1219="nulová",J1219,0)</f>
        <v>0</v>
      </c>
      <c r="BJ1219" s="19" t="s">
        <v>79</v>
      </c>
      <c r="BK1219" s="206">
        <f>ROUND(I1219*H1219,2)</f>
        <v>0</v>
      </c>
      <c r="BL1219" s="19" t="s">
        <v>302</v>
      </c>
      <c r="BM1219" s="205" t="s">
        <v>4174</v>
      </c>
    </row>
    <row r="1220" spans="1:65" s="14" customFormat="1">
      <c r="B1220" s="218"/>
      <c r="C1220" s="219"/>
      <c r="D1220" s="209" t="s">
        <v>202</v>
      </c>
      <c r="E1220" s="220" t="s">
        <v>19</v>
      </c>
      <c r="F1220" s="221" t="s">
        <v>2080</v>
      </c>
      <c r="G1220" s="219"/>
      <c r="H1220" s="222">
        <v>4.2</v>
      </c>
      <c r="I1220" s="223"/>
      <c r="J1220" s="219"/>
      <c r="K1220" s="219"/>
      <c r="L1220" s="224"/>
      <c r="M1220" s="225"/>
      <c r="N1220" s="226"/>
      <c r="O1220" s="226"/>
      <c r="P1220" s="226"/>
      <c r="Q1220" s="226"/>
      <c r="R1220" s="226"/>
      <c r="S1220" s="226"/>
      <c r="T1220" s="227"/>
      <c r="AT1220" s="228" t="s">
        <v>202</v>
      </c>
      <c r="AU1220" s="228" t="s">
        <v>81</v>
      </c>
      <c r="AV1220" s="14" t="s">
        <v>81</v>
      </c>
      <c r="AW1220" s="14" t="s">
        <v>33</v>
      </c>
      <c r="AX1220" s="14" t="s">
        <v>72</v>
      </c>
      <c r="AY1220" s="228" t="s">
        <v>193</v>
      </c>
    </row>
    <row r="1221" spans="1:65" s="14" customFormat="1">
      <c r="B1221" s="218"/>
      <c r="C1221" s="219"/>
      <c r="D1221" s="209" t="s">
        <v>202</v>
      </c>
      <c r="E1221" s="220" t="s">
        <v>19</v>
      </c>
      <c r="F1221" s="221" t="s">
        <v>2081</v>
      </c>
      <c r="G1221" s="219"/>
      <c r="H1221" s="222">
        <v>4.2</v>
      </c>
      <c r="I1221" s="223"/>
      <c r="J1221" s="219"/>
      <c r="K1221" s="219"/>
      <c r="L1221" s="224"/>
      <c r="M1221" s="225"/>
      <c r="N1221" s="226"/>
      <c r="O1221" s="226"/>
      <c r="P1221" s="226"/>
      <c r="Q1221" s="226"/>
      <c r="R1221" s="226"/>
      <c r="S1221" s="226"/>
      <c r="T1221" s="227"/>
      <c r="AT1221" s="228" t="s">
        <v>202</v>
      </c>
      <c r="AU1221" s="228" t="s">
        <v>81</v>
      </c>
      <c r="AV1221" s="14" t="s">
        <v>81</v>
      </c>
      <c r="AW1221" s="14" t="s">
        <v>33</v>
      </c>
      <c r="AX1221" s="14" t="s">
        <v>72</v>
      </c>
      <c r="AY1221" s="228" t="s">
        <v>193</v>
      </c>
    </row>
    <row r="1222" spans="1:65" s="15" customFormat="1">
      <c r="B1222" s="229"/>
      <c r="C1222" s="230"/>
      <c r="D1222" s="209" t="s">
        <v>202</v>
      </c>
      <c r="E1222" s="231" t="s">
        <v>19</v>
      </c>
      <c r="F1222" s="232" t="s">
        <v>208</v>
      </c>
      <c r="G1222" s="230"/>
      <c r="H1222" s="233">
        <v>8.4</v>
      </c>
      <c r="I1222" s="234"/>
      <c r="J1222" s="230"/>
      <c r="K1222" s="230"/>
      <c r="L1222" s="235"/>
      <c r="M1222" s="236"/>
      <c r="N1222" s="237"/>
      <c r="O1222" s="237"/>
      <c r="P1222" s="237"/>
      <c r="Q1222" s="237"/>
      <c r="R1222" s="237"/>
      <c r="S1222" s="237"/>
      <c r="T1222" s="238"/>
      <c r="AT1222" s="239" t="s">
        <v>202</v>
      </c>
      <c r="AU1222" s="239" t="s">
        <v>81</v>
      </c>
      <c r="AV1222" s="15" t="s">
        <v>209</v>
      </c>
      <c r="AW1222" s="15" t="s">
        <v>33</v>
      </c>
      <c r="AX1222" s="15" t="s">
        <v>79</v>
      </c>
      <c r="AY1222" s="239" t="s">
        <v>193</v>
      </c>
    </row>
    <row r="1223" spans="1:65" s="2" customFormat="1" ht="16.5" customHeight="1">
      <c r="A1223" s="36"/>
      <c r="B1223" s="37"/>
      <c r="C1223" s="251" t="s">
        <v>1942</v>
      </c>
      <c r="D1223" s="251" t="s">
        <v>451</v>
      </c>
      <c r="E1223" s="252" t="s">
        <v>2084</v>
      </c>
      <c r="F1223" s="253" t="s">
        <v>2085</v>
      </c>
      <c r="G1223" s="254" t="s">
        <v>391</v>
      </c>
      <c r="H1223" s="255">
        <v>9.24</v>
      </c>
      <c r="I1223" s="256"/>
      <c r="J1223" s="257">
        <f>ROUND(I1223*H1223,2)</f>
        <v>0</v>
      </c>
      <c r="K1223" s="253" t="s">
        <v>199</v>
      </c>
      <c r="L1223" s="258"/>
      <c r="M1223" s="259" t="s">
        <v>19</v>
      </c>
      <c r="N1223" s="260" t="s">
        <v>43</v>
      </c>
      <c r="O1223" s="66"/>
      <c r="P1223" s="203">
        <f>O1223*H1223</f>
        <v>0</v>
      </c>
      <c r="Q1223" s="203">
        <v>2.0000000000000001E-4</v>
      </c>
      <c r="R1223" s="203">
        <f>Q1223*H1223</f>
        <v>1.848E-3</v>
      </c>
      <c r="S1223" s="203">
        <v>0</v>
      </c>
      <c r="T1223" s="204">
        <f>S1223*H1223</f>
        <v>0</v>
      </c>
      <c r="U1223" s="36"/>
      <c r="V1223" s="36"/>
      <c r="W1223" s="36"/>
      <c r="X1223" s="36"/>
      <c r="Y1223" s="36"/>
      <c r="Z1223" s="36"/>
      <c r="AA1223" s="36"/>
      <c r="AB1223" s="36"/>
      <c r="AC1223" s="36"/>
      <c r="AD1223" s="36"/>
      <c r="AE1223" s="36"/>
      <c r="AR1223" s="205" t="s">
        <v>404</v>
      </c>
      <c r="AT1223" s="205" t="s">
        <v>451</v>
      </c>
      <c r="AU1223" s="205" t="s">
        <v>81</v>
      </c>
      <c r="AY1223" s="19" t="s">
        <v>193</v>
      </c>
      <c r="BE1223" s="206">
        <f>IF(N1223="základní",J1223,0)</f>
        <v>0</v>
      </c>
      <c r="BF1223" s="206">
        <f>IF(N1223="snížená",J1223,0)</f>
        <v>0</v>
      </c>
      <c r="BG1223" s="206">
        <f>IF(N1223="zákl. přenesená",J1223,0)</f>
        <v>0</v>
      </c>
      <c r="BH1223" s="206">
        <f>IF(N1223="sníž. přenesená",J1223,0)</f>
        <v>0</v>
      </c>
      <c r="BI1223" s="206">
        <f>IF(N1223="nulová",J1223,0)</f>
        <v>0</v>
      </c>
      <c r="BJ1223" s="19" t="s">
        <v>79</v>
      </c>
      <c r="BK1223" s="206">
        <f>ROUND(I1223*H1223,2)</f>
        <v>0</v>
      </c>
      <c r="BL1223" s="19" t="s">
        <v>302</v>
      </c>
      <c r="BM1223" s="205" t="s">
        <v>4175</v>
      </c>
    </row>
    <row r="1224" spans="1:65" s="14" customFormat="1">
      <c r="B1224" s="218"/>
      <c r="C1224" s="219"/>
      <c r="D1224" s="209" t="s">
        <v>202</v>
      </c>
      <c r="E1224" s="219"/>
      <c r="F1224" s="221" t="s">
        <v>4176</v>
      </c>
      <c r="G1224" s="219"/>
      <c r="H1224" s="222">
        <v>9.24</v>
      </c>
      <c r="I1224" s="223"/>
      <c r="J1224" s="219"/>
      <c r="K1224" s="219"/>
      <c r="L1224" s="224"/>
      <c r="M1224" s="225"/>
      <c r="N1224" s="226"/>
      <c r="O1224" s="226"/>
      <c r="P1224" s="226"/>
      <c r="Q1224" s="226"/>
      <c r="R1224" s="226"/>
      <c r="S1224" s="226"/>
      <c r="T1224" s="227"/>
      <c r="AT1224" s="228" t="s">
        <v>202</v>
      </c>
      <c r="AU1224" s="228" t="s">
        <v>81</v>
      </c>
      <c r="AV1224" s="14" t="s">
        <v>81</v>
      </c>
      <c r="AW1224" s="14" t="s">
        <v>4</v>
      </c>
      <c r="AX1224" s="14" t="s">
        <v>79</v>
      </c>
      <c r="AY1224" s="228" t="s">
        <v>193</v>
      </c>
    </row>
    <row r="1225" spans="1:65" s="2" customFormat="1" ht="21.75" customHeight="1">
      <c r="A1225" s="36"/>
      <c r="B1225" s="37"/>
      <c r="C1225" s="194" t="s">
        <v>1946</v>
      </c>
      <c r="D1225" s="194" t="s">
        <v>195</v>
      </c>
      <c r="E1225" s="195" t="s">
        <v>2101</v>
      </c>
      <c r="F1225" s="196" t="s">
        <v>2102</v>
      </c>
      <c r="G1225" s="197" t="s">
        <v>1288</v>
      </c>
      <c r="H1225" s="263"/>
      <c r="I1225" s="199"/>
      <c r="J1225" s="200">
        <f>ROUND(I1225*H1225,2)</f>
        <v>0</v>
      </c>
      <c r="K1225" s="196" t="s">
        <v>199</v>
      </c>
      <c r="L1225" s="41"/>
      <c r="M1225" s="201" t="s">
        <v>19</v>
      </c>
      <c r="N1225" s="202" t="s">
        <v>43</v>
      </c>
      <c r="O1225" s="66"/>
      <c r="P1225" s="203">
        <f>O1225*H1225</f>
        <v>0</v>
      </c>
      <c r="Q1225" s="203">
        <v>0</v>
      </c>
      <c r="R1225" s="203">
        <f>Q1225*H1225</f>
        <v>0</v>
      </c>
      <c r="S1225" s="203">
        <v>0</v>
      </c>
      <c r="T1225" s="204">
        <f>S1225*H1225</f>
        <v>0</v>
      </c>
      <c r="U1225" s="36"/>
      <c r="V1225" s="36"/>
      <c r="W1225" s="36"/>
      <c r="X1225" s="36"/>
      <c r="Y1225" s="36"/>
      <c r="Z1225" s="36"/>
      <c r="AA1225" s="36"/>
      <c r="AB1225" s="36"/>
      <c r="AC1225" s="36"/>
      <c r="AD1225" s="36"/>
      <c r="AE1225" s="36"/>
      <c r="AR1225" s="205" t="s">
        <v>302</v>
      </c>
      <c r="AT1225" s="205" t="s">
        <v>195</v>
      </c>
      <c r="AU1225" s="205" t="s">
        <v>81</v>
      </c>
      <c r="AY1225" s="19" t="s">
        <v>193</v>
      </c>
      <c r="BE1225" s="206">
        <f>IF(N1225="základní",J1225,0)</f>
        <v>0</v>
      </c>
      <c r="BF1225" s="206">
        <f>IF(N1225="snížená",J1225,0)</f>
        <v>0</v>
      </c>
      <c r="BG1225" s="206">
        <f>IF(N1225="zákl. přenesená",J1225,0)</f>
        <v>0</v>
      </c>
      <c r="BH1225" s="206">
        <f>IF(N1225="sníž. přenesená",J1225,0)</f>
        <v>0</v>
      </c>
      <c r="BI1225" s="206">
        <f>IF(N1225="nulová",J1225,0)</f>
        <v>0</v>
      </c>
      <c r="BJ1225" s="19" t="s">
        <v>79</v>
      </c>
      <c r="BK1225" s="206">
        <f>ROUND(I1225*H1225,2)</f>
        <v>0</v>
      </c>
      <c r="BL1225" s="19" t="s">
        <v>302</v>
      </c>
      <c r="BM1225" s="205" t="s">
        <v>4177</v>
      </c>
    </row>
    <row r="1226" spans="1:65" s="12" customFormat="1" ht="22.9" customHeight="1">
      <c r="B1226" s="178"/>
      <c r="C1226" s="179"/>
      <c r="D1226" s="180" t="s">
        <v>71</v>
      </c>
      <c r="E1226" s="192" t="s">
        <v>2104</v>
      </c>
      <c r="F1226" s="192" t="s">
        <v>2105</v>
      </c>
      <c r="G1226" s="179"/>
      <c r="H1226" s="179"/>
      <c r="I1226" s="182"/>
      <c r="J1226" s="193">
        <f>BK1226</f>
        <v>0</v>
      </c>
      <c r="K1226" s="179"/>
      <c r="L1226" s="184"/>
      <c r="M1226" s="185"/>
      <c r="N1226" s="186"/>
      <c r="O1226" s="186"/>
      <c r="P1226" s="187">
        <f>SUM(P1227:P1239)</f>
        <v>0</v>
      </c>
      <c r="Q1226" s="186"/>
      <c r="R1226" s="187">
        <f>SUM(R1227:R1239)</f>
        <v>1.1123524</v>
      </c>
      <c r="S1226" s="186"/>
      <c r="T1226" s="188">
        <f>SUM(T1227:T1239)</f>
        <v>0</v>
      </c>
      <c r="AR1226" s="189" t="s">
        <v>81</v>
      </c>
      <c r="AT1226" s="190" t="s">
        <v>71</v>
      </c>
      <c r="AU1226" s="190" t="s">
        <v>79</v>
      </c>
      <c r="AY1226" s="189" t="s">
        <v>193</v>
      </c>
      <c r="BK1226" s="191">
        <f>SUM(BK1227:BK1239)</f>
        <v>0</v>
      </c>
    </row>
    <row r="1227" spans="1:65" s="2" customFormat="1" ht="16.5" customHeight="1">
      <c r="A1227" s="36"/>
      <c r="B1227" s="37"/>
      <c r="C1227" s="194" t="s">
        <v>1951</v>
      </c>
      <c r="D1227" s="194" t="s">
        <v>195</v>
      </c>
      <c r="E1227" s="195" t="s">
        <v>2107</v>
      </c>
      <c r="F1227" s="196" t="s">
        <v>2108</v>
      </c>
      <c r="G1227" s="197" t="s">
        <v>2109</v>
      </c>
      <c r="H1227" s="198">
        <v>193.84800000000001</v>
      </c>
      <c r="I1227" s="199"/>
      <c r="J1227" s="200">
        <f>ROUND(I1227*H1227,2)</f>
        <v>0</v>
      </c>
      <c r="K1227" s="196" t="s">
        <v>199</v>
      </c>
      <c r="L1227" s="41"/>
      <c r="M1227" s="201" t="s">
        <v>19</v>
      </c>
      <c r="N1227" s="202" t="s">
        <v>43</v>
      </c>
      <c r="O1227" s="66"/>
      <c r="P1227" s="203">
        <f>O1227*H1227</f>
        <v>0</v>
      </c>
      <c r="Q1227" s="203">
        <v>5.0000000000000002E-5</v>
      </c>
      <c r="R1227" s="203">
        <f>Q1227*H1227</f>
        <v>9.6924000000000003E-3</v>
      </c>
      <c r="S1227" s="203">
        <v>0</v>
      </c>
      <c r="T1227" s="204">
        <f>S1227*H1227</f>
        <v>0</v>
      </c>
      <c r="U1227" s="36"/>
      <c r="V1227" s="36"/>
      <c r="W1227" s="36"/>
      <c r="X1227" s="36"/>
      <c r="Y1227" s="36"/>
      <c r="Z1227" s="36"/>
      <c r="AA1227" s="36"/>
      <c r="AB1227" s="36"/>
      <c r="AC1227" s="36"/>
      <c r="AD1227" s="36"/>
      <c r="AE1227" s="36"/>
      <c r="AR1227" s="205" t="s">
        <v>302</v>
      </c>
      <c r="AT1227" s="205" t="s">
        <v>195</v>
      </c>
      <c r="AU1227" s="205" t="s">
        <v>81</v>
      </c>
      <c r="AY1227" s="19" t="s">
        <v>193</v>
      </c>
      <c r="BE1227" s="206">
        <f>IF(N1227="základní",J1227,0)</f>
        <v>0</v>
      </c>
      <c r="BF1227" s="206">
        <f>IF(N1227="snížená",J1227,0)</f>
        <v>0</v>
      </c>
      <c r="BG1227" s="206">
        <f>IF(N1227="zákl. přenesená",J1227,0)</f>
        <v>0</v>
      </c>
      <c r="BH1227" s="206">
        <f>IF(N1227="sníž. přenesená",J1227,0)</f>
        <v>0</v>
      </c>
      <c r="BI1227" s="206">
        <f>IF(N1227="nulová",J1227,0)</f>
        <v>0</v>
      </c>
      <c r="BJ1227" s="19" t="s">
        <v>79</v>
      </c>
      <c r="BK1227" s="206">
        <f>ROUND(I1227*H1227,2)</f>
        <v>0</v>
      </c>
      <c r="BL1227" s="19" t="s">
        <v>302</v>
      </c>
      <c r="BM1227" s="205" t="s">
        <v>2110</v>
      </c>
    </row>
    <row r="1228" spans="1:65" s="13" customFormat="1">
      <c r="B1228" s="207"/>
      <c r="C1228" s="208"/>
      <c r="D1228" s="209" t="s">
        <v>202</v>
      </c>
      <c r="E1228" s="210" t="s">
        <v>19</v>
      </c>
      <c r="F1228" s="211" t="s">
        <v>2111</v>
      </c>
      <c r="G1228" s="208"/>
      <c r="H1228" s="210" t="s">
        <v>19</v>
      </c>
      <c r="I1228" s="212"/>
      <c r="J1228" s="208"/>
      <c r="K1228" s="208"/>
      <c r="L1228" s="213"/>
      <c r="M1228" s="214"/>
      <c r="N1228" s="215"/>
      <c r="O1228" s="215"/>
      <c r="P1228" s="215"/>
      <c r="Q1228" s="215"/>
      <c r="R1228" s="215"/>
      <c r="S1228" s="215"/>
      <c r="T1228" s="216"/>
      <c r="AT1228" s="217" t="s">
        <v>202</v>
      </c>
      <c r="AU1228" s="217" t="s">
        <v>81</v>
      </c>
      <c r="AV1228" s="13" t="s">
        <v>79</v>
      </c>
      <c r="AW1228" s="13" t="s">
        <v>33</v>
      </c>
      <c r="AX1228" s="13" t="s">
        <v>72</v>
      </c>
      <c r="AY1228" s="217" t="s">
        <v>193</v>
      </c>
    </row>
    <row r="1229" spans="1:65" s="14" customFormat="1">
      <c r="B1229" s="218"/>
      <c r="C1229" s="219"/>
      <c r="D1229" s="209" t="s">
        <v>202</v>
      </c>
      <c r="E1229" s="220" t="s">
        <v>19</v>
      </c>
      <c r="F1229" s="221" t="s">
        <v>4178</v>
      </c>
      <c r="G1229" s="219"/>
      <c r="H1229" s="222">
        <v>193.84800000000001</v>
      </c>
      <c r="I1229" s="223"/>
      <c r="J1229" s="219"/>
      <c r="K1229" s="219"/>
      <c r="L1229" s="224"/>
      <c r="M1229" s="225"/>
      <c r="N1229" s="226"/>
      <c r="O1229" s="226"/>
      <c r="P1229" s="226"/>
      <c r="Q1229" s="226"/>
      <c r="R1229" s="226"/>
      <c r="S1229" s="226"/>
      <c r="T1229" s="227"/>
      <c r="AT1229" s="228" t="s">
        <v>202</v>
      </c>
      <c r="AU1229" s="228" t="s">
        <v>81</v>
      </c>
      <c r="AV1229" s="14" t="s">
        <v>81</v>
      </c>
      <c r="AW1229" s="14" t="s">
        <v>33</v>
      </c>
      <c r="AX1229" s="14" t="s">
        <v>72</v>
      </c>
      <c r="AY1229" s="228" t="s">
        <v>193</v>
      </c>
    </row>
    <row r="1230" spans="1:65" s="15" customFormat="1">
      <c r="B1230" s="229"/>
      <c r="C1230" s="230"/>
      <c r="D1230" s="209" t="s">
        <v>202</v>
      </c>
      <c r="E1230" s="231" t="s">
        <v>19</v>
      </c>
      <c r="F1230" s="232" t="s">
        <v>208</v>
      </c>
      <c r="G1230" s="230"/>
      <c r="H1230" s="233">
        <v>193.84800000000001</v>
      </c>
      <c r="I1230" s="234"/>
      <c r="J1230" s="230"/>
      <c r="K1230" s="230"/>
      <c r="L1230" s="235"/>
      <c r="M1230" s="236"/>
      <c r="N1230" s="237"/>
      <c r="O1230" s="237"/>
      <c r="P1230" s="237"/>
      <c r="Q1230" s="237"/>
      <c r="R1230" s="237"/>
      <c r="S1230" s="237"/>
      <c r="T1230" s="238"/>
      <c r="AT1230" s="239" t="s">
        <v>202</v>
      </c>
      <c r="AU1230" s="239" t="s">
        <v>81</v>
      </c>
      <c r="AV1230" s="15" t="s">
        <v>209</v>
      </c>
      <c r="AW1230" s="15" t="s">
        <v>33</v>
      </c>
      <c r="AX1230" s="15" t="s">
        <v>79</v>
      </c>
      <c r="AY1230" s="239" t="s">
        <v>193</v>
      </c>
    </row>
    <row r="1231" spans="1:65" s="2" customFormat="1" ht="16.5" customHeight="1">
      <c r="A1231" s="36"/>
      <c r="B1231" s="37"/>
      <c r="C1231" s="251" t="s">
        <v>1955</v>
      </c>
      <c r="D1231" s="251" t="s">
        <v>451</v>
      </c>
      <c r="E1231" s="252" t="s">
        <v>4179</v>
      </c>
      <c r="F1231" s="253" t="s">
        <v>4180</v>
      </c>
      <c r="G1231" s="254" t="s">
        <v>266</v>
      </c>
      <c r="H1231" s="255">
        <v>0.223</v>
      </c>
      <c r="I1231" s="256"/>
      <c r="J1231" s="257">
        <f>ROUND(I1231*H1231,2)</f>
        <v>0</v>
      </c>
      <c r="K1231" s="253" t="s">
        <v>199</v>
      </c>
      <c r="L1231" s="258"/>
      <c r="M1231" s="259" t="s">
        <v>19</v>
      </c>
      <c r="N1231" s="260" t="s">
        <v>43</v>
      </c>
      <c r="O1231" s="66"/>
      <c r="P1231" s="203">
        <f>O1231*H1231</f>
        <v>0</v>
      </c>
      <c r="Q1231" s="203">
        <v>1</v>
      </c>
      <c r="R1231" s="203">
        <f>Q1231*H1231</f>
        <v>0.223</v>
      </c>
      <c r="S1231" s="203">
        <v>0</v>
      </c>
      <c r="T1231" s="204">
        <f>S1231*H1231</f>
        <v>0</v>
      </c>
      <c r="U1231" s="36"/>
      <c r="V1231" s="36"/>
      <c r="W1231" s="36"/>
      <c r="X1231" s="36"/>
      <c r="Y1231" s="36"/>
      <c r="Z1231" s="36"/>
      <c r="AA1231" s="36"/>
      <c r="AB1231" s="36"/>
      <c r="AC1231" s="36"/>
      <c r="AD1231" s="36"/>
      <c r="AE1231" s="36"/>
      <c r="AR1231" s="205" t="s">
        <v>404</v>
      </c>
      <c r="AT1231" s="205" t="s">
        <v>451</v>
      </c>
      <c r="AU1231" s="205" t="s">
        <v>81</v>
      </c>
      <c r="AY1231" s="19" t="s">
        <v>193</v>
      </c>
      <c r="BE1231" s="206">
        <f>IF(N1231="základní",J1231,0)</f>
        <v>0</v>
      </c>
      <c r="BF1231" s="206">
        <f>IF(N1231="snížená",J1231,0)</f>
        <v>0</v>
      </c>
      <c r="BG1231" s="206">
        <f>IF(N1231="zákl. přenesená",J1231,0)</f>
        <v>0</v>
      </c>
      <c r="BH1231" s="206">
        <f>IF(N1231="sníž. přenesená",J1231,0)</f>
        <v>0</v>
      </c>
      <c r="BI1231" s="206">
        <f>IF(N1231="nulová",J1231,0)</f>
        <v>0</v>
      </c>
      <c r="BJ1231" s="19" t="s">
        <v>79</v>
      </c>
      <c r="BK1231" s="206">
        <f>ROUND(I1231*H1231,2)</f>
        <v>0</v>
      </c>
      <c r="BL1231" s="19" t="s">
        <v>302</v>
      </c>
      <c r="BM1231" s="205" t="s">
        <v>2116</v>
      </c>
    </row>
    <row r="1232" spans="1:65" s="14" customFormat="1">
      <c r="B1232" s="218"/>
      <c r="C1232" s="219"/>
      <c r="D1232" s="209" t="s">
        <v>202</v>
      </c>
      <c r="E1232" s="219"/>
      <c r="F1232" s="221" t="s">
        <v>4181</v>
      </c>
      <c r="G1232" s="219"/>
      <c r="H1232" s="222">
        <v>0.223</v>
      </c>
      <c r="I1232" s="223"/>
      <c r="J1232" s="219"/>
      <c r="K1232" s="219"/>
      <c r="L1232" s="224"/>
      <c r="M1232" s="225"/>
      <c r="N1232" s="226"/>
      <c r="O1232" s="226"/>
      <c r="P1232" s="226"/>
      <c r="Q1232" s="226"/>
      <c r="R1232" s="226"/>
      <c r="S1232" s="226"/>
      <c r="T1232" s="227"/>
      <c r="AT1232" s="228" t="s">
        <v>202</v>
      </c>
      <c r="AU1232" s="228" t="s">
        <v>81</v>
      </c>
      <c r="AV1232" s="14" t="s">
        <v>81</v>
      </c>
      <c r="AW1232" s="14" t="s">
        <v>4</v>
      </c>
      <c r="AX1232" s="14" t="s">
        <v>79</v>
      </c>
      <c r="AY1232" s="228" t="s">
        <v>193</v>
      </c>
    </row>
    <row r="1233" spans="1:65" s="2" customFormat="1" ht="16.5" customHeight="1">
      <c r="A1233" s="36"/>
      <c r="B1233" s="37"/>
      <c r="C1233" s="194" t="s">
        <v>1960</v>
      </c>
      <c r="D1233" s="194" t="s">
        <v>195</v>
      </c>
      <c r="E1233" s="195" t="s">
        <v>4182</v>
      </c>
      <c r="F1233" s="196" t="s">
        <v>4183</v>
      </c>
      <c r="G1233" s="197" t="s">
        <v>2109</v>
      </c>
      <c r="H1233" s="198">
        <v>733.2</v>
      </c>
      <c r="I1233" s="199"/>
      <c r="J1233" s="200">
        <f>ROUND(I1233*H1233,2)</f>
        <v>0</v>
      </c>
      <c r="K1233" s="196" t="s">
        <v>199</v>
      </c>
      <c r="L1233" s="41"/>
      <c r="M1233" s="201" t="s">
        <v>19</v>
      </c>
      <c r="N1233" s="202" t="s">
        <v>43</v>
      </c>
      <c r="O1233" s="66"/>
      <c r="P1233" s="203">
        <f>O1233*H1233</f>
        <v>0</v>
      </c>
      <c r="Q1233" s="203">
        <v>5.0000000000000002E-5</v>
      </c>
      <c r="R1233" s="203">
        <f>Q1233*H1233</f>
        <v>3.6660000000000005E-2</v>
      </c>
      <c r="S1233" s="203">
        <v>0</v>
      </c>
      <c r="T1233" s="204">
        <f>S1233*H1233</f>
        <v>0</v>
      </c>
      <c r="U1233" s="36"/>
      <c r="V1233" s="36"/>
      <c r="W1233" s="36"/>
      <c r="X1233" s="36"/>
      <c r="Y1233" s="36"/>
      <c r="Z1233" s="36"/>
      <c r="AA1233" s="36"/>
      <c r="AB1233" s="36"/>
      <c r="AC1233" s="36"/>
      <c r="AD1233" s="36"/>
      <c r="AE1233" s="36"/>
      <c r="AR1233" s="205" t="s">
        <v>302</v>
      </c>
      <c r="AT1233" s="205" t="s">
        <v>195</v>
      </c>
      <c r="AU1233" s="205" t="s">
        <v>81</v>
      </c>
      <c r="AY1233" s="19" t="s">
        <v>193</v>
      </c>
      <c r="BE1233" s="206">
        <f>IF(N1233="základní",J1233,0)</f>
        <v>0</v>
      </c>
      <c r="BF1233" s="206">
        <f>IF(N1233="snížená",J1233,0)</f>
        <v>0</v>
      </c>
      <c r="BG1233" s="206">
        <f>IF(N1233="zákl. přenesená",J1233,0)</f>
        <v>0</v>
      </c>
      <c r="BH1233" s="206">
        <f>IF(N1233="sníž. přenesená",J1233,0)</f>
        <v>0</v>
      </c>
      <c r="BI1233" s="206">
        <f>IF(N1233="nulová",J1233,0)</f>
        <v>0</v>
      </c>
      <c r="BJ1233" s="19" t="s">
        <v>79</v>
      </c>
      <c r="BK1233" s="206">
        <f>ROUND(I1233*H1233,2)</f>
        <v>0</v>
      </c>
      <c r="BL1233" s="19" t="s">
        <v>302</v>
      </c>
      <c r="BM1233" s="205" t="s">
        <v>2121</v>
      </c>
    </row>
    <row r="1234" spans="1:65" s="13" customFormat="1">
      <c r="B1234" s="207"/>
      <c r="C1234" s="208"/>
      <c r="D1234" s="209" t="s">
        <v>202</v>
      </c>
      <c r="E1234" s="210" t="s">
        <v>19</v>
      </c>
      <c r="F1234" s="211" t="s">
        <v>2111</v>
      </c>
      <c r="G1234" s="208"/>
      <c r="H1234" s="210" t="s">
        <v>19</v>
      </c>
      <c r="I1234" s="212"/>
      <c r="J1234" s="208"/>
      <c r="K1234" s="208"/>
      <c r="L1234" s="213"/>
      <c r="M1234" s="214"/>
      <c r="N1234" s="215"/>
      <c r="O1234" s="215"/>
      <c r="P1234" s="215"/>
      <c r="Q1234" s="215"/>
      <c r="R1234" s="215"/>
      <c r="S1234" s="215"/>
      <c r="T1234" s="216"/>
      <c r="AT1234" s="217" t="s">
        <v>202</v>
      </c>
      <c r="AU1234" s="217" t="s">
        <v>81</v>
      </c>
      <c r="AV1234" s="13" t="s">
        <v>79</v>
      </c>
      <c r="AW1234" s="13" t="s">
        <v>33</v>
      </c>
      <c r="AX1234" s="13" t="s">
        <v>72</v>
      </c>
      <c r="AY1234" s="217" t="s">
        <v>193</v>
      </c>
    </row>
    <row r="1235" spans="1:65" s="14" customFormat="1">
      <c r="B1235" s="218"/>
      <c r="C1235" s="219"/>
      <c r="D1235" s="209" t="s">
        <v>202</v>
      </c>
      <c r="E1235" s="220" t="s">
        <v>19</v>
      </c>
      <c r="F1235" s="221" t="s">
        <v>4184</v>
      </c>
      <c r="G1235" s="219"/>
      <c r="H1235" s="222">
        <v>733.2</v>
      </c>
      <c r="I1235" s="223"/>
      <c r="J1235" s="219"/>
      <c r="K1235" s="219"/>
      <c r="L1235" s="224"/>
      <c r="M1235" s="225"/>
      <c r="N1235" s="226"/>
      <c r="O1235" s="226"/>
      <c r="P1235" s="226"/>
      <c r="Q1235" s="226"/>
      <c r="R1235" s="226"/>
      <c r="S1235" s="226"/>
      <c r="T1235" s="227"/>
      <c r="AT1235" s="228" t="s">
        <v>202</v>
      </c>
      <c r="AU1235" s="228" t="s">
        <v>81</v>
      </c>
      <c r="AV1235" s="14" t="s">
        <v>81</v>
      </c>
      <c r="AW1235" s="14" t="s">
        <v>33</v>
      </c>
      <c r="AX1235" s="14" t="s">
        <v>72</v>
      </c>
      <c r="AY1235" s="228" t="s">
        <v>193</v>
      </c>
    </row>
    <row r="1236" spans="1:65" s="15" customFormat="1">
      <c r="B1236" s="229"/>
      <c r="C1236" s="230"/>
      <c r="D1236" s="209" t="s">
        <v>202</v>
      </c>
      <c r="E1236" s="231" t="s">
        <v>19</v>
      </c>
      <c r="F1236" s="232" t="s">
        <v>208</v>
      </c>
      <c r="G1236" s="230"/>
      <c r="H1236" s="233">
        <v>733.2</v>
      </c>
      <c r="I1236" s="234"/>
      <c r="J1236" s="230"/>
      <c r="K1236" s="230"/>
      <c r="L1236" s="235"/>
      <c r="M1236" s="236"/>
      <c r="N1236" s="237"/>
      <c r="O1236" s="237"/>
      <c r="P1236" s="237"/>
      <c r="Q1236" s="237"/>
      <c r="R1236" s="237"/>
      <c r="S1236" s="237"/>
      <c r="T1236" s="238"/>
      <c r="AT1236" s="239" t="s">
        <v>202</v>
      </c>
      <c r="AU1236" s="239" t="s">
        <v>81</v>
      </c>
      <c r="AV1236" s="15" t="s">
        <v>209</v>
      </c>
      <c r="AW1236" s="15" t="s">
        <v>33</v>
      </c>
      <c r="AX1236" s="15" t="s">
        <v>79</v>
      </c>
      <c r="AY1236" s="239" t="s">
        <v>193</v>
      </c>
    </row>
    <row r="1237" spans="1:65" s="2" customFormat="1" ht="16.5" customHeight="1">
      <c r="A1237" s="36"/>
      <c r="B1237" s="37"/>
      <c r="C1237" s="251" t="s">
        <v>1964</v>
      </c>
      <c r="D1237" s="251" t="s">
        <v>451</v>
      </c>
      <c r="E1237" s="252" t="s">
        <v>4185</v>
      </c>
      <c r="F1237" s="253" t="s">
        <v>4186</v>
      </c>
      <c r="G1237" s="254" t="s">
        <v>266</v>
      </c>
      <c r="H1237" s="255">
        <v>0.84299999999999997</v>
      </c>
      <c r="I1237" s="256"/>
      <c r="J1237" s="257">
        <f>ROUND(I1237*H1237,2)</f>
        <v>0</v>
      </c>
      <c r="K1237" s="253" t="s">
        <v>199</v>
      </c>
      <c r="L1237" s="258"/>
      <c r="M1237" s="259" t="s">
        <v>19</v>
      </c>
      <c r="N1237" s="260" t="s">
        <v>43</v>
      </c>
      <c r="O1237" s="66"/>
      <c r="P1237" s="203">
        <f>O1237*H1237</f>
        <v>0</v>
      </c>
      <c r="Q1237" s="203">
        <v>1</v>
      </c>
      <c r="R1237" s="203">
        <f>Q1237*H1237</f>
        <v>0.84299999999999997</v>
      </c>
      <c r="S1237" s="203">
        <v>0</v>
      </c>
      <c r="T1237" s="204">
        <f>S1237*H1237</f>
        <v>0</v>
      </c>
      <c r="U1237" s="36"/>
      <c r="V1237" s="36"/>
      <c r="W1237" s="36"/>
      <c r="X1237" s="36"/>
      <c r="Y1237" s="36"/>
      <c r="Z1237" s="36"/>
      <c r="AA1237" s="36"/>
      <c r="AB1237" s="36"/>
      <c r="AC1237" s="36"/>
      <c r="AD1237" s="36"/>
      <c r="AE1237" s="36"/>
      <c r="AR1237" s="205" t="s">
        <v>404</v>
      </c>
      <c r="AT1237" s="205" t="s">
        <v>451</v>
      </c>
      <c r="AU1237" s="205" t="s">
        <v>81</v>
      </c>
      <c r="AY1237" s="19" t="s">
        <v>193</v>
      </c>
      <c r="BE1237" s="206">
        <f>IF(N1237="základní",J1237,0)</f>
        <v>0</v>
      </c>
      <c r="BF1237" s="206">
        <f>IF(N1237="snížená",J1237,0)</f>
        <v>0</v>
      </c>
      <c r="BG1237" s="206">
        <f>IF(N1237="zákl. přenesená",J1237,0)</f>
        <v>0</v>
      </c>
      <c r="BH1237" s="206">
        <f>IF(N1237="sníž. přenesená",J1237,0)</f>
        <v>0</v>
      </c>
      <c r="BI1237" s="206">
        <f>IF(N1237="nulová",J1237,0)</f>
        <v>0</v>
      </c>
      <c r="BJ1237" s="19" t="s">
        <v>79</v>
      </c>
      <c r="BK1237" s="206">
        <f>ROUND(I1237*H1237,2)</f>
        <v>0</v>
      </c>
      <c r="BL1237" s="19" t="s">
        <v>302</v>
      </c>
      <c r="BM1237" s="205" t="s">
        <v>2126</v>
      </c>
    </row>
    <row r="1238" spans="1:65" s="14" customFormat="1">
      <c r="B1238" s="218"/>
      <c r="C1238" s="219"/>
      <c r="D1238" s="209" t="s">
        <v>202</v>
      </c>
      <c r="E1238" s="219"/>
      <c r="F1238" s="221" t="s">
        <v>4187</v>
      </c>
      <c r="G1238" s="219"/>
      <c r="H1238" s="222">
        <v>0.84299999999999997</v>
      </c>
      <c r="I1238" s="223"/>
      <c r="J1238" s="219"/>
      <c r="K1238" s="219"/>
      <c r="L1238" s="224"/>
      <c r="M1238" s="225"/>
      <c r="N1238" s="226"/>
      <c r="O1238" s="226"/>
      <c r="P1238" s="226"/>
      <c r="Q1238" s="226"/>
      <c r="R1238" s="226"/>
      <c r="S1238" s="226"/>
      <c r="T1238" s="227"/>
      <c r="AT1238" s="228" t="s">
        <v>202</v>
      </c>
      <c r="AU1238" s="228" t="s">
        <v>81</v>
      </c>
      <c r="AV1238" s="14" t="s">
        <v>81</v>
      </c>
      <c r="AW1238" s="14" t="s">
        <v>4</v>
      </c>
      <c r="AX1238" s="14" t="s">
        <v>79</v>
      </c>
      <c r="AY1238" s="228" t="s">
        <v>193</v>
      </c>
    </row>
    <row r="1239" spans="1:65" s="2" customFormat="1" ht="21.75" customHeight="1">
      <c r="A1239" s="36"/>
      <c r="B1239" s="37"/>
      <c r="C1239" s="194" t="s">
        <v>1970</v>
      </c>
      <c r="D1239" s="194" t="s">
        <v>195</v>
      </c>
      <c r="E1239" s="195" t="s">
        <v>2129</v>
      </c>
      <c r="F1239" s="196" t="s">
        <v>2130</v>
      </c>
      <c r="G1239" s="197" t="s">
        <v>266</v>
      </c>
      <c r="H1239" s="198">
        <v>1.1120000000000001</v>
      </c>
      <c r="I1239" s="199"/>
      <c r="J1239" s="200">
        <f>ROUND(I1239*H1239,2)</f>
        <v>0</v>
      </c>
      <c r="K1239" s="196" t="s">
        <v>199</v>
      </c>
      <c r="L1239" s="41"/>
      <c r="M1239" s="201" t="s">
        <v>19</v>
      </c>
      <c r="N1239" s="202" t="s">
        <v>43</v>
      </c>
      <c r="O1239" s="66"/>
      <c r="P1239" s="203">
        <f>O1239*H1239</f>
        <v>0</v>
      </c>
      <c r="Q1239" s="203">
        <v>0</v>
      </c>
      <c r="R1239" s="203">
        <f>Q1239*H1239</f>
        <v>0</v>
      </c>
      <c r="S1239" s="203">
        <v>0</v>
      </c>
      <c r="T1239" s="204">
        <f>S1239*H1239</f>
        <v>0</v>
      </c>
      <c r="U1239" s="36"/>
      <c r="V1239" s="36"/>
      <c r="W1239" s="36"/>
      <c r="X1239" s="36"/>
      <c r="Y1239" s="36"/>
      <c r="Z1239" s="36"/>
      <c r="AA1239" s="36"/>
      <c r="AB1239" s="36"/>
      <c r="AC1239" s="36"/>
      <c r="AD1239" s="36"/>
      <c r="AE1239" s="36"/>
      <c r="AR1239" s="205" t="s">
        <v>302</v>
      </c>
      <c r="AT1239" s="205" t="s">
        <v>195</v>
      </c>
      <c r="AU1239" s="205" t="s">
        <v>81</v>
      </c>
      <c r="AY1239" s="19" t="s">
        <v>193</v>
      </c>
      <c r="BE1239" s="206">
        <f>IF(N1239="základní",J1239,0)</f>
        <v>0</v>
      </c>
      <c r="BF1239" s="206">
        <f>IF(N1239="snížená",J1239,0)</f>
        <v>0</v>
      </c>
      <c r="BG1239" s="206">
        <f>IF(N1239="zákl. přenesená",J1239,0)</f>
        <v>0</v>
      </c>
      <c r="BH1239" s="206">
        <f>IF(N1239="sníž. přenesená",J1239,0)</f>
        <v>0</v>
      </c>
      <c r="BI1239" s="206">
        <f>IF(N1239="nulová",J1239,0)</f>
        <v>0</v>
      </c>
      <c r="BJ1239" s="19" t="s">
        <v>79</v>
      </c>
      <c r="BK1239" s="206">
        <f>ROUND(I1239*H1239,2)</f>
        <v>0</v>
      </c>
      <c r="BL1239" s="19" t="s">
        <v>302</v>
      </c>
      <c r="BM1239" s="205" t="s">
        <v>2131</v>
      </c>
    </row>
    <row r="1240" spans="1:65" s="12" customFormat="1" ht="22.9" customHeight="1">
      <c r="B1240" s="178"/>
      <c r="C1240" s="179"/>
      <c r="D1240" s="180" t="s">
        <v>71</v>
      </c>
      <c r="E1240" s="192" t="s">
        <v>4188</v>
      </c>
      <c r="F1240" s="192" t="s">
        <v>4189</v>
      </c>
      <c r="G1240" s="179"/>
      <c r="H1240" s="179"/>
      <c r="I1240" s="182"/>
      <c r="J1240" s="193">
        <f>BK1240</f>
        <v>0</v>
      </c>
      <c r="K1240" s="179"/>
      <c r="L1240" s="184"/>
      <c r="M1240" s="185"/>
      <c r="N1240" s="186"/>
      <c r="O1240" s="186"/>
      <c r="P1240" s="187">
        <f>SUM(P1241:P1254)</f>
        <v>0</v>
      </c>
      <c r="Q1240" s="186"/>
      <c r="R1240" s="187">
        <f>SUM(R1241:R1254)</f>
        <v>0.69076249999999995</v>
      </c>
      <c r="S1240" s="186"/>
      <c r="T1240" s="188">
        <f>SUM(T1241:T1254)</f>
        <v>0</v>
      </c>
      <c r="AR1240" s="189" t="s">
        <v>81</v>
      </c>
      <c r="AT1240" s="190" t="s">
        <v>71</v>
      </c>
      <c r="AU1240" s="190" t="s">
        <v>79</v>
      </c>
      <c r="AY1240" s="189" t="s">
        <v>193</v>
      </c>
      <c r="BK1240" s="191">
        <f>SUM(BK1241:BK1254)</f>
        <v>0</v>
      </c>
    </row>
    <row r="1241" spans="1:65" s="2" customFormat="1" ht="16.5" customHeight="1">
      <c r="A1241" s="36"/>
      <c r="B1241" s="37"/>
      <c r="C1241" s="194" t="s">
        <v>1982</v>
      </c>
      <c r="D1241" s="194" t="s">
        <v>195</v>
      </c>
      <c r="E1241" s="195" t="s">
        <v>4190</v>
      </c>
      <c r="F1241" s="196" t="s">
        <v>4191</v>
      </c>
      <c r="G1241" s="197" t="s">
        <v>2109</v>
      </c>
      <c r="H1241" s="198">
        <v>213.58</v>
      </c>
      <c r="I1241" s="199"/>
      <c r="J1241" s="200">
        <f>ROUND(I1241*H1241,2)</f>
        <v>0</v>
      </c>
      <c r="K1241" s="196" t="s">
        <v>199</v>
      </c>
      <c r="L1241" s="41"/>
      <c r="M1241" s="201" t="s">
        <v>19</v>
      </c>
      <c r="N1241" s="202" t="s">
        <v>43</v>
      </c>
      <c r="O1241" s="66"/>
      <c r="P1241" s="203">
        <f>O1241*H1241</f>
        <v>0</v>
      </c>
      <c r="Q1241" s="203">
        <v>5.0000000000000002E-5</v>
      </c>
      <c r="R1241" s="203">
        <f>Q1241*H1241</f>
        <v>1.0679000000000001E-2</v>
      </c>
      <c r="S1241" s="203">
        <v>0</v>
      </c>
      <c r="T1241" s="204">
        <f>S1241*H1241</f>
        <v>0</v>
      </c>
      <c r="U1241" s="36"/>
      <c r="V1241" s="36"/>
      <c r="W1241" s="36"/>
      <c r="X1241" s="36"/>
      <c r="Y1241" s="36"/>
      <c r="Z1241" s="36"/>
      <c r="AA1241" s="36"/>
      <c r="AB1241" s="36"/>
      <c r="AC1241" s="36"/>
      <c r="AD1241" s="36"/>
      <c r="AE1241" s="36"/>
      <c r="AR1241" s="205" t="s">
        <v>302</v>
      </c>
      <c r="AT1241" s="205" t="s">
        <v>195</v>
      </c>
      <c r="AU1241" s="205" t="s">
        <v>81</v>
      </c>
      <c r="AY1241" s="19" t="s">
        <v>193</v>
      </c>
      <c r="BE1241" s="206">
        <f>IF(N1241="základní",J1241,0)</f>
        <v>0</v>
      </c>
      <c r="BF1241" s="206">
        <f>IF(N1241="snížená",J1241,0)</f>
        <v>0</v>
      </c>
      <c r="BG1241" s="206">
        <f>IF(N1241="zákl. přenesená",J1241,0)</f>
        <v>0</v>
      </c>
      <c r="BH1241" s="206">
        <f>IF(N1241="sníž. přenesená",J1241,0)</f>
        <v>0</v>
      </c>
      <c r="BI1241" s="206">
        <f>IF(N1241="nulová",J1241,0)</f>
        <v>0</v>
      </c>
      <c r="BJ1241" s="19" t="s">
        <v>79</v>
      </c>
      <c r="BK1241" s="206">
        <f>ROUND(I1241*H1241,2)</f>
        <v>0</v>
      </c>
      <c r="BL1241" s="19" t="s">
        <v>302</v>
      </c>
      <c r="BM1241" s="205" t="s">
        <v>4192</v>
      </c>
    </row>
    <row r="1242" spans="1:65" s="13" customFormat="1">
      <c r="B1242" s="207"/>
      <c r="C1242" s="208"/>
      <c r="D1242" s="209" t="s">
        <v>202</v>
      </c>
      <c r="E1242" s="210" t="s">
        <v>19</v>
      </c>
      <c r="F1242" s="211" t="s">
        <v>4193</v>
      </c>
      <c r="G1242" s="208"/>
      <c r="H1242" s="210" t="s">
        <v>19</v>
      </c>
      <c r="I1242" s="212"/>
      <c r="J1242" s="208"/>
      <c r="K1242" s="208"/>
      <c r="L1242" s="213"/>
      <c r="M1242" s="214"/>
      <c r="N1242" s="215"/>
      <c r="O1242" s="215"/>
      <c r="P1242" s="215"/>
      <c r="Q1242" s="215"/>
      <c r="R1242" s="215"/>
      <c r="S1242" s="215"/>
      <c r="T1242" s="216"/>
      <c r="AT1242" s="217" t="s">
        <v>202</v>
      </c>
      <c r="AU1242" s="217" t="s">
        <v>81</v>
      </c>
      <c r="AV1242" s="13" t="s">
        <v>79</v>
      </c>
      <c r="AW1242" s="13" t="s">
        <v>33</v>
      </c>
      <c r="AX1242" s="13" t="s">
        <v>72</v>
      </c>
      <c r="AY1242" s="217" t="s">
        <v>193</v>
      </c>
    </row>
    <row r="1243" spans="1:65" s="14" customFormat="1">
      <c r="B1243" s="218"/>
      <c r="C1243" s="219"/>
      <c r="D1243" s="209" t="s">
        <v>202</v>
      </c>
      <c r="E1243" s="220" t="s">
        <v>19</v>
      </c>
      <c r="F1243" s="221" t="s">
        <v>4194</v>
      </c>
      <c r="G1243" s="219"/>
      <c r="H1243" s="222">
        <v>213.58</v>
      </c>
      <c r="I1243" s="223"/>
      <c r="J1243" s="219"/>
      <c r="K1243" s="219"/>
      <c r="L1243" s="224"/>
      <c r="M1243" s="225"/>
      <c r="N1243" s="226"/>
      <c r="O1243" s="226"/>
      <c r="P1243" s="226"/>
      <c r="Q1243" s="226"/>
      <c r="R1243" s="226"/>
      <c r="S1243" s="226"/>
      <c r="T1243" s="227"/>
      <c r="AT1243" s="228" t="s">
        <v>202</v>
      </c>
      <c r="AU1243" s="228" t="s">
        <v>81</v>
      </c>
      <c r="AV1243" s="14" t="s">
        <v>81</v>
      </c>
      <c r="AW1243" s="14" t="s">
        <v>33</v>
      </c>
      <c r="AX1243" s="14" t="s">
        <v>72</v>
      </c>
      <c r="AY1243" s="228" t="s">
        <v>193</v>
      </c>
    </row>
    <row r="1244" spans="1:65" s="15" customFormat="1">
      <c r="B1244" s="229"/>
      <c r="C1244" s="230"/>
      <c r="D1244" s="209" t="s">
        <v>202</v>
      </c>
      <c r="E1244" s="231" t="s">
        <v>19</v>
      </c>
      <c r="F1244" s="232" t="s">
        <v>208</v>
      </c>
      <c r="G1244" s="230"/>
      <c r="H1244" s="233">
        <v>213.58</v>
      </c>
      <c r="I1244" s="234"/>
      <c r="J1244" s="230"/>
      <c r="K1244" s="230"/>
      <c r="L1244" s="235"/>
      <c r="M1244" s="236"/>
      <c r="N1244" s="237"/>
      <c r="O1244" s="237"/>
      <c r="P1244" s="237"/>
      <c r="Q1244" s="237"/>
      <c r="R1244" s="237"/>
      <c r="S1244" s="237"/>
      <c r="T1244" s="238"/>
      <c r="AT1244" s="239" t="s">
        <v>202</v>
      </c>
      <c r="AU1244" s="239" t="s">
        <v>81</v>
      </c>
      <c r="AV1244" s="15" t="s">
        <v>209</v>
      </c>
      <c r="AW1244" s="15" t="s">
        <v>33</v>
      </c>
      <c r="AX1244" s="15" t="s">
        <v>79</v>
      </c>
      <c r="AY1244" s="239" t="s">
        <v>193</v>
      </c>
    </row>
    <row r="1245" spans="1:65" s="2" customFormat="1" ht="16.5" customHeight="1">
      <c r="A1245" s="36"/>
      <c r="B1245" s="37"/>
      <c r="C1245" s="251" t="s">
        <v>1993</v>
      </c>
      <c r="D1245" s="251" t="s">
        <v>451</v>
      </c>
      <c r="E1245" s="252" t="s">
        <v>3633</v>
      </c>
      <c r="F1245" s="253" t="s">
        <v>3634</v>
      </c>
      <c r="G1245" s="254" t="s">
        <v>266</v>
      </c>
      <c r="H1245" s="255">
        <v>0.246</v>
      </c>
      <c r="I1245" s="256"/>
      <c r="J1245" s="257">
        <f>ROUND(I1245*H1245,2)</f>
        <v>0</v>
      </c>
      <c r="K1245" s="253" t="s">
        <v>199</v>
      </c>
      <c r="L1245" s="258"/>
      <c r="M1245" s="259" t="s">
        <v>19</v>
      </c>
      <c r="N1245" s="260" t="s">
        <v>43</v>
      </c>
      <c r="O1245" s="66"/>
      <c r="P1245" s="203">
        <f>O1245*H1245</f>
        <v>0</v>
      </c>
      <c r="Q1245" s="203">
        <v>1</v>
      </c>
      <c r="R1245" s="203">
        <f>Q1245*H1245</f>
        <v>0.246</v>
      </c>
      <c r="S1245" s="203">
        <v>0</v>
      </c>
      <c r="T1245" s="204">
        <f>S1245*H1245</f>
        <v>0</v>
      </c>
      <c r="U1245" s="36"/>
      <c r="V1245" s="36"/>
      <c r="W1245" s="36"/>
      <c r="X1245" s="36"/>
      <c r="Y1245" s="36"/>
      <c r="Z1245" s="36"/>
      <c r="AA1245" s="36"/>
      <c r="AB1245" s="36"/>
      <c r="AC1245" s="36"/>
      <c r="AD1245" s="36"/>
      <c r="AE1245" s="36"/>
      <c r="AR1245" s="205" t="s">
        <v>404</v>
      </c>
      <c r="AT1245" s="205" t="s">
        <v>451</v>
      </c>
      <c r="AU1245" s="205" t="s">
        <v>81</v>
      </c>
      <c r="AY1245" s="19" t="s">
        <v>193</v>
      </c>
      <c r="BE1245" s="206">
        <f>IF(N1245="základní",J1245,0)</f>
        <v>0</v>
      </c>
      <c r="BF1245" s="206">
        <f>IF(N1245="snížená",J1245,0)</f>
        <v>0</v>
      </c>
      <c r="BG1245" s="206">
        <f>IF(N1245="zákl. přenesená",J1245,0)</f>
        <v>0</v>
      </c>
      <c r="BH1245" s="206">
        <f>IF(N1245="sníž. přenesená",J1245,0)</f>
        <v>0</v>
      </c>
      <c r="BI1245" s="206">
        <f>IF(N1245="nulová",J1245,0)</f>
        <v>0</v>
      </c>
      <c r="BJ1245" s="19" t="s">
        <v>79</v>
      </c>
      <c r="BK1245" s="206">
        <f>ROUND(I1245*H1245,2)</f>
        <v>0</v>
      </c>
      <c r="BL1245" s="19" t="s">
        <v>302</v>
      </c>
      <c r="BM1245" s="205" t="s">
        <v>4195</v>
      </c>
    </row>
    <row r="1246" spans="1:65" s="14" customFormat="1">
      <c r="B1246" s="218"/>
      <c r="C1246" s="219"/>
      <c r="D1246" s="209" t="s">
        <v>202</v>
      </c>
      <c r="E1246" s="219"/>
      <c r="F1246" s="221" t="s">
        <v>4196</v>
      </c>
      <c r="G1246" s="219"/>
      <c r="H1246" s="222">
        <v>0.246</v>
      </c>
      <c r="I1246" s="223"/>
      <c r="J1246" s="219"/>
      <c r="K1246" s="219"/>
      <c r="L1246" s="224"/>
      <c r="M1246" s="225"/>
      <c r="N1246" s="226"/>
      <c r="O1246" s="226"/>
      <c r="P1246" s="226"/>
      <c r="Q1246" s="226"/>
      <c r="R1246" s="226"/>
      <c r="S1246" s="226"/>
      <c r="T1246" s="227"/>
      <c r="AT1246" s="228" t="s">
        <v>202</v>
      </c>
      <c r="AU1246" s="228" t="s">
        <v>81</v>
      </c>
      <c r="AV1246" s="14" t="s">
        <v>81</v>
      </c>
      <c r="AW1246" s="14" t="s">
        <v>4</v>
      </c>
      <c r="AX1246" s="14" t="s">
        <v>79</v>
      </c>
      <c r="AY1246" s="228" t="s">
        <v>193</v>
      </c>
    </row>
    <row r="1247" spans="1:65" s="2" customFormat="1" ht="16.5" customHeight="1">
      <c r="A1247" s="36"/>
      <c r="B1247" s="37"/>
      <c r="C1247" s="194" t="s">
        <v>2001</v>
      </c>
      <c r="D1247" s="194" t="s">
        <v>195</v>
      </c>
      <c r="E1247" s="195" t="s">
        <v>4182</v>
      </c>
      <c r="F1247" s="196" t="s">
        <v>4183</v>
      </c>
      <c r="G1247" s="197" t="s">
        <v>2109</v>
      </c>
      <c r="H1247" s="198">
        <v>361.67</v>
      </c>
      <c r="I1247" s="199"/>
      <c r="J1247" s="200">
        <f>ROUND(I1247*H1247,2)</f>
        <v>0</v>
      </c>
      <c r="K1247" s="196" t="s">
        <v>199</v>
      </c>
      <c r="L1247" s="41"/>
      <c r="M1247" s="201" t="s">
        <v>19</v>
      </c>
      <c r="N1247" s="202" t="s">
        <v>43</v>
      </c>
      <c r="O1247" s="66"/>
      <c r="P1247" s="203">
        <f>O1247*H1247</f>
        <v>0</v>
      </c>
      <c r="Q1247" s="203">
        <v>5.0000000000000002E-5</v>
      </c>
      <c r="R1247" s="203">
        <f>Q1247*H1247</f>
        <v>1.8083500000000002E-2</v>
      </c>
      <c r="S1247" s="203">
        <v>0</v>
      </c>
      <c r="T1247" s="204">
        <f>S1247*H1247</f>
        <v>0</v>
      </c>
      <c r="U1247" s="36"/>
      <c r="V1247" s="36"/>
      <c r="W1247" s="36"/>
      <c r="X1247" s="36"/>
      <c r="Y1247" s="36"/>
      <c r="Z1247" s="36"/>
      <c r="AA1247" s="36"/>
      <c r="AB1247" s="36"/>
      <c r="AC1247" s="36"/>
      <c r="AD1247" s="36"/>
      <c r="AE1247" s="36"/>
      <c r="AR1247" s="205" t="s">
        <v>302</v>
      </c>
      <c r="AT1247" s="205" t="s">
        <v>195</v>
      </c>
      <c r="AU1247" s="205" t="s">
        <v>81</v>
      </c>
      <c r="AY1247" s="19" t="s">
        <v>193</v>
      </c>
      <c r="BE1247" s="206">
        <f>IF(N1247="základní",J1247,0)</f>
        <v>0</v>
      </c>
      <c r="BF1247" s="206">
        <f>IF(N1247="snížená",J1247,0)</f>
        <v>0</v>
      </c>
      <c r="BG1247" s="206">
        <f>IF(N1247="zákl. přenesená",J1247,0)</f>
        <v>0</v>
      </c>
      <c r="BH1247" s="206">
        <f>IF(N1247="sníž. přenesená",J1247,0)</f>
        <v>0</v>
      </c>
      <c r="BI1247" s="206">
        <f>IF(N1247="nulová",J1247,0)</f>
        <v>0</v>
      </c>
      <c r="BJ1247" s="19" t="s">
        <v>79</v>
      </c>
      <c r="BK1247" s="206">
        <f>ROUND(I1247*H1247,2)</f>
        <v>0</v>
      </c>
      <c r="BL1247" s="19" t="s">
        <v>302</v>
      </c>
      <c r="BM1247" s="205" t="s">
        <v>4197</v>
      </c>
    </row>
    <row r="1248" spans="1:65" s="13" customFormat="1">
      <c r="B1248" s="207"/>
      <c r="C1248" s="208"/>
      <c r="D1248" s="209" t="s">
        <v>202</v>
      </c>
      <c r="E1248" s="210" t="s">
        <v>19</v>
      </c>
      <c r="F1248" s="211" t="s">
        <v>4193</v>
      </c>
      <c r="G1248" s="208"/>
      <c r="H1248" s="210" t="s">
        <v>19</v>
      </c>
      <c r="I1248" s="212"/>
      <c r="J1248" s="208"/>
      <c r="K1248" s="208"/>
      <c r="L1248" s="213"/>
      <c r="M1248" s="214"/>
      <c r="N1248" s="215"/>
      <c r="O1248" s="215"/>
      <c r="P1248" s="215"/>
      <c r="Q1248" s="215"/>
      <c r="R1248" s="215"/>
      <c r="S1248" s="215"/>
      <c r="T1248" s="216"/>
      <c r="AT1248" s="217" t="s">
        <v>202</v>
      </c>
      <c r="AU1248" s="217" t="s">
        <v>81</v>
      </c>
      <c r="AV1248" s="13" t="s">
        <v>79</v>
      </c>
      <c r="AW1248" s="13" t="s">
        <v>33</v>
      </c>
      <c r="AX1248" s="13" t="s">
        <v>72</v>
      </c>
      <c r="AY1248" s="217" t="s">
        <v>193</v>
      </c>
    </row>
    <row r="1249" spans="1:65" s="14" customFormat="1">
      <c r="B1249" s="218"/>
      <c r="C1249" s="219"/>
      <c r="D1249" s="209" t="s">
        <v>202</v>
      </c>
      <c r="E1249" s="220" t="s">
        <v>19</v>
      </c>
      <c r="F1249" s="221" t="s">
        <v>4198</v>
      </c>
      <c r="G1249" s="219"/>
      <c r="H1249" s="222">
        <v>361.67</v>
      </c>
      <c r="I1249" s="223"/>
      <c r="J1249" s="219"/>
      <c r="K1249" s="219"/>
      <c r="L1249" s="224"/>
      <c r="M1249" s="225"/>
      <c r="N1249" s="226"/>
      <c r="O1249" s="226"/>
      <c r="P1249" s="226"/>
      <c r="Q1249" s="226"/>
      <c r="R1249" s="226"/>
      <c r="S1249" s="226"/>
      <c r="T1249" s="227"/>
      <c r="AT1249" s="228" t="s">
        <v>202</v>
      </c>
      <c r="AU1249" s="228" t="s">
        <v>81</v>
      </c>
      <c r="AV1249" s="14" t="s">
        <v>81</v>
      </c>
      <c r="AW1249" s="14" t="s">
        <v>33</v>
      </c>
      <c r="AX1249" s="14" t="s">
        <v>72</v>
      </c>
      <c r="AY1249" s="228" t="s">
        <v>193</v>
      </c>
    </row>
    <row r="1250" spans="1:65" s="15" customFormat="1">
      <c r="B1250" s="229"/>
      <c r="C1250" s="230"/>
      <c r="D1250" s="209" t="s">
        <v>202</v>
      </c>
      <c r="E1250" s="231" t="s">
        <v>19</v>
      </c>
      <c r="F1250" s="232" t="s">
        <v>208</v>
      </c>
      <c r="G1250" s="230"/>
      <c r="H1250" s="233">
        <v>361.67</v>
      </c>
      <c r="I1250" s="234"/>
      <c r="J1250" s="230"/>
      <c r="K1250" s="230"/>
      <c r="L1250" s="235"/>
      <c r="M1250" s="236"/>
      <c r="N1250" s="237"/>
      <c r="O1250" s="237"/>
      <c r="P1250" s="237"/>
      <c r="Q1250" s="237"/>
      <c r="R1250" s="237"/>
      <c r="S1250" s="237"/>
      <c r="T1250" s="238"/>
      <c r="AT1250" s="239" t="s">
        <v>202</v>
      </c>
      <c r="AU1250" s="239" t="s">
        <v>81</v>
      </c>
      <c r="AV1250" s="15" t="s">
        <v>209</v>
      </c>
      <c r="AW1250" s="15" t="s">
        <v>33</v>
      </c>
      <c r="AX1250" s="15" t="s">
        <v>79</v>
      </c>
      <c r="AY1250" s="239" t="s">
        <v>193</v>
      </c>
    </row>
    <row r="1251" spans="1:65" s="2" customFormat="1" ht="16.5" customHeight="1">
      <c r="A1251" s="36"/>
      <c r="B1251" s="37"/>
      <c r="C1251" s="251" t="s">
        <v>2007</v>
      </c>
      <c r="D1251" s="251" t="s">
        <v>451</v>
      </c>
      <c r="E1251" s="252" t="s">
        <v>4199</v>
      </c>
      <c r="F1251" s="253" t="s">
        <v>4200</v>
      </c>
      <c r="G1251" s="254" t="s">
        <v>266</v>
      </c>
      <c r="H1251" s="255">
        <v>0.41599999999999998</v>
      </c>
      <c r="I1251" s="256"/>
      <c r="J1251" s="257">
        <f>ROUND(I1251*H1251,2)</f>
        <v>0</v>
      </c>
      <c r="K1251" s="253" t="s">
        <v>199</v>
      </c>
      <c r="L1251" s="258"/>
      <c r="M1251" s="259" t="s">
        <v>19</v>
      </c>
      <c r="N1251" s="260" t="s">
        <v>43</v>
      </c>
      <c r="O1251" s="66"/>
      <c r="P1251" s="203">
        <f>O1251*H1251</f>
        <v>0</v>
      </c>
      <c r="Q1251" s="203">
        <v>1</v>
      </c>
      <c r="R1251" s="203">
        <f>Q1251*H1251</f>
        <v>0.41599999999999998</v>
      </c>
      <c r="S1251" s="203">
        <v>0</v>
      </c>
      <c r="T1251" s="204">
        <f>S1251*H1251</f>
        <v>0</v>
      </c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R1251" s="205" t="s">
        <v>404</v>
      </c>
      <c r="AT1251" s="205" t="s">
        <v>451</v>
      </c>
      <c r="AU1251" s="205" t="s">
        <v>81</v>
      </c>
      <c r="AY1251" s="19" t="s">
        <v>193</v>
      </c>
      <c r="BE1251" s="206">
        <f>IF(N1251="základní",J1251,0)</f>
        <v>0</v>
      </c>
      <c r="BF1251" s="206">
        <f>IF(N1251="snížená",J1251,0)</f>
        <v>0</v>
      </c>
      <c r="BG1251" s="206">
        <f>IF(N1251="zákl. přenesená",J1251,0)</f>
        <v>0</v>
      </c>
      <c r="BH1251" s="206">
        <f>IF(N1251="sníž. přenesená",J1251,0)</f>
        <v>0</v>
      </c>
      <c r="BI1251" s="206">
        <f>IF(N1251="nulová",J1251,0)</f>
        <v>0</v>
      </c>
      <c r="BJ1251" s="19" t="s">
        <v>79</v>
      </c>
      <c r="BK1251" s="206">
        <f>ROUND(I1251*H1251,2)</f>
        <v>0</v>
      </c>
      <c r="BL1251" s="19" t="s">
        <v>302</v>
      </c>
      <c r="BM1251" s="205" t="s">
        <v>4201</v>
      </c>
    </row>
    <row r="1252" spans="1:65" s="14" customFormat="1">
      <c r="B1252" s="218"/>
      <c r="C1252" s="219"/>
      <c r="D1252" s="209" t="s">
        <v>202</v>
      </c>
      <c r="E1252" s="219"/>
      <c r="F1252" s="221" t="s">
        <v>4202</v>
      </c>
      <c r="G1252" s="219"/>
      <c r="H1252" s="222">
        <v>0.41599999999999998</v>
      </c>
      <c r="I1252" s="223"/>
      <c r="J1252" s="219"/>
      <c r="K1252" s="219"/>
      <c r="L1252" s="224"/>
      <c r="M1252" s="225"/>
      <c r="N1252" s="226"/>
      <c r="O1252" s="226"/>
      <c r="P1252" s="226"/>
      <c r="Q1252" s="226"/>
      <c r="R1252" s="226"/>
      <c r="S1252" s="226"/>
      <c r="T1252" s="227"/>
      <c r="AT1252" s="228" t="s">
        <v>202</v>
      </c>
      <c r="AU1252" s="228" t="s">
        <v>81</v>
      </c>
      <c r="AV1252" s="14" t="s">
        <v>81</v>
      </c>
      <c r="AW1252" s="14" t="s">
        <v>4</v>
      </c>
      <c r="AX1252" s="14" t="s">
        <v>79</v>
      </c>
      <c r="AY1252" s="228" t="s">
        <v>193</v>
      </c>
    </row>
    <row r="1253" spans="1:65" s="2" customFormat="1" ht="21.75" customHeight="1">
      <c r="A1253" s="36"/>
      <c r="B1253" s="37"/>
      <c r="C1253" s="194" t="s">
        <v>2012</v>
      </c>
      <c r="D1253" s="194" t="s">
        <v>195</v>
      </c>
      <c r="E1253" s="195" t="s">
        <v>2129</v>
      </c>
      <c r="F1253" s="196" t="s">
        <v>2130</v>
      </c>
      <c r="G1253" s="197" t="s">
        <v>266</v>
      </c>
      <c r="H1253" s="198">
        <v>0.69099999999999995</v>
      </c>
      <c r="I1253" s="199"/>
      <c r="J1253" s="200">
        <f>ROUND(I1253*H1253,2)</f>
        <v>0</v>
      </c>
      <c r="K1253" s="196" t="s">
        <v>199</v>
      </c>
      <c r="L1253" s="41"/>
      <c r="M1253" s="201" t="s">
        <v>19</v>
      </c>
      <c r="N1253" s="202" t="s">
        <v>43</v>
      </c>
      <c r="O1253" s="66"/>
      <c r="P1253" s="203">
        <f>O1253*H1253</f>
        <v>0</v>
      </c>
      <c r="Q1253" s="203">
        <v>0</v>
      </c>
      <c r="R1253" s="203">
        <f>Q1253*H1253</f>
        <v>0</v>
      </c>
      <c r="S1253" s="203">
        <v>0</v>
      </c>
      <c r="T1253" s="204">
        <f>S1253*H1253</f>
        <v>0</v>
      </c>
      <c r="U1253" s="36"/>
      <c r="V1253" s="36"/>
      <c r="W1253" s="36"/>
      <c r="X1253" s="36"/>
      <c r="Y1253" s="36"/>
      <c r="Z1253" s="36"/>
      <c r="AA1253" s="36"/>
      <c r="AB1253" s="36"/>
      <c r="AC1253" s="36"/>
      <c r="AD1253" s="36"/>
      <c r="AE1253" s="36"/>
      <c r="AR1253" s="205" t="s">
        <v>302</v>
      </c>
      <c r="AT1253" s="205" t="s">
        <v>195</v>
      </c>
      <c r="AU1253" s="205" t="s">
        <v>81</v>
      </c>
      <c r="AY1253" s="19" t="s">
        <v>193</v>
      </c>
      <c r="BE1253" s="206">
        <f>IF(N1253="základní",J1253,0)</f>
        <v>0</v>
      </c>
      <c r="BF1253" s="206">
        <f>IF(N1253="snížená",J1253,0)</f>
        <v>0</v>
      </c>
      <c r="BG1253" s="206">
        <f>IF(N1253="zákl. přenesená",J1253,0)</f>
        <v>0</v>
      </c>
      <c r="BH1253" s="206">
        <f>IF(N1253="sníž. přenesená",J1253,0)</f>
        <v>0</v>
      </c>
      <c r="BI1253" s="206">
        <f>IF(N1253="nulová",J1253,0)</f>
        <v>0</v>
      </c>
      <c r="BJ1253" s="19" t="s">
        <v>79</v>
      </c>
      <c r="BK1253" s="206">
        <f>ROUND(I1253*H1253,2)</f>
        <v>0</v>
      </c>
      <c r="BL1253" s="19" t="s">
        <v>302</v>
      </c>
      <c r="BM1253" s="205" t="s">
        <v>4203</v>
      </c>
    </row>
    <row r="1254" spans="1:65" s="2" customFormat="1" ht="21.75" customHeight="1">
      <c r="A1254" s="36"/>
      <c r="B1254" s="37"/>
      <c r="C1254" s="194" t="s">
        <v>2016</v>
      </c>
      <c r="D1254" s="194" t="s">
        <v>195</v>
      </c>
      <c r="E1254" s="195" t="s">
        <v>2101</v>
      </c>
      <c r="F1254" s="196" t="s">
        <v>2102</v>
      </c>
      <c r="G1254" s="197" t="s">
        <v>1288</v>
      </c>
      <c r="H1254" s="263"/>
      <c r="I1254" s="199"/>
      <c r="J1254" s="200">
        <f>ROUND(I1254*H1254,2)</f>
        <v>0</v>
      </c>
      <c r="K1254" s="196" t="s">
        <v>199</v>
      </c>
      <c r="L1254" s="41"/>
      <c r="M1254" s="201" t="s">
        <v>19</v>
      </c>
      <c r="N1254" s="202" t="s">
        <v>43</v>
      </c>
      <c r="O1254" s="66"/>
      <c r="P1254" s="203">
        <f>O1254*H1254</f>
        <v>0</v>
      </c>
      <c r="Q1254" s="203">
        <v>0</v>
      </c>
      <c r="R1254" s="203">
        <f>Q1254*H1254</f>
        <v>0</v>
      </c>
      <c r="S1254" s="203">
        <v>0</v>
      </c>
      <c r="T1254" s="204">
        <f>S1254*H1254</f>
        <v>0</v>
      </c>
      <c r="U1254" s="36"/>
      <c r="V1254" s="36"/>
      <c r="W1254" s="36"/>
      <c r="X1254" s="36"/>
      <c r="Y1254" s="36"/>
      <c r="Z1254" s="36"/>
      <c r="AA1254" s="36"/>
      <c r="AB1254" s="36"/>
      <c r="AC1254" s="36"/>
      <c r="AD1254" s="36"/>
      <c r="AE1254" s="36"/>
      <c r="AR1254" s="205" t="s">
        <v>302</v>
      </c>
      <c r="AT1254" s="205" t="s">
        <v>195</v>
      </c>
      <c r="AU1254" s="205" t="s">
        <v>81</v>
      </c>
      <c r="AY1254" s="19" t="s">
        <v>193</v>
      </c>
      <c r="BE1254" s="206">
        <f>IF(N1254="základní",J1254,0)</f>
        <v>0</v>
      </c>
      <c r="BF1254" s="206">
        <f>IF(N1254="snížená",J1254,0)</f>
        <v>0</v>
      </c>
      <c r="BG1254" s="206">
        <f>IF(N1254="zákl. přenesená",J1254,0)</f>
        <v>0</v>
      </c>
      <c r="BH1254" s="206">
        <f>IF(N1254="sníž. přenesená",J1254,0)</f>
        <v>0</v>
      </c>
      <c r="BI1254" s="206">
        <f>IF(N1254="nulová",J1254,0)</f>
        <v>0</v>
      </c>
      <c r="BJ1254" s="19" t="s">
        <v>79</v>
      </c>
      <c r="BK1254" s="206">
        <f>ROUND(I1254*H1254,2)</f>
        <v>0</v>
      </c>
      <c r="BL1254" s="19" t="s">
        <v>302</v>
      </c>
      <c r="BM1254" s="205" t="s">
        <v>4204</v>
      </c>
    </row>
    <row r="1255" spans="1:65" s="12" customFormat="1" ht="22.9" customHeight="1">
      <c r="B1255" s="178"/>
      <c r="C1255" s="179"/>
      <c r="D1255" s="180" t="s">
        <v>71</v>
      </c>
      <c r="E1255" s="192" t="s">
        <v>2132</v>
      </c>
      <c r="F1255" s="192" t="s">
        <v>2133</v>
      </c>
      <c r="G1255" s="179"/>
      <c r="H1255" s="179"/>
      <c r="I1255" s="182"/>
      <c r="J1255" s="193">
        <f>BK1255</f>
        <v>0</v>
      </c>
      <c r="K1255" s="179"/>
      <c r="L1255" s="184"/>
      <c r="M1255" s="185"/>
      <c r="N1255" s="186"/>
      <c r="O1255" s="186"/>
      <c r="P1255" s="187">
        <f>SUM(P1256:P1261)</f>
        <v>0</v>
      </c>
      <c r="Q1255" s="186"/>
      <c r="R1255" s="187">
        <f>SUM(R1256:R1261)</f>
        <v>1.7299999999999999E-2</v>
      </c>
      <c r="S1255" s="186"/>
      <c r="T1255" s="188">
        <f>SUM(T1256:T1261)</f>
        <v>0</v>
      </c>
      <c r="AR1255" s="189" t="s">
        <v>81</v>
      </c>
      <c r="AT1255" s="190" t="s">
        <v>71</v>
      </c>
      <c r="AU1255" s="190" t="s">
        <v>79</v>
      </c>
      <c r="AY1255" s="189" t="s">
        <v>193</v>
      </c>
      <c r="BK1255" s="191">
        <f>SUM(BK1256:BK1261)</f>
        <v>0</v>
      </c>
    </row>
    <row r="1256" spans="1:65" s="2" customFormat="1" ht="21.75" customHeight="1">
      <c r="A1256" s="36"/>
      <c r="B1256" s="37"/>
      <c r="C1256" s="194" t="s">
        <v>2020</v>
      </c>
      <c r="D1256" s="194" t="s">
        <v>195</v>
      </c>
      <c r="E1256" s="195" t="s">
        <v>2135</v>
      </c>
      <c r="F1256" s="196" t="s">
        <v>2136</v>
      </c>
      <c r="G1256" s="197" t="s">
        <v>402</v>
      </c>
      <c r="H1256" s="198">
        <v>6</v>
      </c>
      <c r="I1256" s="199"/>
      <c r="J1256" s="200">
        <f t="shared" ref="J1256:J1261" si="30">ROUND(I1256*H1256,2)</f>
        <v>0</v>
      </c>
      <c r="K1256" s="196" t="s">
        <v>199</v>
      </c>
      <c r="L1256" s="41"/>
      <c r="M1256" s="201" t="s">
        <v>19</v>
      </c>
      <c r="N1256" s="202" t="s">
        <v>43</v>
      </c>
      <c r="O1256" s="66"/>
      <c r="P1256" s="203">
        <f t="shared" ref="P1256:P1261" si="31">O1256*H1256</f>
        <v>0</v>
      </c>
      <c r="Q1256" s="203">
        <v>0</v>
      </c>
      <c r="R1256" s="203">
        <f t="shared" ref="R1256:R1261" si="32">Q1256*H1256</f>
        <v>0</v>
      </c>
      <c r="S1256" s="203">
        <v>0</v>
      </c>
      <c r="T1256" s="204">
        <f t="shared" ref="T1256:T1261" si="33">S1256*H1256</f>
        <v>0</v>
      </c>
      <c r="U1256" s="36"/>
      <c r="V1256" s="36"/>
      <c r="W1256" s="36"/>
      <c r="X1256" s="36"/>
      <c r="Y1256" s="36"/>
      <c r="Z1256" s="36"/>
      <c r="AA1256" s="36"/>
      <c r="AB1256" s="36"/>
      <c r="AC1256" s="36"/>
      <c r="AD1256" s="36"/>
      <c r="AE1256" s="36"/>
      <c r="AR1256" s="205" t="s">
        <v>302</v>
      </c>
      <c r="AT1256" s="205" t="s">
        <v>195</v>
      </c>
      <c r="AU1256" s="205" t="s">
        <v>81</v>
      </c>
      <c r="AY1256" s="19" t="s">
        <v>193</v>
      </c>
      <c r="BE1256" s="206">
        <f t="shared" ref="BE1256:BE1261" si="34">IF(N1256="základní",J1256,0)</f>
        <v>0</v>
      </c>
      <c r="BF1256" s="206">
        <f t="shared" ref="BF1256:BF1261" si="35">IF(N1256="snížená",J1256,0)</f>
        <v>0</v>
      </c>
      <c r="BG1256" s="206">
        <f t="shared" ref="BG1256:BG1261" si="36">IF(N1256="zákl. přenesená",J1256,0)</f>
        <v>0</v>
      </c>
      <c r="BH1256" s="206">
        <f t="shared" ref="BH1256:BH1261" si="37">IF(N1256="sníž. přenesená",J1256,0)</f>
        <v>0</v>
      </c>
      <c r="BI1256" s="206">
        <f t="shared" ref="BI1256:BI1261" si="38">IF(N1256="nulová",J1256,0)</f>
        <v>0</v>
      </c>
      <c r="BJ1256" s="19" t="s">
        <v>79</v>
      </c>
      <c r="BK1256" s="206">
        <f t="shared" ref="BK1256:BK1261" si="39">ROUND(I1256*H1256,2)</f>
        <v>0</v>
      </c>
      <c r="BL1256" s="19" t="s">
        <v>302</v>
      </c>
      <c r="BM1256" s="205" t="s">
        <v>2137</v>
      </c>
    </row>
    <row r="1257" spans="1:65" s="2" customFormat="1" ht="16.5" customHeight="1">
      <c r="A1257" s="36"/>
      <c r="B1257" s="37"/>
      <c r="C1257" s="251" t="s">
        <v>2024</v>
      </c>
      <c r="D1257" s="251" t="s">
        <v>451</v>
      </c>
      <c r="E1257" s="252" t="s">
        <v>2139</v>
      </c>
      <c r="F1257" s="253" t="s">
        <v>2140</v>
      </c>
      <c r="G1257" s="254" t="s">
        <v>402</v>
      </c>
      <c r="H1257" s="255">
        <v>6</v>
      </c>
      <c r="I1257" s="256"/>
      <c r="J1257" s="257">
        <f t="shared" si="30"/>
        <v>0</v>
      </c>
      <c r="K1257" s="253" t="s">
        <v>199</v>
      </c>
      <c r="L1257" s="258"/>
      <c r="M1257" s="259" t="s">
        <v>19</v>
      </c>
      <c r="N1257" s="260" t="s">
        <v>43</v>
      </c>
      <c r="O1257" s="66"/>
      <c r="P1257" s="203">
        <f t="shared" si="31"/>
        <v>0</v>
      </c>
      <c r="Q1257" s="203">
        <v>2.2799999999999999E-3</v>
      </c>
      <c r="R1257" s="203">
        <f t="shared" si="32"/>
        <v>1.3679999999999999E-2</v>
      </c>
      <c r="S1257" s="203">
        <v>0</v>
      </c>
      <c r="T1257" s="204">
        <f t="shared" si="33"/>
        <v>0</v>
      </c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R1257" s="205" t="s">
        <v>404</v>
      </c>
      <c r="AT1257" s="205" t="s">
        <v>451</v>
      </c>
      <c r="AU1257" s="205" t="s">
        <v>81</v>
      </c>
      <c r="AY1257" s="19" t="s">
        <v>193</v>
      </c>
      <c r="BE1257" s="206">
        <f t="shared" si="34"/>
        <v>0</v>
      </c>
      <c r="BF1257" s="206">
        <f t="shared" si="35"/>
        <v>0</v>
      </c>
      <c r="BG1257" s="206">
        <f t="shared" si="36"/>
        <v>0</v>
      </c>
      <c r="BH1257" s="206">
        <f t="shared" si="37"/>
        <v>0</v>
      </c>
      <c r="BI1257" s="206">
        <f t="shared" si="38"/>
        <v>0</v>
      </c>
      <c r="BJ1257" s="19" t="s">
        <v>79</v>
      </c>
      <c r="BK1257" s="206">
        <f t="shared" si="39"/>
        <v>0</v>
      </c>
      <c r="BL1257" s="19" t="s">
        <v>302</v>
      </c>
      <c r="BM1257" s="205" t="s">
        <v>2141</v>
      </c>
    </row>
    <row r="1258" spans="1:65" s="2" customFormat="1" ht="21.75" customHeight="1">
      <c r="A1258" s="36"/>
      <c r="B1258" s="37"/>
      <c r="C1258" s="194" t="s">
        <v>2028</v>
      </c>
      <c r="D1258" s="194" t="s">
        <v>195</v>
      </c>
      <c r="E1258" s="195" t="s">
        <v>2143</v>
      </c>
      <c r="F1258" s="196" t="s">
        <v>2144</v>
      </c>
      <c r="G1258" s="197" t="s">
        <v>402</v>
      </c>
      <c r="H1258" s="198">
        <v>6</v>
      </c>
      <c r="I1258" s="199"/>
      <c r="J1258" s="200">
        <f t="shared" si="30"/>
        <v>0</v>
      </c>
      <c r="K1258" s="196" t="s">
        <v>199</v>
      </c>
      <c r="L1258" s="41"/>
      <c r="M1258" s="201" t="s">
        <v>19</v>
      </c>
      <c r="N1258" s="202" t="s">
        <v>43</v>
      </c>
      <c r="O1258" s="66"/>
      <c r="P1258" s="203">
        <f t="shared" si="31"/>
        <v>0</v>
      </c>
      <c r="Q1258" s="203">
        <v>0</v>
      </c>
      <c r="R1258" s="203">
        <f t="shared" si="32"/>
        <v>0</v>
      </c>
      <c r="S1258" s="203">
        <v>0</v>
      </c>
      <c r="T1258" s="204">
        <f t="shared" si="33"/>
        <v>0</v>
      </c>
      <c r="U1258" s="36"/>
      <c r="V1258" s="36"/>
      <c r="W1258" s="36"/>
      <c r="X1258" s="36"/>
      <c r="Y1258" s="36"/>
      <c r="Z1258" s="36"/>
      <c r="AA1258" s="36"/>
      <c r="AB1258" s="36"/>
      <c r="AC1258" s="36"/>
      <c r="AD1258" s="36"/>
      <c r="AE1258" s="36"/>
      <c r="AR1258" s="205" t="s">
        <v>302</v>
      </c>
      <c r="AT1258" s="205" t="s">
        <v>195</v>
      </c>
      <c r="AU1258" s="205" t="s">
        <v>81</v>
      </c>
      <c r="AY1258" s="19" t="s">
        <v>193</v>
      </c>
      <c r="BE1258" s="206">
        <f t="shared" si="34"/>
        <v>0</v>
      </c>
      <c r="BF1258" s="206">
        <f t="shared" si="35"/>
        <v>0</v>
      </c>
      <c r="BG1258" s="206">
        <f t="shared" si="36"/>
        <v>0</v>
      </c>
      <c r="BH1258" s="206">
        <f t="shared" si="37"/>
        <v>0</v>
      </c>
      <c r="BI1258" s="206">
        <f t="shared" si="38"/>
        <v>0</v>
      </c>
      <c r="BJ1258" s="19" t="s">
        <v>79</v>
      </c>
      <c r="BK1258" s="206">
        <f t="shared" si="39"/>
        <v>0</v>
      </c>
      <c r="BL1258" s="19" t="s">
        <v>302</v>
      </c>
      <c r="BM1258" s="205" t="s">
        <v>2145</v>
      </c>
    </row>
    <row r="1259" spans="1:65" s="2" customFormat="1" ht="16.5" customHeight="1">
      <c r="A1259" s="36"/>
      <c r="B1259" s="37"/>
      <c r="C1259" s="251" t="s">
        <v>2032</v>
      </c>
      <c r="D1259" s="251" t="s">
        <v>451</v>
      </c>
      <c r="E1259" s="252" t="s">
        <v>2147</v>
      </c>
      <c r="F1259" s="253" t="s">
        <v>2148</v>
      </c>
      <c r="G1259" s="254" t="s">
        <v>391</v>
      </c>
      <c r="H1259" s="255">
        <v>22</v>
      </c>
      <c r="I1259" s="256"/>
      <c r="J1259" s="257">
        <f t="shared" si="30"/>
        <v>0</v>
      </c>
      <c r="K1259" s="253" t="s">
        <v>199</v>
      </c>
      <c r="L1259" s="258"/>
      <c r="M1259" s="259" t="s">
        <v>19</v>
      </c>
      <c r="N1259" s="260" t="s">
        <v>43</v>
      </c>
      <c r="O1259" s="66"/>
      <c r="P1259" s="203">
        <f t="shared" si="31"/>
        <v>0</v>
      </c>
      <c r="Q1259" s="203">
        <v>1.4999999999999999E-4</v>
      </c>
      <c r="R1259" s="203">
        <f t="shared" si="32"/>
        <v>3.2999999999999995E-3</v>
      </c>
      <c r="S1259" s="203">
        <v>0</v>
      </c>
      <c r="T1259" s="204">
        <f t="shared" si="33"/>
        <v>0</v>
      </c>
      <c r="U1259" s="36"/>
      <c r="V1259" s="36"/>
      <c r="W1259" s="36"/>
      <c r="X1259" s="36"/>
      <c r="Y1259" s="36"/>
      <c r="Z1259" s="36"/>
      <c r="AA1259" s="36"/>
      <c r="AB1259" s="36"/>
      <c r="AC1259" s="36"/>
      <c r="AD1259" s="36"/>
      <c r="AE1259" s="36"/>
      <c r="AR1259" s="205" t="s">
        <v>404</v>
      </c>
      <c r="AT1259" s="205" t="s">
        <v>451</v>
      </c>
      <c r="AU1259" s="205" t="s">
        <v>81</v>
      </c>
      <c r="AY1259" s="19" t="s">
        <v>193</v>
      </c>
      <c r="BE1259" s="206">
        <f t="shared" si="34"/>
        <v>0</v>
      </c>
      <c r="BF1259" s="206">
        <f t="shared" si="35"/>
        <v>0</v>
      </c>
      <c r="BG1259" s="206">
        <f t="shared" si="36"/>
        <v>0</v>
      </c>
      <c r="BH1259" s="206">
        <f t="shared" si="37"/>
        <v>0</v>
      </c>
      <c r="BI1259" s="206">
        <f t="shared" si="38"/>
        <v>0</v>
      </c>
      <c r="BJ1259" s="19" t="s">
        <v>79</v>
      </c>
      <c r="BK1259" s="206">
        <f t="shared" si="39"/>
        <v>0</v>
      </c>
      <c r="BL1259" s="19" t="s">
        <v>302</v>
      </c>
      <c r="BM1259" s="205" t="s">
        <v>2149</v>
      </c>
    </row>
    <row r="1260" spans="1:65" s="2" customFormat="1" ht="16.5" customHeight="1">
      <c r="A1260" s="36"/>
      <c r="B1260" s="37"/>
      <c r="C1260" s="251" t="s">
        <v>2036</v>
      </c>
      <c r="D1260" s="251" t="s">
        <v>451</v>
      </c>
      <c r="E1260" s="252" t="s">
        <v>2151</v>
      </c>
      <c r="F1260" s="253" t="s">
        <v>2152</v>
      </c>
      <c r="G1260" s="254" t="s">
        <v>402</v>
      </c>
      <c r="H1260" s="255">
        <v>2</v>
      </c>
      <c r="I1260" s="256"/>
      <c r="J1260" s="257">
        <f t="shared" si="30"/>
        <v>0</v>
      </c>
      <c r="K1260" s="253" t="s">
        <v>199</v>
      </c>
      <c r="L1260" s="258"/>
      <c r="M1260" s="259" t="s">
        <v>19</v>
      </c>
      <c r="N1260" s="260" t="s">
        <v>43</v>
      </c>
      <c r="O1260" s="66"/>
      <c r="P1260" s="203">
        <f t="shared" si="31"/>
        <v>0</v>
      </c>
      <c r="Q1260" s="203">
        <v>1.6000000000000001E-4</v>
      </c>
      <c r="R1260" s="203">
        <f t="shared" si="32"/>
        <v>3.2000000000000003E-4</v>
      </c>
      <c r="S1260" s="203">
        <v>0</v>
      </c>
      <c r="T1260" s="204">
        <f t="shared" si="33"/>
        <v>0</v>
      </c>
      <c r="U1260" s="36"/>
      <c r="V1260" s="36"/>
      <c r="W1260" s="36"/>
      <c r="X1260" s="36"/>
      <c r="Y1260" s="36"/>
      <c r="Z1260" s="36"/>
      <c r="AA1260" s="36"/>
      <c r="AB1260" s="36"/>
      <c r="AC1260" s="36"/>
      <c r="AD1260" s="36"/>
      <c r="AE1260" s="36"/>
      <c r="AR1260" s="205" t="s">
        <v>404</v>
      </c>
      <c r="AT1260" s="205" t="s">
        <v>451</v>
      </c>
      <c r="AU1260" s="205" t="s">
        <v>81</v>
      </c>
      <c r="AY1260" s="19" t="s">
        <v>193</v>
      </c>
      <c r="BE1260" s="206">
        <f t="shared" si="34"/>
        <v>0</v>
      </c>
      <c r="BF1260" s="206">
        <f t="shared" si="35"/>
        <v>0</v>
      </c>
      <c r="BG1260" s="206">
        <f t="shared" si="36"/>
        <v>0</v>
      </c>
      <c r="BH1260" s="206">
        <f t="shared" si="37"/>
        <v>0</v>
      </c>
      <c r="BI1260" s="206">
        <f t="shared" si="38"/>
        <v>0</v>
      </c>
      <c r="BJ1260" s="19" t="s">
        <v>79</v>
      </c>
      <c r="BK1260" s="206">
        <f t="shared" si="39"/>
        <v>0</v>
      </c>
      <c r="BL1260" s="19" t="s">
        <v>302</v>
      </c>
      <c r="BM1260" s="205" t="s">
        <v>2153</v>
      </c>
    </row>
    <row r="1261" spans="1:65" s="2" customFormat="1" ht="21.75" customHeight="1">
      <c r="A1261" s="36"/>
      <c r="B1261" s="37"/>
      <c r="C1261" s="194" t="s">
        <v>2040</v>
      </c>
      <c r="D1261" s="194" t="s">
        <v>195</v>
      </c>
      <c r="E1261" s="195" t="s">
        <v>2101</v>
      </c>
      <c r="F1261" s="196" t="s">
        <v>2102</v>
      </c>
      <c r="G1261" s="197" t="s">
        <v>1288</v>
      </c>
      <c r="H1261" s="263"/>
      <c r="I1261" s="199"/>
      <c r="J1261" s="200">
        <f t="shared" si="30"/>
        <v>0</v>
      </c>
      <c r="K1261" s="196" t="s">
        <v>199</v>
      </c>
      <c r="L1261" s="41"/>
      <c r="M1261" s="201" t="s">
        <v>19</v>
      </c>
      <c r="N1261" s="202" t="s">
        <v>43</v>
      </c>
      <c r="O1261" s="66"/>
      <c r="P1261" s="203">
        <f t="shared" si="31"/>
        <v>0</v>
      </c>
      <c r="Q1261" s="203">
        <v>0</v>
      </c>
      <c r="R1261" s="203">
        <f t="shared" si="32"/>
        <v>0</v>
      </c>
      <c r="S1261" s="203">
        <v>0</v>
      </c>
      <c r="T1261" s="204">
        <f t="shared" si="33"/>
        <v>0</v>
      </c>
      <c r="U1261" s="36"/>
      <c r="V1261" s="36"/>
      <c r="W1261" s="36"/>
      <c r="X1261" s="36"/>
      <c r="Y1261" s="36"/>
      <c r="Z1261" s="36"/>
      <c r="AA1261" s="36"/>
      <c r="AB1261" s="36"/>
      <c r="AC1261" s="36"/>
      <c r="AD1261" s="36"/>
      <c r="AE1261" s="36"/>
      <c r="AR1261" s="205" t="s">
        <v>302</v>
      </c>
      <c r="AT1261" s="205" t="s">
        <v>195</v>
      </c>
      <c r="AU1261" s="205" t="s">
        <v>81</v>
      </c>
      <c r="AY1261" s="19" t="s">
        <v>193</v>
      </c>
      <c r="BE1261" s="206">
        <f t="shared" si="34"/>
        <v>0</v>
      </c>
      <c r="BF1261" s="206">
        <f t="shared" si="35"/>
        <v>0</v>
      </c>
      <c r="BG1261" s="206">
        <f t="shared" si="36"/>
        <v>0</v>
      </c>
      <c r="BH1261" s="206">
        <f t="shared" si="37"/>
        <v>0</v>
      </c>
      <c r="BI1261" s="206">
        <f t="shared" si="38"/>
        <v>0</v>
      </c>
      <c r="BJ1261" s="19" t="s">
        <v>79</v>
      </c>
      <c r="BK1261" s="206">
        <f t="shared" si="39"/>
        <v>0</v>
      </c>
      <c r="BL1261" s="19" t="s">
        <v>302</v>
      </c>
      <c r="BM1261" s="205" t="s">
        <v>2155</v>
      </c>
    </row>
    <row r="1262" spans="1:65" s="12" customFormat="1" ht="22.9" customHeight="1">
      <c r="B1262" s="178"/>
      <c r="C1262" s="179"/>
      <c r="D1262" s="180" t="s">
        <v>71</v>
      </c>
      <c r="E1262" s="192" t="s">
        <v>2156</v>
      </c>
      <c r="F1262" s="192" t="s">
        <v>2157</v>
      </c>
      <c r="G1262" s="179"/>
      <c r="H1262" s="179"/>
      <c r="I1262" s="182"/>
      <c r="J1262" s="193">
        <f>BK1262</f>
        <v>0</v>
      </c>
      <c r="K1262" s="179"/>
      <c r="L1262" s="184"/>
      <c r="M1262" s="185"/>
      <c r="N1262" s="186"/>
      <c r="O1262" s="186"/>
      <c r="P1262" s="187">
        <f>SUM(P1263:P1276)</f>
        <v>0</v>
      </c>
      <c r="Q1262" s="186"/>
      <c r="R1262" s="187">
        <f>SUM(R1263:R1276)</f>
        <v>0</v>
      </c>
      <c r="S1262" s="186"/>
      <c r="T1262" s="188">
        <f>SUM(T1263:T1276)</f>
        <v>0</v>
      </c>
      <c r="AR1262" s="189" t="s">
        <v>81</v>
      </c>
      <c r="AT1262" s="190" t="s">
        <v>71</v>
      </c>
      <c r="AU1262" s="190" t="s">
        <v>79</v>
      </c>
      <c r="AY1262" s="189" t="s">
        <v>193</v>
      </c>
      <c r="BK1262" s="191">
        <f>SUM(BK1263:BK1276)</f>
        <v>0</v>
      </c>
    </row>
    <row r="1263" spans="1:65" s="2" customFormat="1" ht="16.5" customHeight="1">
      <c r="A1263" s="36"/>
      <c r="B1263" s="37"/>
      <c r="C1263" s="194" t="s">
        <v>2044</v>
      </c>
      <c r="D1263" s="194" t="s">
        <v>195</v>
      </c>
      <c r="E1263" s="195" t="s">
        <v>2159</v>
      </c>
      <c r="F1263" s="196" t="s">
        <v>2160</v>
      </c>
      <c r="G1263" s="197" t="s">
        <v>391</v>
      </c>
      <c r="H1263" s="198">
        <v>30.8</v>
      </c>
      <c r="I1263" s="199"/>
      <c r="J1263" s="200">
        <f>ROUND(I1263*H1263,2)</f>
        <v>0</v>
      </c>
      <c r="K1263" s="196" t="s">
        <v>19</v>
      </c>
      <c r="L1263" s="41"/>
      <c r="M1263" s="201" t="s">
        <v>19</v>
      </c>
      <c r="N1263" s="202" t="s">
        <v>43</v>
      </c>
      <c r="O1263" s="66"/>
      <c r="P1263" s="203">
        <f>O1263*H1263</f>
        <v>0</v>
      </c>
      <c r="Q1263" s="203">
        <v>0</v>
      </c>
      <c r="R1263" s="203">
        <f>Q1263*H1263</f>
        <v>0</v>
      </c>
      <c r="S1263" s="203">
        <v>0</v>
      </c>
      <c r="T1263" s="204">
        <f>S1263*H1263</f>
        <v>0</v>
      </c>
      <c r="U1263" s="36"/>
      <c r="V1263" s="36"/>
      <c r="W1263" s="36"/>
      <c r="X1263" s="36"/>
      <c r="Y1263" s="36"/>
      <c r="Z1263" s="36"/>
      <c r="AA1263" s="36"/>
      <c r="AB1263" s="36"/>
      <c r="AC1263" s="36"/>
      <c r="AD1263" s="36"/>
      <c r="AE1263" s="36"/>
      <c r="AR1263" s="205" t="s">
        <v>302</v>
      </c>
      <c r="AT1263" s="205" t="s">
        <v>195</v>
      </c>
      <c r="AU1263" s="205" t="s">
        <v>81</v>
      </c>
      <c r="AY1263" s="19" t="s">
        <v>193</v>
      </c>
      <c r="BE1263" s="206">
        <f>IF(N1263="základní",J1263,0)</f>
        <v>0</v>
      </c>
      <c r="BF1263" s="206">
        <f>IF(N1263="snížená",J1263,0)</f>
        <v>0</v>
      </c>
      <c r="BG1263" s="206">
        <f>IF(N1263="zákl. přenesená",J1263,0)</f>
        <v>0</v>
      </c>
      <c r="BH1263" s="206">
        <f>IF(N1263="sníž. přenesená",J1263,0)</f>
        <v>0</v>
      </c>
      <c r="BI1263" s="206">
        <f>IF(N1263="nulová",J1263,0)</f>
        <v>0</v>
      </c>
      <c r="BJ1263" s="19" t="s">
        <v>79</v>
      </c>
      <c r="BK1263" s="206">
        <f>ROUND(I1263*H1263,2)</f>
        <v>0</v>
      </c>
      <c r="BL1263" s="19" t="s">
        <v>302</v>
      </c>
      <c r="BM1263" s="205" t="s">
        <v>4205</v>
      </c>
    </row>
    <row r="1264" spans="1:65" s="14" customFormat="1">
      <c r="B1264" s="218"/>
      <c r="C1264" s="219"/>
      <c r="D1264" s="209" t="s">
        <v>202</v>
      </c>
      <c r="E1264" s="220" t="s">
        <v>19</v>
      </c>
      <c r="F1264" s="221" t="s">
        <v>2162</v>
      </c>
      <c r="G1264" s="219"/>
      <c r="H1264" s="222">
        <v>11.2</v>
      </c>
      <c r="I1264" s="223"/>
      <c r="J1264" s="219"/>
      <c r="K1264" s="219"/>
      <c r="L1264" s="224"/>
      <c r="M1264" s="225"/>
      <c r="N1264" s="226"/>
      <c r="O1264" s="226"/>
      <c r="P1264" s="226"/>
      <c r="Q1264" s="226"/>
      <c r="R1264" s="226"/>
      <c r="S1264" s="226"/>
      <c r="T1264" s="227"/>
      <c r="AT1264" s="228" t="s">
        <v>202</v>
      </c>
      <c r="AU1264" s="228" t="s">
        <v>81</v>
      </c>
      <c r="AV1264" s="14" t="s">
        <v>81</v>
      </c>
      <c r="AW1264" s="14" t="s">
        <v>33</v>
      </c>
      <c r="AX1264" s="14" t="s">
        <v>72</v>
      </c>
      <c r="AY1264" s="228" t="s">
        <v>193</v>
      </c>
    </row>
    <row r="1265" spans="1:65" s="14" customFormat="1">
      <c r="B1265" s="218"/>
      <c r="C1265" s="219"/>
      <c r="D1265" s="209" t="s">
        <v>202</v>
      </c>
      <c r="E1265" s="220" t="s">
        <v>19</v>
      </c>
      <c r="F1265" s="221" t="s">
        <v>4206</v>
      </c>
      <c r="G1265" s="219"/>
      <c r="H1265" s="222">
        <v>9</v>
      </c>
      <c r="I1265" s="223"/>
      <c r="J1265" s="219"/>
      <c r="K1265" s="219"/>
      <c r="L1265" s="224"/>
      <c r="M1265" s="225"/>
      <c r="N1265" s="226"/>
      <c r="O1265" s="226"/>
      <c r="P1265" s="226"/>
      <c r="Q1265" s="226"/>
      <c r="R1265" s="226"/>
      <c r="S1265" s="226"/>
      <c r="T1265" s="227"/>
      <c r="AT1265" s="228" t="s">
        <v>202</v>
      </c>
      <c r="AU1265" s="228" t="s">
        <v>81</v>
      </c>
      <c r="AV1265" s="14" t="s">
        <v>81</v>
      </c>
      <c r="AW1265" s="14" t="s">
        <v>33</v>
      </c>
      <c r="AX1265" s="14" t="s">
        <v>72</v>
      </c>
      <c r="AY1265" s="228" t="s">
        <v>193</v>
      </c>
    </row>
    <row r="1266" spans="1:65" s="14" customFormat="1">
      <c r="B1266" s="218"/>
      <c r="C1266" s="219"/>
      <c r="D1266" s="209" t="s">
        <v>202</v>
      </c>
      <c r="E1266" s="220" t="s">
        <v>19</v>
      </c>
      <c r="F1266" s="221" t="s">
        <v>2164</v>
      </c>
      <c r="G1266" s="219"/>
      <c r="H1266" s="222">
        <v>10.6</v>
      </c>
      <c r="I1266" s="223"/>
      <c r="J1266" s="219"/>
      <c r="K1266" s="219"/>
      <c r="L1266" s="224"/>
      <c r="M1266" s="225"/>
      <c r="N1266" s="226"/>
      <c r="O1266" s="226"/>
      <c r="P1266" s="226"/>
      <c r="Q1266" s="226"/>
      <c r="R1266" s="226"/>
      <c r="S1266" s="226"/>
      <c r="T1266" s="227"/>
      <c r="AT1266" s="228" t="s">
        <v>202</v>
      </c>
      <c r="AU1266" s="228" t="s">
        <v>81</v>
      </c>
      <c r="AV1266" s="14" t="s">
        <v>81</v>
      </c>
      <c r="AW1266" s="14" t="s">
        <v>33</v>
      </c>
      <c r="AX1266" s="14" t="s">
        <v>72</v>
      </c>
      <c r="AY1266" s="228" t="s">
        <v>193</v>
      </c>
    </row>
    <row r="1267" spans="1:65" s="15" customFormat="1">
      <c r="B1267" s="229"/>
      <c r="C1267" s="230"/>
      <c r="D1267" s="209" t="s">
        <v>202</v>
      </c>
      <c r="E1267" s="231" t="s">
        <v>19</v>
      </c>
      <c r="F1267" s="232" t="s">
        <v>208</v>
      </c>
      <c r="G1267" s="230"/>
      <c r="H1267" s="233">
        <v>30.799999999999997</v>
      </c>
      <c r="I1267" s="234"/>
      <c r="J1267" s="230"/>
      <c r="K1267" s="230"/>
      <c r="L1267" s="235"/>
      <c r="M1267" s="236"/>
      <c r="N1267" s="237"/>
      <c r="O1267" s="237"/>
      <c r="P1267" s="237"/>
      <c r="Q1267" s="237"/>
      <c r="R1267" s="237"/>
      <c r="S1267" s="237"/>
      <c r="T1267" s="238"/>
      <c r="AT1267" s="239" t="s">
        <v>202</v>
      </c>
      <c r="AU1267" s="239" t="s">
        <v>81</v>
      </c>
      <c r="AV1267" s="15" t="s">
        <v>209</v>
      </c>
      <c r="AW1267" s="15" t="s">
        <v>33</v>
      </c>
      <c r="AX1267" s="15" t="s">
        <v>79</v>
      </c>
      <c r="AY1267" s="239" t="s">
        <v>193</v>
      </c>
    </row>
    <row r="1268" spans="1:65" s="2" customFormat="1" ht="16.5" customHeight="1">
      <c r="A1268" s="36"/>
      <c r="B1268" s="37"/>
      <c r="C1268" s="194" t="s">
        <v>2048</v>
      </c>
      <c r="D1268" s="194" t="s">
        <v>195</v>
      </c>
      <c r="E1268" s="195" t="s">
        <v>2166</v>
      </c>
      <c r="F1268" s="196" t="s">
        <v>2167</v>
      </c>
      <c r="G1268" s="197" t="s">
        <v>391</v>
      </c>
      <c r="H1268" s="198">
        <v>6.25</v>
      </c>
      <c r="I1268" s="199"/>
      <c r="J1268" s="200">
        <f>ROUND(I1268*H1268,2)</f>
        <v>0</v>
      </c>
      <c r="K1268" s="196" t="s">
        <v>19</v>
      </c>
      <c r="L1268" s="41"/>
      <c r="M1268" s="201" t="s">
        <v>19</v>
      </c>
      <c r="N1268" s="202" t="s">
        <v>43</v>
      </c>
      <c r="O1268" s="66"/>
      <c r="P1268" s="203">
        <f>O1268*H1268</f>
        <v>0</v>
      </c>
      <c r="Q1268" s="203">
        <v>0</v>
      </c>
      <c r="R1268" s="203">
        <f>Q1268*H1268</f>
        <v>0</v>
      </c>
      <c r="S1268" s="203">
        <v>0</v>
      </c>
      <c r="T1268" s="204">
        <f>S1268*H1268</f>
        <v>0</v>
      </c>
      <c r="U1268" s="36"/>
      <c r="V1268" s="36"/>
      <c r="W1268" s="36"/>
      <c r="X1268" s="36"/>
      <c r="Y1268" s="36"/>
      <c r="Z1268" s="36"/>
      <c r="AA1268" s="36"/>
      <c r="AB1268" s="36"/>
      <c r="AC1268" s="36"/>
      <c r="AD1268" s="36"/>
      <c r="AE1268" s="36"/>
      <c r="AR1268" s="205" t="s">
        <v>302</v>
      </c>
      <c r="AT1268" s="205" t="s">
        <v>195</v>
      </c>
      <c r="AU1268" s="205" t="s">
        <v>81</v>
      </c>
      <c r="AY1268" s="19" t="s">
        <v>193</v>
      </c>
      <c r="BE1268" s="206">
        <f>IF(N1268="základní",J1268,0)</f>
        <v>0</v>
      </c>
      <c r="BF1268" s="206">
        <f>IF(N1268="snížená",J1268,0)</f>
        <v>0</v>
      </c>
      <c r="BG1268" s="206">
        <f>IF(N1268="zákl. přenesená",J1268,0)</f>
        <v>0</v>
      </c>
      <c r="BH1268" s="206">
        <f>IF(N1268="sníž. přenesená",J1268,0)</f>
        <v>0</v>
      </c>
      <c r="BI1268" s="206">
        <f>IF(N1268="nulová",J1268,0)</f>
        <v>0</v>
      </c>
      <c r="BJ1268" s="19" t="s">
        <v>79</v>
      </c>
      <c r="BK1268" s="206">
        <f>ROUND(I1268*H1268,2)</f>
        <v>0</v>
      </c>
      <c r="BL1268" s="19" t="s">
        <v>302</v>
      </c>
      <c r="BM1268" s="205" t="s">
        <v>4207</v>
      </c>
    </row>
    <row r="1269" spans="1:65" s="14" customFormat="1">
      <c r="B1269" s="218"/>
      <c r="C1269" s="219"/>
      <c r="D1269" s="209" t="s">
        <v>202</v>
      </c>
      <c r="E1269" s="220" t="s">
        <v>19</v>
      </c>
      <c r="F1269" s="221" t="s">
        <v>2169</v>
      </c>
      <c r="G1269" s="219"/>
      <c r="H1269" s="222">
        <v>6.25</v>
      </c>
      <c r="I1269" s="223"/>
      <c r="J1269" s="219"/>
      <c r="K1269" s="219"/>
      <c r="L1269" s="224"/>
      <c r="M1269" s="225"/>
      <c r="N1269" s="226"/>
      <c r="O1269" s="226"/>
      <c r="P1269" s="226"/>
      <c r="Q1269" s="226"/>
      <c r="R1269" s="226"/>
      <c r="S1269" s="226"/>
      <c r="T1269" s="227"/>
      <c r="AT1269" s="228" t="s">
        <v>202</v>
      </c>
      <c r="AU1269" s="228" t="s">
        <v>81</v>
      </c>
      <c r="AV1269" s="14" t="s">
        <v>81</v>
      </c>
      <c r="AW1269" s="14" t="s">
        <v>33</v>
      </c>
      <c r="AX1269" s="14" t="s">
        <v>72</v>
      </c>
      <c r="AY1269" s="228" t="s">
        <v>193</v>
      </c>
    </row>
    <row r="1270" spans="1:65" s="15" customFormat="1">
      <c r="B1270" s="229"/>
      <c r="C1270" s="230"/>
      <c r="D1270" s="209" t="s">
        <v>202</v>
      </c>
      <c r="E1270" s="231" t="s">
        <v>19</v>
      </c>
      <c r="F1270" s="232" t="s">
        <v>208</v>
      </c>
      <c r="G1270" s="230"/>
      <c r="H1270" s="233">
        <v>6.25</v>
      </c>
      <c r="I1270" s="234"/>
      <c r="J1270" s="230"/>
      <c r="K1270" s="230"/>
      <c r="L1270" s="235"/>
      <c r="M1270" s="236"/>
      <c r="N1270" s="237"/>
      <c r="O1270" s="237"/>
      <c r="P1270" s="237"/>
      <c r="Q1270" s="237"/>
      <c r="R1270" s="237"/>
      <c r="S1270" s="237"/>
      <c r="T1270" s="238"/>
      <c r="AT1270" s="239" t="s">
        <v>202</v>
      </c>
      <c r="AU1270" s="239" t="s">
        <v>81</v>
      </c>
      <c r="AV1270" s="15" t="s">
        <v>209</v>
      </c>
      <c r="AW1270" s="15" t="s">
        <v>33</v>
      </c>
      <c r="AX1270" s="15" t="s">
        <v>79</v>
      </c>
      <c r="AY1270" s="239" t="s">
        <v>193</v>
      </c>
    </row>
    <row r="1271" spans="1:65" s="2" customFormat="1" ht="16.5" customHeight="1">
      <c r="A1271" s="36"/>
      <c r="B1271" s="37"/>
      <c r="C1271" s="194" t="s">
        <v>2052</v>
      </c>
      <c r="D1271" s="194" t="s">
        <v>195</v>
      </c>
      <c r="E1271" s="195" t="s">
        <v>2171</v>
      </c>
      <c r="F1271" s="196" t="s">
        <v>2172</v>
      </c>
      <c r="G1271" s="197" t="s">
        <v>391</v>
      </c>
      <c r="H1271" s="198">
        <v>6.25</v>
      </c>
      <c r="I1271" s="199"/>
      <c r="J1271" s="200">
        <f t="shared" ref="J1271:J1276" si="40">ROUND(I1271*H1271,2)</f>
        <v>0</v>
      </c>
      <c r="K1271" s="196" t="s">
        <v>19</v>
      </c>
      <c r="L1271" s="41"/>
      <c r="M1271" s="201" t="s">
        <v>19</v>
      </c>
      <c r="N1271" s="202" t="s">
        <v>43</v>
      </c>
      <c r="O1271" s="66"/>
      <c r="P1271" s="203">
        <f t="shared" ref="P1271:P1276" si="41">O1271*H1271</f>
        <v>0</v>
      </c>
      <c r="Q1271" s="203">
        <v>0</v>
      </c>
      <c r="R1271" s="203">
        <f t="shared" ref="R1271:R1276" si="42">Q1271*H1271</f>
        <v>0</v>
      </c>
      <c r="S1271" s="203">
        <v>0</v>
      </c>
      <c r="T1271" s="204">
        <f t="shared" ref="T1271:T1276" si="43">S1271*H1271</f>
        <v>0</v>
      </c>
      <c r="U1271" s="36"/>
      <c r="V1271" s="36"/>
      <c r="W1271" s="36"/>
      <c r="X1271" s="36"/>
      <c r="Y1271" s="36"/>
      <c r="Z1271" s="36"/>
      <c r="AA1271" s="36"/>
      <c r="AB1271" s="36"/>
      <c r="AC1271" s="36"/>
      <c r="AD1271" s="36"/>
      <c r="AE1271" s="36"/>
      <c r="AR1271" s="205" t="s">
        <v>302</v>
      </c>
      <c r="AT1271" s="205" t="s">
        <v>195</v>
      </c>
      <c r="AU1271" s="205" t="s">
        <v>81</v>
      </c>
      <c r="AY1271" s="19" t="s">
        <v>193</v>
      </c>
      <c r="BE1271" s="206">
        <f t="shared" ref="BE1271:BE1276" si="44">IF(N1271="základní",J1271,0)</f>
        <v>0</v>
      </c>
      <c r="BF1271" s="206">
        <f t="shared" ref="BF1271:BF1276" si="45">IF(N1271="snížená",J1271,0)</f>
        <v>0</v>
      </c>
      <c r="BG1271" s="206">
        <f t="shared" ref="BG1271:BG1276" si="46">IF(N1271="zákl. přenesená",J1271,0)</f>
        <v>0</v>
      </c>
      <c r="BH1271" s="206">
        <f t="shared" ref="BH1271:BH1276" si="47">IF(N1271="sníž. přenesená",J1271,0)</f>
        <v>0</v>
      </c>
      <c r="BI1271" s="206">
        <f t="shared" ref="BI1271:BI1276" si="48">IF(N1271="nulová",J1271,0)</f>
        <v>0</v>
      </c>
      <c r="BJ1271" s="19" t="s">
        <v>79</v>
      </c>
      <c r="BK1271" s="206">
        <f t="shared" ref="BK1271:BK1276" si="49">ROUND(I1271*H1271,2)</f>
        <v>0</v>
      </c>
      <c r="BL1271" s="19" t="s">
        <v>302</v>
      </c>
      <c r="BM1271" s="205" t="s">
        <v>4208</v>
      </c>
    </row>
    <row r="1272" spans="1:65" s="2" customFormat="1" ht="16.5" customHeight="1">
      <c r="A1272" s="36"/>
      <c r="B1272" s="37"/>
      <c r="C1272" s="194" t="s">
        <v>2058</v>
      </c>
      <c r="D1272" s="194" t="s">
        <v>195</v>
      </c>
      <c r="E1272" s="195" t="s">
        <v>2175</v>
      </c>
      <c r="F1272" s="196" t="s">
        <v>2176</v>
      </c>
      <c r="G1272" s="197" t="s">
        <v>2177</v>
      </c>
      <c r="H1272" s="198">
        <v>1</v>
      </c>
      <c r="I1272" s="199"/>
      <c r="J1272" s="200">
        <f t="shared" si="40"/>
        <v>0</v>
      </c>
      <c r="K1272" s="196" t="s">
        <v>19</v>
      </c>
      <c r="L1272" s="41"/>
      <c r="M1272" s="201" t="s">
        <v>19</v>
      </c>
      <c r="N1272" s="202" t="s">
        <v>43</v>
      </c>
      <c r="O1272" s="66"/>
      <c r="P1272" s="203">
        <f t="shared" si="41"/>
        <v>0</v>
      </c>
      <c r="Q1272" s="203">
        <v>0</v>
      </c>
      <c r="R1272" s="203">
        <f t="shared" si="42"/>
        <v>0</v>
      </c>
      <c r="S1272" s="203">
        <v>0</v>
      </c>
      <c r="T1272" s="204">
        <f t="shared" si="43"/>
        <v>0</v>
      </c>
      <c r="U1272" s="36"/>
      <c r="V1272" s="36"/>
      <c r="W1272" s="36"/>
      <c r="X1272" s="36"/>
      <c r="Y1272" s="36"/>
      <c r="Z1272" s="36"/>
      <c r="AA1272" s="36"/>
      <c r="AB1272" s="36"/>
      <c r="AC1272" s="36"/>
      <c r="AD1272" s="36"/>
      <c r="AE1272" s="36"/>
      <c r="AR1272" s="205" t="s">
        <v>302</v>
      </c>
      <c r="AT1272" s="205" t="s">
        <v>195</v>
      </c>
      <c r="AU1272" s="205" t="s">
        <v>81</v>
      </c>
      <c r="AY1272" s="19" t="s">
        <v>193</v>
      </c>
      <c r="BE1272" s="206">
        <f t="shared" si="44"/>
        <v>0</v>
      </c>
      <c r="BF1272" s="206">
        <f t="shared" si="45"/>
        <v>0</v>
      </c>
      <c r="BG1272" s="206">
        <f t="shared" si="46"/>
        <v>0</v>
      </c>
      <c r="BH1272" s="206">
        <f t="shared" si="47"/>
        <v>0</v>
      </c>
      <c r="BI1272" s="206">
        <f t="shared" si="48"/>
        <v>0</v>
      </c>
      <c r="BJ1272" s="19" t="s">
        <v>79</v>
      </c>
      <c r="BK1272" s="206">
        <f t="shared" si="49"/>
        <v>0</v>
      </c>
      <c r="BL1272" s="19" t="s">
        <v>302</v>
      </c>
      <c r="BM1272" s="205" t="s">
        <v>4209</v>
      </c>
    </row>
    <row r="1273" spans="1:65" s="2" customFormat="1" ht="33" customHeight="1">
      <c r="A1273" s="36"/>
      <c r="B1273" s="37"/>
      <c r="C1273" s="251" t="s">
        <v>2063</v>
      </c>
      <c r="D1273" s="251" t="s">
        <v>451</v>
      </c>
      <c r="E1273" s="252" t="s">
        <v>2180</v>
      </c>
      <c r="F1273" s="253" t="s">
        <v>4210</v>
      </c>
      <c r="G1273" s="254" t="s">
        <v>402</v>
      </c>
      <c r="H1273" s="255">
        <v>1</v>
      </c>
      <c r="I1273" s="256"/>
      <c r="J1273" s="257">
        <f t="shared" si="40"/>
        <v>0</v>
      </c>
      <c r="K1273" s="253" t="s">
        <v>19</v>
      </c>
      <c r="L1273" s="258"/>
      <c r="M1273" s="259" t="s">
        <v>19</v>
      </c>
      <c r="N1273" s="260" t="s">
        <v>43</v>
      </c>
      <c r="O1273" s="66"/>
      <c r="P1273" s="203">
        <f t="shared" si="41"/>
        <v>0</v>
      </c>
      <c r="Q1273" s="203">
        <v>0</v>
      </c>
      <c r="R1273" s="203">
        <f t="shared" si="42"/>
        <v>0</v>
      </c>
      <c r="S1273" s="203">
        <v>0</v>
      </c>
      <c r="T1273" s="204">
        <f t="shared" si="43"/>
        <v>0</v>
      </c>
      <c r="U1273" s="36"/>
      <c r="V1273" s="36"/>
      <c r="W1273" s="36"/>
      <c r="X1273" s="36"/>
      <c r="Y1273" s="36"/>
      <c r="Z1273" s="36"/>
      <c r="AA1273" s="36"/>
      <c r="AB1273" s="36"/>
      <c r="AC1273" s="36"/>
      <c r="AD1273" s="36"/>
      <c r="AE1273" s="36"/>
      <c r="AR1273" s="205" t="s">
        <v>404</v>
      </c>
      <c r="AT1273" s="205" t="s">
        <v>451</v>
      </c>
      <c r="AU1273" s="205" t="s">
        <v>81</v>
      </c>
      <c r="AY1273" s="19" t="s">
        <v>193</v>
      </c>
      <c r="BE1273" s="206">
        <f t="shared" si="44"/>
        <v>0</v>
      </c>
      <c r="BF1273" s="206">
        <f t="shared" si="45"/>
        <v>0</v>
      </c>
      <c r="BG1273" s="206">
        <f t="shared" si="46"/>
        <v>0</v>
      </c>
      <c r="BH1273" s="206">
        <f t="shared" si="47"/>
        <v>0</v>
      </c>
      <c r="BI1273" s="206">
        <f t="shared" si="48"/>
        <v>0</v>
      </c>
      <c r="BJ1273" s="19" t="s">
        <v>79</v>
      </c>
      <c r="BK1273" s="206">
        <f t="shared" si="49"/>
        <v>0</v>
      </c>
      <c r="BL1273" s="19" t="s">
        <v>302</v>
      </c>
      <c r="BM1273" s="205" t="s">
        <v>4211</v>
      </c>
    </row>
    <row r="1274" spans="1:65" s="2" customFormat="1" ht="33" customHeight="1">
      <c r="A1274" s="36"/>
      <c r="B1274" s="37"/>
      <c r="C1274" s="251" t="s">
        <v>2067</v>
      </c>
      <c r="D1274" s="251" t="s">
        <v>451</v>
      </c>
      <c r="E1274" s="252" t="s">
        <v>2184</v>
      </c>
      <c r="F1274" s="253" t="s">
        <v>4212</v>
      </c>
      <c r="G1274" s="254" t="s">
        <v>402</v>
      </c>
      <c r="H1274" s="255">
        <v>1</v>
      </c>
      <c r="I1274" s="256"/>
      <c r="J1274" s="257">
        <f t="shared" si="40"/>
        <v>0</v>
      </c>
      <c r="K1274" s="253" t="s">
        <v>19</v>
      </c>
      <c r="L1274" s="258"/>
      <c r="M1274" s="259" t="s">
        <v>19</v>
      </c>
      <c r="N1274" s="260" t="s">
        <v>43</v>
      </c>
      <c r="O1274" s="66"/>
      <c r="P1274" s="203">
        <f t="shared" si="41"/>
        <v>0</v>
      </c>
      <c r="Q1274" s="203">
        <v>0</v>
      </c>
      <c r="R1274" s="203">
        <f t="shared" si="42"/>
        <v>0</v>
      </c>
      <c r="S1274" s="203">
        <v>0</v>
      </c>
      <c r="T1274" s="204">
        <f t="shared" si="43"/>
        <v>0</v>
      </c>
      <c r="U1274" s="36"/>
      <c r="V1274" s="36"/>
      <c r="W1274" s="36"/>
      <c r="X1274" s="36"/>
      <c r="Y1274" s="36"/>
      <c r="Z1274" s="36"/>
      <c r="AA1274" s="36"/>
      <c r="AB1274" s="36"/>
      <c r="AC1274" s="36"/>
      <c r="AD1274" s="36"/>
      <c r="AE1274" s="36"/>
      <c r="AR1274" s="205" t="s">
        <v>404</v>
      </c>
      <c r="AT1274" s="205" t="s">
        <v>451</v>
      </c>
      <c r="AU1274" s="205" t="s">
        <v>81</v>
      </c>
      <c r="AY1274" s="19" t="s">
        <v>193</v>
      </c>
      <c r="BE1274" s="206">
        <f t="shared" si="44"/>
        <v>0</v>
      </c>
      <c r="BF1274" s="206">
        <f t="shared" si="45"/>
        <v>0</v>
      </c>
      <c r="BG1274" s="206">
        <f t="shared" si="46"/>
        <v>0</v>
      </c>
      <c r="BH1274" s="206">
        <f t="shared" si="47"/>
        <v>0</v>
      </c>
      <c r="BI1274" s="206">
        <f t="shared" si="48"/>
        <v>0</v>
      </c>
      <c r="BJ1274" s="19" t="s">
        <v>79</v>
      </c>
      <c r="BK1274" s="206">
        <f t="shared" si="49"/>
        <v>0</v>
      </c>
      <c r="BL1274" s="19" t="s">
        <v>302</v>
      </c>
      <c r="BM1274" s="205" t="s">
        <v>4213</v>
      </c>
    </row>
    <row r="1275" spans="1:65" s="2" customFormat="1" ht="33" customHeight="1">
      <c r="A1275" s="36"/>
      <c r="B1275" s="37"/>
      <c r="C1275" s="251" t="s">
        <v>2071</v>
      </c>
      <c r="D1275" s="251" t="s">
        <v>451</v>
      </c>
      <c r="E1275" s="252" t="s">
        <v>2188</v>
      </c>
      <c r="F1275" s="253" t="s">
        <v>2189</v>
      </c>
      <c r="G1275" s="254" t="s">
        <v>402</v>
      </c>
      <c r="H1275" s="255">
        <v>1</v>
      </c>
      <c r="I1275" s="256"/>
      <c r="J1275" s="257">
        <f t="shared" si="40"/>
        <v>0</v>
      </c>
      <c r="K1275" s="253" t="s">
        <v>19</v>
      </c>
      <c r="L1275" s="258"/>
      <c r="M1275" s="259" t="s">
        <v>19</v>
      </c>
      <c r="N1275" s="260" t="s">
        <v>43</v>
      </c>
      <c r="O1275" s="66"/>
      <c r="P1275" s="203">
        <f t="shared" si="41"/>
        <v>0</v>
      </c>
      <c r="Q1275" s="203">
        <v>0</v>
      </c>
      <c r="R1275" s="203">
        <f t="shared" si="42"/>
        <v>0</v>
      </c>
      <c r="S1275" s="203">
        <v>0</v>
      </c>
      <c r="T1275" s="204">
        <f t="shared" si="43"/>
        <v>0</v>
      </c>
      <c r="U1275" s="36"/>
      <c r="V1275" s="36"/>
      <c r="W1275" s="36"/>
      <c r="X1275" s="36"/>
      <c r="Y1275" s="36"/>
      <c r="Z1275" s="36"/>
      <c r="AA1275" s="36"/>
      <c r="AB1275" s="36"/>
      <c r="AC1275" s="36"/>
      <c r="AD1275" s="36"/>
      <c r="AE1275" s="36"/>
      <c r="AR1275" s="205" t="s">
        <v>404</v>
      </c>
      <c r="AT1275" s="205" t="s">
        <v>451</v>
      </c>
      <c r="AU1275" s="205" t="s">
        <v>81</v>
      </c>
      <c r="AY1275" s="19" t="s">
        <v>193</v>
      </c>
      <c r="BE1275" s="206">
        <f t="shared" si="44"/>
        <v>0</v>
      </c>
      <c r="BF1275" s="206">
        <f t="shared" si="45"/>
        <v>0</v>
      </c>
      <c r="BG1275" s="206">
        <f t="shared" si="46"/>
        <v>0</v>
      </c>
      <c r="BH1275" s="206">
        <f t="shared" si="47"/>
        <v>0</v>
      </c>
      <c r="BI1275" s="206">
        <f t="shared" si="48"/>
        <v>0</v>
      </c>
      <c r="BJ1275" s="19" t="s">
        <v>79</v>
      </c>
      <c r="BK1275" s="206">
        <f t="shared" si="49"/>
        <v>0</v>
      </c>
      <c r="BL1275" s="19" t="s">
        <v>302</v>
      </c>
      <c r="BM1275" s="205" t="s">
        <v>4214</v>
      </c>
    </row>
    <row r="1276" spans="1:65" s="2" customFormat="1" ht="21.75" customHeight="1">
      <c r="A1276" s="36"/>
      <c r="B1276" s="37"/>
      <c r="C1276" s="194" t="s">
        <v>2076</v>
      </c>
      <c r="D1276" s="194" t="s">
        <v>195</v>
      </c>
      <c r="E1276" s="195" t="s">
        <v>2101</v>
      </c>
      <c r="F1276" s="196" t="s">
        <v>2102</v>
      </c>
      <c r="G1276" s="197" t="s">
        <v>1288</v>
      </c>
      <c r="H1276" s="263"/>
      <c r="I1276" s="199"/>
      <c r="J1276" s="200">
        <f t="shared" si="40"/>
        <v>0</v>
      </c>
      <c r="K1276" s="196" t="s">
        <v>199</v>
      </c>
      <c r="L1276" s="41"/>
      <c r="M1276" s="201" t="s">
        <v>19</v>
      </c>
      <c r="N1276" s="202" t="s">
        <v>43</v>
      </c>
      <c r="O1276" s="66"/>
      <c r="P1276" s="203">
        <f t="shared" si="41"/>
        <v>0</v>
      </c>
      <c r="Q1276" s="203">
        <v>0</v>
      </c>
      <c r="R1276" s="203">
        <f t="shared" si="42"/>
        <v>0</v>
      </c>
      <c r="S1276" s="203">
        <v>0</v>
      </c>
      <c r="T1276" s="204">
        <f t="shared" si="43"/>
        <v>0</v>
      </c>
      <c r="U1276" s="36"/>
      <c r="V1276" s="36"/>
      <c r="W1276" s="36"/>
      <c r="X1276" s="36"/>
      <c r="Y1276" s="36"/>
      <c r="Z1276" s="36"/>
      <c r="AA1276" s="36"/>
      <c r="AB1276" s="36"/>
      <c r="AC1276" s="36"/>
      <c r="AD1276" s="36"/>
      <c r="AE1276" s="36"/>
      <c r="AR1276" s="205" t="s">
        <v>302</v>
      </c>
      <c r="AT1276" s="205" t="s">
        <v>195</v>
      </c>
      <c r="AU1276" s="205" t="s">
        <v>81</v>
      </c>
      <c r="AY1276" s="19" t="s">
        <v>193</v>
      </c>
      <c r="BE1276" s="206">
        <f t="shared" si="44"/>
        <v>0</v>
      </c>
      <c r="BF1276" s="206">
        <f t="shared" si="45"/>
        <v>0</v>
      </c>
      <c r="BG1276" s="206">
        <f t="shared" si="46"/>
        <v>0</v>
      </c>
      <c r="BH1276" s="206">
        <f t="shared" si="47"/>
        <v>0</v>
      </c>
      <c r="BI1276" s="206">
        <f t="shared" si="48"/>
        <v>0</v>
      </c>
      <c r="BJ1276" s="19" t="s">
        <v>79</v>
      </c>
      <c r="BK1276" s="206">
        <f t="shared" si="49"/>
        <v>0</v>
      </c>
      <c r="BL1276" s="19" t="s">
        <v>302</v>
      </c>
      <c r="BM1276" s="205" t="s">
        <v>4215</v>
      </c>
    </row>
    <row r="1277" spans="1:65" s="12" customFormat="1" ht="22.9" customHeight="1">
      <c r="B1277" s="178"/>
      <c r="C1277" s="179"/>
      <c r="D1277" s="180" t="s">
        <v>71</v>
      </c>
      <c r="E1277" s="192" t="s">
        <v>4216</v>
      </c>
      <c r="F1277" s="192" t="s">
        <v>4217</v>
      </c>
      <c r="G1277" s="179"/>
      <c r="H1277" s="179"/>
      <c r="I1277" s="182"/>
      <c r="J1277" s="193">
        <f>BK1277</f>
        <v>0</v>
      </c>
      <c r="K1277" s="179"/>
      <c r="L1277" s="184"/>
      <c r="M1277" s="185"/>
      <c r="N1277" s="186"/>
      <c r="O1277" s="186"/>
      <c r="P1277" s="187">
        <f>SUM(P1278:P1279)</f>
        <v>0</v>
      </c>
      <c r="Q1277" s="186"/>
      <c r="R1277" s="187">
        <f>SUM(R1278:R1279)</f>
        <v>0</v>
      </c>
      <c r="S1277" s="186"/>
      <c r="T1277" s="188">
        <f>SUM(T1278:T1279)</f>
        <v>0</v>
      </c>
      <c r="AR1277" s="189" t="s">
        <v>81</v>
      </c>
      <c r="AT1277" s="190" t="s">
        <v>71</v>
      </c>
      <c r="AU1277" s="190" t="s">
        <v>79</v>
      </c>
      <c r="AY1277" s="189" t="s">
        <v>193</v>
      </c>
      <c r="BK1277" s="191">
        <f>SUM(BK1278:BK1279)</f>
        <v>0</v>
      </c>
    </row>
    <row r="1278" spans="1:65" s="2" customFormat="1" ht="33" customHeight="1">
      <c r="A1278" s="36"/>
      <c r="B1278" s="37"/>
      <c r="C1278" s="194" t="s">
        <v>2083</v>
      </c>
      <c r="D1278" s="194" t="s">
        <v>195</v>
      </c>
      <c r="E1278" s="195" t="s">
        <v>4218</v>
      </c>
      <c r="F1278" s="196" t="s">
        <v>4219</v>
      </c>
      <c r="G1278" s="197" t="s">
        <v>402</v>
      </c>
      <c r="H1278" s="198">
        <v>1</v>
      </c>
      <c r="I1278" s="199"/>
      <c r="J1278" s="200">
        <f>ROUND(I1278*H1278,2)</f>
        <v>0</v>
      </c>
      <c r="K1278" s="196" t="s">
        <v>19</v>
      </c>
      <c r="L1278" s="41"/>
      <c r="M1278" s="201" t="s">
        <v>19</v>
      </c>
      <c r="N1278" s="202" t="s">
        <v>43</v>
      </c>
      <c r="O1278" s="66"/>
      <c r="P1278" s="203">
        <f>O1278*H1278</f>
        <v>0</v>
      </c>
      <c r="Q1278" s="203">
        <v>0</v>
      </c>
      <c r="R1278" s="203">
        <f>Q1278*H1278</f>
        <v>0</v>
      </c>
      <c r="S1278" s="203">
        <v>0</v>
      </c>
      <c r="T1278" s="204">
        <f>S1278*H1278</f>
        <v>0</v>
      </c>
      <c r="U1278" s="36"/>
      <c r="V1278" s="36"/>
      <c r="W1278" s="36"/>
      <c r="X1278" s="36"/>
      <c r="Y1278" s="36"/>
      <c r="Z1278" s="36"/>
      <c r="AA1278" s="36"/>
      <c r="AB1278" s="36"/>
      <c r="AC1278" s="36"/>
      <c r="AD1278" s="36"/>
      <c r="AE1278" s="36"/>
      <c r="AR1278" s="205" t="s">
        <v>302</v>
      </c>
      <c r="AT1278" s="205" t="s">
        <v>195</v>
      </c>
      <c r="AU1278" s="205" t="s">
        <v>81</v>
      </c>
      <c r="AY1278" s="19" t="s">
        <v>193</v>
      </c>
      <c r="BE1278" s="206">
        <f>IF(N1278="základní",J1278,0)</f>
        <v>0</v>
      </c>
      <c r="BF1278" s="206">
        <f>IF(N1278="snížená",J1278,0)</f>
        <v>0</v>
      </c>
      <c r="BG1278" s="206">
        <f>IF(N1278="zákl. přenesená",J1278,0)</f>
        <v>0</v>
      </c>
      <c r="BH1278" s="206">
        <f>IF(N1278="sníž. přenesená",J1278,0)</f>
        <v>0</v>
      </c>
      <c r="BI1278" s="206">
        <f>IF(N1278="nulová",J1278,0)</f>
        <v>0</v>
      </c>
      <c r="BJ1278" s="19" t="s">
        <v>79</v>
      </c>
      <c r="BK1278" s="206">
        <f>ROUND(I1278*H1278,2)</f>
        <v>0</v>
      </c>
      <c r="BL1278" s="19" t="s">
        <v>302</v>
      </c>
      <c r="BM1278" s="205" t="s">
        <v>4220</v>
      </c>
    </row>
    <row r="1279" spans="1:65" s="2" customFormat="1" ht="21.75" customHeight="1">
      <c r="A1279" s="36"/>
      <c r="B1279" s="37"/>
      <c r="C1279" s="194" t="s">
        <v>2088</v>
      </c>
      <c r="D1279" s="194" t="s">
        <v>195</v>
      </c>
      <c r="E1279" s="195" t="s">
        <v>2101</v>
      </c>
      <c r="F1279" s="196" t="s">
        <v>2102</v>
      </c>
      <c r="G1279" s="197" t="s">
        <v>1288</v>
      </c>
      <c r="H1279" s="263"/>
      <c r="I1279" s="199"/>
      <c r="J1279" s="200">
        <f>ROUND(I1279*H1279,2)</f>
        <v>0</v>
      </c>
      <c r="K1279" s="196" t="s">
        <v>199</v>
      </c>
      <c r="L1279" s="41"/>
      <c r="M1279" s="201" t="s">
        <v>19</v>
      </c>
      <c r="N1279" s="202" t="s">
        <v>43</v>
      </c>
      <c r="O1279" s="66"/>
      <c r="P1279" s="203">
        <f>O1279*H1279</f>
        <v>0</v>
      </c>
      <c r="Q1279" s="203">
        <v>0</v>
      </c>
      <c r="R1279" s="203">
        <f>Q1279*H1279</f>
        <v>0</v>
      </c>
      <c r="S1279" s="203">
        <v>0</v>
      </c>
      <c r="T1279" s="204">
        <f>S1279*H1279</f>
        <v>0</v>
      </c>
      <c r="U1279" s="36"/>
      <c r="V1279" s="36"/>
      <c r="W1279" s="36"/>
      <c r="X1279" s="36"/>
      <c r="Y1279" s="36"/>
      <c r="Z1279" s="36"/>
      <c r="AA1279" s="36"/>
      <c r="AB1279" s="36"/>
      <c r="AC1279" s="36"/>
      <c r="AD1279" s="36"/>
      <c r="AE1279" s="36"/>
      <c r="AR1279" s="205" t="s">
        <v>302</v>
      </c>
      <c r="AT1279" s="205" t="s">
        <v>195</v>
      </c>
      <c r="AU1279" s="205" t="s">
        <v>81</v>
      </c>
      <c r="AY1279" s="19" t="s">
        <v>193</v>
      </c>
      <c r="BE1279" s="206">
        <f>IF(N1279="základní",J1279,0)</f>
        <v>0</v>
      </c>
      <c r="BF1279" s="206">
        <f>IF(N1279="snížená",J1279,0)</f>
        <v>0</v>
      </c>
      <c r="BG1279" s="206">
        <f>IF(N1279="zákl. přenesená",J1279,0)</f>
        <v>0</v>
      </c>
      <c r="BH1279" s="206">
        <f>IF(N1279="sníž. přenesená",J1279,0)</f>
        <v>0</v>
      </c>
      <c r="BI1279" s="206">
        <f>IF(N1279="nulová",J1279,0)</f>
        <v>0</v>
      </c>
      <c r="BJ1279" s="19" t="s">
        <v>79</v>
      </c>
      <c r="BK1279" s="206">
        <f>ROUND(I1279*H1279,2)</f>
        <v>0</v>
      </c>
      <c r="BL1279" s="19" t="s">
        <v>302</v>
      </c>
      <c r="BM1279" s="205" t="s">
        <v>4221</v>
      </c>
    </row>
    <row r="1280" spans="1:65" s="12" customFormat="1" ht="22.9" customHeight="1">
      <c r="B1280" s="178"/>
      <c r="C1280" s="179"/>
      <c r="D1280" s="180" t="s">
        <v>71</v>
      </c>
      <c r="E1280" s="192" t="s">
        <v>2193</v>
      </c>
      <c r="F1280" s="192" t="s">
        <v>2194</v>
      </c>
      <c r="G1280" s="179"/>
      <c r="H1280" s="179"/>
      <c r="I1280" s="182"/>
      <c r="J1280" s="193">
        <f>BK1280</f>
        <v>0</v>
      </c>
      <c r="K1280" s="179"/>
      <c r="L1280" s="184"/>
      <c r="M1280" s="185"/>
      <c r="N1280" s="186"/>
      <c r="O1280" s="186"/>
      <c r="P1280" s="187">
        <f>SUM(P1281:P1379)</f>
        <v>0</v>
      </c>
      <c r="Q1280" s="186"/>
      <c r="R1280" s="187">
        <f>SUM(R1281:R1379)</f>
        <v>4.2152563000000001</v>
      </c>
      <c r="S1280" s="186"/>
      <c r="T1280" s="188">
        <f>SUM(T1281:T1379)</f>
        <v>0</v>
      </c>
      <c r="AR1280" s="189" t="s">
        <v>81</v>
      </c>
      <c r="AT1280" s="190" t="s">
        <v>71</v>
      </c>
      <c r="AU1280" s="190" t="s">
        <v>79</v>
      </c>
      <c r="AY1280" s="189" t="s">
        <v>193</v>
      </c>
      <c r="BK1280" s="191">
        <f>SUM(BK1281:BK1379)</f>
        <v>0</v>
      </c>
    </row>
    <row r="1281" spans="1:65" s="2" customFormat="1" ht="16.5" customHeight="1">
      <c r="A1281" s="36"/>
      <c r="B1281" s="37"/>
      <c r="C1281" s="194" t="s">
        <v>2092</v>
      </c>
      <c r="D1281" s="194" t="s">
        <v>195</v>
      </c>
      <c r="E1281" s="195" t="s">
        <v>2196</v>
      </c>
      <c r="F1281" s="196" t="s">
        <v>2197</v>
      </c>
      <c r="G1281" s="197" t="s">
        <v>305</v>
      </c>
      <c r="H1281" s="198">
        <v>125.23399999999999</v>
      </c>
      <c r="I1281" s="199"/>
      <c r="J1281" s="200">
        <f>ROUND(I1281*H1281,2)</f>
        <v>0</v>
      </c>
      <c r="K1281" s="196" t="s">
        <v>199</v>
      </c>
      <c r="L1281" s="41"/>
      <c r="M1281" s="201" t="s">
        <v>19</v>
      </c>
      <c r="N1281" s="202" t="s">
        <v>43</v>
      </c>
      <c r="O1281" s="66"/>
      <c r="P1281" s="203">
        <f>O1281*H1281</f>
        <v>0</v>
      </c>
      <c r="Q1281" s="203">
        <v>2.9999999999999997E-4</v>
      </c>
      <c r="R1281" s="203">
        <f>Q1281*H1281</f>
        <v>3.7570199999999998E-2</v>
      </c>
      <c r="S1281" s="203">
        <v>0</v>
      </c>
      <c r="T1281" s="204">
        <f>S1281*H1281</f>
        <v>0</v>
      </c>
      <c r="U1281" s="36"/>
      <c r="V1281" s="36"/>
      <c r="W1281" s="36"/>
      <c r="X1281" s="36"/>
      <c r="Y1281" s="36"/>
      <c r="Z1281" s="36"/>
      <c r="AA1281" s="36"/>
      <c r="AB1281" s="36"/>
      <c r="AC1281" s="36"/>
      <c r="AD1281" s="36"/>
      <c r="AE1281" s="36"/>
      <c r="AR1281" s="205" t="s">
        <v>302</v>
      </c>
      <c r="AT1281" s="205" t="s">
        <v>195</v>
      </c>
      <c r="AU1281" s="205" t="s">
        <v>81</v>
      </c>
      <c r="AY1281" s="19" t="s">
        <v>193</v>
      </c>
      <c r="BE1281" s="206">
        <f>IF(N1281="základní",J1281,0)</f>
        <v>0</v>
      </c>
      <c r="BF1281" s="206">
        <f>IF(N1281="snížená",J1281,0)</f>
        <v>0</v>
      </c>
      <c r="BG1281" s="206">
        <f>IF(N1281="zákl. přenesená",J1281,0)</f>
        <v>0</v>
      </c>
      <c r="BH1281" s="206">
        <f>IF(N1281="sníž. přenesená",J1281,0)</f>
        <v>0</v>
      </c>
      <c r="BI1281" s="206">
        <f>IF(N1281="nulová",J1281,0)</f>
        <v>0</v>
      </c>
      <c r="BJ1281" s="19" t="s">
        <v>79</v>
      </c>
      <c r="BK1281" s="206">
        <f>ROUND(I1281*H1281,2)</f>
        <v>0</v>
      </c>
      <c r="BL1281" s="19" t="s">
        <v>302</v>
      </c>
      <c r="BM1281" s="205" t="s">
        <v>2198</v>
      </c>
    </row>
    <row r="1282" spans="1:65" s="2" customFormat="1" ht="16.5" customHeight="1">
      <c r="A1282" s="36"/>
      <c r="B1282" s="37"/>
      <c r="C1282" s="194" t="s">
        <v>2096</v>
      </c>
      <c r="D1282" s="194" t="s">
        <v>195</v>
      </c>
      <c r="E1282" s="195" t="s">
        <v>2200</v>
      </c>
      <c r="F1282" s="196" t="s">
        <v>2201</v>
      </c>
      <c r="G1282" s="197" t="s">
        <v>305</v>
      </c>
      <c r="H1282" s="198">
        <v>125.23399999999999</v>
      </c>
      <c r="I1282" s="199"/>
      <c r="J1282" s="200">
        <f>ROUND(I1282*H1282,2)</f>
        <v>0</v>
      </c>
      <c r="K1282" s="196" t="s">
        <v>199</v>
      </c>
      <c r="L1282" s="41"/>
      <c r="M1282" s="201" t="s">
        <v>19</v>
      </c>
      <c r="N1282" s="202" t="s">
        <v>43</v>
      </c>
      <c r="O1282" s="66"/>
      <c r="P1282" s="203">
        <f>O1282*H1282</f>
        <v>0</v>
      </c>
      <c r="Q1282" s="203">
        <v>0</v>
      </c>
      <c r="R1282" s="203">
        <f>Q1282*H1282</f>
        <v>0</v>
      </c>
      <c r="S1282" s="203">
        <v>0</v>
      </c>
      <c r="T1282" s="204">
        <f>S1282*H1282</f>
        <v>0</v>
      </c>
      <c r="U1282" s="36"/>
      <c r="V1282" s="36"/>
      <c r="W1282" s="36"/>
      <c r="X1282" s="36"/>
      <c r="Y1282" s="36"/>
      <c r="Z1282" s="36"/>
      <c r="AA1282" s="36"/>
      <c r="AB1282" s="36"/>
      <c r="AC1282" s="36"/>
      <c r="AD1282" s="36"/>
      <c r="AE1282" s="36"/>
      <c r="AR1282" s="205" t="s">
        <v>302</v>
      </c>
      <c r="AT1282" s="205" t="s">
        <v>195</v>
      </c>
      <c r="AU1282" s="205" t="s">
        <v>81</v>
      </c>
      <c r="AY1282" s="19" t="s">
        <v>193</v>
      </c>
      <c r="BE1282" s="206">
        <f>IF(N1282="základní",J1282,0)</f>
        <v>0</v>
      </c>
      <c r="BF1282" s="206">
        <f>IF(N1282="snížená",J1282,0)</f>
        <v>0</v>
      </c>
      <c r="BG1282" s="206">
        <f>IF(N1282="zákl. přenesená",J1282,0)</f>
        <v>0</v>
      </c>
      <c r="BH1282" s="206">
        <f>IF(N1282="sníž. přenesená",J1282,0)</f>
        <v>0</v>
      </c>
      <c r="BI1282" s="206">
        <f>IF(N1282="nulová",J1282,0)</f>
        <v>0</v>
      </c>
      <c r="BJ1282" s="19" t="s">
        <v>79</v>
      </c>
      <c r="BK1282" s="206">
        <f>ROUND(I1282*H1282,2)</f>
        <v>0</v>
      </c>
      <c r="BL1282" s="19" t="s">
        <v>302</v>
      </c>
      <c r="BM1282" s="205" t="s">
        <v>2202</v>
      </c>
    </row>
    <row r="1283" spans="1:65" s="2" customFormat="1" ht="21.75" customHeight="1">
      <c r="A1283" s="36"/>
      <c r="B1283" s="37"/>
      <c r="C1283" s="194" t="s">
        <v>2100</v>
      </c>
      <c r="D1283" s="194" t="s">
        <v>195</v>
      </c>
      <c r="E1283" s="195" t="s">
        <v>2204</v>
      </c>
      <c r="F1283" s="196" t="s">
        <v>2205</v>
      </c>
      <c r="G1283" s="197" t="s">
        <v>305</v>
      </c>
      <c r="H1283" s="198">
        <v>125.23399999999999</v>
      </c>
      <c r="I1283" s="199"/>
      <c r="J1283" s="200">
        <f>ROUND(I1283*H1283,2)</f>
        <v>0</v>
      </c>
      <c r="K1283" s="196" t="s">
        <v>199</v>
      </c>
      <c r="L1283" s="41"/>
      <c r="M1283" s="201" t="s">
        <v>19</v>
      </c>
      <c r="N1283" s="202" t="s">
        <v>43</v>
      </c>
      <c r="O1283" s="66"/>
      <c r="P1283" s="203">
        <f>O1283*H1283</f>
        <v>0</v>
      </c>
      <c r="Q1283" s="203">
        <v>6.8900000000000003E-3</v>
      </c>
      <c r="R1283" s="203">
        <f>Q1283*H1283</f>
        <v>0.86286225999999999</v>
      </c>
      <c r="S1283" s="203">
        <v>0</v>
      </c>
      <c r="T1283" s="204">
        <f>S1283*H1283</f>
        <v>0</v>
      </c>
      <c r="U1283" s="36"/>
      <c r="V1283" s="36"/>
      <c r="W1283" s="36"/>
      <c r="X1283" s="36"/>
      <c r="Y1283" s="36"/>
      <c r="Z1283" s="36"/>
      <c r="AA1283" s="36"/>
      <c r="AB1283" s="36"/>
      <c r="AC1283" s="36"/>
      <c r="AD1283" s="36"/>
      <c r="AE1283" s="36"/>
      <c r="AR1283" s="205" t="s">
        <v>302</v>
      </c>
      <c r="AT1283" s="205" t="s">
        <v>195</v>
      </c>
      <c r="AU1283" s="205" t="s">
        <v>81</v>
      </c>
      <c r="AY1283" s="19" t="s">
        <v>193</v>
      </c>
      <c r="BE1283" s="206">
        <f>IF(N1283="základní",J1283,0)</f>
        <v>0</v>
      </c>
      <c r="BF1283" s="206">
        <f>IF(N1283="snížená",J1283,0)</f>
        <v>0</v>
      </c>
      <c r="BG1283" s="206">
        <f>IF(N1283="zákl. přenesená",J1283,0)</f>
        <v>0</v>
      </c>
      <c r="BH1283" s="206">
        <f>IF(N1283="sníž. přenesená",J1283,0)</f>
        <v>0</v>
      </c>
      <c r="BI1283" s="206">
        <f>IF(N1283="nulová",J1283,0)</f>
        <v>0</v>
      </c>
      <c r="BJ1283" s="19" t="s">
        <v>79</v>
      </c>
      <c r="BK1283" s="206">
        <f>ROUND(I1283*H1283,2)</f>
        <v>0</v>
      </c>
      <c r="BL1283" s="19" t="s">
        <v>302</v>
      </c>
      <c r="BM1283" s="205" t="s">
        <v>2206</v>
      </c>
    </row>
    <row r="1284" spans="1:65" s="13" customFormat="1">
      <c r="B1284" s="207"/>
      <c r="C1284" s="208"/>
      <c r="D1284" s="209" t="s">
        <v>202</v>
      </c>
      <c r="E1284" s="210" t="s">
        <v>19</v>
      </c>
      <c r="F1284" s="211" t="s">
        <v>2207</v>
      </c>
      <c r="G1284" s="208"/>
      <c r="H1284" s="210" t="s">
        <v>19</v>
      </c>
      <c r="I1284" s="212"/>
      <c r="J1284" s="208"/>
      <c r="K1284" s="208"/>
      <c r="L1284" s="213"/>
      <c r="M1284" s="214"/>
      <c r="N1284" s="215"/>
      <c r="O1284" s="215"/>
      <c r="P1284" s="215"/>
      <c r="Q1284" s="215"/>
      <c r="R1284" s="215"/>
      <c r="S1284" s="215"/>
      <c r="T1284" s="216"/>
      <c r="AT1284" s="217" t="s">
        <v>202</v>
      </c>
      <c r="AU1284" s="217" t="s">
        <v>81</v>
      </c>
      <c r="AV1284" s="13" t="s">
        <v>79</v>
      </c>
      <c r="AW1284" s="13" t="s">
        <v>33</v>
      </c>
      <c r="AX1284" s="13" t="s">
        <v>72</v>
      </c>
      <c r="AY1284" s="217" t="s">
        <v>193</v>
      </c>
    </row>
    <row r="1285" spans="1:65" s="14" customFormat="1">
      <c r="B1285" s="218"/>
      <c r="C1285" s="219"/>
      <c r="D1285" s="209" t="s">
        <v>202</v>
      </c>
      <c r="E1285" s="220" t="s">
        <v>19</v>
      </c>
      <c r="F1285" s="221" t="s">
        <v>4222</v>
      </c>
      <c r="G1285" s="219"/>
      <c r="H1285" s="222">
        <v>11.731</v>
      </c>
      <c r="I1285" s="223"/>
      <c r="J1285" s="219"/>
      <c r="K1285" s="219"/>
      <c r="L1285" s="224"/>
      <c r="M1285" s="225"/>
      <c r="N1285" s="226"/>
      <c r="O1285" s="226"/>
      <c r="P1285" s="226"/>
      <c r="Q1285" s="226"/>
      <c r="R1285" s="226"/>
      <c r="S1285" s="226"/>
      <c r="T1285" s="227"/>
      <c r="AT1285" s="228" t="s">
        <v>202</v>
      </c>
      <c r="AU1285" s="228" t="s">
        <v>81</v>
      </c>
      <c r="AV1285" s="14" t="s">
        <v>81</v>
      </c>
      <c r="AW1285" s="14" t="s">
        <v>33</v>
      </c>
      <c r="AX1285" s="14" t="s">
        <v>72</v>
      </c>
      <c r="AY1285" s="228" t="s">
        <v>193</v>
      </c>
    </row>
    <row r="1286" spans="1:65" s="14" customFormat="1">
      <c r="B1286" s="218"/>
      <c r="C1286" s="219"/>
      <c r="D1286" s="209" t="s">
        <v>202</v>
      </c>
      <c r="E1286" s="220" t="s">
        <v>19</v>
      </c>
      <c r="F1286" s="221" t="s">
        <v>4223</v>
      </c>
      <c r="G1286" s="219"/>
      <c r="H1286" s="222">
        <v>17.579999999999998</v>
      </c>
      <c r="I1286" s="223"/>
      <c r="J1286" s="219"/>
      <c r="K1286" s="219"/>
      <c r="L1286" s="224"/>
      <c r="M1286" s="225"/>
      <c r="N1286" s="226"/>
      <c r="O1286" s="226"/>
      <c r="P1286" s="226"/>
      <c r="Q1286" s="226"/>
      <c r="R1286" s="226"/>
      <c r="S1286" s="226"/>
      <c r="T1286" s="227"/>
      <c r="AT1286" s="228" t="s">
        <v>202</v>
      </c>
      <c r="AU1286" s="228" t="s">
        <v>81</v>
      </c>
      <c r="AV1286" s="14" t="s">
        <v>81</v>
      </c>
      <c r="AW1286" s="14" t="s">
        <v>33</v>
      </c>
      <c r="AX1286" s="14" t="s">
        <v>72</v>
      </c>
      <c r="AY1286" s="228" t="s">
        <v>193</v>
      </c>
    </row>
    <row r="1287" spans="1:65" s="14" customFormat="1">
      <c r="B1287" s="218"/>
      <c r="C1287" s="219"/>
      <c r="D1287" s="209" t="s">
        <v>202</v>
      </c>
      <c r="E1287" s="220" t="s">
        <v>19</v>
      </c>
      <c r="F1287" s="221" t="s">
        <v>4224</v>
      </c>
      <c r="G1287" s="219"/>
      <c r="H1287" s="222">
        <v>11.06</v>
      </c>
      <c r="I1287" s="223"/>
      <c r="J1287" s="219"/>
      <c r="K1287" s="219"/>
      <c r="L1287" s="224"/>
      <c r="M1287" s="225"/>
      <c r="N1287" s="226"/>
      <c r="O1287" s="226"/>
      <c r="P1287" s="226"/>
      <c r="Q1287" s="226"/>
      <c r="R1287" s="226"/>
      <c r="S1287" s="226"/>
      <c r="T1287" s="227"/>
      <c r="AT1287" s="228" t="s">
        <v>202</v>
      </c>
      <c r="AU1287" s="228" t="s">
        <v>81</v>
      </c>
      <c r="AV1287" s="14" t="s">
        <v>81</v>
      </c>
      <c r="AW1287" s="14" t="s">
        <v>33</v>
      </c>
      <c r="AX1287" s="14" t="s">
        <v>72</v>
      </c>
      <c r="AY1287" s="228" t="s">
        <v>193</v>
      </c>
    </row>
    <row r="1288" spans="1:65" s="14" customFormat="1">
      <c r="B1288" s="218"/>
      <c r="C1288" s="219"/>
      <c r="D1288" s="209" t="s">
        <v>202</v>
      </c>
      <c r="E1288" s="220" t="s">
        <v>19</v>
      </c>
      <c r="F1288" s="221" t="s">
        <v>4225</v>
      </c>
      <c r="G1288" s="219"/>
      <c r="H1288" s="222">
        <v>2.9180000000000001</v>
      </c>
      <c r="I1288" s="223"/>
      <c r="J1288" s="219"/>
      <c r="K1288" s="219"/>
      <c r="L1288" s="224"/>
      <c r="M1288" s="225"/>
      <c r="N1288" s="226"/>
      <c r="O1288" s="226"/>
      <c r="P1288" s="226"/>
      <c r="Q1288" s="226"/>
      <c r="R1288" s="226"/>
      <c r="S1288" s="226"/>
      <c r="T1288" s="227"/>
      <c r="AT1288" s="228" t="s">
        <v>202</v>
      </c>
      <c r="AU1288" s="228" t="s">
        <v>81</v>
      </c>
      <c r="AV1288" s="14" t="s">
        <v>81</v>
      </c>
      <c r="AW1288" s="14" t="s">
        <v>33</v>
      </c>
      <c r="AX1288" s="14" t="s">
        <v>72</v>
      </c>
      <c r="AY1288" s="228" t="s">
        <v>193</v>
      </c>
    </row>
    <row r="1289" spans="1:65" s="15" customFormat="1">
      <c r="B1289" s="229"/>
      <c r="C1289" s="230"/>
      <c r="D1289" s="209" t="s">
        <v>202</v>
      </c>
      <c r="E1289" s="231" t="s">
        <v>19</v>
      </c>
      <c r="F1289" s="232" t="s">
        <v>208</v>
      </c>
      <c r="G1289" s="230"/>
      <c r="H1289" s="233">
        <v>43.289000000000001</v>
      </c>
      <c r="I1289" s="234"/>
      <c r="J1289" s="230"/>
      <c r="K1289" s="230"/>
      <c r="L1289" s="235"/>
      <c r="M1289" s="236"/>
      <c r="N1289" s="237"/>
      <c r="O1289" s="237"/>
      <c r="P1289" s="237"/>
      <c r="Q1289" s="237"/>
      <c r="R1289" s="237"/>
      <c r="S1289" s="237"/>
      <c r="T1289" s="238"/>
      <c r="AT1289" s="239" t="s">
        <v>202</v>
      </c>
      <c r="AU1289" s="239" t="s">
        <v>81</v>
      </c>
      <c r="AV1289" s="15" t="s">
        <v>209</v>
      </c>
      <c r="AW1289" s="15" t="s">
        <v>33</v>
      </c>
      <c r="AX1289" s="15" t="s">
        <v>72</v>
      </c>
      <c r="AY1289" s="239" t="s">
        <v>193</v>
      </c>
    </row>
    <row r="1290" spans="1:65" s="13" customFormat="1">
      <c r="B1290" s="207"/>
      <c r="C1290" s="208"/>
      <c r="D1290" s="209" t="s">
        <v>202</v>
      </c>
      <c r="E1290" s="210" t="s">
        <v>19</v>
      </c>
      <c r="F1290" s="211" t="s">
        <v>2214</v>
      </c>
      <c r="G1290" s="208"/>
      <c r="H1290" s="210" t="s">
        <v>19</v>
      </c>
      <c r="I1290" s="212"/>
      <c r="J1290" s="208"/>
      <c r="K1290" s="208"/>
      <c r="L1290" s="213"/>
      <c r="M1290" s="214"/>
      <c r="N1290" s="215"/>
      <c r="O1290" s="215"/>
      <c r="P1290" s="215"/>
      <c r="Q1290" s="215"/>
      <c r="R1290" s="215"/>
      <c r="S1290" s="215"/>
      <c r="T1290" s="216"/>
      <c r="AT1290" s="217" t="s">
        <v>202</v>
      </c>
      <c r="AU1290" s="217" t="s">
        <v>81</v>
      </c>
      <c r="AV1290" s="13" t="s">
        <v>79</v>
      </c>
      <c r="AW1290" s="13" t="s">
        <v>33</v>
      </c>
      <c r="AX1290" s="13" t="s">
        <v>72</v>
      </c>
      <c r="AY1290" s="217" t="s">
        <v>193</v>
      </c>
    </row>
    <row r="1291" spans="1:65" s="14" customFormat="1">
      <c r="B1291" s="218"/>
      <c r="C1291" s="219"/>
      <c r="D1291" s="209" t="s">
        <v>202</v>
      </c>
      <c r="E1291" s="220" t="s">
        <v>19</v>
      </c>
      <c r="F1291" s="221" t="s">
        <v>4226</v>
      </c>
      <c r="G1291" s="219"/>
      <c r="H1291" s="222">
        <v>13.66</v>
      </c>
      <c r="I1291" s="223"/>
      <c r="J1291" s="219"/>
      <c r="K1291" s="219"/>
      <c r="L1291" s="224"/>
      <c r="M1291" s="225"/>
      <c r="N1291" s="226"/>
      <c r="O1291" s="226"/>
      <c r="P1291" s="226"/>
      <c r="Q1291" s="226"/>
      <c r="R1291" s="226"/>
      <c r="S1291" s="226"/>
      <c r="T1291" s="227"/>
      <c r="AT1291" s="228" t="s">
        <v>202</v>
      </c>
      <c r="AU1291" s="228" t="s">
        <v>81</v>
      </c>
      <c r="AV1291" s="14" t="s">
        <v>81</v>
      </c>
      <c r="AW1291" s="14" t="s">
        <v>33</v>
      </c>
      <c r="AX1291" s="14" t="s">
        <v>72</v>
      </c>
      <c r="AY1291" s="228" t="s">
        <v>193</v>
      </c>
    </row>
    <row r="1292" spans="1:65" s="14" customFormat="1">
      <c r="B1292" s="218"/>
      <c r="C1292" s="219"/>
      <c r="D1292" s="209" t="s">
        <v>202</v>
      </c>
      <c r="E1292" s="220" t="s">
        <v>19</v>
      </c>
      <c r="F1292" s="221" t="s">
        <v>4227</v>
      </c>
      <c r="G1292" s="219"/>
      <c r="H1292" s="222">
        <v>7.5279999999999996</v>
      </c>
      <c r="I1292" s="223"/>
      <c r="J1292" s="219"/>
      <c r="K1292" s="219"/>
      <c r="L1292" s="224"/>
      <c r="M1292" s="225"/>
      <c r="N1292" s="226"/>
      <c r="O1292" s="226"/>
      <c r="P1292" s="226"/>
      <c r="Q1292" s="226"/>
      <c r="R1292" s="226"/>
      <c r="S1292" s="226"/>
      <c r="T1292" s="227"/>
      <c r="AT1292" s="228" t="s">
        <v>202</v>
      </c>
      <c r="AU1292" s="228" t="s">
        <v>81</v>
      </c>
      <c r="AV1292" s="14" t="s">
        <v>81</v>
      </c>
      <c r="AW1292" s="14" t="s">
        <v>33</v>
      </c>
      <c r="AX1292" s="14" t="s">
        <v>72</v>
      </c>
      <c r="AY1292" s="228" t="s">
        <v>193</v>
      </c>
    </row>
    <row r="1293" spans="1:65" s="14" customFormat="1">
      <c r="B1293" s="218"/>
      <c r="C1293" s="219"/>
      <c r="D1293" s="209" t="s">
        <v>202</v>
      </c>
      <c r="E1293" s="220" t="s">
        <v>19</v>
      </c>
      <c r="F1293" s="221" t="s">
        <v>4228</v>
      </c>
      <c r="G1293" s="219"/>
      <c r="H1293" s="222">
        <v>3.99</v>
      </c>
      <c r="I1293" s="223"/>
      <c r="J1293" s="219"/>
      <c r="K1293" s="219"/>
      <c r="L1293" s="224"/>
      <c r="M1293" s="225"/>
      <c r="N1293" s="226"/>
      <c r="O1293" s="226"/>
      <c r="P1293" s="226"/>
      <c r="Q1293" s="226"/>
      <c r="R1293" s="226"/>
      <c r="S1293" s="226"/>
      <c r="T1293" s="227"/>
      <c r="AT1293" s="228" t="s">
        <v>202</v>
      </c>
      <c r="AU1293" s="228" t="s">
        <v>81</v>
      </c>
      <c r="AV1293" s="14" t="s">
        <v>81</v>
      </c>
      <c r="AW1293" s="14" t="s">
        <v>33</v>
      </c>
      <c r="AX1293" s="14" t="s">
        <v>72</v>
      </c>
      <c r="AY1293" s="228" t="s">
        <v>193</v>
      </c>
    </row>
    <row r="1294" spans="1:65" s="14" customFormat="1">
      <c r="B1294" s="218"/>
      <c r="C1294" s="219"/>
      <c r="D1294" s="209" t="s">
        <v>202</v>
      </c>
      <c r="E1294" s="220" t="s">
        <v>19</v>
      </c>
      <c r="F1294" s="221" t="s">
        <v>4229</v>
      </c>
      <c r="G1294" s="219"/>
      <c r="H1294" s="222">
        <v>6.8129999999999997</v>
      </c>
      <c r="I1294" s="223"/>
      <c r="J1294" s="219"/>
      <c r="K1294" s="219"/>
      <c r="L1294" s="224"/>
      <c r="M1294" s="225"/>
      <c r="N1294" s="226"/>
      <c r="O1294" s="226"/>
      <c r="P1294" s="226"/>
      <c r="Q1294" s="226"/>
      <c r="R1294" s="226"/>
      <c r="S1294" s="226"/>
      <c r="T1294" s="227"/>
      <c r="AT1294" s="228" t="s">
        <v>202</v>
      </c>
      <c r="AU1294" s="228" t="s">
        <v>81</v>
      </c>
      <c r="AV1294" s="14" t="s">
        <v>81</v>
      </c>
      <c r="AW1294" s="14" t="s">
        <v>33</v>
      </c>
      <c r="AX1294" s="14" t="s">
        <v>72</v>
      </c>
      <c r="AY1294" s="228" t="s">
        <v>193</v>
      </c>
    </row>
    <row r="1295" spans="1:65" s="14" customFormat="1">
      <c r="B1295" s="218"/>
      <c r="C1295" s="219"/>
      <c r="D1295" s="209" t="s">
        <v>202</v>
      </c>
      <c r="E1295" s="220" t="s">
        <v>19</v>
      </c>
      <c r="F1295" s="221" t="s">
        <v>4230</v>
      </c>
      <c r="G1295" s="219"/>
      <c r="H1295" s="222">
        <v>1.5980000000000001</v>
      </c>
      <c r="I1295" s="223"/>
      <c r="J1295" s="219"/>
      <c r="K1295" s="219"/>
      <c r="L1295" s="224"/>
      <c r="M1295" s="225"/>
      <c r="N1295" s="226"/>
      <c r="O1295" s="226"/>
      <c r="P1295" s="226"/>
      <c r="Q1295" s="226"/>
      <c r="R1295" s="226"/>
      <c r="S1295" s="226"/>
      <c r="T1295" s="227"/>
      <c r="AT1295" s="228" t="s">
        <v>202</v>
      </c>
      <c r="AU1295" s="228" t="s">
        <v>81</v>
      </c>
      <c r="AV1295" s="14" t="s">
        <v>81</v>
      </c>
      <c r="AW1295" s="14" t="s">
        <v>33</v>
      </c>
      <c r="AX1295" s="14" t="s">
        <v>72</v>
      </c>
      <c r="AY1295" s="228" t="s">
        <v>193</v>
      </c>
    </row>
    <row r="1296" spans="1:65" s="14" customFormat="1">
      <c r="B1296" s="218"/>
      <c r="C1296" s="219"/>
      <c r="D1296" s="209" t="s">
        <v>202</v>
      </c>
      <c r="E1296" s="220" t="s">
        <v>19</v>
      </c>
      <c r="F1296" s="221" t="s">
        <v>4231</v>
      </c>
      <c r="G1296" s="219"/>
      <c r="H1296" s="222">
        <v>2.6629999999999998</v>
      </c>
      <c r="I1296" s="223"/>
      <c r="J1296" s="219"/>
      <c r="K1296" s="219"/>
      <c r="L1296" s="224"/>
      <c r="M1296" s="225"/>
      <c r="N1296" s="226"/>
      <c r="O1296" s="226"/>
      <c r="P1296" s="226"/>
      <c r="Q1296" s="226"/>
      <c r="R1296" s="226"/>
      <c r="S1296" s="226"/>
      <c r="T1296" s="227"/>
      <c r="AT1296" s="228" t="s">
        <v>202</v>
      </c>
      <c r="AU1296" s="228" t="s">
        <v>81</v>
      </c>
      <c r="AV1296" s="14" t="s">
        <v>81</v>
      </c>
      <c r="AW1296" s="14" t="s">
        <v>33</v>
      </c>
      <c r="AX1296" s="14" t="s">
        <v>72</v>
      </c>
      <c r="AY1296" s="228" t="s">
        <v>193</v>
      </c>
    </row>
    <row r="1297" spans="1:65" s="14" customFormat="1">
      <c r="B1297" s="218"/>
      <c r="C1297" s="219"/>
      <c r="D1297" s="209" t="s">
        <v>202</v>
      </c>
      <c r="E1297" s="220" t="s">
        <v>19</v>
      </c>
      <c r="F1297" s="221" t="s">
        <v>4232</v>
      </c>
      <c r="G1297" s="219"/>
      <c r="H1297" s="222">
        <v>1.6859999999999999</v>
      </c>
      <c r="I1297" s="223"/>
      <c r="J1297" s="219"/>
      <c r="K1297" s="219"/>
      <c r="L1297" s="224"/>
      <c r="M1297" s="225"/>
      <c r="N1297" s="226"/>
      <c r="O1297" s="226"/>
      <c r="P1297" s="226"/>
      <c r="Q1297" s="226"/>
      <c r="R1297" s="226"/>
      <c r="S1297" s="226"/>
      <c r="T1297" s="227"/>
      <c r="AT1297" s="228" t="s">
        <v>202</v>
      </c>
      <c r="AU1297" s="228" t="s">
        <v>81</v>
      </c>
      <c r="AV1297" s="14" t="s">
        <v>81</v>
      </c>
      <c r="AW1297" s="14" t="s">
        <v>33</v>
      </c>
      <c r="AX1297" s="14" t="s">
        <v>72</v>
      </c>
      <c r="AY1297" s="228" t="s">
        <v>193</v>
      </c>
    </row>
    <row r="1298" spans="1:65" s="14" customFormat="1">
      <c r="B1298" s="218"/>
      <c r="C1298" s="219"/>
      <c r="D1298" s="209" t="s">
        <v>202</v>
      </c>
      <c r="E1298" s="220" t="s">
        <v>19</v>
      </c>
      <c r="F1298" s="221" t="s">
        <v>4233</v>
      </c>
      <c r="G1298" s="219"/>
      <c r="H1298" s="222">
        <v>3.6629999999999998</v>
      </c>
      <c r="I1298" s="223"/>
      <c r="J1298" s="219"/>
      <c r="K1298" s="219"/>
      <c r="L1298" s="224"/>
      <c r="M1298" s="225"/>
      <c r="N1298" s="226"/>
      <c r="O1298" s="226"/>
      <c r="P1298" s="226"/>
      <c r="Q1298" s="226"/>
      <c r="R1298" s="226"/>
      <c r="S1298" s="226"/>
      <c r="T1298" s="227"/>
      <c r="AT1298" s="228" t="s">
        <v>202</v>
      </c>
      <c r="AU1298" s="228" t="s">
        <v>81</v>
      </c>
      <c r="AV1298" s="14" t="s">
        <v>81</v>
      </c>
      <c r="AW1298" s="14" t="s">
        <v>33</v>
      </c>
      <c r="AX1298" s="14" t="s">
        <v>72</v>
      </c>
      <c r="AY1298" s="228" t="s">
        <v>193</v>
      </c>
    </row>
    <row r="1299" spans="1:65" s="14" customFormat="1">
      <c r="B1299" s="218"/>
      <c r="C1299" s="219"/>
      <c r="D1299" s="209" t="s">
        <v>202</v>
      </c>
      <c r="E1299" s="220" t="s">
        <v>19</v>
      </c>
      <c r="F1299" s="221" t="s">
        <v>4234</v>
      </c>
      <c r="G1299" s="219"/>
      <c r="H1299" s="222">
        <v>2.2000000000000002</v>
      </c>
      <c r="I1299" s="223"/>
      <c r="J1299" s="219"/>
      <c r="K1299" s="219"/>
      <c r="L1299" s="224"/>
      <c r="M1299" s="225"/>
      <c r="N1299" s="226"/>
      <c r="O1299" s="226"/>
      <c r="P1299" s="226"/>
      <c r="Q1299" s="226"/>
      <c r="R1299" s="226"/>
      <c r="S1299" s="226"/>
      <c r="T1299" s="227"/>
      <c r="AT1299" s="228" t="s">
        <v>202</v>
      </c>
      <c r="AU1299" s="228" t="s">
        <v>81</v>
      </c>
      <c r="AV1299" s="14" t="s">
        <v>81</v>
      </c>
      <c r="AW1299" s="14" t="s">
        <v>33</v>
      </c>
      <c r="AX1299" s="14" t="s">
        <v>72</v>
      </c>
      <c r="AY1299" s="228" t="s">
        <v>193</v>
      </c>
    </row>
    <row r="1300" spans="1:65" s="14" customFormat="1">
      <c r="B1300" s="218"/>
      <c r="C1300" s="219"/>
      <c r="D1300" s="209" t="s">
        <v>202</v>
      </c>
      <c r="E1300" s="220" t="s">
        <v>19</v>
      </c>
      <c r="F1300" s="221" t="s">
        <v>4235</v>
      </c>
      <c r="G1300" s="219"/>
      <c r="H1300" s="222">
        <v>1.9350000000000001</v>
      </c>
      <c r="I1300" s="223"/>
      <c r="J1300" s="219"/>
      <c r="K1300" s="219"/>
      <c r="L1300" s="224"/>
      <c r="M1300" s="225"/>
      <c r="N1300" s="226"/>
      <c r="O1300" s="226"/>
      <c r="P1300" s="226"/>
      <c r="Q1300" s="226"/>
      <c r="R1300" s="226"/>
      <c r="S1300" s="226"/>
      <c r="T1300" s="227"/>
      <c r="AT1300" s="228" t="s">
        <v>202</v>
      </c>
      <c r="AU1300" s="228" t="s">
        <v>81</v>
      </c>
      <c r="AV1300" s="14" t="s">
        <v>81</v>
      </c>
      <c r="AW1300" s="14" t="s">
        <v>33</v>
      </c>
      <c r="AX1300" s="14" t="s">
        <v>72</v>
      </c>
      <c r="AY1300" s="228" t="s">
        <v>193</v>
      </c>
    </row>
    <row r="1301" spans="1:65" s="14" customFormat="1">
      <c r="B1301" s="218"/>
      <c r="C1301" s="219"/>
      <c r="D1301" s="209" t="s">
        <v>202</v>
      </c>
      <c r="E1301" s="220" t="s">
        <v>19</v>
      </c>
      <c r="F1301" s="221" t="s">
        <v>4236</v>
      </c>
      <c r="G1301" s="219"/>
      <c r="H1301" s="222">
        <v>3.99</v>
      </c>
      <c r="I1301" s="223"/>
      <c r="J1301" s="219"/>
      <c r="K1301" s="219"/>
      <c r="L1301" s="224"/>
      <c r="M1301" s="225"/>
      <c r="N1301" s="226"/>
      <c r="O1301" s="226"/>
      <c r="P1301" s="226"/>
      <c r="Q1301" s="226"/>
      <c r="R1301" s="226"/>
      <c r="S1301" s="226"/>
      <c r="T1301" s="227"/>
      <c r="AT1301" s="228" t="s">
        <v>202</v>
      </c>
      <c r="AU1301" s="228" t="s">
        <v>81</v>
      </c>
      <c r="AV1301" s="14" t="s">
        <v>81</v>
      </c>
      <c r="AW1301" s="14" t="s">
        <v>33</v>
      </c>
      <c r="AX1301" s="14" t="s">
        <v>72</v>
      </c>
      <c r="AY1301" s="228" t="s">
        <v>193</v>
      </c>
    </row>
    <row r="1302" spans="1:65" s="15" customFormat="1">
      <c r="B1302" s="229"/>
      <c r="C1302" s="230"/>
      <c r="D1302" s="209" t="s">
        <v>202</v>
      </c>
      <c r="E1302" s="231" t="s">
        <v>19</v>
      </c>
      <c r="F1302" s="232" t="s">
        <v>208</v>
      </c>
      <c r="G1302" s="230"/>
      <c r="H1302" s="233">
        <v>49.725999999999999</v>
      </c>
      <c r="I1302" s="234"/>
      <c r="J1302" s="230"/>
      <c r="K1302" s="230"/>
      <c r="L1302" s="235"/>
      <c r="M1302" s="236"/>
      <c r="N1302" s="237"/>
      <c r="O1302" s="237"/>
      <c r="P1302" s="237"/>
      <c r="Q1302" s="237"/>
      <c r="R1302" s="237"/>
      <c r="S1302" s="237"/>
      <c r="T1302" s="238"/>
      <c r="AT1302" s="239" t="s">
        <v>202</v>
      </c>
      <c r="AU1302" s="239" t="s">
        <v>81</v>
      </c>
      <c r="AV1302" s="15" t="s">
        <v>209</v>
      </c>
      <c r="AW1302" s="15" t="s">
        <v>33</v>
      </c>
      <c r="AX1302" s="15" t="s">
        <v>72</v>
      </c>
      <c r="AY1302" s="239" t="s">
        <v>193</v>
      </c>
    </row>
    <row r="1303" spans="1:65" s="13" customFormat="1">
      <c r="B1303" s="207"/>
      <c r="C1303" s="208"/>
      <c r="D1303" s="209" t="s">
        <v>202</v>
      </c>
      <c r="E1303" s="210" t="s">
        <v>19</v>
      </c>
      <c r="F1303" s="211" t="s">
        <v>4237</v>
      </c>
      <c r="G1303" s="208"/>
      <c r="H1303" s="210" t="s">
        <v>19</v>
      </c>
      <c r="I1303" s="212"/>
      <c r="J1303" s="208"/>
      <c r="K1303" s="208"/>
      <c r="L1303" s="213"/>
      <c r="M1303" s="214"/>
      <c r="N1303" s="215"/>
      <c r="O1303" s="215"/>
      <c r="P1303" s="215"/>
      <c r="Q1303" s="215"/>
      <c r="R1303" s="215"/>
      <c r="S1303" s="215"/>
      <c r="T1303" s="216"/>
      <c r="AT1303" s="217" t="s">
        <v>202</v>
      </c>
      <c r="AU1303" s="217" t="s">
        <v>81</v>
      </c>
      <c r="AV1303" s="13" t="s">
        <v>79</v>
      </c>
      <c r="AW1303" s="13" t="s">
        <v>33</v>
      </c>
      <c r="AX1303" s="13" t="s">
        <v>72</v>
      </c>
      <c r="AY1303" s="217" t="s">
        <v>193</v>
      </c>
    </row>
    <row r="1304" spans="1:65" s="14" customFormat="1">
      <c r="B1304" s="218"/>
      <c r="C1304" s="219"/>
      <c r="D1304" s="209" t="s">
        <v>202</v>
      </c>
      <c r="E1304" s="220" t="s">
        <v>19</v>
      </c>
      <c r="F1304" s="221" t="s">
        <v>4238</v>
      </c>
      <c r="G1304" s="219"/>
      <c r="H1304" s="222">
        <v>3.1720000000000002</v>
      </c>
      <c r="I1304" s="223"/>
      <c r="J1304" s="219"/>
      <c r="K1304" s="219"/>
      <c r="L1304" s="224"/>
      <c r="M1304" s="225"/>
      <c r="N1304" s="226"/>
      <c r="O1304" s="226"/>
      <c r="P1304" s="226"/>
      <c r="Q1304" s="226"/>
      <c r="R1304" s="226"/>
      <c r="S1304" s="226"/>
      <c r="T1304" s="227"/>
      <c r="AT1304" s="228" t="s">
        <v>202</v>
      </c>
      <c r="AU1304" s="228" t="s">
        <v>81</v>
      </c>
      <c r="AV1304" s="14" t="s">
        <v>81</v>
      </c>
      <c r="AW1304" s="14" t="s">
        <v>33</v>
      </c>
      <c r="AX1304" s="14" t="s">
        <v>72</v>
      </c>
      <c r="AY1304" s="228" t="s">
        <v>193</v>
      </c>
    </row>
    <row r="1305" spans="1:65" s="14" customFormat="1">
      <c r="B1305" s="218"/>
      <c r="C1305" s="219"/>
      <c r="D1305" s="209" t="s">
        <v>202</v>
      </c>
      <c r="E1305" s="220" t="s">
        <v>19</v>
      </c>
      <c r="F1305" s="221" t="s">
        <v>4239</v>
      </c>
      <c r="G1305" s="219"/>
      <c r="H1305" s="222">
        <v>10.898</v>
      </c>
      <c r="I1305" s="223"/>
      <c r="J1305" s="219"/>
      <c r="K1305" s="219"/>
      <c r="L1305" s="224"/>
      <c r="M1305" s="225"/>
      <c r="N1305" s="226"/>
      <c r="O1305" s="226"/>
      <c r="P1305" s="226"/>
      <c r="Q1305" s="226"/>
      <c r="R1305" s="226"/>
      <c r="S1305" s="226"/>
      <c r="T1305" s="227"/>
      <c r="AT1305" s="228" t="s">
        <v>202</v>
      </c>
      <c r="AU1305" s="228" t="s">
        <v>81</v>
      </c>
      <c r="AV1305" s="14" t="s">
        <v>81</v>
      </c>
      <c r="AW1305" s="14" t="s">
        <v>33</v>
      </c>
      <c r="AX1305" s="14" t="s">
        <v>72</v>
      </c>
      <c r="AY1305" s="228" t="s">
        <v>193</v>
      </c>
    </row>
    <row r="1306" spans="1:65" s="14" customFormat="1">
      <c r="B1306" s="218"/>
      <c r="C1306" s="219"/>
      <c r="D1306" s="209" t="s">
        <v>202</v>
      </c>
      <c r="E1306" s="220" t="s">
        <v>19</v>
      </c>
      <c r="F1306" s="221" t="s">
        <v>4240</v>
      </c>
      <c r="G1306" s="219"/>
      <c r="H1306" s="222">
        <v>10.430999999999999</v>
      </c>
      <c r="I1306" s="223"/>
      <c r="J1306" s="219"/>
      <c r="K1306" s="219"/>
      <c r="L1306" s="224"/>
      <c r="M1306" s="225"/>
      <c r="N1306" s="226"/>
      <c r="O1306" s="226"/>
      <c r="P1306" s="226"/>
      <c r="Q1306" s="226"/>
      <c r="R1306" s="226"/>
      <c r="S1306" s="226"/>
      <c r="T1306" s="227"/>
      <c r="AT1306" s="228" t="s">
        <v>202</v>
      </c>
      <c r="AU1306" s="228" t="s">
        <v>81</v>
      </c>
      <c r="AV1306" s="14" t="s">
        <v>81</v>
      </c>
      <c r="AW1306" s="14" t="s">
        <v>33</v>
      </c>
      <c r="AX1306" s="14" t="s">
        <v>72</v>
      </c>
      <c r="AY1306" s="228" t="s">
        <v>193</v>
      </c>
    </row>
    <row r="1307" spans="1:65" s="15" customFormat="1">
      <c r="B1307" s="229"/>
      <c r="C1307" s="230"/>
      <c r="D1307" s="209" t="s">
        <v>202</v>
      </c>
      <c r="E1307" s="231" t="s">
        <v>19</v>
      </c>
      <c r="F1307" s="232" t="s">
        <v>208</v>
      </c>
      <c r="G1307" s="230"/>
      <c r="H1307" s="233">
        <v>24.501000000000001</v>
      </c>
      <c r="I1307" s="234"/>
      <c r="J1307" s="230"/>
      <c r="K1307" s="230"/>
      <c r="L1307" s="235"/>
      <c r="M1307" s="236"/>
      <c r="N1307" s="237"/>
      <c r="O1307" s="237"/>
      <c r="P1307" s="237"/>
      <c r="Q1307" s="237"/>
      <c r="R1307" s="237"/>
      <c r="S1307" s="237"/>
      <c r="T1307" s="238"/>
      <c r="AT1307" s="239" t="s">
        <v>202</v>
      </c>
      <c r="AU1307" s="239" t="s">
        <v>81</v>
      </c>
      <c r="AV1307" s="15" t="s">
        <v>209</v>
      </c>
      <c r="AW1307" s="15" t="s">
        <v>33</v>
      </c>
      <c r="AX1307" s="15" t="s">
        <v>72</v>
      </c>
      <c r="AY1307" s="239" t="s">
        <v>193</v>
      </c>
    </row>
    <row r="1308" spans="1:65" s="13" customFormat="1">
      <c r="B1308" s="207"/>
      <c r="C1308" s="208"/>
      <c r="D1308" s="209" t="s">
        <v>202</v>
      </c>
      <c r="E1308" s="210" t="s">
        <v>19</v>
      </c>
      <c r="F1308" s="211" t="s">
        <v>4241</v>
      </c>
      <c r="G1308" s="208"/>
      <c r="H1308" s="210" t="s">
        <v>19</v>
      </c>
      <c r="I1308" s="212"/>
      <c r="J1308" s="208"/>
      <c r="K1308" s="208"/>
      <c r="L1308" s="213"/>
      <c r="M1308" s="214"/>
      <c r="N1308" s="215"/>
      <c r="O1308" s="215"/>
      <c r="P1308" s="215"/>
      <c r="Q1308" s="215"/>
      <c r="R1308" s="215"/>
      <c r="S1308" s="215"/>
      <c r="T1308" s="216"/>
      <c r="AT1308" s="217" t="s">
        <v>202</v>
      </c>
      <c r="AU1308" s="217" t="s">
        <v>81</v>
      </c>
      <c r="AV1308" s="13" t="s">
        <v>79</v>
      </c>
      <c r="AW1308" s="13" t="s">
        <v>33</v>
      </c>
      <c r="AX1308" s="13" t="s">
        <v>72</v>
      </c>
      <c r="AY1308" s="217" t="s">
        <v>193</v>
      </c>
    </row>
    <row r="1309" spans="1:65" s="14" customFormat="1">
      <c r="B1309" s="218"/>
      <c r="C1309" s="219"/>
      <c r="D1309" s="209" t="s">
        <v>202</v>
      </c>
      <c r="E1309" s="220" t="s">
        <v>19</v>
      </c>
      <c r="F1309" s="221" t="s">
        <v>4242</v>
      </c>
      <c r="G1309" s="219"/>
      <c r="H1309" s="222">
        <v>7.718</v>
      </c>
      <c r="I1309" s="223"/>
      <c r="J1309" s="219"/>
      <c r="K1309" s="219"/>
      <c r="L1309" s="224"/>
      <c r="M1309" s="225"/>
      <c r="N1309" s="226"/>
      <c r="O1309" s="226"/>
      <c r="P1309" s="226"/>
      <c r="Q1309" s="226"/>
      <c r="R1309" s="226"/>
      <c r="S1309" s="226"/>
      <c r="T1309" s="227"/>
      <c r="AT1309" s="228" t="s">
        <v>202</v>
      </c>
      <c r="AU1309" s="228" t="s">
        <v>81</v>
      </c>
      <c r="AV1309" s="14" t="s">
        <v>81</v>
      </c>
      <c r="AW1309" s="14" t="s">
        <v>33</v>
      </c>
      <c r="AX1309" s="14" t="s">
        <v>72</v>
      </c>
      <c r="AY1309" s="228" t="s">
        <v>193</v>
      </c>
    </row>
    <row r="1310" spans="1:65" s="15" customFormat="1">
      <c r="B1310" s="229"/>
      <c r="C1310" s="230"/>
      <c r="D1310" s="209" t="s">
        <v>202</v>
      </c>
      <c r="E1310" s="231" t="s">
        <v>19</v>
      </c>
      <c r="F1310" s="232" t="s">
        <v>208</v>
      </c>
      <c r="G1310" s="230"/>
      <c r="H1310" s="233">
        <v>7.718</v>
      </c>
      <c r="I1310" s="234"/>
      <c r="J1310" s="230"/>
      <c r="K1310" s="230"/>
      <c r="L1310" s="235"/>
      <c r="M1310" s="236"/>
      <c r="N1310" s="237"/>
      <c r="O1310" s="237"/>
      <c r="P1310" s="237"/>
      <c r="Q1310" s="237"/>
      <c r="R1310" s="237"/>
      <c r="S1310" s="237"/>
      <c r="T1310" s="238"/>
      <c r="AT1310" s="239" t="s">
        <v>202</v>
      </c>
      <c r="AU1310" s="239" t="s">
        <v>81</v>
      </c>
      <c r="AV1310" s="15" t="s">
        <v>209</v>
      </c>
      <c r="AW1310" s="15" t="s">
        <v>33</v>
      </c>
      <c r="AX1310" s="15" t="s">
        <v>72</v>
      </c>
      <c r="AY1310" s="239" t="s">
        <v>193</v>
      </c>
    </row>
    <row r="1311" spans="1:65" s="16" customFormat="1">
      <c r="B1311" s="240"/>
      <c r="C1311" s="241"/>
      <c r="D1311" s="209" t="s">
        <v>202</v>
      </c>
      <c r="E1311" s="242" t="s">
        <v>19</v>
      </c>
      <c r="F1311" s="243" t="s">
        <v>211</v>
      </c>
      <c r="G1311" s="241"/>
      <c r="H1311" s="244">
        <v>125.23399999999999</v>
      </c>
      <c r="I1311" s="245"/>
      <c r="J1311" s="241"/>
      <c r="K1311" s="241"/>
      <c r="L1311" s="246"/>
      <c r="M1311" s="247"/>
      <c r="N1311" s="248"/>
      <c r="O1311" s="248"/>
      <c r="P1311" s="248"/>
      <c r="Q1311" s="248"/>
      <c r="R1311" s="248"/>
      <c r="S1311" s="248"/>
      <c r="T1311" s="249"/>
      <c r="AT1311" s="250" t="s">
        <v>202</v>
      </c>
      <c r="AU1311" s="250" t="s">
        <v>81</v>
      </c>
      <c r="AV1311" s="16" t="s">
        <v>200</v>
      </c>
      <c r="AW1311" s="16" t="s">
        <v>33</v>
      </c>
      <c r="AX1311" s="16" t="s">
        <v>79</v>
      </c>
      <c r="AY1311" s="250" t="s">
        <v>193</v>
      </c>
    </row>
    <row r="1312" spans="1:65" s="2" customFormat="1" ht="21.75" customHeight="1">
      <c r="A1312" s="36"/>
      <c r="B1312" s="37"/>
      <c r="C1312" s="251" t="s">
        <v>2106</v>
      </c>
      <c r="D1312" s="251" t="s">
        <v>451</v>
      </c>
      <c r="E1312" s="252" t="s">
        <v>2226</v>
      </c>
      <c r="F1312" s="253" t="s">
        <v>2227</v>
      </c>
      <c r="G1312" s="254" t="s">
        <v>305</v>
      </c>
      <c r="H1312" s="255">
        <v>131.49600000000001</v>
      </c>
      <c r="I1312" s="256"/>
      <c r="J1312" s="257">
        <f>ROUND(I1312*H1312,2)</f>
        <v>0</v>
      </c>
      <c r="K1312" s="253" t="s">
        <v>199</v>
      </c>
      <c r="L1312" s="258"/>
      <c r="M1312" s="259" t="s">
        <v>19</v>
      </c>
      <c r="N1312" s="260" t="s">
        <v>43</v>
      </c>
      <c r="O1312" s="66"/>
      <c r="P1312" s="203">
        <f>O1312*H1312</f>
        <v>0</v>
      </c>
      <c r="Q1312" s="203">
        <v>1.9199999999999998E-2</v>
      </c>
      <c r="R1312" s="203">
        <f>Q1312*H1312</f>
        <v>2.5247231999999999</v>
      </c>
      <c r="S1312" s="203">
        <v>0</v>
      </c>
      <c r="T1312" s="204">
        <f>S1312*H1312</f>
        <v>0</v>
      </c>
      <c r="U1312" s="36"/>
      <c r="V1312" s="36"/>
      <c r="W1312" s="36"/>
      <c r="X1312" s="36"/>
      <c r="Y1312" s="36"/>
      <c r="Z1312" s="36"/>
      <c r="AA1312" s="36"/>
      <c r="AB1312" s="36"/>
      <c r="AC1312" s="36"/>
      <c r="AD1312" s="36"/>
      <c r="AE1312" s="36"/>
      <c r="AR1312" s="205" t="s">
        <v>404</v>
      </c>
      <c r="AT1312" s="205" t="s">
        <v>451</v>
      </c>
      <c r="AU1312" s="205" t="s">
        <v>81</v>
      </c>
      <c r="AY1312" s="19" t="s">
        <v>193</v>
      </c>
      <c r="BE1312" s="206">
        <f>IF(N1312="základní",J1312,0)</f>
        <v>0</v>
      </c>
      <c r="BF1312" s="206">
        <f>IF(N1312="snížená",J1312,0)</f>
        <v>0</v>
      </c>
      <c r="BG1312" s="206">
        <f>IF(N1312="zákl. přenesená",J1312,0)</f>
        <v>0</v>
      </c>
      <c r="BH1312" s="206">
        <f>IF(N1312="sníž. přenesená",J1312,0)</f>
        <v>0</v>
      </c>
      <c r="BI1312" s="206">
        <f>IF(N1312="nulová",J1312,0)</f>
        <v>0</v>
      </c>
      <c r="BJ1312" s="19" t="s">
        <v>79</v>
      </c>
      <c r="BK1312" s="206">
        <f>ROUND(I1312*H1312,2)</f>
        <v>0</v>
      </c>
      <c r="BL1312" s="19" t="s">
        <v>302</v>
      </c>
      <c r="BM1312" s="205" t="s">
        <v>2228</v>
      </c>
    </row>
    <row r="1313" spans="1:65" s="14" customFormat="1">
      <c r="B1313" s="218"/>
      <c r="C1313" s="219"/>
      <c r="D1313" s="209" t="s">
        <v>202</v>
      </c>
      <c r="E1313" s="219"/>
      <c r="F1313" s="221" t="s">
        <v>4243</v>
      </c>
      <c r="G1313" s="219"/>
      <c r="H1313" s="222">
        <v>131.49600000000001</v>
      </c>
      <c r="I1313" s="223"/>
      <c r="J1313" s="219"/>
      <c r="K1313" s="219"/>
      <c r="L1313" s="224"/>
      <c r="M1313" s="225"/>
      <c r="N1313" s="226"/>
      <c r="O1313" s="226"/>
      <c r="P1313" s="226"/>
      <c r="Q1313" s="226"/>
      <c r="R1313" s="226"/>
      <c r="S1313" s="226"/>
      <c r="T1313" s="227"/>
      <c r="AT1313" s="228" t="s">
        <v>202</v>
      </c>
      <c r="AU1313" s="228" t="s">
        <v>81</v>
      </c>
      <c r="AV1313" s="14" t="s">
        <v>81</v>
      </c>
      <c r="AW1313" s="14" t="s">
        <v>4</v>
      </c>
      <c r="AX1313" s="14" t="s">
        <v>79</v>
      </c>
      <c r="AY1313" s="228" t="s">
        <v>193</v>
      </c>
    </row>
    <row r="1314" spans="1:65" s="2" customFormat="1" ht="21.75" customHeight="1">
      <c r="A1314" s="36"/>
      <c r="B1314" s="37"/>
      <c r="C1314" s="194" t="s">
        <v>2113</v>
      </c>
      <c r="D1314" s="194" t="s">
        <v>195</v>
      </c>
      <c r="E1314" s="195" t="s">
        <v>2230</v>
      </c>
      <c r="F1314" s="196" t="s">
        <v>2231</v>
      </c>
      <c r="G1314" s="197" t="s">
        <v>305</v>
      </c>
      <c r="H1314" s="198">
        <v>27.815000000000001</v>
      </c>
      <c r="I1314" s="199"/>
      <c r="J1314" s="200">
        <f>ROUND(I1314*H1314,2)</f>
        <v>0</v>
      </c>
      <c r="K1314" s="196" t="s">
        <v>199</v>
      </c>
      <c r="L1314" s="41"/>
      <c r="M1314" s="201" t="s">
        <v>19</v>
      </c>
      <c r="N1314" s="202" t="s">
        <v>43</v>
      </c>
      <c r="O1314" s="66"/>
      <c r="P1314" s="203">
        <f>O1314*H1314</f>
        <v>0</v>
      </c>
      <c r="Q1314" s="203">
        <v>0</v>
      </c>
      <c r="R1314" s="203">
        <f>Q1314*H1314</f>
        <v>0</v>
      </c>
      <c r="S1314" s="203">
        <v>0</v>
      </c>
      <c r="T1314" s="204">
        <f>S1314*H1314</f>
        <v>0</v>
      </c>
      <c r="U1314" s="36"/>
      <c r="V1314" s="36"/>
      <c r="W1314" s="36"/>
      <c r="X1314" s="36"/>
      <c r="Y1314" s="36"/>
      <c r="Z1314" s="36"/>
      <c r="AA1314" s="36"/>
      <c r="AB1314" s="36"/>
      <c r="AC1314" s="36"/>
      <c r="AD1314" s="36"/>
      <c r="AE1314" s="36"/>
      <c r="AR1314" s="205" t="s">
        <v>302</v>
      </c>
      <c r="AT1314" s="205" t="s">
        <v>195</v>
      </c>
      <c r="AU1314" s="205" t="s">
        <v>81</v>
      </c>
      <c r="AY1314" s="19" t="s">
        <v>193</v>
      </c>
      <c r="BE1314" s="206">
        <f>IF(N1314="základní",J1314,0)</f>
        <v>0</v>
      </c>
      <c r="BF1314" s="206">
        <f>IF(N1314="snížená",J1314,0)</f>
        <v>0</v>
      </c>
      <c r="BG1314" s="206">
        <f>IF(N1314="zákl. přenesená",J1314,0)</f>
        <v>0</v>
      </c>
      <c r="BH1314" s="206">
        <f>IF(N1314="sníž. přenesená",J1314,0)</f>
        <v>0</v>
      </c>
      <c r="BI1314" s="206">
        <f>IF(N1314="nulová",J1314,0)</f>
        <v>0</v>
      </c>
      <c r="BJ1314" s="19" t="s">
        <v>79</v>
      </c>
      <c r="BK1314" s="206">
        <f>ROUND(I1314*H1314,2)</f>
        <v>0</v>
      </c>
      <c r="BL1314" s="19" t="s">
        <v>302</v>
      </c>
      <c r="BM1314" s="205" t="s">
        <v>2232</v>
      </c>
    </row>
    <row r="1315" spans="1:65" s="13" customFormat="1">
      <c r="B1315" s="207"/>
      <c r="C1315" s="208"/>
      <c r="D1315" s="209" t="s">
        <v>202</v>
      </c>
      <c r="E1315" s="210" t="s">
        <v>19</v>
      </c>
      <c r="F1315" s="211" t="s">
        <v>2207</v>
      </c>
      <c r="G1315" s="208"/>
      <c r="H1315" s="210" t="s">
        <v>19</v>
      </c>
      <c r="I1315" s="212"/>
      <c r="J1315" s="208"/>
      <c r="K1315" s="208"/>
      <c r="L1315" s="213"/>
      <c r="M1315" s="214"/>
      <c r="N1315" s="215"/>
      <c r="O1315" s="215"/>
      <c r="P1315" s="215"/>
      <c r="Q1315" s="215"/>
      <c r="R1315" s="215"/>
      <c r="S1315" s="215"/>
      <c r="T1315" s="216"/>
      <c r="AT1315" s="217" t="s">
        <v>202</v>
      </c>
      <c r="AU1315" s="217" t="s">
        <v>81</v>
      </c>
      <c r="AV1315" s="13" t="s">
        <v>79</v>
      </c>
      <c r="AW1315" s="13" t="s">
        <v>33</v>
      </c>
      <c r="AX1315" s="13" t="s">
        <v>72</v>
      </c>
      <c r="AY1315" s="217" t="s">
        <v>193</v>
      </c>
    </row>
    <row r="1316" spans="1:65" s="14" customFormat="1">
      <c r="B1316" s="218"/>
      <c r="C1316" s="219"/>
      <c r="D1316" s="209" t="s">
        <v>202</v>
      </c>
      <c r="E1316" s="220" t="s">
        <v>19</v>
      </c>
      <c r="F1316" s="221" t="s">
        <v>4225</v>
      </c>
      <c r="G1316" s="219"/>
      <c r="H1316" s="222">
        <v>2.9180000000000001</v>
      </c>
      <c r="I1316" s="223"/>
      <c r="J1316" s="219"/>
      <c r="K1316" s="219"/>
      <c r="L1316" s="224"/>
      <c r="M1316" s="225"/>
      <c r="N1316" s="226"/>
      <c r="O1316" s="226"/>
      <c r="P1316" s="226"/>
      <c r="Q1316" s="226"/>
      <c r="R1316" s="226"/>
      <c r="S1316" s="226"/>
      <c r="T1316" s="227"/>
      <c r="AT1316" s="228" t="s">
        <v>202</v>
      </c>
      <c r="AU1316" s="228" t="s">
        <v>81</v>
      </c>
      <c r="AV1316" s="14" t="s">
        <v>81</v>
      </c>
      <c r="AW1316" s="14" t="s">
        <v>33</v>
      </c>
      <c r="AX1316" s="14" t="s">
        <v>72</v>
      </c>
      <c r="AY1316" s="228" t="s">
        <v>193</v>
      </c>
    </row>
    <row r="1317" spans="1:65" s="15" customFormat="1">
      <c r="B1317" s="229"/>
      <c r="C1317" s="230"/>
      <c r="D1317" s="209" t="s">
        <v>202</v>
      </c>
      <c r="E1317" s="231" t="s">
        <v>19</v>
      </c>
      <c r="F1317" s="232" t="s">
        <v>208</v>
      </c>
      <c r="G1317" s="230"/>
      <c r="H1317" s="233">
        <v>2.9180000000000001</v>
      </c>
      <c r="I1317" s="234"/>
      <c r="J1317" s="230"/>
      <c r="K1317" s="230"/>
      <c r="L1317" s="235"/>
      <c r="M1317" s="236"/>
      <c r="N1317" s="237"/>
      <c r="O1317" s="237"/>
      <c r="P1317" s="237"/>
      <c r="Q1317" s="237"/>
      <c r="R1317" s="237"/>
      <c r="S1317" s="237"/>
      <c r="T1317" s="238"/>
      <c r="AT1317" s="239" t="s">
        <v>202</v>
      </c>
      <c r="AU1317" s="239" t="s">
        <v>81</v>
      </c>
      <c r="AV1317" s="15" t="s">
        <v>209</v>
      </c>
      <c r="AW1317" s="15" t="s">
        <v>33</v>
      </c>
      <c r="AX1317" s="15" t="s">
        <v>72</v>
      </c>
      <c r="AY1317" s="239" t="s">
        <v>193</v>
      </c>
    </row>
    <row r="1318" spans="1:65" s="13" customFormat="1">
      <c r="B1318" s="207"/>
      <c r="C1318" s="208"/>
      <c r="D1318" s="209" t="s">
        <v>202</v>
      </c>
      <c r="E1318" s="210" t="s">
        <v>19</v>
      </c>
      <c r="F1318" s="211" t="s">
        <v>2214</v>
      </c>
      <c r="G1318" s="208"/>
      <c r="H1318" s="210" t="s">
        <v>19</v>
      </c>
      <c r="I1318" s="212"/>
      <c r="J1318" s="208"/>
      <c r="K1318" s="208"/>
      <c r="L1318" s="213"/>
      <c r="M1318" s="214"/>
      <c r="N1318" s="215"/>
      <c r="O1318" s="215"/>
      <c r="P1318" s="215"/>
      <c r="Q1318" s="215"/>
      <c r="R1318" s="215"/>
      <c r="S1318" s="215"/>
      <c r="T1318" s="216"/>
      <c r="AT1318" s="217" t="s">
        <v>202</v>
      </c>
      <c r="AU1318" s="217" t="s">
        <v>81</v>
      </c>
      <c r="AV1318" s="13" t="s">
        <v>79</v>
      </c>
      <c r="AW1318" s="13" t="s">
        <v>33</v>
      </c>
      <c r="AX1318" s="13" t="s">
        <v>72</v>
      </c>
      <c r="AY1318" s="217" t="s">
        <v>193</v>
      </c>
    </row>
    <row r="1319" spans="1:65" s="14" customFormat="1">
      <c r="B1319" s="218"/>
      <c r="C1319" s="219"/>
      <c r="D1319" s="209" t="s">
        <v>202</v>
      </c>
      <c r="E1319" s="220" t="s">
        <v>19</v>
      </c>
      <c r="F1319" s="221" t="s">
        <v>4228</v>
      </c>
      <c r="G1319" s="219"/>
      <c r="H1319" s="222">
        <v>3.99</v>
      </c>
      <c r="I1319" s="223"/>
      <c r="J1319" s="219"/>
      <c r="K1319" s="219"/>
      <c r="L1319" s="224"/>
      <c r="M1319" s="225"/>
      <c r="N1319" s="226"/>
      <c r="O1319" s="226"/>
      <c r="P1319" s="226"/>
      <c r="Q1319" s="226"/>
      <c r="R1319" s="226"/>
      <c r="S1319" s="226"/>
      <c r="T1319" s="227"/>
      <c r="AT1319" s="228" t="s">
        <v>202</v>
      </c>
      <c r="AU1319" s="228" t="s">
        <v>81</v>
      </c>
      <c r="AV1319" s="14" t="s">
        <v>81</v>
      </c>
      <c r="AW1319" s="14" t="s">
        <v>33</v>
      </c>
      <c r="AX1319" s="14" t="s">
        <v>72</v>
      </c>
      <c r="AY1319" s="228" t="s">
        <v>193</v>
      </c>
    </row>
    <row r="1320" spans="1:65" s="14" customFormat="1">
      <c r="B1320" s="218"/>
      <c r="C1320" s="219"/>
      <c r="D1320" s="209" t="s">
        <v>202</v>
      </c>
      <c r="E1320" s="220" t="s">
        <v>19</v>
      </c>
      <c r="F1320" s="221" t="s">
        <v>4230</v>
      </c>
      <c r="G1320" s="219"/>
      <c r="H1320" s="222">
        <v>1.5980000000000001</v>
      </c>
      <c r="I1320" s="223"/>
      <c r="J1320" s="219"/>
      <c r="K1320" s="219"/>
      <c r="L1320" s="224"/>
      <c r="M1320" s="225"/>
      <c r="N1320" s="226"/>
      <c r="O1320" s="226"/>
      <c r="P1320" s="226"/>
      <c r="Q1320" s="226"/>
      <c r="R1320" s="226"/>
      <c r="S1320" s="226"/>
      <c r="T1320" s="227"/>
      <c r="AT1320" s="228" t="s">
        <v>202</v>
      </c>
      <c r="AU1320" s="228" t="s">
        <v>81</v>
      </c>
      <c r="AV1320" s="14" t="s">
        <v>81</v>
      </c>
      <c r="AW1320" s="14" t="s">
        <v>33</v>
      </c>
      <c r="AX1320" s="14" t="s">
        <v>72</v>
      </c>
      <c r="AY1320" s="228" t="s">
        <v>193</v>
      </c>
    </row>
    <row r="1321" spans="1:65" s="14" customFormat="1">
      <c r="B1321" s="218"/>
      <c r="C1321" s="219"/>
      <c r="D1321" s="209" t="s">
        <v>202</v>
      </c>
      <c r="E1321" s="220" t="s">
        <v>19</v>
      </c>
      <c r="F1321" s="221" t="s">
        <v>4231</v>
      </c>
      <c r="G1321" s="219"/>
      <c r="H1321" s="222">
        <v>2.6629999999999998</v>
      </c>
      <c r="I1321" s="223"/>
      <c r="J1321" s="219"/>
      <c r="K1321" s="219"/>
      <c r="L1321" s="224"/>
      <c r="M1321" s="225"/>
      <c r="N1321" s="226"/>
      <c r="O1321" s="226"/>
      <c r="P1321" s="226"/>
      <c r="Q1321" s="226"/>
      <c r="R1321" s="226"/>
      <c r="S1321" s="226"/>
      <c r="T1321" s="227"/>
      <c r="AT1321" s="228" t="s">
        <v>202</v>
      </c>
      <c r="AU1321" s="228" t="s">
        <v>81</v>
      </c>
      <c r="AV1321" s="14" t="s">
        <v>81</v>
      </c>
      <c r="AW1321" s="14" t="s">
        <v>33</v>
      </c>
      <c r="AX1321" s="14" t="s">
        <v>72</v>
      </c>
      <c r="AY1321" s="228" t="s">
        <v>193</v>
      </c>
    </row>
    <row r="1322" spans="1:65" s="14" customFormat="1">
      <c r="B1322" s="218"/>
      <c r="C1322" s="219"/>
      <c r="D1322" s="209" t="s">
        <v>202</v>
      </c>
      <c r="E1322" s="220" t="s">
        <v>19</v>
      </c>
      <c r="F1322" s="221" t="s">
        <v>4232</v>
      </c>
      <c r="G1322" s="219"/>
      <c r="H1322" s="222">
        <v>1.6859999999999999</v>
      </c>
      <c r="I1322" s="223"/>
      <c r="J1322" s="219"/>
      <c r="K1322" s="219"/>
      <c r="L1322" s="224"/>
      <c r="M1322" s="225"/>
      <c r="N1322" s="226"/>
      <c r="O1322" s="226"/>
      <c r="P1322" s="226"/>
      <c r="Q1322" s="226"/>
      <c r="R1322" s="226"/>
      <c r="S1322" s="226"/>
      <c r="T1322" s="227"/>
      <c r="AT1322" s="228" t="s">
        <v>202</v>
      </c>
      <c r="AU1322" s="228" t="s">
        <v>81</v>
      </c>
      <c r="AV1322" s="14" t="s">
        <v>81</v>
      </c>
      <c r="AW1322" s="14" t="s">
        <v>33</v>
      </c>
      <c r="AX1322" s="14" t="s">
        <v>72</v>
      </c>
      <c r="AY1322" s="228" t="s">
        <v>193</v>
      </c>
    </row>
    <row r="1323" spans="1:65" s="14" customFormat="1">
      <c r="B1323" s="218"/>
      <c r="C1323" s="219"/>
      <c r="D1323" s="209" t="s">
        <v>202</v>
      </c>
      <c r="E1323" s="220" t="s">
        <v>19</v>
      </c>
      <c r="F1323" s="221" t="s">
        <v>4233</v>
      </c>
      <c r="G1323" s="219"/>
      <c r="H1323" s="222">
        <v>3.6629999999999998</v>
      </c>
      <c r="I1323" s="223"/>
      <c r="J1323" s="219"/>
      <c r="K1323" s="219"/>
      <c r="L1323" s="224"/>
      <c r="M1323" s="225"/>
      <c r="N1323" s="226"/>
      <c r="O1323" s="226"/>
      <c r="P1323" s="226"/>
      <c r="Q1323" s="226"/>
      <c r="R1323" s="226"/>
      <c r="S1323" s="226"/>
      <c r="T1323" s="227"/>
      <c r="AT1323" s="228" t="s">
        <v>202</v>
      </c>
      <c r="AU1323" s="228" t="s">
        <v>81</v>
      </c>
      <c r="AV1323" s="14" t="s">
        <v>81</v>
      </c>
      <c r="AW1323" s="14" t="s">
        <v>33</v>
      </c>
      <c r="AX1323" s="14" t="s">
        <v>72</v>
      </c>
      <c r="AY1323" s="228" t="s">
        <v>193</v>
      </c>
    </row>
    <row r="1324" spans="1:65" s="14" customFormat="1">
      <c r="B1324" s="218"/>
      <c r="C1324" s="219"/>
      <c r="D1324" s="209" t="s">
        <v>202</v>
      </c>
      <c r="E1324" s="220" t="s">
        <v>19</v>
      </c>
      <c r="F1324" s="221" t="s">
        <v>4234</v>
      </c>
      <c r="G1324" s="219"/>
      <c r="H1324" s="222">
        <v>2.2000000000000002</v>
      </c>
      <c r="I1324" s="223"/>
      <c r="J1324" s="219"/>
      <c r="K1324" s="219"/>
      <c r="L1324" s="224"/>
      <c r="M1324" s="225"/>
      <c r="N1324" s="226"/>
      <c r="O1324" s="226"/>
      <c r="P1324" s="226"/>
      <c r="Q1324" s="226"/>
      <c r="R1324" s="226"/>
      <c r="S1324" s="226"/>
      <c r="T1324" s="227"/>
      <c r="AT1324" s="228" t="s">
        <v>202</v>
      </c>
      <c r="AU1324" s="228" t="s">
        <v>81</v>
      </c>
      <c r="AV1324" s="14" t="s">
        <v>81</v>
      </c>
      <c r="AW1324" s="14" t="s">
        <v>33</v>
      </c>
      <c r="AX1324" s="14" t="s">
        <v>72</v>
      </c>
      <c r="AY1324" s="228" t="s">
        <v>193</v>
      </c>
    </row>
    <row r="1325" spans="1:65" s="14" customFormat="1">
      <c r="B1325" s="218"/>
      <c r="C1325" s="219"/>
      <c r="D1325" s="209" t="s">
        <v>202</v>
      </c>
      <c r="E1325" s="220" t="s">
        <v>19</v>
      </c>
      <c r="F1325" s="221" t="s">
        <v>4235</v>
      </c>
      <c r="G1325" s="219"/>
      <c r="H1325" s="222">
        <v>1.9350000000000001</v>
      </c>
      <c r="I1325" s="223"/>
      <c r="J1325" s="219"/>
      <c r="K1325" s="219"/>
      <c r="L1325" s="224"/>
      <c r="M1325" s="225"/>
      <c r="N1325" s="226"/>
      <c r="O1325" s="226"/>
      <c r="P1325" s="226"/>
      <c r="Q1325" s="226"/>
      <c r="R1325" s="226"/>
      <c r="S1325" s="226"/>
      <c r="T1325" s="227"/>
      <c r="AT1325" s="228" t="s">
        <v>202</v>
      </c>
      <c r="AU1325" s="228" t="s">
        <v>81</v>
      </c>
      <c r="AV1325" s="14" t="s">
        <v>81</v>
      </c>
      <c r="AW1325" s="14" t="s">
        <v>33</v>
      </c>
      <c r="AX1325" s="14" t="s">
        <v>72</v>
      </c>
      <c r="AY1325" s="228" t="s">
        <v>193</v>
      </c>
    </row>
    <row r="1326" spans="1:65" s="14" customFormat="1">
      <c r="B1326" s="218"/>
      <c r="C1326" s="219"/>
      <c r="D1326" s="209" t="s">
        <v>202</v>
      </c>
      <c r="E1326" s="220" t="s">
        <v>19</v>
      </c>
      <c r="F1326" s="221" t="s">
        <v>4236</v>
      </c>
      <c r="G1326" s="219"/>
      <c r="H1326" s="222">
        <v>3.99</v>
      </c>
      <c r="I1326" s="223"/>
      <c r="J1326" s="219"/>
      <c r="K1326" s="219"/>
      <c r="L1326" s="224"/>
      <c r="M1326" s="225"/>
      <c r="N1326" s="226"/>
      <c r="O1326" s="226"/>
      <c r="P1326" s="226"/>
      <c r="Q1326" s="226"/>
      <c r="R1326" s="226"/>
      <c r="S1326" s="226"/>
      <c r="T1326" s="227"/>
      <c r="AT1326" s="228" t="s">
        <v>202</v>
      </c>
      <c r="AU1326" s="228" t="s">
        <v>81</v>
      </c>
      <c r="AV1326" s="14" t="s">
        <v>81</v>
      </c>
      <c r="AW1326" s="14" t="s">
        <v>33</v>
      </c>
      <c r="AX1326" s="14" t="s">
        <v>72</v>
      </c>
      <c r="AY1326" s="228" t="s">
        <v>193</v>
      </c>
    </row>
    <row r="1327" spans="1:65" s="15" customFormat="1">
      <c r="B1327" s="229"/>
      <c r="C1327" s="230"/>
      <c r="D1327" s="209" t="s">
        <v>202</v>
      </c>
      <c r="E1327" s="231" t="s">
        <v>19</v>
      </c>
      <c r="F1327" s="232" t="s">
        <v>208</v>
      </c>
      <c r="G1327" s="230"/>
      <c r="H1327" s="233">
        <v>21.725000000000001</v>
      </c>
      <c r="I1327" s="234"/>
      <c r="J1327" s="230"/>
      <c r="K1327" s="230"/>
      <c r="L1327" s="235"/>
      <c r="M1327" s="236"/>
      <c r="N1327" s="237"/>
      <c r="O1327" s="237"/>
      <c r="P1327" s="237"/>
      <c r="Q1327" s="237"/>
      <c r="R1327" s="237"/>
      <c r="S1327" s="237"/>
      <c r="T1327" s="238"/>
      <c r="AT1327" s="239" t="s">
        <v>202</v>
      </c>
      <c r="AU1327" s="239" t="s">
        <v>81</v>
      </c>
      <c r="AV1327" s="15" t="s">
        <v>209</v>
      </c>
      <c r="AW1327" s="15" t="s">
        <v>33</v>
      </c>
      <c r="AX1327" s="15" t="s">
        <v>72</v>
      </c>
      <c r="AY1327" s="239" t="s">
        <v>193</v>
      </c>
    </row>
    <row r="1328" spans="1:65" s="13" customFormat="1">
      <c r="B1328" s="207"/>
      <c r="C1328" s="208"/>
      <c r="D1328" s="209" t="s">
        <v>202</v>
      </c>
      <c r="E1328" s="210" t="s">
        <v>19</v>
      </c>
      <c r="F1328" s="211" t="s">
        <v>4237</v>
      </c>
      <c r="G1328" s="208"/>
      <c r="H1328" s="210" t="s">
        <v>19</v>
      </c>
      <c r="I1328" s="212"/>
      <c r="J1328" s="208"/>
      <c r="K1328" s="208"/>
      <c r="L1328" s="213"/>
      <c r="M1328" s="214"/>
      <c r="N1328" s="215"/>
      <c r="O1328" s="215"/>
      <c r="P1328" s="215"/>
      <c r="Q1328" s="215"/>
      <c r="R1328" s="215"/>
      <c r="S1328" s="215"/>
      <c r="T1328" s="216"/>
      <c r="AT1328" s="217" t="s">
        <v>202</v>
      </c>
      <c r="AU1328" s="217" t="s">
        <v>81</v>
      </c>
      <c r="AV1328" s="13" t="s">
        <v>79</v>
      </c>
      <c r="AW1328" s="13" t="s">
        <v>33</v>
      </c>
      <c r="AX1328" s="13" t="s">
        <v>72</v>
      </c>
      <c r="AY1328" s="217" t="s">
        <v>193</v>
      </c>
    </row>
    <row r="1329" spans="1:65" s="14" customFormat="1">
      <c r="B1329" s="218"/>
      <c r="C1329" s="219"/>
      <c r="D1329" s="209" t="s">
        <v>202</v>
      </c>
      <c r="E1329" s="220" t="s">
        <v>19</v>
      </c>
      <c r="F1329" s="221" t="s">
        <v>4238</v>
      </c>
      <c r="G1329" s="219"/>
      <c r="H1329" s="222">
        <v>3.1720000000000002</v>
      </c>
      <c r="I1329" s="223"/>
      <c r="J1329" s="219"/>
      <c r="K1329" s="219"/>
      <c r="L1329" s="224"/>
      <c r="M1329" s="225"/>
      <c r="N1329" s="226"/>
      <c r="O1329" s="226"/>
      <c r="P1329" s="226"/>
      <c r="Q1329" s="226"/>
      <c r="R1329" s="226"/>
      <c r="S1329" s="226"/>
      <c r="T1329" s="227"/>
      <c r="AT1329" s="228" t="s">
        <v>202</v>
      </c>
      <c r="AU1329" s="228" t="s">
        <v>81</v>
      </c>
      <c r="AV1329" s="14" t="s">
        <v>81</v>
      </c>
      <c r="AW1329" s="14" t="s">
        <v>33</v>
      </c>
      <c r="AX1329" s="14" t="s">
        <v>72</v>
      </c>
      <c r="AY1329" s="228" t="s">
        <v>193</v>
      </c>
    </row>
    <row r="1330" spans="1:65" s="15" customFormat="1">
      <c r="B1330" s="229"/>
      <c r="C1330" s="230"/>
      <c r="D1330" s="209" t="s">
        <v>202</v>
      </c>
      <c r="E1330" s="231" t="s">
        <v>19</v>
      </c>
      <c r="F1330" s="232" t="s">
        <v>208</v>
      </c>
      <c r="G1330" s="230"/>
      <c r="H1330" s="233">
        <v>3.1720000000000002</v>
      </c>
      <c r="I1330" s="234"/>
      <c r="J1330" s="230"/>
      <c r="K1330" s="230"/>
      <c r="L1330" s="235"/>
      <c r="M1330" s="236"/>
      <c r="N1330" s="237"/>
      <c r="O1330" s="237"/>
      <c r="P1330" s="237"/>
      <c r="Q1330" s="237"/>
      <c r="R1330" s="237"/>
      <c r="S1330" s="237"/>
      <c r="T1330" s="238"/>
      <c r="AT1330" s="239" t="s">
        <v>202</v>
      </c>
      <c r="AU1330" s="239" t="s">
        <v>81</v>
      </c>
      <c r="AV1330" s="15" t="s">
        <v>209</v>
      </c>
      <c r="AW1330" s="15" t="s">
        <v>33</v>
      </c>
      <c r="AX1330" s="15" t="s">
        <v>72</v>
      </c>
      <c r="AY1330" s="239" t="s">
        <v>193</v>
      </c>
    </row>
    <row r="1331" spans="1:65" s="16" customFormat="1">
      <c r="B1331" s="240"/>
      <c r="C1331" s="241"/>
      <c r="D1331" s="209" t="s">
        <v>202</v>
      </c>
      <c r="E1331" s="242" t="s">
        <v>19</v>
      </c>
      <c r="F1331" s="243" t="s">
        <v>211</v>
      </c>
      <c r="G1331" s="241"/>
      <c r="H1331" s="244">
        <v>27.815000000000001</v>
      </c>
      <c r="I1331" s="245"/>
      <c r="J1331" s="241"/>
      <c r="K1331" s="241"/>
      <c r="L1331" s="246"/>
      <c r="M1331" s="247"/>
      <c r="N1331" s="248"/>
      <c r="O1331" s="248"/>
      <c r="P1331" s="248"/>
      <c r="Q1331" s="248"/>
      <c r="R1331" s="248"/>
      <c r="S1331" s="248"/>
      <c r="T1331" s="249"/>
      <c r="AT1331" s="250" t="s">
        <v>202</v>
      </c>
      <c r="AU1331" s="250" t="s">
        <v>81</v>
      </c>
      <c r="AV1331" s="16" t="s">
        <v>200</v>
      </c>
      <c r="AW1331" s="16" t="s">
        <v>33</v>
      </c>
      <c r="AX1331" s="16" t="s">
        <v>79</v>
      </c>
      <c r="AY1331" s="250" t="s">
        <v>193</v>
      </c>
    </row>
    <row r="1332" spans="1:65" s="2" customFormat="1" ht="16.5" customHeight="1">
      <c r="A1332" s="36"/>
      <c r="B1332" s="37"/>
      <c r="C1332" s="194" t="s">
        <v>2118</v>
      </c>
      <c r="D1332" s="194" t="s">
        <v>195</v>
      </c>
      <c r="E1332" s="195" t="s">
        <v>2234</v>
      </c>
      <c r="F1332" s="196" t="s">
        <v>2235</v>
      </c>
      <c r="G1332" s="197" t="s">
        <v>391</v>
      </c>
      <c r="H1332" s="198">
        <v>89.186999999999998</v>
      </c>
      <c r="I1332" s="199"/>
      <c r="J1332" s="200">
        <f>ROUND(I1332*H1332,2)</f>
        <v>0</v>
      </c>
      <c r="K1332" s="196" t="s">
        <v>199</v>
      </c>
      <c r="L1332" s="41"/>
      <c r="M1332" s="201" t="s">
        <v>19</v>
      </c>
      <c r="N1332" s="202" t="s">
        <v>43</v>
      </c>
      <c r="O1332" s="66"/>
      <c r="P1332" s="203">
        <f>O1332*H1332</f>
        <v>0</v>
      </c>
      <c r="Q1332" s="203">
        <v>4.2999999999999999E-4</v>
      </c>
      <c r="R1332" s="203">
        <f>Q1332*H1332</f>
        <v>3.8350410000000001E-2</v>
      </c>
      <c r="S1332" s="203">
        <v>0</v>
      </c>
      <c r="T1332" s="204">
        <f>S1332*H1332</f>
        <v>0</v>
      </c>
      <c r="U1332" s="36"/>
      <c r="V1332" s="36"/>
      <c r="W1332" s="36"/>
      <c r="X1332" s="36"/>
      <c r="Y1332" s="36"/>
      <c r="Z1332" s="36"/>
      <c r="AA1332" s="36"/>
      <c r="AB1332" s="36"/>
      <c r="AC1332" s="36"/>
      <c r="AD1332" s="36"/>
      <c r="AE1332" s="36"/>
      <c r="AR1332" s="205" t="s">
        <v>302</v>
      </c>
      <c r="AT1332" s="205" t="s">
        <v>195</v>
      </c>
      <c r="AU1332" s="205" t="s">
        <v>81</v>
      </c>
      <c r="AY1332" s="19" t="s">
        <v>193</v>
      </c>
      <c r="BE1332" s="206">
        <f>IF(N1332="základní",J1332,0)</f>
        <v>0</v>
      </c>
      <c r="BF1332" s="206">
        <f>IF(N1332="snížená",J1332,0)</f>
        <v>0</v>
      </c>
      <c r="BG1332" s="206">
        <f>IF(N1332="zákl. přenesená",J1332,0)</f>
        <v>0</v>
      </c>
      <c r="BH1332" s="206">
        <f>IF(N1332="sníž. přenesená",J1332,0)</f>
        <v>0</v>
      </c>
      <c r="BI1332" s="206">
        <f>IF(N1332="nulová",J1332,0)</f>
        <v>0</v>
      </c>
      <c r="BJ1332" s="19" t="s">
        <v>79</v>
      </c>
      <c r="BK1332" s="206">
        <f>ROUND(I1332*H1332,2)</f>
        <v>0</v>
      </c>
      <c r="BL1332" s="19" t="s">
        <v>302</v>
      </c>
      <c r="BM1332" s="205" t="s">
        <v>2236</v>
      </c>
    </row>
    <row r="1333" spans="1:65" s="13" customFormat="1">
      <c r="B1333" s="207"/>
      <c r="C1333" s="208"/>
      <c r="D1333" s="209" t="s">
        <v>202</v>
      </c>
      <c r="E1333" s="210" t="s">
        <v>19</v>
      </c>
      <c r="F1333" s="211" t="s">
        <v>2207</v>
      </c>
      <c r="G1333" s="208"/>
      <c r="H1333" s="210" t="s">
        <v>19</v>
      </c>
      <c r="I1333" s="212"/>
      <c r="J1333" s="208"/>
      <c r="K1333" s="208"/>
      <c r="L1333" s="213"/>
      <c r="M1333" s="214"/>
      <c r="N1333" s="215"/>
      <c r="O1333" s="215"/>
      <c r="P1333" s="215"/>
      <c r="Q1333" s="215"/>
      <c r="R1333" s="215"/>
      <c r="S1333" s="215"/>
      <c r="T1333" s="216"/>
      <c r="AT1333" s="217" t="s">
        <v>202</v>
      </c>
      <c r="AU1333" s="217" t="s">
        <v>81</v>
      </c>
      <c r="AV1333" s="13" t="s">
        <v>79</v>
      </c>
      <c r="AW1333" s="13" t="s">
        <v>33</v>
      </c>
      <c r="AX1333" s="13" t="s">
        <v>72</v>
      </c>
      <c r="AY1333" s="217" t="s">
        <v>193</v>
      </c>
    </row>
    <row r="1334" spans="1:65" s="14" customFormat="1">
      <c r="B1334" s="218"/>
      <c r="C1334" s="219"/>
      <c r="D1334" s="209" t="s">
        <v>202</v>
      </c>
      <c r="E1334" s="220" t="s">
        <v>19</v>
      </c>
      <c r="F1334" s="221" t="s">
        <v>4244</v>
      </c>
      <c r="G1334" s="219"/>
      <c r="H1334" s="222">
        <v>7.9</v>
      </c>
      <c r="I1334" s="223"/>
      <c r="J1334" s="219"/>
      <c r="K1334" s="219"/>
      <c r="L1334" s="224"/>
      <c r="M1334" s="225"/>
      <c r="N1334" s="226"/>
      <c r="O1334" s="226"/>
      <c r="P1334" s="226"/>
      <c r="Q1334" s="226"/>
      <c r="R1334" s="226"/>
      <c r="S1334" s="226"/>
      <c r="T1334" s="227"/>
      <c r="AT1334" s="228" t="s">
        <v>202</v>
      </c>
      <c r="AU1334" s="228" t="s">
        <v>81</v>
      </c>
      <c r="AV1334" s="14" t="s">
        <v>81</v>
      </c>
      <c r="AW1334" s="14" t="s">
        <v>33</v>
      </c>
      <c r="AX1334" s="14" t="s">
        <v>72</v>
      </c>
      <c r="AY1334" s="228" t="s">
        <v>193</v>
      </c>
    </row>
    <row r="1335" spans="1:65" s="14" customFormat="1">
      <c r="B1335" s="218"/>
      <c r="C1335" s="219"/>
      <c r="D1335" s="209" t="s">
        <v>202</v>
      </c>
      <c r="E1335" s="220" t="s">
        <v>19</v>
      </c>
      <c r="F1335" s="221" t="s">
        <v>4245</v>
      </c>
      <c r="G1335" s="219"/>
      <c r="H1335" s="222">
        <v>13.9</v>
      </c>
      <c r="I1335" s="223"/>
      <c r="J1335" s="219"/>
      <c r="K1335" s="219"/>
      <c r="L1335" s="224"/>
      <c r="M1335" s="225"/>
      <c r="N1335" s="226"/>
      <c r="O1335" s="226"/>
      <c r="P1335" s="226"/>
      <c r="Q1335" s="226"/>
      <c r="R1335" s="226"/>
      <c r="S1335" s="226"/>
      <c r="T1335" s="227"/>
      <c r="AT1335" s="228" t="s">
        <v>202</v>
      </c>
      <c r="AU1335" s="228" t="s">
        <v>81</v>
      </c>
      <c r="AV1335" s="14" t="s">
        <v>81</v>
      </c>
      <c r="AW1335" s="14" t="s">
        <v>33</v>
      </c>
      <c r="AX1335" s="14" t="s">
        <v>72</v>
      </c>
      <c r="AY1335" s="228" t="s">
        <v>193</v>
      </c>
    </row>
    <row r="1336" spans="1:65" s="14" customFormat="1">
      <c r="B1336" s="218"/>
      <c r="C1336" s="219"/>
      <c r="D1336" s="209" t="s">
        <v>202</v>
      </c>
      <c r="E1336" s="220" t="s">
        <v>19</v>
      </c>
      <c r="F1336" s="221" t="s">
        <v>4246</v>
      </c>
      <c r="G1336" s="219"/>
      <c r="H1336" s="222">
        <v>11.2</v>
      </c>
      <c r="I1336" s="223"/>
      <c r="J1336" s="219"/>
      <c r="K1336" s="219"/>
      <c r="L1336" s="224"/>
      <c r="M1336" s="225"/>
      <c r="N1336" s="226"/>
      <c r="O1336" s="226"/>
      <c r="P1336" s="226"/>
      <c r="Q1336" s="226"/>
      <c r="R1336" s="226"/>
      <c r="S1336" s="226"/>
      <c r="T1336" s="227"/>
      <c r="AT1336" s="228" t="s">
        <v>202</v>
      </c>
      <c r="AU1336" s="228" t="s">
        <v>81</v>
      </c>
      <c r="AV1336" s="14" t="s">
        <v>81</v>
      </c>
      <c r="AW1336" s="14" t="s">
        <v>33</v>
      </c>
      <c r="AX1336" s="14" t="s">
        <v>72</v>
      </c>
      <c r="AY1336" s="228" t="s">
        <v>193</v>
      </c>
    </row>
    <row r="1337" spans="1:65" s="14" customFormat="1">
      <c r="B1337" s="218"/>
      <c r="C1337" s="219"/>
      <c r="D1337" s="209" t="s">
        <v>202</v>
      </c>
      <c r="E1337" s="220" t="s">
        <v>19</v>
      </c>
      <c r="F1337" s="221" t="s">
        <v>4247</v>
      </c>
      <c r="G1337" s="219"/>
      <c r="H1337" s="222">
        <v>5.1959999999999997</v>
      </c>
      <c r="I1337" s="223"/>
      <c r="J1337" s="219"/>
      <c r="K1337" s="219"/>
      <c r="L1337" s="224"/>
      <c r="M1337" s="225"/>
      <c r="N1337" s="226"/>
      <c r="O1337" s="226"/>
      <c r="P1337" s="226"/>
      <c r="Q1337" s="226"/>
      <c r="R1337" s="226"/>
      <c r="S1337" s="226"/>
      <c r="T1337" s="227"/>
      <c r="AT1337" s="228" t="s">
        <v>202</v>
      </c>
      <c r="AU1337" s="228" t="s">
        <v>81</v>
      </c>
      <c r="AV1337" s="14" t="s">
        <v>81</v>
      </c>
      <c r="AW1337" s="14" t="s">
        <v>33</v>
      </c>
      <c r="AX1337" s="14" t="s">
        <v>72</v>
      </c>
      <c r="AY1337" s="228" t="s">
        <v>193</v>
      </c>
    </row>
    <row r="1338" spans="1:65" s="15" customFormat="1">
      <c r="B1338" s="229"/>
      <c r="C1338" s="230"/>
      <c r="D1338" s="209" t="s">
        <v>202</v>
      </c>
      <c r="E1338" s="231" t="s">
        <v>19</v>
      </c>
      <c r="F1338" s="232" t="s">
        <v>208</v>
      </c>
      <c r="G1338" s="230"/>
      <c r="H1338" s="233">
        <v>38.195999999999998</v>
      </c>
      <c r="I1338" s="234"/>
      <c r="J1338" s="230"/>
      <c r="K1338" s="230"/>
      <c r="L1338" s="235"/>
      <c r="M1338" s="236"/>
      <c r="N1338" s="237"/>
      <c r="O1338" s="237"/>
      <c r="P1338" s="237"/>
      <c r="Q1338" s="237"/>
      <c r="R1338" s="237"/>
      <c r="S1338" s="237"/>
      <c r="T1338" s="238"/>
      <c r="AT1338" s="239" t="s">
        <v>202</v>
      </c>
      <c r="AU1338" s="239" t="s">
        <v>81</v>
      </c>
      <c r="AV1338" s="15" t="s">
        <v>209</v>
      </c>
      <c r="AW1338" s="15" t="s">
        <v>33</v>
      </c>
      <c r="AX1338" s="15" t="s">
        <v>72</v>
      </c>
      <c r="AY1338" s="239" t="s">
        <v>193</v>
      </c>
    </row>
    <row r="1339" spans="1:65" s="13" customFormat="1">
      <c r="B1339" s="207"/>
      <c r="C1339" s="208"/>
      <c r="D1339" s="209" t="s">
        <v>202</v>
      </c>
      <c r="E1339" s="210" t="s">
        <v>19</v>
      </c>
      <c r="F1339" s="211" t="s">
        <v>2214</v>
      </c>
      <c r="G1339" s="208"/>
      <c r="H1339" s="210" t="s">
        <v>19</v>
      </c>
      <c r="I1339" s="212"/>
      <c r="J1339" s="208"/>
      <c r="K1339" s="208"/>
      <c r="L1339" s="213"/>
      <c r="M1339" s="214"/>
      <c r="N1339" s="215"/>
      <c r="O1339" s="215"/>
      <c r="P1339" s="215"/>
      <c r="Q1339" s="215"/>
      <c r="R1339" s="215"/>
      <c r="S1339" s="215"/>
      <c r="T1339" s="216"/>
      <c r="AT1339" s="217" t="s">
        <v>202</v>
      </c>
      <c r="AU1339" s="217" t="s">
        <v>81</v>
      </c>
      <c r="AV1339" s="13" t="s">
        <v>79</v>
      </c>
      <c r="AW1339" s="13" t="s">
        <v>33</v>
      </c>
      <c r="AX1339" s="13" t="s">
        <v>72</v>
      </c>
      <c r="AY1339" s="217" t="s">
        <v>193</v>
      </c>
    </row>
    <row r="1340" spans="1:65" s="14" customFormat="1">
      <c r="B1340" s="218"/>
      <c r="C1340" s="219"/>
      <c r="D1340" s="209" t="s">
        <v>202</v>
      </c>
      <c r="E1340" s="220" t="s">
        <v>19</v>
      </c>
      <c r="F1340" s="221" t="s">
        <v>4248</v>
      </c>
      <c r="G1340" s="219"/>
      <c r="H1340" s="222">
        <v>12.25</v>
      </c>
      <c r="I1340" s="223"/>
      <c r="J1340" s="219"/>
      <c r="K1340" s="219"/>
      <c r="L1340" s="224"/>
      <c r="M1340" s="225"/>
      <c r="N1340" s="226"/>
      <c r="O1340" s="226"/>
      <c r="P1340" s="226"/>
      <c r="Q1340" s="226"/>
      <c r="R1340" s="226"/>
      <c r="S1340" s="226"/>
      <c r="T1340" s="227"/>
      <c r="AT1340" s="228" t="s">
        <v>202</v>
      </c>
      <c r="AU1340" s="228" t="s">
        <v>81</v>
      </c>
      <c r="AV1340" s="14" t="s">
        <v>81</v>
      </c>
      <c r="AW1340" s="14" t="s">
        <v>33</v>
      </c>
      <c r="AX1340" s="14" t="s">
        <v>72</v>
      </c>
      <c r="AY1340" s="228" t="s">
        <v>193</v>
      </c>
    </row>
    <row r="1341" spans="1:65" s="14" customFormat="1">
      <c r="B1341" s="218"/>
      <c r="C1341" s="219"/>
      <c r="D1341" s="209" t="s">
        <v>202</v>
      </c>
      <c r="E1341" s="220" t="s">
        <v>19</v>
      </c>
      <c r="F1341" s="221" t="s">
        <v>4249</v>
      </c>
      <c r="G1341" s="219"/>
      <c r="H1341" s="222">
        <v>10.5</v>
      </c>
      <c r="I1341" s="223"/>
      <c r="J1341" s="219"/>
      <c r="K1341" s="219"/>
      <c r="L1341" s="224"/>
      <c r="M1341" s="225"/>
      <c r="N1341" s="226"/>
      <c r="O1341" s="226"/>
      <c r="P1341" s="226"/>
      <c r="Q1341" s="226"/>
      <c r="R1341" s="226"/>
      <c r="S1341" s="226"/>
      <c r="T1341" s="227"/>
      <c r="AT1341" s="228" t="s">
        <v>202</v>
      </c>
      <c r="AU1341" s="228" t="s">
        <v>81</v>
      </c>
      <c r="AV1341" s="14" t="s">
        <v>81</v>
      </c>
      <c r="AW1341" s="14" t="s">
        <v>33</v>
      </c>
      <c r="AX1341" s="14" t="s">
        <v>72</v>
      </c>
      <c r="AY1341" s="228" t="s">
        <v>193</v>
      </c>
    </row>
    <row r="1342" spans="1:65" s="15" customFormat="1">
      <c r="B1342" s="229"/>
      <c r="C1342" s="230"/>
      <c r="D1342" s="209" t="s">
        <v>202</v>
      </c>
      <c r="E1342" s="231" t="s">
        <v>19</v>
      </c>
      <c r="F1342" s="232" t="s">
        <v>208</v>
      </c>
      <c r="G1342" s="230"/>
      <c r="H1342" s="233">
        <v>22.75</v>
      </c>
      <c r="I1342" s="234"/>
      <c r="J1342" s="230"/>
      <c r="K1342" s="230"/>
      <c r="L1342" s="235"/>
      <c r="M1342" s="236"/>
      <c r="N1342" s="237"/>
      <c r="O1342" s="237"/>
      <c r="P1342" s="237"/>
      <c r="Q1342" s="237"/>
      <c r="R1342" s="237"/>
      <c r="S1342" s="237"/>
      <c r="T1342" s="238"/>
      <c r="AT1342" s="239" t="s">
        <v>202</v>
      </c>
      <c r="AU1342" s="239" t="s">
        <v>81</v>
      </c>
      <c r="AV1342" s="15" t="s">
        <v>209</v>
      </c>
      <c r="AW1342" s="15" t="s">
        <v>33</v>
      </c>
      <c r="AX1342" s="15" t="s">
        <v>72</v>
      </c>
      <c r="AY1342" s="239" t="s">
        <v>193</v>
      </c>
    </row>
    <row r="1343" spans="1:65" s="13" customFormat="1">
      <c r="B1343" s="207"/>
      <c r="C1343" s="208"/>
      <c r="D1343" s="209" t="s">
        <v>202</v>
      </c>
      <c r="E1343" s="210" t="s">
        <v>19</v>
      </c>
      <c r="F1343" s="211" t="s">
        <v>4237</v>
      </c>
      <c r="G1343" s="208"/>
      <c r="H1343" s="210" t="s">
        <v>19</v>
      </c>
      <c r="I1343" s="212"/>
      <c r="J1343" s="208"/>
      <c r="K1343" s="208"/>
      <c r="L1343" s="213"/>
      <c r="M1343" s="214"/>
      <c r="N1343" s="215"/>
      <c r="O1343" s="215"/>
      <c r="P1343" s="215"/>
      <c r="Q1343" s="215"/>
      <c r="R1343" s="215"/>
      <c r="S1343" s="215"/>
      <c r="T1343" s="216"/>
      <c r="AT1343" s="217" t="s">
        <v>202</v>
      </c>
      <c r="AU1343" s="217" t="s">
        <v>81</v>
      </c>
      <c r="AV1343" s="13" t="s">
        <v>79</v>
      </c>
      <c r="AW1343" s="13" t="s">
        <v>33</v>
      </c>
      <c r="AX1343" s="13" t="s">
        <v>72</v>
      </c>
      <c r="AY1343" s="217" t="s">
        <v>193</v>
      </c>
    </row>
    <row r="1344" spans="1:65" s="14" customFormat="1">
      <c r="B1344" s="218"/>
      <c r="C1344" s="219"/>
      <c r="D1344" s="209" t="s">
        <v>202</v>
      </c>
      <c r="E1344" s="220" t="s">
        <v>19</v>
      </c>
      <c r="F1344" s="221" t="s">
        <v>4250</v>
      </c>
      <c r="G1344" s="219"/>
      <c r="H1344" s="222">
        <v>5.4539999999999997</v>
      </c>
      <c r="I1344" s="223"/>
      <c r="J1344" s="219"/>
      <c r="K1344" s="219"/>
      <c r="L1344" s="224"/>
      <c r="M1344" s="225"/>
      <c r="N1344" s="226"/>
      <c r="O1344" s="226"/>
      <c r="P1344" s="226"/>
      <c r="Q1344" s="226"/>
      <c r="R1344" s="226"/>
      <c r="S1344" s="226"/>
      <c r="T1344" s="227"/>
      <c r="AT1344" s="228" t="s">
        <v>202</v>
      </c>
      <c r="AU1344" s="228" t="s">
        <v>81</v>
      </c>
      <c r="AV1344" s="14" t="s">
        <v>81</v>
      </c>
      <c r="AW1344" s="14" t="s">
        <v>33</v>
      </c>
      <c r="AX1344" s="14" t="s">
        <v>72</v>
      </c>
      <c r="AY1344" s="228" t="s">
        <v>193</v>
      </c>
    </row>
    <row r="1345" spans="1:65" s="14" customFormat="1">
      <c r="B1345" s="218"/>
      <c r="C1345" s="219"/>
      <c r="D1345" s="209" t="s">
        <v>202</v>
      </c>
      <c r="E1345" s="220" t="s">
        <v>19</v>
      </c>
      <c r="F1345" s="221" t="s">
        <v>4251</v>
      </c>
      <c r="G1345" s="219"/>
      <c r="H1345" s="222">
        <v>13</v>
      </c>
      <c r="I1345" s="223"/>
      <c r="J1345" s="219"/>
      <c r="K1345" s="219"/>
      <c r="L1345" s="224"/>
      <c r="M1345" s="225"/>
      <c r="N1345" s="226"/>
      <c r="O1345" s="226"/>
      <c r="P1345" s="226"/>
      <c r="Q1345" s="226"/>
      <c r="R1345" s="226"/>
      <c r="S1345" s="226"/>
      <c r="T1345" s="227"/>
      <c r="AT1345" s="228" t="s">
        <v>202</v>
      </c>
      <c r="AU1345" s="228" t="s">
        <v>81</v>
      </c>
      <c r="AV1345" s="14" t="s">
        <v>81</v>
      </c>
      <c r="AW1345" s="14" t="s">
        <v>33</v>
      </c>
      <c r="AX1345" s="14" t="s">
        <v>72</v>
      </c>
      <c r="AY1345" s="228" t="s">
        <v>193</v>
      </c>
    </row>
    <row r="1346" spans="1:65" s="14" customFormat="1">
      <c r="B1346" s="218"/>
      <c r="C1346" s="219"/>
      <c r="D1346" s="209" t="s">
        <v>202</v>
      </c>
      <c r="E1346" s="220" t="s">
        <v>19</v>
      </c>
      <c r="F1346" s="221" t="s">
        <v>3875</v>
      </c>
      <c r="G1346" s="219"/>
      <c r="H1346" s="222">
        <v>9.7870000000000008</v>
      </c>
      <c r="I1346" s="223"/>
      <c r="J1346" s="219"/>
      <c r="K1346" s="219"/>
      <c r="L1346" s="224"/>
      <c r="M1346" s="225"/>
      <c r="N1346" s="226"/>
      <c r="O1346" s="226"/>
      <c r="P1346" s="226"/>
      <c r="Q1346" s="226"/>
      <c r="R1346" s="226"/>
      <c r="S1346" s="226"/>
      <c r="T1346" s="227"/>
      <c r="AT1346" s="228" t="s">
        <v>202</v>
      </c>
      <c r="AU1346" s="228" t="s">
        <v>81</v>
      </c>
      <c r="AV1346" s="14" t="s">
        <v>81</v>
      </c>
      <c r="AW1346" s="14" t="s">
        <v>33</v>
      </c>
      <c r="AX1346" s="14" t="s">
        <v>72</v>
      </c>
      <c r="AY1346" s="228" t="s">
        <v>193</v>
      </c>
    </row>
    <row r="1347" spans="1:65" s="15" customFormat="1">
      <c r="B1347" s="229"/>
      <c r="C1347" s="230"/>
      <c r="D1347" s="209" t="s">
        <v>202</v>
      </c>
      <c r="E1347" s="231" t="s">
        <v>19</v>
      </c>
      <c r="F1347" s="232" t="s">
        <v>208</v>
      </c>
      <c r="G1347" s="230"/>
      <c r="H1347" s="233">
        <v>28.241</v>
      </c>
      <c r="I1347" s="234"/>
      <c r="J1347" s="230"/>
      <c r="K1347" s="230"/>
      <c r="L1347" s="235"/>
      <c r="M1347" s="236"/>
      <c r="N1347" s="237"/>
      <c r="O1347" s="237"/>
      <c r="P1347" s="237"/>
      <c r="Q1347" s="237"/>
      <c r="R1347" s="237"/>
      <c r="S1347" s="237"/>
      <c r="T1347" s="238"/>
      <c r="AT1347" s="239" t="s">
        <v>202</v>
      </c>
      <c r="AU1347" s="239" t="s">
        <v>81</v>
      </c>
      <c r="AV1347" s="15" t="s">
        <v>209</v>
      </c>
      <c r="AW1347" s="15" t="s">
        <v>33</v>
      </c>
      <c r="AX1347" s="15" t="s">
        <v>72</v>
      </c>
      <c r="AY1347" s="239" t="s">
        <v>193</v>
      </c>
    </row>
    <row r="1348" spans="1:65" s="16" customFormat="1">
      <c r="B1348" s="240"/>
      <c r="C1348" s="241"/>
      <c r="D1348" s="209" t="s">
        <v>202</v>
      </c>
      <c r="E1348" s="242" t="s">
        <v>19</v>
      </c>
      <c r="F1348" s="243" t="s">
        <v>211</v>
      </c>
      <c r="G1348" s="241"/>
      <c r="H1348" s="244">
        <v>89.186999999999998</v>
      </c>
      <c r="I1348" s="245"/>
      <c r="J1348" s="241"/>
      <c r="K1348" s="241"/>
      <c r="L1348" s="246"/>
      <c r="M1348" s="247"/>
      <c r="N1348" s="248"/>
      <c r="O1348" s="248"/>
      <c r="P1348" s="248"/>
      <c r="Q1348" s="248"/>
      <c r="R1348" s="248"/>
      <c r="S1348" s="248"/>
      <c r="T1348" s="249"/>
      <c r="AT1348" s="250" t="s">
        <v>202</v>
      </c>
      <c r="AU1348" s="250" t="s">
        <v>81</v>
      </c>
      <c r="AV1348" s="16" t="s">
        <v>200</v>
      </c>
      <c r="AW1348" s="16" t="s">
        <v>33</v>
      </c>
      <c r="AX1348" s="16" t="s">
        <v>79</v>
      </c>
      <c r="AY1348" s="250" t="s">
        <v>193</v>
      </c>
    </row>
    <row r="1349" spans="1:65" s="2" customFormat="1" ht="16.5" customHeight="1">
      <c r="A1349" s="36"/>
      <c r="B1349" s="37"/>
      <c r="C1349" s="251" t="s">
        <v>2123</v>
      </c>
      <c r="D1349" s="251" t="s">
        <v>451</v>
      </c>
      <c r="E1349" s="252" t="s">
        <v>2247</v>
      </c>
      <c r="F1349" s="253" t="s">
        <v>2248</v>
      </c>
      <c r="G1349" s="254" t="s">
        <v>402</v>
      </c>
      <c r="H1349" s="255">
        <v>312.15499999999997</v>
      </c>
      <c r="I1349" s="256"/>
      <c r="J1349" s="257">
        <f>ROUND(I1349*H1349,2)</f>
        <v>0</v>
      </c>
      <c r="K1349" s="253" t="s">
        <v>199</v>
      </c>
      <c r="L1349" s="258"/>
      <c r="M1349" s="259" t="s">
        <v>19</v>
      </c>
      <c r="N1349" s="260" t="s">
        <v>43</v>
      </c>
      <c r="O1349" s="66"/>
      <c r="P1349" s="203">
        <f>O1349*H1349</f>
        <v>0</v>
      </c>
      <c r="Q1349" s="203">
        <v>4.4999999999999999E-4</v>
      </c>
      <c r="R1349" s="203">
        <f>Q1349*H1349</f>
        <v>0.14046974999999998</v>
      </c>
      <c r="S1349" s="203">
        <v>0</v>
      </c>
      <c r="T1349" s="204">
        <f>S1349*H1349</f>
        <v>0</v>
      </c>
      <c r="U1349" s="36"/>
      <c r="V1349" s="36"/>
      <c r="W1349" s="36"/>
      <c r="X1349" s="36"/>
      <c r="Y1349" s="36"/>
      <c r="Z1349" s="36"/>
      <c r="AA1349" s="36"/>
      <c r="AB1349" s="36"/>
      <c r="AC1349" s="36"/>
      <c r="AD1349" s="36"/>
      <c r="AE1349" s="36"/>
      <c r="AR1349" s="205" t="s">
        <v>404</v>
      </c>
      <c r="AT1349" s="205" t="s">
        <v>451</v>
      </c>
      <c r="AU1349" s="205" t="s">
        <v>81</v>
      </c>
      <c r="AY1349" s="19" t="s">
        <v>193</v>
      </c>
      <c r="BE1349" s="206">
        <f>IF(N1349="základní",J1349,0)</f>
        <v>0</v>
      </c>
      <c r="BF1349" s="206">
        <f>IF(N1349="snížená",J1349,0)</f>
        <v>0</v>
      </c>
      <c r="BG1349" s="206">
        <f>IF(N1349="zákl. přenesená",J1349,0)</f>
        <v>0</v>
      </c>
      <c r="BH1349" s="206">
        <f>IF(N1349="sníž. přenesená",J1349,0)</f>
        <v>0</v>
      </c>
      <c r="BI1349" s="206">
        <f>IF(N1349="nulová",J1349,0)</f>
        <v>0</v>
      </c>
      <c r="BJ1349" s="19" t="s">
        <v>79</v>
      </c>
      <c r="BK1349" s="206">
        <f>ROUND(I1349*H1349,2)</f>
        <v>0</v>
      </c>
      <c r="BL1349" s="19" t="s">
        <v>302</v>
      </c>
      <c r="BM1349" s="205" t="s">
        <v>2249</v>
      </c>
    </row>
    <row r="1350" spans="1:65" s="14" customFormat="1">
      <c r="B1350" s="218"/>
      <c r="C1350" s="219"/>
      <c r="D1350" s="209" t="s">
        <v>202</v>
      </c>
      <c r="E1350" s="219"/>
      <c r="F1350" s="221" t="s">
        <v>4252</v>
      </c>
      <c r="G1350" s="219"/>
      <c r="H1350" s="222">
        <v>312.15499999999997</v>
      </c>
      <c r="I1350" s="223"/>
      <c r="J1350" s="219"/>
      <c r="K1350" s="219"/>
      <c r="L1350" s="224"/>
      <c r="M1350" s="225"/>
      <c r="N1350" s="226"/>
      <c r="O1350" s="226"/>
      <c r="P1350" s="226"/>
      <c r="Q1350" s="226"/>
      <c r="R1350" s="226"/>
      <c r="S1350" s="226"/>
      <c r="T1350" s="227"/>
      <c r="AT1350" s="228" t="s">
        <v>202</v>
      </c>
      <c r="AU1350" s="228" t="s">
        <v>81</v>
      </c>
      <c r="AV1350" s="14" t="s">
        <v>81</v>
      </c>
      <c r="AW1350" s="14" t="s">
        <v>4</v>
      </c>
      <c r="AX1350" s="14" t="s">
        <v>79</v>
      </c>
      <c r="AY1350" s="228" t="s">
        <v>193</v>
      </c>
    </row>
    <row r="1351" spans="1:65" s="2" customFormat="1" ht="21.75" customHeight="1">
      <c r="A1351" s="36"/>
      <c r="B1351" s="37"/>
      <c r="C1351" s="194" t="s">
        <v>2128</v>
      </c>
      <c r="D1351" s="194" t="s">
        <v>195</v>
      </c>
      <c r="E1351" s="195" t="s">
        <v>4253</v>
      </c>
      <c r="F1351" s="196" t="s">
        <v>4254</v>
      </c>
      <c r="G1351" s="197" t="s">
        <v>391</v>
      </c>
      <c r="H1351" s="198">
        <v>18</v>
      </c>
      <c r="I1351" s="199"/>
      <c r="J1351" s="200">
        <f>ROUND(I1351*H1351,2)</f>
        <v>0</v>
      </c>
      <c r="K1351" s="196" t="s">
        <v>199</v>
      </c>
      <c r="L1351" s="41"/>
      <c r="M1351" s="201" t="s">
        <v>19</v>
      </c>
      <c r="N1351" s="202" t="s">
        <v>43</v>
      </c>
      <c r="O1351" s="66"/>
      <c r="P1351" s="203">
        <f>O1351*H1351</f>
        <v>0</v>
      </c>
      <c r="Q1351" s="203">
        <v>4.2999999999999999E-4</v>
      </c>
      <c r="R1351" s="203">
        <f>Q1351*H1351</f>
        <v>7.7399999999999995E-3</v>
      </c>
      <c r="S1351" s="203">
        <v>0</v>
      </c>
      <c r="T1351" s="204">
        <f>S1351*H1351</f>
        <v>0</v>
      </c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R1351" s="205" t="s">
        <v>302</v>
      </c>
      <c r="AT1351" s="205" t="s">
        <v>195</v>
      </c>
      <c r="AU1351" s="205" t="s">
        <v>81</v>
      </c>
      <c r="AY1351" s="19" t="s">
        <v>193</v>
      </c>
      <c r="BE1351" s="206">
        <f>IF(N1351="základní",J1351,0)</f>
        <v>0</v>
      </c>
      <c r="BF1351" s="206">
        <f>IF(N1351="snížená",J1351,0)</f>
        <v>0</v>
      </c>
      <c r="BG1351" s="206">
        <f>IF(N1351="zákl. přenesená",J1351,0)</f>
        <v>0</v>
      </c>
      <c r="BH1351" s="206">
        <f>IF(N1351="sníž. přenesená",J1351,0)</f>
        <v>0</v>
      </c>
      <c r="BI1351" s="206">
        <f>IF(N1351="nulová",J1351,0)</f>
        <v>0</v>
      </c>
      <c r="BJ1351" s="19" t="s">
        <v>79</v>
      </c>
      <c r="BK1351" s="206">
        <f>ROUND(I1351*H1351,2)</f>
        <v>0</v>
      </c>
      <c r="BL1351" s="19" t="s">
        <v>302</v>
      </c>
      <c r="BM1351" s="205" t="s">
        <v>4255</v>
      </c>
    </row>
    <row r="1352" spans="1:65" s="14" customFormat="1">
      <c r="B1352" s="218"/>
      <c r="C1352" s="219"/>
      <c r="D1352" s="209" t="s">
        <v>202</v>
      </c>
      <c r="E1352" s="220" t="s">
        <v>19</v>
      </c>
      <c r="F1352" s="221" t="s">
        <v>4256</v>
      </c>
      <c r="G1352" s="219"/>
      <c r="H1352" s="222">
        <v>18</v>
      </c>
      <c r="I1352" s="223"/>
      <c r="J1352" s="219"/>
      <c r="K1352" s="219"/>
      <c r="L1352" s="224"/>
      <c r="M1352" s="225"/>
      <c r="N1352" s="226"/>
      <c r="O1352" s="226"/>
      <c r="P1352" s="226"/>
      <c r="Q1352" s="226"/>
      <c r="R1352" s="226"/>
      <c r="S1352" s="226"/>
      <c r="T1352" s="227"/>
      <c r="AT1352" s="228" t="s">
        <v>202</v>
      </c>
      <c r="AU1352" s="228" t="s">
        <v>81</v>
      </c>
      <c r="AV1352" s="14" t="s">
        <v>81</v>
      </c>
      <c r="AW1352" s="14" t="s">
        <v>33</v>
      </c>
      <c r="AX1352" s="14" t="s">
        <v>72</v>
      </c>
      <c r="AY1352" s="228" t="s">
        <v>193</v>
      </c>
    </row>
    <row r="1353" spans="1:65" s="15" customFormat="1">
      <c r="B1353" s="229"/>
      <c r="C1353" s="230"/>
      <c r="D1353" s="209" t="s">
        <v>202</v>
      </c>
      <c r="E1353" s="231" t="s">
        <v>19</v>
      </c>
      <c r="F1353" s="232" t="s">
        <v>208</v>
      </c>
      <c r="G1353" s="230"/>
      <c r="H1353" s="233">
        <v>18</v>
      </c>
      <c r="I1353" s="234"/>
      <c r="J1353" s="230"/>
      <c r="K1353" s="230"/>
      <c r="L1353" s="235"/>
      <c r="M1353" s="236"/>
      <c r="N1353" s="237"/>
      <c r="O1353" s="237"/>
      <c r="P1353" s="237"/>
      <c r="Q1353" s="237"/>
      <c r="R1353" s="237"/>
      <c r="S1353" s="237"/>
      <c r="T1353" s="238"/>
      <c r="AT1353" s="239" t="s">
        <v>202</v>
      </c>
      <c r="AU1353" s="239" t="s">
        <v>81</v>
      </c>
      <c r="AV1353" s="15" t="s">
        <v>209</v>
      </c>
      <c r="AW1353" s="15" t="s">
        <v>33</v>
      </c>
      <c r="AX1353" s="15" t="s">
        <v>79</v>
      </c>
      <c r="AY1353" s="239" t="s">
        <v>193</v>
      </c>
    </row>
    <row r="1354" spans="1:65" s="2" customFormat="1" ht="16.5" customHeight="1">
      <c r="A1354" s="36"/>
      <c r="B1354" s="37"/>
      <c r="C1354" s="251" t="s">
        <v>2134</v>
      </c>
      <c r="D1354" s="251" t="s">
        <v>451</v>
      </c>
      <c r="E1354" s="252" t="s">
        <v>2247</v>
      </c>
      <c r="F1354" s="253" t="s">
        <v>2248</v>
      </c>
      <c r="G1354" s="254" t="s">
        <v>402</v>
      </c>
      <c r="H1354" s="255">
        <v>63</v>
      </c>
      <c r="I1354" s="256"/>
      <c r="J1354" s="257">
        <f>ROUND(I1354*H1354,2)</f>
        <v>0</v>
      </c>
      <c r="K1354" s="253" t="s">
        <v>199</v>
      </c>
      <c r="L1354" s="258"/>
      <c r="M1354" s="259" t="s">
        <v>19</v>
      </c>
      <c r="N1354" s="260" t="s">
        <v>43</v>
      </c>
      <c r="O1354" s="66"/>
      <c r="P1354" s="203">
        <f>O1354*H1354</f>
        <v>0</v>
      </c>
      <c r="Q1354" s="203">
        <v>4.4999999999999999E-4</v>
      </c>
      <c r="R1354" s="203">
        <f>Q1354*H1354</f>
        <v>2.835E-2</v>
      </c>
      <c r="S1354" s="203">
        <v>0</v>
      </c>
      <c r="T1354" s="204">
        <f>S1354*H1354</f>
        <v>0</v>
      </c>
      <c r="U1354" s="36"/>
      <c r="V1354" s="36"/>
      <c r="W1354" s="36"/>
      <c r="X1354" s="36"/>
      <c r="Y1354" s="36"/>
      <c r="Z1354" s="36"/>
      <c r="AA1354" s="36"/>
      <c r="AB1354" s="36"/>
      <c r="AC1354" s="36"/>
      <c r="AD1354" s="36"/>
      <c r="AE1354" s="36"/>
      <c r="AR1354" s="205" t="s">
        <v>404</v>
      </c>
      <c r="AT1354" s="205" t="s">
        <v>451</v>
      </c>
      <c r="AU1354" s="205" t="s">
        <v>81</v>
      </c>
      <c r="AY1354" s="19" t="s">
        <v>193</v>
      </c>
      <c r="BE1354" s="206">
        <f>IF(N1354="základní",J1354,0)</f>
        <v>0</v>
      </c>
      <c r="BF1354" s="206">
        <f>IF(N1354="snížená",J1354,0)</f>
        <v>0</v>
      </c>
      <c r="BG1354" s="206">
        <f>IF(N1354="zákl. přenesená",J1354,0)</f>
        <v>0</v>
      </c>
      <c r="BH1354" s="206">
        <f>IF(N1354="sníž. přenesená",J1354,0)</f>
        <v>0</v>
      </c>
      <c r="BI1354" s="206">
        <f>IF(N1354="nulová",J1354,0)</f>
        <v>0</v>
      </c>
      <c r="BJ1354" s="19" t="s">
        <v>79</v>
      </c>
      <c r="BK1354" s="206">
        <f>ROUND(I1354*H1354,2)</f>
        <v>0</v>
      </c>
      <c r="BL1354" s="19" t="s">
        <v>302</v>
      </c>
      <c r="BM1354" s="205" t="s">
        <v>4257</v>
      </c>
    </row>
    <row r="1355" spans="1:65" s="14" customFormat="1">
      <c r="B1355" s="218"/>
      <c r="C1355" s="219"/>
      <c r="D1355" s="209" t="s">
        <v>202</v>
      </c>
      <c r="E1355" s="219"/>
      <c r="F1355" s="221" t="s">
        <v>4258</v>
      </c>
      <c r="G1355" s="219"/>
      <c r="H1355" s="222">
        <v>63</v>
      </c>
      <c r="I1355" s="223"/>
      <c r="J1355" s="219"/>
      <c r="K1355" s="219"/>
      <c r="L1355" s="224"/>
      <c r="M1355" s="225"/>
      <c r="N1355" s="226"/>
      <c r="O1355" s="226"/>
      <c r="P1355" s="226"/>
      <c r="Q1355" s="226"/>
      <c r="R1355" s="226"/>
      <c r="S1355" s="226"/>
      <c r="T1355" s="227"/>
      <c r="AT1355" s="228" t="s">
        <v>202</v>
      </c>
      <c r="AU1355" s="228" t="s">
        <v>81</v>
      </c>
      <c r="AV1355" s="14" t="s">
        <v>81</v>
      </c>
      <c r="AW1355" s="14" t="s">
        <v>4</v>
      </c>
      <c r="AX1355" s="14" t="s">
        <v>79</v>
      </c>
      <c r="AY1355" s="228" t="s">
        <v>193</v>
      </c>
    </row>
    <row r="1356" spans="1:65" s="2" customFormat="1" ht="21.75" customHeight="1">
      <c r="A1356" s="36"/>
      <c r="B1356" s="37"/>
      <c r="C1356" s="194" t="s">
        <v>2138</v>
      </c>
      <c r="D1356" s="194" t="s">
        <v>195</v>
      </c>
      <c r="E1356" s="195" t="s">
        <v>4259</v>
      </c>
      <c r="F1356" s="196" t="s">
        <v>4260</v>
      </c>
      <c r="G1356" s="197" t="s">
        <v>391</v>
      </c>
      <c r="H1356" s="198">
        <v>5.5869999999999997</v>
      </c>
      <c r="I1356" s="199"/>
      <c r="J1356" s="200">
        <f>ROUND(I1356*H1356,2)</f>
        <v>0</v>
      </c>
      <c r="K1356" s="196" t="s">
        <v>199</v>
      </c>
      <c r="L1356" s="41"/>
      <c r="M1356" s="201" t="s">
        <v>19</v>
      </c>
      <c r="N1356" s="202" t="s">
        <v>43</v>
      </c>
      <c r="O1356" s="66"/>
      <c r="P1356" s="203">
        <f>O1356*H1356</f>
        <v>0</v>
      </c>
      <c r="Q1356" s="203">
        <v>2.0000000000000001E-4</v>
      </c>
      <c r="R1356" s="203">
        <f>Q1356*H1356</f>
        <v>1.1173999999999999E-3</v>
      </c>
      <c r="S1356" s="203">
        <v>0</v>
      </c>
      <c r="T1356" s="204">
        <f>S1356*H1356</f>
        <v>0</v>
      </c>
      <c r="U1356" s="36"/>
      <c r="V1356" s="36"/>
      <c r="W1356" s="36"/>
      <c r="X1356" s="36"/>
      <c r="Y1356" s="36"/>
      <c r="Z1356" s="36"/>
      <c r="AA1356" s="36"/>
      <c r="AB1356" s="36"/>
      <c r="AC1356" s="36"/>
      <c r="AD1356" s="36"/>
      <c r="AE1356" s="36"/>
      <c r="AR1356" s="205" t="s">
        <v>302</v>
      </c>
      <c r="AT1356" s="205" t="s">
        <v>195</v>
      </c>
      <c r="AU1356" s="205" t="s">
        <v>81</v>
      </c>
      <c r="AY1356" s="19" t="s">
        <v>193</v>
      </c>
      <c r="BE1356" s="206">
        <f>IF(N1356="základní",J1356,0)</f>
        <v>0</v>
      </c>
      <c r="BF1356" s="206">
        <f>IF(N1356="snížená",J1356,0)</f>
        <v>0</v>
      </c>
      <c r="BG1356" s="206">
        <f>IF(N1356="zákl. přenesená",J1356,0)</f>
        <v>0</v>
      </c>
      <c r="BH1356" s="206">
        <f>IF(N1356="sníž. přenesená",J1356,0)</f>
        <v>0</v>
      </c>
      <c r="BI1356" s="206">
        <f>IF(N1356="nulová",J1356,0)</f>
        <v>0</v>
      </c>
      <c r="BJ1356" s="19" t="s">
        <v>79</v>
      </c>
      <c r="BK1356" s="206">
        <f>ROUND(I1356*H1356,2)</f>
        <v>0</v>
      </c>
      <c r="BL1356" s="19" t="s">
        <v>302</v>
      </c>
      <c r="BM1356" s="205" t="s">
        <v>4261</v>
      </c>
    </row>
    <row r="1357" spans="1:65" s="13" customFormat="1">
      <c r="B1357" s="207"/>
      <c r="C1357" s="208"/>
      <c r="D1357" s="209" t="s">
        <v>202</v>
      </c>
      <c r="E1357" s="210" t="s">
        <v>19</v>
      </c>
      <c r="F1357" s="211" t="s">
        <v>4262</v>
      </c>
      <c r="G1357" s="208"/>
      <c r="H1357" s="210" t="s">
        <v>19</v>
      </c>
      <c r="I1357" s="212"/>
      <c r="J1357" s="208"/>
      <c r="K1357" s="208"/>
      <c r="L1357" s="213"/>
      <c r="M1357" s="214"/>
      <c r="N1357" s="215"/>
      <c r="O1357" s="215"/>
      <c r="P1357" s="215"/>
      <c r="Q1357" s="215"/>
      <c r="R1357" s="215"/>
      <c r="S1357" s="215"/>
      <c r="T1357" s="216"/>
      <c r="AT1357" s="217" t="s">
        <v>202</v>
      </c>
      <c r="AU1357" s="217" t="s">
        <v>81</v>
      </c>
      <c r="AV1357" s="13" t="s">
        <v>79</v>
      </c>
      <c r="AW1357" s="13" t="s">
        <v>33</v>
      </c>
      <c r="AX1357" s="13" t="s">
        <v>72</v>
      </c>
      <c r="AY1357" s="217" t="s">
        <v>193</v>
      </c>
    </row>
    <row r="1358" spans="1:65" s="14" customFormat="1">
      <c r="B1358" s="218"/>
      <c r="C1358" s="219"/>
      <c r="D1358" s="209" t="s">
        <v>202</v>
      </c>
      <c r="E1358" s="220" t="s">
        <v>19</v>
      </c>
      <c r="F1358" s="221" t="s">
        <v>4263</v>
      </c>
      <c r="G1358" s="219"/>
      <c r="H1358" s="222">
        <v>2.4500000000000002</v>
      </c>
      <c r="I1358" s="223"/>
      <c r="J1358" s="219"/>
      <c r="K1358" s="219"/>
      <c r="L1358" s="224"/>
      <c r="M1358" s="225"/>
      <c r="N1358" s="226"/>
      <c r="O1358" s="226"/>
      <c r="P1358" s="226"/>
      <c r="Q1358" s="226"/>
      <c r="R1358" s="226"/>
      <c r="S1358" s="226"/>
      <c r="T1358" s="227"/>
      <c r="AT1358" s="228" t="s">
        <v>202</v>
      </c>
      <c r="AU1358" s="228" t="s">
        <v>81</v>
      </c>
      <c r="AV1358" s="14" t="s">
        <v>81</v>
      </c>
      <c r="AW1358" s="14" t="s">
        <v>33</v>
      </c>
      <c r="AX1358" s="14" t="s">
        <v>72</v>
      </c>
      <c r="AY1358" s="228" t="s">
        <v>193</v>
      </c>
    </row>
    <row r="1359" spans="1:65" s="14" customFormat="1">
      <c r="B1359" s="218"/>
      <c r="C1359" s="219"/>
      <c r="D1359" s="209" t="s">
        <v>202</v>
      </c>
      <c r="E1359" s="220" t="s">
        <v>19</v>
      </c>
      <c r="F1359" s="221" t="s">
        <v>4264</v>
      </c>
      <c r="G1359" s="219"/>
      <c r="H1359" s="222">
        <v>3.137</v>
      </c>
      <c r="I1359" s="223"/>
      <c r="J1359" s="219"/>
      <c r="K1359" s="219"/>
      <c r="L1359" s="224"/>
      <c r="M1359" s="225"/>
      <c r="N1359" s="226"/>
      <c r="O1359" s="226"/>
      <c r="P1359" s="226"/>
      <c r="Q1359" s="226"/>
      <c r="R1359" s="226"/>
      <c r="S1359" s="226"/>
      <c r="T1359" s="227"/>
      <c r="AT1359" s="228" t="s">
        <v>202</v>
      </c>
      <c r="AU1359" s="228" t="s">
        <v>81</v>
      </c>
      <c r="AV1359" s="14" t="s">
        <v>81</v>
      </c>
      <c r="AW1359" s="14" t="s">
        <v>33</v>
      </c>
      <c r="AX1359" s="14" t="s">
        <v>72</v>
      </c>
      <c r="AY1359" s="228" t="s">
        <v>193</v>
      </c>
    </row>
    <row r="1360" spans="1:65" s="15" customFormat="1">
      <c r="B1360" s="229"/>
      <c r="C1360" s="230"/>
      <c r="D1360" s="209" t="s">
        <v>202</v>
      </c>
      <c r="E1360" s="231" t="s">
        <v>19</v>
      </c>
      <c r="F1360" s="232" t="s">
        <v>208</v>
      </c>
      <c r="G1360" s="230"/>
      <c r="H1360" s="233">
        <v>5.5869999999999997</v>
      </c>
      <c r="I1360" s="234"/>
      <c r="J1360" s="230"/>
      <c r="K1360" s="230"/>
      <c r="L1360" s="235"/>
      <c r="M1360" s="236"/>
      <c r="N1360" s="237"/>
      <c r="O1360" s="237"/>
      <c r="P1360" s="237"/>
      <c r="Q1360" s="237"/>
      <c r="R1360" s="237"/>
      <c r="S1360" s="237"/>
      <c r="T1360" s="238"/>
      <c r="AT1360" s="239" t="s">
        <v>202</v>
      </c>
      <c r="AU1360" s="239" t="s">
        <v>81</v>
      </c>
      <c r="AV1360" s="15" t="s">
        <v>209</v>
      </c>
      <c r="AW1360" s="15" t="s">
        <v>33</v>
      </c>
      <c r="AX1360" s="15" t="s">
        <v>79</v>
      </c>
      <c r="AY1360" s="239" t="s">
        <v>193</v>
      </c>
    </row>
    <row r="1361" spans="1:65" s="2" customFormat="1" ht="16.5" customHeight="1">
      <c r="A1361" s="36"/>
      <c r="B1361" s="37"/>
      <c r="C1361" s="251" t="s">
        <v>2142</v>
      </c>
      <c r="D1361" s="251" t="s">
        <v>451</v>
      </c>
      <c r="E1361" s="252" t="s">
        <v>4265</v>
      </c>
      <c r="F1361" s="253" t="s">
        <v>4266</v>
      </c>
      <c r="G1361" s="254" t="s">
        <v>391</v>
      </c>
      <c r="H1361" s="255">
        <v>6.1459999999999999</v>
      </c>
      <c r="I1361" s="256"/>
      <c r="J1361" s="257">
        <f>ROUND(I1361*H1361,2)</f>
        <v>0</v>
      </c>
      <c r="K1361" s="253" t="s">
        <v>199</v>
      </c>
      <c r="L1361" s="258"/>
      <c r="M1361" s="259" t="s">
        <v>19</v>
      </c>
      <c r="N1361" s="260" t="s">
        <v>43</v>
      </c>
      <c r="O1361" s="66"/>
      <c r="P1361" s="203">
        <f>O1361*H1361</f>
        <v>0</v>
      </c>
      <c r="Q1361" s="203">
        <v>3.8000000000000002E-4</v>
      </c>
      <c r="R1361" s="203">
        <f>Q1361*H1361</f>
        <v>2.33548E-3</v>
      </c>
      <c r="S1361" s="203">
        <v>0</v>
      </c>
      <c r="T1361" s="204">
        <f>S1361*H1361</f>
        <v>0</v>
      </c>
      <c r="U1361" s="36"/>
      <c r="V1361" s="36"/>
      <c r="W1361" s="36"/>
      <c r="X1361" s="36"/>
      <c r="Y1361" s="36"/>
      <c r="Z1361" s="36"/>
      <c r="AA1361" s="36"/>
      <c r="AB1361" s="36"/>
      <c r="AC1361" s="36"/>
      <c r="AD1361" s="36"/>
      <c r="AE1361" s="36"/>
      <c r="AR1361" s="205" t="s">
        <v>404</v>
      </c>
      <c r="AT1361" s="205" t="s">
        <v>451</v>
      </c>
      <c r="AU1361" s="205" t="s">
        <v>81</v>
      </c>
      <c r="AY1361" s="19" t="s">
        <v>193</v>
      </c>
      <c r="BE1361" s="206">
        <f>IF(N1361="základní",J1361,0)</f>
        <v>0</v>
      </c>
      <c r="BF1361" s="206">
        <f>IF(N1361="snížená",J1361,0)</f>
        <v>0</v>
      </c>
      <c r="BG1361" s="206">
        <f>IF(N1361="zákl. přenesená",J1361,0)</f>
        <v>0</v>
      </c>
      <c r="BH1361" s="206">
        <f>IF(N1361="sníž. přenesená",J1361,0)</f>
        <v>0</v>
      </c>
      <c r="BI1361" s="206">
        <f>IF(N1361="nulová",J1361,0)</f>
        <v>0</v>
      </c>
      <c r="BJ1361" s="19" t="s">
        <v>79</v>
      </c>
      <c r="BK1361" s="206">
        <f>ROUND(I1361*H1361,2)</f>
        <v>0</v>
      </c>
      <c r="BL1361" s="19" t="s">
        <v>302</v>
      </c>
      <c r="BM1361" s="205" t="s">
        <v>4267</v>
      </c>
    </row>
    <row r="1362" spans="1:65" s="14" customFormat="1">
      <c r="B1362" s="218"/>
      <c r="C1362" s="219"/>
      <c r="D1362" s="209" t="s">
        <v>202</v>
      </c>
      <c r="E1362" s="219"/>
      <c r="F1362" s="221" t="s">
        <v>4268</v>
      </c>
      <c r="G1362" s="219"/>
      <c r="H1362" s="222">
        <v>6.1459999999999999</v>
      </c>
      <c r="I1362" s="223"/>
      <c r="J1362" s="219"/>
      <c r="K1362" s="219"/>
      <c r="L1362" s="224"/>
      <c r="M1362" s="225"/>
      <c r="N1362" s="226"/>
      <c r="O1362" s="226"/>
      <c r="P1362" s="226"/>
      <c r="Q1362" s="226"/>
      <c r="R1362" s="226"/>
      <c r="S1362" s="226"/>
      <c r="T1362" s="227"/>
      <c r="AT1362" s="228" t="s">
        <v>202</v>
      </c>
      <c r="AU1362" s="228" t="s">
        <v>81</v>
      </c>
      <c r="AV1362" s="14" t="s">
        <v>81</v>
      </c>
      <c r="AW1362" s="14" t="s">
        <v>4</v>
      </c>
      <c r="AX1362" s="14" t="s">
        <v>79</v>
      </c>
      <c r="AY1362" s="228" t="s">
        <v>193</v>
      </c>
    </row>
    <row r="1363" spans="1:65" s="2" customFormat="1" ht="21.75" customHeight="1">
      <c r="A1363" s="36"/>
      <c r="B1363" s="37"/>
      <c r="C1363" s="194" t="s">
        <v>2146</v>
      </c>
      <c r="D1363" s="194" t="s">
        <v>195</v>
      </c>
      <c r="E1363" s="195" t="s">
        <v>4269</v>
      </c>
      <c r="F1363" s="196" t="s">
        <v>4270</v>
      </c>
      <c r="G1363" s="197" t="s">
        <v>391</v>
      </c>
      <c r="H1363" s="198">
        <v>21.6</v>
      </c>
      <c r="I1363" s="199"/>
      <c r="J1363" s="200">
        <f>ROUND(I1363*H1363,2)</f>
        <v>0</v>
      </c>
      <c r="K1363" s="196" t="s">
        <v>199</v>
      </c>
      <c r="L1363" s="41"/>
      <c r="M1363" s="201" t="s">
        <v>19</v>
      </c>
      <c r="N1363" s="202" t="s">
        <v>43</v>
      </c>
      <c r="O1363" s="66"/>
      <c r="P1363" s="203">
        <f>O1363*H1363</f>
        <v>0</v>
      </c>
      <c r="Q1363" s="203">
        <v>2.2499999999999998E-3</v>
      </c>
      <c r="R1363" s="203">
        <f>Q1363*H1363</f>
        <v>4.8599999999999997E-2</v>
      </c>
      <c r="S1363" s="203">
        <v>0</v>
      </c>
      <c r="T1363" s="204">
        <f>S1363*H1363</f>
        <v>0</v>
      </c>
      <c r="U1363" s="36"/>
      <c r="V1363" s="36"/>
      <c r="W1363" s="36"/>
      <c r="X1363" s="36"/>
      <c r="Y1363" s="36"/>
      <c r="Z1363" s="36"/>
      <c r="AA1363" s="36"/>
      <c r="AB1363" s="36"/>
      <c r="AC1363" s="36"/>
      <c r="AD1363" s="36"/>
      <c r="AE1363" s="36"/>
      <c r="AR1363" s="205" t="s">
        <v>302</v>
      </c>
      <c r="AT1363" s="205" t="s">
        <v>195</v>
      </c>
      <c r="AU1363" s="205" t="s">
        <v>81</v>
      </c>
      <c r="AY1363" s="19" t="s">
        <v>193</v>
      </c>
      <c r="BE1363" s="206">
        <f>IF(N1363="základní",J1363,0)</f>
        <v>0</v>
      </c>
      <c r="BF1363" s="206">
        <f>IF(N1363="snížená",J1363,0)</f>
        <v>0</v>
      </c>
      <c r="BG1363" s="206">
        <f>IF(N1363="zákl. přenesená",J1363,0)</f>
        <v>0</v>
      </c>
      <c r="BH1363" s="206">
        <f>IF(N1363="sníž. přenesená",J1363,0)</f>
        <v>0</v>
      </c>
      <c r="BI1363" s="206">
        <f>IF(N1363="nulová",J1363,0)</f>
        <v>0</v>
      </c>
      <c r="BJ1363" s="19" t="s">
        <v>79</v>
      </c>
      <c r="BK1363" s="206">
        <f>ROUND(I1363*H1363,2)</f>
        <v>0</v>
      </c>
      <c r="BL1363" s="19" t="s">
        <v>302</v>
      </c>
      <c r="BM1363" s="205" t="s">
        <v>4271</v>
      </c>
    </row>
    <row r="1364" spans="1:65" s="14" customFormat="1">
      <c r="B1364" s="218"/>
      <c r="C1364" s="219"/>
      <c r="D1364" s="209" t="s">
        <v>202</v>
      </c>
      <c r="E1364" s="220" t="s">
        <v>19</v>
      </c>
      <c r="F1364" s="221" t="s">
        <v>4272</v>
      </c>
      <c r="G1364" s="219"/>
      <c r="H1364" s="222">
        <v>21.6</v>
      </c>
      <c r="I1364" s="223"/>
      <c r="J1364" s="219"/>
      <c r="K1364" s="219"/>
      <c r="L1364" s="224"/>
      <c r="M1364" s="225"/>
      <c r="N1364" s="226"/>
      <c r="O1364" s="226"/>
      <c r="P1364" s="226"/>
      <c r="Q1364" s="226"/>
      <c r="R1364" s="226"/>
      <c r="S1364" s="226"/>
      <c r="T1364" s="227"/>
      <c r="AT1364" s="228" t="s">
        <v>202</v>
      </c>
      <c r="AU1364" s="228" t="s">
        <v>81</v>
      </c>
      <c r="AV1364" s="14" t="s">
        <v>81</v>
      </c>
      <c r="AW1364" s="14" t="s">
        <v>33</v>
      </c>
      <c r="AX1364" s="14" t="s">
        <v>72</v>
      </c>
      <c r="AY1364" s="228" t="s">
        <v>193</v>
      </c>
    </row>
    <row r="1365" spans="1:65" s="15" customFormat="1">
      <c r="B1365" s="229"/>
      <c r="C1365" s="230"/>
      <c r="D1365" s="209" t="s">
        <v>202</v>
      </c>
      <c r="E1365" s="231" t="s">
        <v>19</v>
      </c>
      <c r="F1365" s="232" t="s">
        <v>208</v>
      </c>
      <c r="G1365" s="230"/>
      <c r="H1365" s="233">
        <v>21.6</v>
      </c>
      <c r="I1365" s="234"/>
      <c r="J1365" s="230"/>
      <c r="K1365" s="230"/>
      <c r="L1365" s="235"/>
      <c r="M1365" s="236"/>
      <c r="N1365" s="237"/>
      <c r="O1365" s="237"/>
      <c r="P1365" s="237"/>
      <c r="Q1365" s="237"/>
      <c r="R1365" s="237"/>
      <c r="S1365" s="237"/>
      <c r="T1365" s="238"/>
      <c r="AT1365" s="239" t="s">
        <v>202</v>
      </c>
      <c r="AU1365" s="239" t="s">
        <v>81</v>
      </c>
      <c r="AV1365" s="15" t="s">
        <v>209</v>
      </c>
      <c r="AW1365" s="15" t="s">
        <v>33</v>
      </c>
      <c r="AX1365" s="15" t="s">
        <v>79</v>
      </c>
      <c r="AY1365" s="239" t="s">
        <v>193</v>
      </c>
    </row>
    <row r="1366" spans="1:65" s="2" customFormat="1" ht="16.5" customHeight="1">
      <c r="A1366" s="36"/>
      <c r="B1366" s="37"/>
      <c r="C1366" s="194" t="s">
        <v>2150</v>
      </c>
      <c r="D1366" s="194" t="s">
        <v>195</v>
      </c>
      <c r="E1366" s="195" t="s">
        <v>4273</v>
      </c>
      <c r="F1366" s="196" t="s">
        <v>4274</v>
      </c>
      <c r="G1366" s="197" t="s">
        <v>391</v>
      </c>
      <c r="H1366" s="198">
        <v>21.6</v>
      </c>
      <c r="I1366" s="199"/>
      <c r="J1366" s="200">
        <f>ROUND(I1366*H1366,2)</f>
        <v>0</v>
      </c>
      <c r="K1366" s="196" t="s">
        <v>199</v>
      </c>
      <c r="L1366" s="41"/>
      <c r="M1366" s="201" t="s">
        <v>19</v>
      </c>
      <c r="N1366" s="202" t="s">
        <v>43</v>
      </c>
      <c r="O1366" s="66"/>
      <c r="P1366" s="203">
        <f>O1366*H1366</f>
        <v>0</v>
      </c>
      <c r="Q1366" s="203">
        <v>0</v>
      </c>
      <c r="R1366" s="203">
        <f>Q1366*H1366</f>
        <v>0</v>
      </c>
      <c r="S1366" s="203">
        <v>0</v>
      </c>
      <c r="T1366" s="204">
        <f>S1366*H1366</f>
        <v>0</v>
      </c>
      <c r="U1366" s="36"/>
      <c r="V1366" s="36"/>
      <c r="W1366" s="36"/>
      <c r="X1366" s="36"/>
      <c r="Y1366" s="36"/>
      <c r="Z1366" s="36"/>
      <c r="AA1366" s="36"/>
      <c r="AB1366" s="36"/>
      <c r="AC1366" s="36"/>
      <c r="AD1366" s="36"/>
      <c r="AE1366" s="36"/>
      <c r="AR1366" s="205" t="s">
        <v>302</v>
      </c>
      <c r="AT1366" s="205" t="s">
        <v>195</v>
      </c>
      <c r="AU1366" s="205" t="s">
        <v>81</v>
      </c>
      <c r="AY1366" s="19" t="s">
        <v>193</v>
      </c>
      <c r="BE1366" s="206">
        <f>IF(N1366="základní",J1366,0)</f>
        <v>0</v>
      </c>
      <c r="BF1366" s="206">
        <f>IF(N1366="snížená",J1366,0)</f>
        <v>0</v>
      </c>
      <c r="BG1366" s="206">
        <f>IF(N1366="zákl. přenesená",J1366,0)</f>
        <v>0</v>
      </c>
      <c r="BH1366" s="206">
        <f>IF(N1366="sníž. přenesená",J1366,0)</f>
        <v>0</v>
      </c>
      <c r="BI1366" s="206">
        <f>IF(N1366="nulová",J1366,0)</f>
        <v>0</v>
      </c>
      <c r="BJ1366" s="19" t="s">
        <v>79</v>
      </c>
      <c r="BK1366" s="206">
        <f>ROUND(I1366*H1366,2)</f>
        <v>0</v>
      </c>
      <c r="BL1366" s="19" t="s">
        <v>302</v>
      </c>
      <c r="BM1366" s="205" t="s">
        <v>4275</v>
      </c>
    </row>
    <row r="1367" spans="1:65" s="2" customFormat="1" ht="21.75" customHeight="1">
      <c r="A1367" s="36"/>
      <c r="B1367" s="37"/>
      <c r="C1367" s="194" t="s">
        <v>2154</v>
      </c>
      <c r="D1367" s="194" t="s">
        <v>195</v>
      </c>
      <c r="E1367" s="195" t="s">
        <v>4276</v>
      </c>
      <c r="F1367" s="196" t="s">
        <v>4277</v>
      </c>
      <c r="G1367" s="197" t="s">
        <v>391</v>
      </c>
      <c r="H1367" s="198">
        <v>21.6</v>
      </c>
      <c r="I1367" s="199"/>
      <c r="J1367" s="200">
        <f>ROUND(I1367*H1367,2)</f>
        <v>0</v>
      </c>
      <c r="K1367" s="196" t="s">
        <v>199</v>
      </c>
      <c r="L1367" s="41"/>
      <c r="M1367" s="201" t="s">
        <v>19</v>
      </c>
      <c r="N1367" s="202" t="s">
        <v>43</v>
      </c>
      <c r="O1367" s="66"/>
      <c r="P1367" s="203">
        <f>O1367*H1367</f>
        <v>0</v>
      </c>
      <c r="Q1367" s="203">
        <v>1.5299999999999999E-3</v>
      </c>
      <c r="R1367" s="203">
        <f>Q1367*H1367</f>
        <v>3.3048000000000001E-2</v>
      </c>
      <c r="S1367" s="203">
        <v>0</v>
      </c>
      <c r="T1367" s="204">
        <f>S1367*H1367</f>
        <v>0</v>
      </c>
      <c r="U1367" s="36"/>
      <c r="V1367" s="36"/>
      <c r="W1367" s="36"/>
      <c r="X1367" s="36"/>
      <c r="Y1367" s="36"/>
      <c r="Z1367" s="36"/>
      <c r="AA1367" s="36"/>
      <c r="AB1367" s="36"/>
      <c r="AC1367" s="36"/>
      <c r="AD1367" s="36"/>
      <c r="AE1367" s="36"/>
      <c r="AR1367" s="205" t="s">
        <v>302</v>
      </c>
      <c r="AT1367" s="205" t="s">
        <v>195</v>
      </c>
      <c r="AU1367" s="205" t="s">
        <v>81</v>
      </c>
      <c r="AY1367" s="19" t="s">
        <v>193</v>
      </c>
      <c r="BE1367" s="206">
        <f>IF(N1367="základní",J1367,0)</f>
        <v>0</v>
      </c>
      <c r="BF1367" s="206">
        <f>IF(N1367="snížená",J1367,0)</f>
        <v>0</v>
      </c>
      <c r="BG1367" s="206">
        <f>IF(N1367="zákl. přenesená",J1367,0)</f>
        <v>0</v>
      </c>
      <c r="BH1367" s="206">
        <f>IF(N1367="sníž. přenesená",J1367,0)</f>
        <v>0</v>
      </c>
      <c r="BI1367" s="206">
        <f>IF(N1367="nulová",J1367,0)</f>
        <v>0</v>
      </c>
      <c r="BJ1367" s="19" t="s">
        <v>79</v>
      </c>
      <c r="BK1367" s="206">
        <f>ROUND(I1367*H1367,2)</f>
        <v>0</v>
      </c>
      <c r="BL1367" s="19" t="s">
        <v>302</v>
      </c>
      <c r="BM1367" s="205" t="s">
        <v>4278</v>
      </c>
    </row>
    <row r="1368" spans="1:65" s="13" customFormat="1">
      <c r="B1368" s="207"/>
      <c r="C1368" s="208"/>
      <c r="D1368" s="209" t="s">
        <v>202</v>
      </c>
      <c r="E1368" s="210" t="s">
        <v>19</v>
      </c>
      <c r="F1368" s="211" t="s">
        <v>4279</v>
      </c>
      <c r="G1368" s="208"/>
      <c r="H1368" s="210" t="s">
        <v>19</v>
      </c>
      <c r="I1368" s="212"/>
      <c r="J1368" s="208"/>
      <c r="K1368" s="208"/>
      <c r="L1368" s="213"/>
      <c r="M1368" s="214"/>
      <c r="N1368" s="215"/>
      <c r="O1368" s="215"/>
      <c r="P1368" s="215"/>
      <c r="Q1368" s="215"/>
      <c r="R1368" s="215"/>
      <c r="S1368" s="215"/>
      <c r="T1368" s="216"/>
      <c r="AT1368" s="217" t="s">
        <v>202</v>
      </c>
      <c r="AU1368" s="217" t="s">
        <v>81</v>
      </c>
      <c r="AV1368" s="13" t="s">
        <v>79</v>
      </c>
      <c r="AW1368" s="13" t="s">
        <v>33</v>
      </c>
      <c r="AX1368" s="13" t="s">
        <v>72</v>
      </c>
      <c r="AY1368" s="217" t="s">
        <v>193</v>
      </c>
    </row>
    <row r="1369" spans="1:65" s="14" customFormat="1">
      <c r="B1369" s="218"/>
      <c r="C1369" s="219"/>
      <c r="D1369" s="209" t="s">
        <v>202</v>
      </c>
      <c r="E1369" s="220" t="s">
        <v>19</v>
      </c>
      <c r="F1369" s="221" t="s">
        <v>3687</v>
      </c>
      <c r="G1369" s="219"/>
      <c r="H1369" s="222">
        <v>21.6</v>
      </c>
      <c r="I1369" s="223"/>
      <c r="J1369" s="219"/>
      <c r="K1369" s="219"/>
      <c r="L1369" s="224"/>
      <c r="M1369" s="225"/>
      <c r="N1369" s="226"/>
      <c r="O1369" s="226"/>
      <c r="P1369" s="226"/>
      <c r="Q1369" s="226"/>
      <c r="R1369" s="226"/>
      <c r="S1369" s="226"/>
      <c r="T1369" s="227"/>
      <c r="AT1369" s="228" t="s">
        <v>202</v>
      </c>
      <c r="AU1369" s="228" t="s">
        <v>81</v>
      </c>
      <c r="AV1369" s="14" t="s">
        <v>81</v>
      </c>
      <c r="AW1369" s="14" t="s">
        <v>33</v>
      </c>
      <c r="AX1369" s="14" t="s">
        <v>72</v>
      </c>
      <c r="AY1369" s="228" t="s">
        <v>193</v>
      </c>
    </row>
    <row r="1370" spans="1:65" s="15" customFormat="1">
      <c r="B1370" s="229"/>
      <c r="C1370" s="230"/>
      <c r="D1370" s="209" t="s">
        <v>202</v>
      </c>
      <c r="E1370" s="231" t="s">
        <v>19</v>
      </c>
      <c r="F1370" s="232" t="s">
        <v>208</v>
      </c>
      <c r="G1370" s="230"/>
      <c r="H1370" s="233">
        <v>21.6</v>
      </c>
      <c r="I1370" s="234"/>
      <c r="J1370" s="230"/>
      <c r="K1370" s="230"/>
      <c r="L1370" s="235"/>
      <c r="M1370" s="236"/>
      <c r="N1370" s="237"/>
      <c r="O1370" s="237"/>
      <c r="P1370" s="237"/>
      <c r="Q1370" s="237"/>
      <c r="R1370" s="237"/>
      <c r="S1370" s="237"/>
      <c r="T1370" s="238"/>
      <c r="AT1370" s="239" t="s">
        <v>202</v>
      </c>
      <c r="AU1370" s="239" t="s">
        <v>81</v>
      </c>
      <c r="AV1370" s="15" t="s">
        <v>209</v>
      </c>
      <c r="AW1370" s="15" t="s">
        <v>33</v>
      </c>
      <c r="AX1370" s="15" t="s">
        <v>79</v>
      </c>
      <c r="AY1370" s="239" t="s">
        <v>193</v>
      </c>
    </row>
    <row r="1371" spans="1:65" s="2" customFormat="1" ht="16.5" customHeight="1">
      <c r="A1371" s="36"/>
      <c r="B1371" s="37"/>
      <c r="C1371" s="251" t="s">
        <v>2158</v>
      </c>
      <c r="D1371" s="251" t="s">
        <v>451</v>
      </c>
      <c r="E1371" s="252" t="s">
        <v>4280</v>
      </c>
      <c r="F1371" s="253" t="s">
        <v>4281</v>
      </c>
      <c r="G1371" s="254" t="s">
        <v>402</v>
      </c>
      <c r="H1371" s="255">
        <v>82.8</v>
      </c>
      <c r="I1371" s="256"/>
      <c r="J1371" s="257">
        <f>ROUND(I1371*H1371,2)</f>
        <v>0</v>
      </c>
      <c r="K1371" s="253" t="s">
        <v>199</v>
      </c>
      <c r="L1371" s="258"/>
      <c r="M1371" s="259" t="s">
        <v>19</v>
      </c>
      <c r="N1371" s="260" t="s">
        <v>43</v>
      </c>
      <c r="O1371" s="66"/>
      <c r="P1371" s="203">
        <f>O1371*H1371</f>
        <v>0</v>
      </c>
      <c r="Q1371" s="203">
        <v>4.0000000000000001E-3</v>
      </c>
      <c r="R1371" s="203">
        <f>Q1371*H1371</f>
        <v>0.33119999999999999</v>
      </c>
      <c r="S1371" s="203">
        <v>0</v>
      </c>
      <c r="T1371" s="204">
        <f>S1371*H1371</f>
        <v>0</v>
      </c>
      <c r="U1371" s="36"/>
      <c r="V1371" s="36"/>
      <c r="W1371" s="36"/>
      <c r="X1371" s="36"/>
      <c r="Y1371" s="36"/>
      <c r="Z1371" s="36"/>
      <c r="AA1371" s="36"/>
      <c r="AB1371" s="36"/>
      <c r="AC1371" s="36"/>
      <c r="AD1371" s="36"/>
      <c r="AE1371" s="36"/>
      <c r="AR1371" s="205" t="s">
        <v>404</v>
      </c>
      <c r="AT1371" s="205" t="s">
        <v>451</v>
      </c>
      <c r="AU1371" s="205" t="s">
        <v>81</v>
      </c>
      <c r="AY1371" s="19" t="s">
        <v>193</v>
      </c>
      <c r="BE1371" s="206">
        <f>IF(N1371="základní",J1371,0)</f>
        <v>0</v>
      </c>
      <c r="BF1371" s="206">
        <f>IF(N1371="snížená",J1371,0)</f>
        <v>0</v>
      </c>
      <c r="BG1371" s="206">
        <f>IF(N1371="zákl. přenesená",J1371,0)</f>
        <v>0</v>
      </c>
      <c r="BH1371" s="206">
        <f>IF(N1371="sníž. přenesená",J1371,0)</f>
        <v>0</v>
      </c>
      <c r="BI1371" s="206">
        <f>IF(N1371="nulová",J1371,0)</f>
        <v>0</v>
      </c>
      <c r="BJ1371" s="19" t="s">
        <v>79</v>
      </c>
      <c r="BK1371" s="206">
        <f>ROUND(I1371*H1371,2)</f>
        <v>0</v>
      </c>
      <c r="BL1371" s="19" t="s">
        <v>302</v>
      </c>
      <c r="BM1371" s="205" t="s">
        <v>4282</v>
      </c>
    </row>
    <row r="1372" spans="1:65" s="14" customFormat="1">
      <c r="B1372" s="218"/>
      <c r="C1372" s="219"/>
      <c r="D1372" s="209" t="s">
        <v>202</v>
      </c>
      <c r="E1372" s="219"/>
      <c r="F1372" s="221" t="s">
        <v>4283</v>
      </c>
      <c r="G1372" s="219"/>
      <c r="H1372" s="222">
        <v>82.8</v>
      </c>
      <c r="I1372" s="223"/>
      <c r="J1372" s="219"/>
      <c r="K1372" s="219"/>
      <c r="L1372" s="224"/>
      <c r="M1372" s="225"/>
      <c r="N1372" s="226"/>
      <c r="O1372" s="226"/>
      <c r="P1372" s="226"/>
      <c r="Q1372" s="226"/>
      <c r="R1372" s="226"/>
      <c r="S1372" s="226"/>
      <c r="T1372" s="227"/>
      <c r="AT1372" s="228" t="s">
        <v>202</v>
      </c>
      <c r="AU1372" s="228" t="s">
        <v>81</v>
      </c>
      <c r="AV1372" s="14" t="s">
        <v>81</v>
      </c>
      <c r="AW1372" s="14" t="s">
        <v>4</v>
      </c>
      <c r="AX1372" s="14" t="s">
        <v>79</v>
      </c>
      <c r="AY1372" s="228" t="s">
        <v>193</v>
      </c>
    </row>
    <row r="1373" spans="1:65" s="2" customFormat="1" ht="21.75" customHeight="1">
      <c r="A1373" s="36"/>
      <c r="B1373" s="37"/>
      <c r="C1373" s="194" t="s">
        <v>2165</v>
      </c>
      <c r="D1373" s="194" t="s">
        <v>195</v>
      </c>
      <c r="E1373" s="195" t="s">
        <v>4284</v>
      </c>
      <c r="F1373" s="196" t="s">
        <v>4285</v>
      </c>
      <c r="G1373" s="197" t="s">
        <v>391</v>
      </c>
      <c r="H1373" s="198">
        <v>21.6</v>
      </c>
      <c r="I1373" s="199"/>
      <c r="J1373" s="200">
        <f>ROUND(I1373*H1373,2)</f>
        <v>0</v>
      </c>
      <c r="K1373" s="196" t="s">
        <v>199</v>
      </c>
      <c r="L1373" s="41"/>
      <c r="M1373" s="201" t="s">
        <v>19</v>
      </c>
      <c r="N1373" s="202" t="s">
        <v>43</v>
      </c>
      <c r="O1373" s="66"/>
      <c r="P1373" s="203">
        <f>O1373*H1373</f>
        <v>0</v>
      </c>
      <c r="Q1373" s="203">
        <v>1.0200000000000001E-3</v>
      </c>
      <c r="R1373" s="203">
        <f>Q1373*H1373</f>
        <v>2.2032000000000003E-2</v>
      </c>
      <c r="S1373" s="203">
        <v>0</v>
      </c>
      <c r="T1373" s="204">
        <f>S1373*H1373</f>
        <v>0</v>
      </c>
      <c r="U1373" s="36"/>
      <c r="V1373" s="36"/>
      <c r="W1373" s="36"/>
      <c r="X1373" s="36"/>
      <c r="Y1373" s="36"/>
      <c r="Z1373" s="36"/>
      <c r="AA1373" s="36"/>
      <c r="AB1373" s="36"/>
      <c r="AC1373" s="36"/>
      <c r="AD1373" s="36"/>
      <c r="AE1373" s="36"/>
      <c r="AR1373" s="205" t="s">
        <v>302</v>
      </c>
      <c r="AT1373" s="205" t="s">
        <v>195</v>
      </c>
      <c r="AU1373" s="205" t="s">
        <v>81</v>
      </c>
      <c r="AY1373" s="19" t="s">
        <v>193</v>
      </c>
      <c r="BE1373" s="206">
        <f>IF(N1373="základní",J1373,0)</f>
        <v>0</v>
      </c>
      <c r="BF1373" s="206">
        <f>IF(N1373="snížená",J1373,0)</f>
        <v>0</v>
      </c>
      <c r="BG1373" s="206">
        <f>IF(N1373="zákl. přenesená",J1373,0)</f>
        <v>0</v>
      </c>
      <c r="BH1373" s="206">
        <f>IF(N1373="sníž. přenesená",J1373,0)</f>
        <v>0</v>
      </c>
      <c r="BI1373" s="206">
        <f>IF(N1373="nulová",J1373,0)</f>
        <v>0</v>
      </c>
      <c r="BJ1373" s="19" t="s">
        <v>79</v>
      </c>
      <c r="BK1373" s="206">
        <f>ROUND(I1373*H1373,2)</f>
        <v>0</v>
      </c>
      <c r="BL1373" s="19" t="s">
        <v>302</v>
      </c>
      <c r="BM1373" s="205" t="s">
        <v>4286</v>
      </c>
    </row>
    <row r="1374" spans="1:65" s="13" customFormat="1">
      <c r="B1374" s="207"/>
      <c r="C1374" s="208"/>
      <c r="D1374" s="209" t="s">
        <v>202</v>
      </c>
      <c r="E1374" s="210" t="s">
        <v>19</v>
      </c>
      <c r="F1374" s="211" t="s">
        <v>4279</v>
      </c>
      <c r="G1374" s="208"/>
      <c r="H1374" s="210" t="s">
        <v>19</v>
      </c>
      <c r="I1374" s="212"/>
      <c r="J1374" s="208"/>
      <c r="K1374" s="208"/>
      <c r="L1374" s="213"/>
      <c r="M1374" s="214"/>
      <c r="N1374" s="215"/>
      <c r="O1374" s="215"/>
      <c r="P1374" s="215"/>
      <c r="Q1374" s="215"/>
      <c r="R1374" s="215"/>
      <c r="S1374" s="215"/>
      <c r="T1374" s="216"/>
      <c r="AT1374" s="217" t="s">
        <v>202</v>
      </c>
      <c r="AU1374" s="217" t="s">
        <v>81</v>
      </c>
      <c r="AV1374" s="13" t="s">
        <v>79</v>
      </c>
      <c r="AW1374" s="13" t="s">
        <v>33</v>
      </c>
      <c r="AX1374" s="13" t="s">
        <v>72</v>
      </c>
      <c r="AY1374" s="217" t="s">
        <v>193</v>
      </c>
    </row>
    <row r="1375" spans="1:65" s="14" customFormat="1">
      <c r="B1375" s="218"/>
      <c r="C1375" s="219"/>
      <c r="D1375" s="209" t="s">
        <v>202</v>
      </c>
      <c r="E1375" s="220" t="s">
        <v>19</v>
      </c>
      <c r="F1375" s="221" t="s">
        <v>3687</v>
      </c>
      <c r="G1375" s="219"/>
      <c r="H1375" s="222">
        <v>21.6</v>
      </c>
      <c r="I1375" s="223"/>
      <c r="J1375" s="219"/>
      <c r="K1375" s="219"/>
      <c r="L1375" s="224"/>
      <c r="M1375" s="225"/>
      <c r="N1375" s="226"/>
      <c r="O1375" s="226"/>
      <c r="P1375" s="226"/>
      <c r="Q1375" s="226"/>
      <c r="R1375" s="226"/>
      <c r="S1375" s="226"/>
      <c r="T1375" s="227"/>
      <c r="AT1375" s="228" t="s">
        <v>202</v>
      </c>
      <c r="AU1375" s="228" t="s">
        <v>81</v>
      </c>
      <c r="AV1375" s="14" t="s">
        <v>81</v>
      </c>
      <c r="AW1375" s="14" t="s">
        <v>33</v>
      </c>
      <c r="AX1375" s="14" t="s">
        <v>72</v>
      </c>
      <c r="AY1375" s="228" t="s">
        <v>193</v>
      </c>
    </row>
    <row r="1376" spans="1:65" s="15" customFormat="1">
      <c r="B1376" s="229"/>
      <c r="C1376" s="230"/>
      <c r="D1376" s="209" t="s">
        <v>202</v>
      </c>
      <c r="E1376" s="231" t="s">
        <v>19</v>
      </c>
      <c r="F1376" s="232" t="s">
        <v>208</v>
      </c>
      <c r="G1376" s="230"/>
      <c r="H1376" s="233">
        <v>21.6</v>
      </c>
      <c r="I1376" s="234"/>
      <c r="J1376" s="230"/>
      <c r="K1376" s="230"/>
      <c r="L1376" s="235"/>
      <c r="M1376" s="236"/>
      <c r="N1376" s="237"/>
      <c r="O1376" s="237"/>
      <c r="P1376" s="237"/>
      <c r="Q1376" s="237"/>
      <c r="R1376" s="237"/>
      <c r="S1376" s="237"/>
      <c r="T1376" s="238"/>
      <c r="AT1376" s="239" t="s">
        <v>202</v>
      </c>
      <c r="AU1376" s="239" t="s">
        <v>81</v>
      </c>
      <c r="AV1376" s="15" t="s">
        <v>209</v>
      </c>
      <c r="AW1376" s="15" t="s">
        <v>33</v>
      </c>
      <c r="AX1376" s="15" t="s">
        <v>79</v>
      </c>
      <c r="AY1376" s="239" t="s">
        <v>193</v>
      </c>
    </row>
    <row r="1377" spans="1:65" s="2" customFormat="1" ht="21.75" customHeight="1">
      <c r="A1377" s="36"/>
      <c r="B1377" s="37"/>
      <c r="C1377" s="251" t="s">
        <v>2170</v>
      </c>
      <c r="D1377" s="251" t="s">
        <v>451</v>
      </c>
      <c r="E1377" s="252" t="s">
        <v>4287</v>
      </c>
      <c r="F1377" s="253" t="s">
        <v>4288</v>
      </c>
      <c r="G1377" s="254" t="s">
        <v>305</v>
      </c>
      <c r="H1377" s="255">
        <v>7.1280000000000001</v>
      </c>
      <c r="I1377" s="256"/>
      <c r="J1377" s="257">
        <f>ROUND(I1377*H1377,2)</f>
        <v>0</v>
      </c>
      <c r="K1377" s="253" t="s">
        <v>199</v>
      </c>
      <c r="L1377" s="258"/>
      <c r="M1377" s="259" t="s">
        <v>19</v>
      </c>
      <c r="N1377" s="260" t="s">
        <v>43</v>
      </c>
      <c r="O1377" s="66"/>
      <c r="P1377" s="203">
        <f>O1377*H1377</f>
        <v>0</v>
      </c>
      <c r="Q1377" s="203">
        <v>1.9199999999999998E-2</v>
      </c>
      <c r="R1377" s="203">
        <f>Q1377*H1377</f>
        <v>0.1368576</v>
      </c>
      <c r="S1377" s="203">
        <v>0</v>
      </c>
      <c r="T1377" s="204">
        <f>S1377*H1377</f>
        <v>0</v>
      </c>
      <c r="U1377" s="36"/>
      <c r="V1377" s="36"/>
      <c r="W1377" s="36"/>
      <c r="X1377" s="36"/>
      <c r="Y1377" s="36"/>
      <c r="Z1377" s="36"/>
      <c r="AA1377" s="36"/>
      <c r="AB1377" s="36"/>
      <c r="AC1377" s="36"/>
      <c r="AD1377" s="36"/>
      <c r="AE1377" s="36"/>
      <c r="AR1377" s="205" t="s">
        <v>404</v>
      </c>
      <c r="AT1377" s="205" t="s">
        <v>451</v>
      </c>
      <c r="AU1377" s="205" t="s">
        <v>81</v>
      </c>
      <c r="AY1377" s="19" t="s">
        <v>193</v>
      </c>
      <c r="BE1377" s="206">
        <f>IF(N1377="základní",J1377,0)</f>
        <v>0</v>
      </c>
      <c r="BF1377" s="206">
        <f>IF(N1377="snížená",J1377,0)</f>
        <v>0</v>
      </c>
      <c r="BG1377" s="206">
        <f>IF(N1377="zákl. přenesená",J1377,0)</f>
        <v>0</v>
      </c>
      <c r="BH1377" s="206">
        <f>IF(N1377="sníž. přenesená",J1377,0)</f>
        <v>0</v>
      </c>
      <c r="BI1377" s="206">
        <f>IF(N1377="nulová",J1377,0)</f>
        <v>0</v>
      </c>
      <c r="BJ1377" s="19" t="s">
        <v>79</v>
      </c>
      <c r="BK1377" s="206">
        <f>ROUND(I1377*H1377,2)</f>
        <v>0</v>
      </c>
      <c r="BL1377" s="19" t="s">
        <v>302</v>
      </c>
      <c r="BM1377" s="205" t="s">
        <v>4289</v>
      </c>
    </row>
    <row r="1378" spans="1:65" s="14" customFormat="1">
      <c r="B1378" s="218"/>
      <c r="C1378" s="219"/>
      <c r="D1378" s="209" t="s">
        <v>202</v>
      </c>
      <c r="E1378" s="219"/>
      <c r="F1378" s="221" t="s">
        <v>4290</v>
      </c>
      <c r="G1378" s="219"/>
      <c r="H1378" s="222">
        <v>7.1280000000000001</v>
      </c>
      <c r="I1378" s="223"/>
      <c r="J1378" s="219"/>
      <c r="K1378" s="219"/>
      <c r="L1378" s="224"/>
      <c r="M1378" s="225"/>
      <c r="N1378" s="226"/>
      <c r="O1378" s="226"/>
      <c r="P1378" s="226"/>
      <c r="Q1378" s="226"/>
      <c r="R1378" s="226"/>
      <c r="S1378" s="226"/>
      <c r="T1378" s="227"/>
      <c r="AT1378" s="228" t="s">
        <v>202</v>
      </c>
      <c r="AU1378" s="228" t="s">
        <v>81</v>
      </c>
      <c r="AV1378" s="14" t="s">
        <v>81</v>
      </c>
      <c r="AW1378" s="14" t="s">
        <v>4</v>
      </c>
      <c r="AX1378" s="14" t="s">
        <v>79</v>
      </c>
      <c r="AY1378" s="228" t="s">
        <v>193</v>
      </c>
    </row>
    <row r="1379" spans="1:65" s="2" customFormat="1" ht="21.75" customHeight="1">
      <c r="A1379" s="36"/>
      <c r="B1379" s="37"/>
      <c r="C1379" s="194" t="s">
        <v>2174</v>
      </c>
      <c r="D1379" s="194" t="s">
        <v>195</v>
      </c>
      <c r="E1379" s="195" t="s">
        <v>2252</v>
      </c>
      <c r="F1379" s="196" t="s">
        <v>2253</v>
      </c>
      <c r="G1379" s="197" t="s">
        <v>266</v>
      </c>
      <c r="H1379" s="198">
        <v>4.2149999999999999</v>
      </c>
      <c r="I1379" s="199"/>
      <c r="J1379" s="200">
        <f>ROUND(I1379*H1379,2)</f>
        <v>0</v>
      </c>
      <c r="K1379" s="196" t="s">
        <v>199</v>
      </c>
      <c r="L1379" s="41"/>
      <c r="M1379" s="201" t="s">
        <v>19</v>
      </c>
      <c r="N1379" s="202" t="s">
        <v>43</v>
      </c>
      <c r="O1379" s="66"/>
      <c r="P1379" s="203">
        <f>O1379*H1379</f>
        <v>0</v>
      </c>
      <c r="Q1379" s="203">
        <v>0</v>
      </c>
      <c r="R1379" s="203">
        <f>Q1379*H1379</f>
        <v>0</v>
      </c>
      <c r="S1379" s="203">
        <v>0</v>
      </c>
      <c r="T1379" s="204">
        <f>S1379*H1379</f>
        <v>0</v>
      </c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R1379" s="205" t="s">
        <v>302</v>
      </c>
      <c r="AT1379" s="205" t="s">
        <v>195</v>
      </c>
      <c r="AU1379" s="205" t="s">
        <v>81</v>
      </c>
      <c r="AY1379" s="19" t="s">
        <v>193</v>
      </c>
      <c r="BE1379" s="206">
        <f>IF(N1379="základní",J1379,0)</f>
        <v>0</v>
      </c>
      <c r="BF1379" s="206">
        <f>IF(N1379="snížená",J1379,0)</f>
        <v>0</v>
      </c>
      <c r="BG1379" s="206">
        <f>IF(N1379="zákl. přenesená",J1379,0)</f>
        <v>0</v>
      </c>
      <c r="BH1379" s="206">
        <f>IF(N1379="sníž. přenesená",J1379,0)</f>
        <v>0</v>
      </c>
      <c r="BI1379" s="206">
        <f>IF(N1379="nulová",J1379,0)</f>
        <v>0</v>
      </c>
      <c r="BJ1379" s="19" t="s">
        <v>79</v>
      </c>
      <c r="BK1379" s="206">
        <f>ROUND(I1379*H1379,2)</f>
        <v>0</v>
      </c>
      <c r="BL1379" s="19" t="s">
        <v>302</v>
      </c>
      <c r="BM1379" s="205" t="s">
        <v>2254</v>
      </c>
    </row>
    <row r="1380" spans="1:65" s="12" customFormat="1" ht="22.9" customHeight="1">
      <c r="B1380" s="178"/>
      <c r="C1380" s="179"/>
      <c r="D1380" s="180" t="s">
        <v>71</v>
      </c>
      <c r="E1380" s="192" t="s">
        <v>4291</v>
      </c>
      <c r="F1380" s="192" t="s">
        <v>4292</v>
      </c>
      <c r="G1380" s="179"/>
      <c r="H1380" s="179"/>
      <c r="I1380" s="182"/>
      <c r="J1380" s="193">
        <f>BK1380</f>
        <v>0</v>
      </c>
      <c r="K1380" s="179"/>
      <c r="L1380" s="184"/>
      <c r="M1380" s="185"/>
      <c r="N1380" s="186"/>
      <c r="O1380" s="186"/>
      <c r="P1380" s="187">
        <f>SUM(P1381:P1401)</f>
        <v>0</v>
      </c>
      <c r="Q1380" s="186"/>
      <c r="R1380" s="187">
        <f>SUM(R1381:R1401)</f>
        <v>3.0104054299999996</v>
      </c>
      <c r="S1380" s="186"/>
      <c r="T1380" s="188">
        <f>SUM(T1381:T1401)</f>
        <v>0</v>
      </c>
      <c r="AR1380" s="189" t="s">
        <v>81</v>
      </c>
      <c r="AT1380" s="190" t="s">
        <v>71</v>
      </c>
      <c r="AU1380" s="190" t="s">
        <v>79</v>
      </c>
      <c r="AY1380" s="189" t="s">
        <v>193</v>
      </c>
      <c r="BK1380" s="191">
        <f>SUM(BK1381:BK1401)</f>
        <v>0</v>
      </c>
    </row>
    <row r="1381" spans="1:65" s="2" customFormat="1" ht="16.5" customHeight="1">
      <c r="A1381" s="36"/>
      <c r="B1381" s="37"/>
      <c r="C1381" s="194" t="s">
        <v>2179</v>
      </c>
      <c r="D1381" s="194" t="s">
        <v>195</v>
      </c>
      <c r="E1381" s="195" t="s">
        <v>4293</v>
      </c>
      <c r="F1381" s="196" t="s">
        <v>4294</v>
      </c>
      <c r="G1381" s="197" t="s">
        <v>305</v>
      </c>
      <c r="H1381" s="198">
        <v>133.28299999999999</v>
      </c>
      <c r="I1381" s="199"/>
      <c r="J1381" s="200">
        <f>ROUND(I1381*H1381,2)</f>
        <v>0</v>
      </c>
      <c r="K1381" s="196" t="s">
        <v>199</v>
      </c>
      <c r="L1381" s="41"/>
      <c r="M1381" s="201" t="s">
        <v>19</v>
      </c>
      <c r="N1381" s="202" t="s">
        <v>43</v>
      </c>
      <c r="O1381" s="66"/>
      <c r="P1381" s="203">
        <f>O1381*H1381</f>
        <v>0</v>
      </c>
      <c r="Q1381" s="203">
        <v>0</v>
      </c>
      <c r="R1381" s="203">
        <f>Q1381*H1381</f>
        <v>0</v>
      </c>
      <c r="S1381" s="203">
        <v>0</v>
      </c>
      <c r="T1381" s="204">
        <f>S1381*H1381</f>
        <v>0</v>
      </c>
      <c r="U1381" s="36"/>
      <c r="V1381" s="36"/>
      <c r="W1381" s="36"/>
      <c r="X1381" s="36"/>
      <c r="Y1381" s="36"/>
      <c r="Z1381" s="36"/>
      <c r="AA1381" s="36"/>
      <c r="AB1381" s="36"/>
      <c r="AC1381" s="36"/>
      <c r="AD1381" s="36"/>
      <c r="AE1381" s="36"/>
      <c r="AR1381" s="205" t="s">
        <v>302</v>
      </c>
      <c r="AT1381" s="205" t="s">
        <v>195</v>
      </c>
      <c r="AU1381" s="205" t="s">
        <v>81</v>
      </c>
      <c r="AY1381" s="19" t="s">
        <v>193</v>
      </c>
      <c r="BE1381" s="206">
        <f>IF(N1381="základní",J1381,0)</f>
        <v>0</v>
      </c>
      <c r="BF1381" s="206">
        <f>IF(N1381="snížená",J1381,0)</f>
        <v>0</v>
      </c>
      <c r="BG1381" s="206">
        <f>IF(N1381="zákl. přenesená",J1381,0)</f>
        <v>0</v>
      </c>
      <c r="BH1381" s="206">
        <f>IF(N1381="sníž. přenesená",J1381,0)</f>
        <v>0</v>
      </c>
      <c r="BI1381" s="206">
        <f>IF(N1381="nulová",J1381,0)</f>
        <v>0</v>
      </c>
      <c r="BJ1381" s="19" t="s">
        <v>79</v>
      </c>
      <c r="BK1381" s="206">
        <f>ROUND(I1381*H1381,2)</f>
        <v>0</v>
      </c>
      <c r="BL1381" s="19" t="s">
        <v>302</v>
      </c>
      <c r="BM1381" s="205" t="s">
        <v>4295</v>
      </c>
    </row>
    <row r="1382" spans="1:65" s="2" customFormat="1" ht="16.5" customHeight="1">
      <c r="A1382" s="36"/>
      <c r="B1382" s="37"/>
      <c r="C1382" s="194" t="s">
        <v>2183</v>
      </c>
      <c r="D1382" s="194" t="s">
        <v>195</v>
      </c>
      <c r="E1382" s="195" t="s">
        <v>4296</v>
      </c>
      <c r="F1382" s="196" t="s">
        <v>4297</v>
      </c>
      <c r="G1382" s="197" t="s">
        <v>305</v>
      </c>
      <c r="H1382" s="198">
        <v>133.28299999999999</v>
      </c>
      <c r="I1382" s="199"/>
      <c r="J1382" s="200">
        <f>ROUND(I1382*H1382,2)</f>
        <v>0</v>
      </c>
      <c r="K1382" s="196" t="s">
        <v>199</v>
      </c>
      <c r="L1382" s="41"/>
      <c r="M1382" s="201" t="s">
        <v>19</v>
      </c>
      <c r="N1382" s="202" t="s">
        <v>43</v>
      </c>
      <c r="O1382" s="66"/>
      <c r="P1382" s="203">
        <f>O1382*H1382</f>
        <v>0</v>
      </c>
      <c r="Q1382" s="203">
        <v>0</v>
      </c>
      <c r="R1382" s="203">
        <f>Q1382*H1382</f>
        <v>0</v>
      </c>
      <c r="S1382" s="203">
        <v>0</v>
      </c>
      <c r="T1382" s="204">
        <f>S1382*H1382</f>
        <v>0</v>
      </c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R1382" s="205" t="s">
        <v>302</v>
      </c>
      <c r="AT1382" s="205" t="s">
        <v>195</v>
      </c>
      <c r="AU1382" s="205" t="s">
        <v>81</v>
      </c>
      <c r="AY1382" s="19" t="s">
        <v>193</v>
      </c>
      <c r="BE1382" s="206">
        <f>IF(N1382="základní",J1382,0)</f>
        <v>0</v>
      </c>
      <c r="BF1382" s="206">
        <f>IF(N1382="snížená",J1382,0)</f>
        <v>0</v>
      </c>
      <c r="BG1382" s="206">
        <f>IF(N1382="zákl. přenesená",J1382,0)</f>
        <v>0</v>
      </c>
      <c r="BH1382" s="206">
        <f>IF(N1382="sníž. přenesená",J1382,0)</f>
        <v>0</v>
      </c>
      <c r="BI1382" s="206">
        <f>IF(N1382="nulová",J1382,0)</f>
        <v>0</v>
      </c>
      <c r="BJ1382" s="19" t="s">
        <v>79</v>
      </c>
      <c r="BK1382" s="206">
        <f>ROUND(I1382*H1382,2)</f>
        <v>0</v>
      </c>
      <c r="BL1382" s="19" t="s">
        <v>302</v>
      </c>
      <c r="BM1382" s="205" t="s">
        <v>4298</v>
      </c>
    </row>
    <row r="1383" spans="1:65" s="2" customFormat="1" ht="16.5" customHeight="1">
      <c r="A1383" s="36"/>
      <c r="B1383" s="37"/>
      <c r="C1383" s="194" t="s">
        <v>2187</v>
      </c>
      <c r="D1383" s="194" t="s">
        <v>195</v>
      </c>
      <c r="E1383" s="195" t="s">
        <v>4299</v>
      </c>
      <c r="F1383" s="196" t="s">
        <v>4300</v>
      </c>
      <c r="G1383" s="197" t="s">
        <v>305</v>
      </c>
      <c r="H1383" s="198">
        <v>133.28299999999999</v>
      </c>
      <c r="I1383" s="199"/>
      <c r="J1383" s="200">
        <f>ROUND(I1383*H1383,2)</f>
        <v>0</v>
      </c>
      <c r="K1383" s="196" t="s">
        <v>199</v>
      </c>
      <c r="L1383" s="41"/>
      <c r="M1383" s="201" t="s">
        <v>19</v>
      </c>
      <c r="N1383" s="202" t="s">
        <v>43</v>
      </c>
      <c r="O1383" s="66"/>
      <c r="P1383" s="203">
        <f>O1383*H1383</f>
        <v>0</v>
      </c>
      <c r="Q1383" s="203">
        <v>4.4999999999999997E-3</v>
      </c>
      <c r="R1383" s="203">
        <f>Q1383*H1383</f>
        <v>0.59977349999999985</v>
      </c>
      <c r="S1383" s="203">
        <v>0</v>
      </c>
      <c r="T1383" s="204">
        <f>S1383*H1383</f>
        <v>0</v>
      </c>
      <c r="U1383" s="36"/>
      <c r="V1383" s="36"/>
      <c r="W1383" s="36"/>
      <c r="X1383" s="36"/>
      <c r="Y1383" s="36"/>
      <c r="Z1383" s="36"/>
      <c r="AA1383" s="36"/>
      <c r="AB1383" s="36"/>
      <c r="AC1383" s="36"/>
      <c r="AD1383" s="36"/>
      <c r="AE1383" s="36"/>
      <c r="AR1383" s="205" t="s">
        <v>302</v>
      </c>
      <c r="AT1383" s="205" t="s">
        <v>195</v>
      </c>
      <c r="AU1383" s="205" t="s">
        <v>81</v>
      </c>
      <c r="AY1383" s="19" t="s">
        <v>193</v>
      </c>
      <c r="BE1383" s="206">
        <f>IF(N1383="základní",J1383,0)</f>
        <v>0</v>
      </c>
      <c r="BF1383" s="206">
        <f>IF(N1383="snížená",J1383,0)</f>
        <v>0</v>
      </c>
      <c r="BG1383" s="206">
        <f>IF(N1383="zákl. přenesená",J1383,0)</f>
        <v>0</v>
      </c>
      <c r="BH1383" s="206">
        <f>IF(N1383="sníž. přenesená",J1383,0)</f>
        <v>0</v>
      </c>
      <c r="BI1383" s="206">
        <f>IF(N1383="nulová",J1383,0)</f>
        <v>0</v>
      </c>
      <c r="BJ1383" s="19" t="s">
        <v>79</v>
      </c>
      <c r="BK1383" s="206">
        <f>ROUND(I1383*H1383,2)</f>
        <v>0</v>
      </c>
      <c r="BL1383" s="19" t="s">
        <v>302</v>
      </c>
      <c r="BM1383" s="205" t="s">
        <v>4301</v>
      </c>
    </row>
    <row r="1384" spans="1:65" s="13" customFormat="1">
      <c r="B1384" s="207"/>
      <c r="C1384" s="208"/>
      <c r="D1384" s="209" t="s">
        <v>202</v>
      </c>
      <c r="E1384" s="210" t="s">
        <v>19</v>
      </c>
      <c r="F1384" s="211" t="s">
        <v>4302</v>
      </c>
      <c r="G1384" s="208"/>
      <c r="H1384" s="210" t="s">
        <v>19</v>
      </c>
      <c r="I1384" s="212"/>
      <c r="J1384" s="208"/>
      <c r="K1384" s="208"/>
      <c r="L1384" s="213"/>
      <c r="M1384" s="214"/>
      <c r="N1384" s="215"/>
      <c r="O1384" s="215"/>
      <c r="P1384" s="215"/>
      <c r="Q1384" s="215"/>
      <c r="R1384" s="215"/>
      <c r="S1384" s="215"/>
      <c r="T1384" s="216"/>
      <c r="AT1384" s="217" t="s">
        <v>202</v>
      </c>
      <c r="AU1384" s="217" t="s">
        <v>81</v>
      </c>
      <c r="AV1384" s="13" t="s">
        <v>79</v>
      </c>
      <c r="AW1384" s="13" t="s">
        <v>33</v>
      </c>
      <c r="AX1384" s="13" t="s">
        <v>72</v>
      </c>
      <c r="AY1384" s="217" t="s">
        <v>193</v>
      </c>
    </row>
    <row r="1385" spans="1:65" s="14" customFormat="1">
      <c r="B1385" s="218"/>
      <c r="C1385" s="219"/>
      <c r="D1385" s="209" t="s">
        <v>202</v>
      </c>
      <c r="E1385" s="220" t="s">
        <v>19</v>
      </c>
      <c r="F1385" s="221" t="s">
        <v>4303</v>
      </c>
      <c r="G1385" s="219"/>
      <c r="H1385" s="222">
        <v>133.28299999999999</v>
      </c>
      <c r="I1385" s="223"/>
      <c r="J1385" s="219"/>
      <c r="K1385" s="219"/>
      <c r="L1385" s="224"/>
      <c r="M1385" s="225"/>
      <c r="N1385" s="226"/>
      <c r="O1385" s="226"/>
      <c r="P1385" s="226"/>
      <c r="Q1385" s="226"/>
      <c r="R1385" s="226"/>
      <c r="S1385" s="226"/>
      <c r="T1385" s="227"/>
      <c r="AT1385" s="228" t="s">
        <v>202</v>
      </c>
      <c r="AU1385" s="228" t="s">
        <v>81</v>
      </c>
      <c r="AV1385" s="14" t="s">
        <v>81</v>
      </c>
      <c r="AW1385" s="14" t="s">
        <v>33</v>
      </c>
      <c r="AX1385" s="14" t="s">
        <v>72</v>
      </c>
      <c r="AY1385" s="228" t="s">
        <v>193</v>
      </c>
    </row>
    <row r="1386" spans="1:65" s="15" customFormat="1">
      <c r="B1386" s="229"/>
      <c r="C1386" s="230"/>
      <c r="D1386" s="209" t="s">
        <v>202</v>
      </c>
      <c r="E1386" s="231" t="s">
        <v>19</v>
      </c>
      <c r="F1386" s="232" t="s">
        <v>208</v>
      </c>
      <c r="G1386" s="230"/>
      <c r="H1386" s="233">
        <v>133.28299999999999</v>
      </c>
      <c r="I1386" s="234"/>
      <c r="J1386" s="230"/>
      <c r="K1386" s="230"/>
      <c r="L1386" s="235"/>
      <c r="M1386" s="236"/>
      <c r="N1386" s="237"/>
      <c r="O1386" s="237"/>
      <c r="P1386" s="237"/>
      <c r="Q1386" s="237"/>
      <c r="R1386" s="237"/>
      <c r="S1386" s="237"/>
      <c r="T1386" s="238"/>
      <c r="AT1386" s="239" t="s">
        <v>202</v>
      </c>
      <c r="AU1386" s="239" t="s">
        <v>81</v>
      </c>
      <c r="AV1386" s="15" t="s">
        <v>209</v>
      </c>
      <c r="AW1386" s="15" t="s">
        <v>33</v>
      </c>
      <c r="AX1386" s="15" t="s">
        <v>79</v>
      </c>
      <c r="AY1386" s="239" t="s">
        <v>193</v>
      </c>
    </row>
    <row r="1387" spans="1:65" s="2" customFormat="1" ht="21.75" customHeight="1">
      <c r="A1387" s="36"/>
      <c r="B1387" s="37"/>
      <c r="C1387" s="194" t="s">
        <v>2191</v>
      </c>
      <c r="D1387" s="194" t="s">
        <v>195</v>
      </c>
      <c r="E1387" s="195" t="s">
        <v>4304</v>
      </c>
      <c r="F1387" s="196" t="s">
        <v>4305</v>
      </c>
      <c r="G1387" s="197" t="s">
        <v>391</v>
      </c>
      <c r="H1387" s="198">
        <v>39.25</v>
      </c>
      <c r="I1387" s="199"/>
      <c r="J1387" s="200">
        <f>ROUND(I1387*H1387,2)</f>
        <v>0</v>
      </c>
      <c r="K1387" s="196" t="s">
        <v>199</v>
      </c>
      <c r="L1387" s="41"/>
      <c r="M1387" s="201" t="s">
        <v>19</v>
      </c>
      <c r="N1387" s="202" t="s">
        <v>43</v>
      </c>
      <c r="O1387" s="66"/>
      <c r="P1387" s="203">
        <f>O1387*H1387</f>
        <v>0</v>
      </c>
      <c r="Q1387" s="203">
        <v>5.0000000000000002E-5</v>
      </c>
      <c r="R1387" s="203">
        <f>Q1387*H1387</f>
        <v>1.9625000000000003E-3</v>
      </c>
      <c r="S1387" s="203">
        <v>0</v>
      </c>
      <c r="T1387" s="204">
        <f>S1387*H1387</f>
        <v>0</v>
      </c>
      <c r="U1387" s="36"/>
      <c r="V1387" s="36"/>
      <c r="W1387" s="36"/>
      <c r="X1387" s="36"/>
      <c r="Y1387" s="36"/>
      <c r="Z1387" s="36"/>
      <c r="AA1387" s="36"/>
      <c r="AB1387" s="36"/>
      <c r="AC1387" s="36"/>
      <c r="AD1387" s="36"/>
      <c r="AE1387" s="36"/>
      <c r="AR1387" s="205" t="s">
        <v>302</v>
      </c>
      <c r="AT1387" s="205" t="s">
        <v>195</v>
      </c>
      <c r="AU1387" s="205" t="s">
        <v>81</v>
      </c>
      <c r="AY1387" s="19" t="s">
        <v>193</v>
      </c>
      <c r="BE1387" s="206">
        <f>IF(N1387="základní",J1387,0)</f>
        <v>0</v>
      </c>
      <c r="BF1387" s="206">
        <f>IF(N1387="snížená",J1387,0)</f>
        <v>0</v>
      </c>
      <c r="BG1387" s="206">
        <f>IF(N1387="zákl. přenesená",J1387,0)</f>
        <v>0</v>
      </c>
      <c r="BH1387" s="206">
        <f>IF(N1387="sníž. přenesená",J1387,0)</f>
        <v>0</v>
      </c>
      <c r="BI1387" s="206">
        <f>IF(N1387="nulová",J1387,0)</f>
        <v>0</v>
      </c>
      <c r="BJ1387" s="19" t="s">
        <v>79</v>
      </c>
      <c r="BK1387" s="206">
        <f>ROUND(I1387*H1387,2)</f>
        <v>0</v>
      </c>
      <c r="BL1387" s="19" t="s">
        <v>302</v>
      </c>
      <c r="BM1387" s="205" t="s">
        <v>4306</v>
      </c>
    </row>
    <row r="1388" spans="1:65" s="13" customFormat="1">
      <c r="B1388" s="207"/>
      <c r="C1388" s="208"/>
      <c r="D1388" s="209" t="s">
        <v>202</v>
      </c>
      <c r="E1388" s="210" t="s">
        <v>19</v>
      </c>
      <c r="F1388" s="211" t="s">
        <v>339</v>
      </c>
      <c r="G1388" s="208"/>
      <c r="H1388" s="210" t="s">
        <v>19</v>
      </c>
      <c r="I1388" s="212"/>
      <c r="J1388" s="208"/>
      <c r="K1388" s="208"/>
      <c r="L1388" s="213"/>
      <c r="M1388" s="214"/>
      <c r="N1388" s="215"/>
      <c r="O1388" s="215"/>
      <c r="P1388" s="215"/>
      <c r="Q1388" s="215"/>
      <c r="R1388" s="215"/>
      <c r="S1388" s="215"/>
      <c r="T1388" s="216"/>
      <c r="AT1388" s="217" t="s">
        <v>202</v>
      </c>
      <c r="AU1388" s="217" t="s">
        <v>81</v>
      </c>
      <c r="AV1388" s="13" t="s">
        <v>79</v>
      </c>
      <c r="AW1388" s="13" t="s">
        <v>33</v>
      </c>
      <c r="AX1388" s="13" t="s">
        <v>72</v>
      </c>
      <c r="AY1388" s="217" t="s">
        <v>193</v>
      </c>
    </row>
    <row r="1389" spans="1:65" s="14" customFormat="1">
      <c r="B1389" s="218"/>
      <c r="C1389" s="219"/>
      <c r="D1389" s="209" t="s">
        <v>202</v>
      </c>
      <c r="E1389" s="220" t="s">
        <v>19</v>
      </c>
      <c r="F1389" s="221" t="s">
        <v>4307</v>
      </c>
      <c r="G1389" s="219"/>
      <c r="H1389" s="222">
        <v>39.25</v>
      </c>
      <c r="I1389" s="223"/>
      <c r="J1389" s="219"/>
      <c r="K1389" s="219"/>
      <c r="L1389" s="224"/>
      <c r="M1389" s="225"/>
      <c r="N1389" s="226"/>
      <c r="O1389" s="226"/>
      <c r="P1389" s="226"/>
      <c r="Q1389" s="226"/>
      <c r="R1389" s="226"/>
      <c r="S1389" s="226"/>
      <c r="T1389" s="227"/>
      <c r="AT1389" s="228" t="s">
        <v>202</v>
      </c>
      <c r="AU1389" s="228" t="s">
        <v>81</v>
      </c>
      <c r="AV1389" s="14" t="s">
        <v>81</v>
      </c>
      <c r="AW1389" s="14" t="s">
        <v>33</v>
      </c>
      <c r="AX1389" s="14" t="s">
        <v>72</v>
      </c>
      <c r="AY1389" s="228" t="s">
        <v>193</v>
      </c>
    </row>
    <row r="1390" spans="1:65" s="15" customFormat="1">
      <c r="B1390" s="229"/>
      <c r="C1390" s="230"/>
      <c r="D1390" s="209" t="s">
        <v>202</v>
      </c>
      <c r="E1390" s="231" t="s">
        <v>19</v>
      </c>
      <c r="F1390" s="232" t="s">
        <v>208</v>
      </c>
      <c r="G1390" s="230"/>
      <c r="H1390" s="233">
        <v>39.25</v>
      </c>
      <c r="I1390" s="234"/>
      <c r="J1390" s="230"/>
      <c r="K1390" s="230"/>
      <c r="L1390" s="235"/>
      <c r="M1390" s="236"/>
      <c r="N1390" s="237"/>
      <c r="O1390" s="237"/>
      <c r="P1390" s="237"/>
      <c r="Q1390" s="237"/>
      <c r="R1390" s="237"/>
      <c r="S1390" s="237"/>
      <c r="T1390" s="238"/>
      <c r="AT1390" s="239" t="s">
        <v>202</v>
      </c>
      <c r="AU1390" s="239" t="s">
        <v>81</v>
      </c>
      <c r="AV1390" s="15" t="s">
        <v>209</v>
      </c>
      <c r="AW1390" s="15" t="s">
        <v>33</v>
      </c>
      <c r="AX1390" s="15" t="s">
        <v>79</v>
      </c>
      <c r="AY1390" s="239" t="s">
        <v>193</v>
      </c>
    </row>
    <row r="1391" spans="1:65" s="2" customFormat="1" ht="16.5" customHeight="1">
      <c r="A1391" s="36"/>
      <c r="B1391" s="37"/>
      <c r="C1391" s="251" t="s">
        <v>2195</v>
      </c>
      <c r="D1391" s="251" t="s">
        <v>451</v>
      </c>
      <c r="E1391" s="252" t="s">
        <v>4308</v>
      </c>
      <c r="F1391" s="253" t="s">
        <v>4309</v>
      </c>
      <c r="G1391" s="254" t="s">
        <v>391</v>
      </c>
      <c r="H1391" s="255">
        <v>41.213000000000001</v>
      </c>
      <c r="I1391" s="256"/>
      <c r="J1391" s="257">
        <f>ROUND(I1391*H1391,2)</f>
        <v>0</v>
      </c>
      <c r="K1391" s="253" t="s">
        <v>199</v>
      </c>
      <c r="L1391" s="258"/>
      <c r="M1391" s="259" t="s">
        <v>19</v>
      </c>
      <c r="N1391" s="260" t="s">
        <v>43</v>
      </c>
      <c r="O1391" s="66"/>
      <c r="P1391" s="203">
        <f>O1391*H1391</f>
        <v>0</v>
      </c>
      <c r="Q1391" s="203">
        <v>2.0000000000000001E-4</v>
      </c>
      <c r="R1391" s="203">
        <f>Q1391*H1391</f>
        <v>8.242600000000001E-3</v>
      </c>
      <c r="S1391" s="203">
        <v>0</v>
      </c>
      <c r="T1391" s="204">
        <f>S1391*H1391</f>
        <v>0</v>
      </c>
      <c r="U1391" s="36"/>
      <c r="V1391" s="36"/>
      <c r="W1391" s="36"/>
      <c r="X1391" s="36"/>
      <c r="Y1391" s="36"/>
      <c r="Z1391" s="36"/>
      <c r="AA1391" s="36"/>
      <c r="AB1391" s="36"/>
      <c r="AC1391" s="36"/>
      <c r="AD1391" s="36"/>
      <c r="AE1391" s="36"/>
      <c r="AR1391" s="205" t="s">
        <v>404</v>
      </c>
      <c r="AT1391" s="205" t="s">
        <v>451</v>
      </c>
      <c r="AU1391" s="205" t="s">
        <v>81</v>
      </c>
      <c r="AY1391" s="19" t="s">
        <v>193</v>
      </c>
      <c r="BE1391" s="206">
        <f>IF(N1391="základní",J1391,0)</f>
        <v>0</v>
      </c>
      <c r="BF1391" s="206">
        <f>IF(N1391="snížená",J1391,0)</f>
        <v>0</v>
      </c>
      <c r="BG1391" s="206">
        <f>IF(N1391="zákl. přenesená",J1391,0)</f>
        <v>0</v>
      </c>
      <c r="BH1391" s="206">
        <f>IF(N1391="sníž. přenesená",J1391,0)</f>
        <v>0</v>
      </c>
      <c r="BI1391" s="206">
        <f>IF(N1391="nulová",J1391,0)</f>
        <v>0</v>
      </c>
      <c r="BJ1391" s="19" t="s">
        <v>79</v>
      </c>
      <c r="BK1391" s="206">
        <f>ROUND(I1391*H1391,2)</f>
        <v>0</v>
      </c>
      <c r="BL1391" s="19" t="s">
        <v>302</v>
      </c>
      <c r="BM1391" s="205" t="s">
        <v>4310</v>
      </c>
    </row>
    <row r="1392" spans="1:65" s="14" customFormat="1">
      <c r="B1392" s="218"/>
      <c r="C1392" s="219"/>
      <c r="D1392" s="209" t="s">
        <v>202</v>
      </c>
      <c r="E1392" s="219"/>
      <c r="F1392" s="221" t="s">
        <v>4311</v>
      </c>
      <c r="G1392" s="219"/>
      <c r="H1392" s="222">
        <v>41.213000000000001</v>
      </c>
      <c r="I1392" s="223"/>
      <c r="J1392" s="219"/>
      <c r="K1392" s="219"/>
      <c r="L1392" s="224"/>
      <c r="M1392" s="225"/>
      <c r="N1392" s="226"/>
      <c r="O1392" s="226"/>
      <c r="P1392" s="226"/>
      <c r="Q1392" s="226"/>
      <c r="R1392" s="226"/>
      <c r="S1392" s="226"/>
      <c r="T1392" s="227"/>
      <c r="AT1392" s="228" t="s">
        <v>202</v>
      </c>
      <c r="AU1392" s="228" t="s">
        <v>81</v>
      </c>
      <c r="AV1392" s="14" t="s">
        <v>81</v>
      </c>
      <c r="AW1392" s="14" t="s">
        <v>4</v>
      </c>
      <c r="AX1392" s="14" t="s">
        <v>79</v>
      </c>
      <c r="AY1392" s="228" t="s">
        <v>193</v>
      </c>
    </row>
    <row r="1393" spans="1:65" s="2" customFormat="1" ht="21.75" customHeight="1">
      <c r="A1393" s="36"/>
      <c r="B1393" s="37"/>
      <c r="C1393" s="194" t="s">
        <v>2199</v>
      </c>
      <c r="D1393" s="194" t="s">
        <v>195</v>
      </c>
      <c r="E1393" s="195" t="s">
        <v>4312</v>
      </c>
      <c r="F1393" s="196" t="s">
        <v>4313</v>
      </c>
      <c r="G1393" s="197" t="s">
        <v>305</v>
      </c>
      <c r="H1393" s="198">
        <v>133.28299999999999</v>
      </c>
      <c r="I1393" s="199"/>
      <c r="J1393" s="200">
        <f>ROUND(I1393*H1393,2)</f>
        <v>0</v>
      </c>
      <c r="K1393" s="196" t="s">
        <v>199</v>
      </c>
      <c r="L1393" s="41"/>
      <c r="M1393" s="201" t="s">
        <v>19</v>
      </c>
      <c r="N1393" s="202" t="s">
        <v>43</v>
      </c>
      <c r="O1393" s="66"/>
      <c r="P1393" s="203">
        <f>O1393*H1393</f>
        <v>0</v>
      </c>
      <c r="Q1393" s="203">
        <v>1.7610000000000001E-2</v>
      </c>
      <c r="R1393" s="203">
        <f>Q1393*H1393</f>
        <v>2.34711363</v>
      </c>
      <c r="S1393" s="203">
        <v>0</v>
      </c>
      <c r="T1393" s="204">
        <f>S1393*H1393</f>
        <v>0</v>
      </c>
      <c r="U1393" s="36"/>
      <c r="V1393" s="36"/>
      <c r="W1393" s="36"/>
      <c r="X1393" s="36"/>
      <c r="Y1393" s="36"/>
      <c r="Z1393" s="36"/>
      <c r="AA1393" s="36"/>
      <c r="AB1393" s="36"/>
      <c r="AC1393" s="36"/>
      <c r="AD1393" s="36"/>
      <c r="AE1393" s="36"/>
      <c r="AR1393" s="205" t="s">
        <v>302</v>
      </c>
      <c r="AT1393" s="205" t="s">
        <v>195</v>
      </c>
      <c r="AU1393" s="205" t="s">
        <v>81</v>
      </c>
      <c r="AY1393" s="19" t="s">
        <v>193</v>
      </c>
      <c r="BE1393" s="206">
        <f>IF(N1393="základní",J1393,0)</f>
        <v>0</v>
      </c>
      <c r="BF1393" s="206">
        <f>IF(N1393="snížená",J1393,0)</f>
        <v>0</v>
      </c>
      <c r="BG1393" s="206">
        <f>IF(N1393="zákl. přenesená",J1393,0)</f>
        <v>0</v>
      </c>
      <c r="BH1393" s="206">
        <f>IF(N1393="sníž. přenesená",J1393,0)</f>
        <v>0</v>
      </c>
      <c r="BI1393" s="206">
        <f>IF(N1393="nulová",J1393,0)</f>
        <v>0</v>
      </c>
      <c r="BJ1393" s="19" t="s">
        <v>79</v>
      </c>
      <c r="BK1393" s="206">
        <f>ROUND(I1393*H1393,2)</f>
        <v>0</v>
      </c>
      <c r="BL1393" s="19" t="s">
        <v>302</v>
      </c>
      <c r="BM1393" s="205" t="s">
        <v>4314</v>
      </c>
    </row>
    <row r="1394" spans="1:65" s="13" customFormat="1">
      <c r="B1394" s="207"/>
      <c r="C1394" s="208"/>
      <c r="D1394" s="209" t="s">
        <v>202</v>
      </c>
      <c r="E1394" s="210" t="s">
        <v>19</v>
      </c>
      <c r="F1394" s="211" t="s">
        <v>4302</v>
      </c>
      <c r="G1394" s="208"/>
      <c r="H1394" s="210" t="s">
        <v>19</v>
      </c>
      <c r="I1394" s="212"/>
      <c r="J1394" s="208"/>
      <c r="K1394" s="208"/>
      <c r="L1394" s="213"/>
      <c r="M1394" s="214"/>
      <c r="N1394" s="215"/>
      <c r="O1394" s="215"/>
      <c r="P1394" s="215"/>
      <c r="Q1394" s="215"/>
      <c r="R1394" s="215"/>
      <c r="S1394" s="215"/>
      <c r="T1394" s="216"/>
      <c r="AT1394" s="217" t="s">
        <v>202</v>
      </c>
      <c r="AU1394" s="217" t="s">
        <v>81</v>
      </c>
      <c r="AV1394" s="13" t="s">
        <v>79</v>
      </c>
      <c r="AW1394" s="13" t="s">
        <v>33</v>
      </c>
      <c r="AX1394" s="13" t="s">
        <v>72</v>
      </c>
      <c r="AY1394" s="217" t="s">
        <v>193</v>
      </c>
    </row>
    <row r="1395" spans="1:65" s="14" customFormat="1">
      <c r="B1395" s="218"/>
      <c r="C1395" s="219"/>
      <c r="D1395" s="209" t="s">
        <v>202</v>
      </c>
      <c r="E1395" s="220" t="s">
        <v>19</v>
      </c>
      <c r="F1395" s="221" t="s">
        <v>4303</v>
      </c>
      <c r="G1395" s="219"/>
      <c r="H1395" s="222">
        <v>133.28299999999999</v>
      </c>
      <c r="I1395" s="223"/>
      <c r="J1395" s="219"/>
      <c r="K1395" s="219"/>
      <c r="L1395" s="224"/>
      <c r="M1395" s="225"/>
      <c r="N1395" s="226"/>
      <c r="O1395" s="226"/>
      <c r="P1395" s="226"/>
      <c r="Q1395" s="226"/>
      <c r="R1395" s="226"/>
      <c r="S1395" s="226"/>
      <c r="T1395" s="227"/>
      <c r="AT1395" s="228" t="s">
        <v>202</v>
      </c>
      <c r="AU1395" s="228" t="s">
        <v>81</v>
      </c>
      <c r="AV1395" s="14" t="s">
        <v>81</v>
      </c>
      <c r="AW1395" s="14" t="s">
        <v>33</v>
      </c>
      <c r="AX1395" s="14" t="s">
        <v>72</v>
      </c>
      <c r="AY1395" s="228" t="s">
        <v>193</v>
      </c>
    </row>
    <row r="1396" spans="1:65" s="15" customFormat="1">
      <c r="B1396" s="229"/>
      <c r="C1396" s="230"/>
      <c r="D1396" s="209" t="s">
        <v>202</v>
      </c>
      <c r="E1396" s="231" t="s">
        <v>19</v>
      </c>
      <c r="F1396" s="232" t="s">
        <v>208</v>
      </c>
      <c r="G1396" s="230"/>
      <c r="H1396" s="233">
        <v>133.28299999999999</v>
      </c>
      <c r="I1396" s="234"/>
      <c r="J1396" s="230"/>
      <c r="K1396" s="230"/>
      <c r="L1396" s="235"/>
      <c r="M1396" s="236"/>
      <c r="N1396" s="237"/>
      <c r="O1396" s="237"/>
      <c r="P1396" s="237"/>
      <c r="Q1396" s="237"/>
      <c r="R1396" s="237"/>
      <c r="S1396" s="237"/>
      <c r="T1396" s="238"/>
      <c r="AT1396" s="239" t="s">
        <v>202</v>
      </c>
      <c r="AU1396" s="239" t="s">
        <v>81</v>
      </c>
      <c r="AV1396" s="15" t="s">
        <v>209</v>
      </c>
      <c r="AW1396" s="15" t="s">
        <v>33</v>
      </c>
      <c r="AX1396" s="15" t="s">
        <v>79</v>
      </c>
      <c r="AY1396" s="239" t="s">
        <v>193</v>
      </c>
    </row>
    <row r="1397" spans="1:65" s="2" customFormat="1" ht="16.5" customHeight="1">
      <c r="A1397" s="36"/>
      <c r="B1397" s="37"/>
      <c r="C1397" s="194" t="s">
        <v>2203</v>
      </c>
      <c r="D1397" s="194" t="s">
        <v>195</v>
      </c>
      <c r="E1397" s="195" t="s">
        <v>4315</v>
      </c>
      <c r="F1397" s="196" t="s">
        <v>4316</v>
      </c>
      <c r="G1397" s="197" t="s">
        <v>305</v>
      </c>
      <c r="H1397" s="198">
        <v>133.28299999999999</v>
      </c>
      <c r="I1397" s="199"/>
      <c r="J1397" s="200">
        <f>ROUND(I1397*H1397,2)</f>
        <v>0</v>
      </c>
      <c r="K1397" s="196" t="s">
        <v>199</v>
      </c>
      <c r="L1397" s="41"/>
      <c r="M1397" s="201" t="s">
        <v>19</v>
      </c>
      <c r="N1397" s="202" t="s">
        <v>43</v>
      </c>
      <c r="O1397" s="66"/>
      <c r="P1397" s="203">
        <f>O1397*H1397</f>
        <v>0</v>
      </c>
      <c r="Q1397" s="203">
        <v>1.6000000000000001E-4</v>
      </c>
      <c r="R1397" s="203">
        <f>Q1397*H1397</f>
        <v>2.1325279999999999E-2</v>
      </c>
      <c r="S1397" s="203">
        <v>0</v>
      </c>
      <c r="T1397" s="204">
        <f>S1397*H1397</f>
        <v>0</v>
      </c>
      <c r="U1397" s="36"/>
      <c r="V1397" s="36"/>
      <c r="W1397" s="36"/>
      <c r="X1397" s="36"/>
      <c r="Y1397" s="36"/>
      <c r="Z1397" s="36"/>
      <c r="AA1397" s="36"/>
      <c r="AB1397" s="36"/>
      <c r="AC1397" s="36"/>
      <c r="AD1397" s="36"/>
      <c r="AE1397" s="36"/>
      <c r="AR1397" s="205" t="s">
        <v>302</v>
      </c>
      <c r="AT1397" s="205" t="s">
        <v>195</v>
      </c>
      <c r="AU1397" s="205" t="s">
        <v>81</v>
      </c>
      <c r="AY1397" s="19" t="s">
        <v>193</v>
      </c>
      <c r="BE1397" s="206">
        <f>IF(N1397="základní",J1397,0)</f>
        <v>0</v>
      </c>
      <c r="BF1397" s="206">
        <f>IF(N1397="snížená",J1397,0)</f>
        <v>0</v>
      </c>
      <c r="BG1397" s="206">
        <f>IF(N1397="zákl. přenesená",J1397,0)</f>
        <v>0</v>
      </c>
      <c r="BH1397" s="206">
        <f>IF(N1397="sníž. přenesená",J1397,0)</f>
        <v>0</v>
      </c>
      <c r="BI1397" s="206">
        <f>IF(N1397="nulová",J1397,0)</f>
        <v>0</v>
      </c>
      <c r="BJ1397" s="19" t="s">
        <v>79</v>
      </c>
      <c r="BK1397" s="206">
        <f>ROUND(I1397*H1397,2)</f>
        <v>0</v>
      </c>
      <c r="BL1397" s="19" t="s">
        <v>302</v>
      </c>
      <c r="BM1397" s="205" t="s">
        <v>4317</v>
      </c>
    </row>
    <row r="1398" spans="1:65" s="2" customFormat="1" ht="21.75" customHeight="1">
      <c r="A1398" s="36"/>
      <c r="B1398" s="37"/>
      <c r="C1398" s="194" t="s">
        <v>2225</v>
      </c>
      <c r="D1398" s="194" t="s">
        <v>195</v>
      </c>
      <c r="E1398" s="195" t="s">
        <v>4318</v>
      </c>
      <c r="F1398" s="196" t="s">
        <v>4319</v>
      </c>
      <c r="G1398" s="197" t="s">
        <v>305</v>
      </c>
      <c r="H1398" s="198">
        <v>133.28299999999999</v>
      </c>
      <c r="I1398" s="199"/>
      <c r="J1398" s="200">
        <f>ROUND(I1398*H1398,2)</f>
        <v>0</v>
      </c>
      <c r="K1398" s="196" t="s">
        <v>199</v>
      </c>
      <c r="L1398" s="41"/>
      <c r="M1398" s="201" t="s">
        <v>19</v>
      </c>
      <c r="N1398" s="202" t="s">
        <v>43</v>
      </c>
      <c r="O1398" s="66"/>
      <c r="P1398" s="203">
        <f>O1398*H1398</f>
        <v>0</v>
      </c>
      <c r="Q1398" s="203">
        <v>1.9000000000000001E-4</v>
      </c>
      <c r="R1398" s="203">
        <f>Q1398*H1398</f>
        <v>2.5323769999999999E-2</v>
      </c>
      <c r="S1398" s="203">
        <v>0</v>
      </c>
      <c r="T1398" s="204">
        <f>S1398*H1398</f>
        <v>0</v>
      </c>
      <c r="U1398" s="36"/>
      <c r="V1398" s="36"/>
      <c r="W1398" s="36"/>
      <c r="X1398" s="36"/>
      <c r="Y1398" s="36"/>
      <c r="Z1398" s="36"/>
      <c r="AA1398" s="36"/>
      <c r="AB1398" s="36"/>
      <c r="AC1398" s="36"/>
      <c r="AD1398" s="36"/>
      <c r="AE1398" s="36"/>
      <c r="AR1398" s="205" t="s">
        <v>302</v>
      </c>
      <c r="AT1398" s="205" t="s">
        <v>195</v>
      </c>
      <c r="AU1398" s="205" t="s">
        <v>81</v>
      </c>
      <c r="AY1398" s="19" t="s">
        <v>193</v>
      </c>
      <c r="BE1398" s="206">
        <f>IF(N1398="základní",J1398,0)</f>
        <v>0</v>
      </c>
      <c r="BF1398" s="206">
        <f>IF(N1398="snížená",J1398,0)</f>
        <v>0</v>
      </c>
      <c r="BG1398" s="206">
        <f>IF(N1398="zákl. přenesená",J1398,0)</f>
        <v>0</v>
      </c>
      <c r="BH1398" s="206">
        <f>IF(N1398="sníž. přenesená",J1398,0)</f>
        <v>0</v>
      </c>
      <c r="BI1398" s="206">
        <f>IF(N1398="nulová",J1398,0)</f>
        <v>0</v>
      </c>
      <c r="BJ1398" s="19" t="s">
        <v>79</v>
      </c>
      <c r="BK1398" s="206">
        <f>ROUND(I1398*H1398,2)</f>
        <v>0</v>
      </c>
      <c r="BL1398" s="19" t="s">
        <v>302</v>
      </c>
      <c r="BM1398" s="205" t="s">
        <v>4320</v>
      </c>
    </row>
    <row r="1399" spans="1:65" s="2" customFormat="1" ht="16.5" customHeight="1">
      <c r="A1399" s="36"/>
      <c r="B1399" s="37"/>
      <c r="C1399" s="194" t="s">
        <v>2229</v>
      </c>
      <c r="D1399" s="194" t="s">
        <v>195</v>
      </c>
      <c r="E1399" s="195" t="s">
        <v>4321</v>
      </c>
      <c r="F1399" s="196" t="s">
        <v>4322</v>
      </c>
      <c r="G1399" s="197" t="s">
        <v>305</v>
      </c>
      <c r="H1399" s="198">
        <v>133.28299999999999</v>
      </c>
      <c r="I1399" s="199"/>
      <c r="J1399" s="200">
        <f>ROUND(I1399*H1399,2)</f>
        <v>0</v>
      </c>
      <c r="K1399" s="196" t="s">
        <v>199</v>
      </c>
      <c r="L1399" s="41"/>
      <c r="M1399" s="201" t="s">
        <v>19</v>
      </c>
      <c r="N1399" s="202" t="s">
        <v>43</v>
      </c>
      <c r="O1399" s="66"/>
      <c r="P1399" s="203">
        <f>O1399*H1399</f>
        <v>0</v>
      </c>
      <c r="Q1399" s="203">
        <v>1.0000000000000001E-5</v>
      </c>
      <c r="R1399" s="203">
        <f>Q1399*H1399</f>
        <v>1.3328299999999999E-3</v>
      </c>
      <c r="S1399" s="203">
        <v>0</v>
      </c>
      <c r="T1399" s="204">
        <f>S1399*H1399</f>
        <v>0</v>
      </c>
      <c r="U1399" s="36"/>
      <c r="V1399" s="36"/>
      <c r="W1399" s="36"/>
      <c r="X1399" s="36"/>
      <c r="Y1399" s="36"/>
      <c r="Z1399" s="36"/>
      <c r="AA1399" s="36"/>
      <c r="AB1399" s="36"/>
      <c r="AC1399" s="36"/>
      <c r="AD1399" s="36"/>
      <c r="AE1399" s="36"/>
      <c r="AR1399" s="205" t="s">
        <v>302</v>
      </c>
      <c r="AT1399" s="205" t="s">
        <v>195</v>
      </c>
      <c r="AU1399" s="205" t="s">
        <v>81</v>
      </c>
      <c r="AY1399" s="19" t="s">
        <v>193</v>
      </c>
      <c r="BE1399" s="206">
        <f>IF(N1399="základní",J1399,0)</f>
        <v>0</v>
      </c>
      <c r="BF1399" s="206">
        <f>IF(N1399="snížená",J1399,0)</f>
        <v>0</v>
      </c>
      <c r="BG1399" s="206">
        <f>IF(N1399="zákl. přenesená",J1399,0)</f>
        <v>0</v>
      </c>
      <c r="BH1399" s="206">
        <f>IF(N1399="sníž. přenesená",J1399,0)</f>
        <v>0</v>
      </c>
      <c r="BI1399" s="206">
        <f>IF(N1399="nulová",J1399,0)</f>
        <v>0</v>
      </c>
      <c r="BJ1399" s="19" t="s">
        <v>79</v>
      </c>
      <c r="BK1399" s="206">
        <f>ROUND(I1399*H1399,2)</f>
        <v>0</v>
      </c>
      <c r="BL1399" s="19" t="s">
        <v>302</v>
      </c>
      <c r="BM1399" s="205" t="s">
        <v>4323</v>
      </c>
    </row>
    <row r="1400" spans="1:65" s="2" customFormat="1" ht="16.5" customHeight="1">
      <c r="A1400" s="36"/>
      <c r="B1400" s="37"/>
      <c r="C1400" s="194" t="s">
        <v>2233</v>
      </c>
      <c r="D1400" s="194" t="s">
        <v>195</v>
      </c>
      <c r="E1400" s="195" t="s">
        <v>4324</v>
      </c>
      <c r="F1400" s="196" t="s">
        <v>4325</v>
      </c>
      <c r="G1400" s="197" t="s">
        <v>305</v>
      </c>
      <c r="H1400" s="198">
        <v>133.28299999999999</v>
      </c>
      <c r="I1400" s="199"/>
      <c r="J1400" s="200">
        <f>ROUND(I1400*H1400,2)</f>
        <v>0</v>
      </c>
      <c r="K1400" s="196" t="s">
        <v>199</v>
      </c>
      <c r="L1400" s="41"/>
      <c r="M1400" s="201" t="s">
        <v>19</v>
      </c>
      <c r="N1400" s="202" t="s">
        <v>43</v>
      </c>
      <c r="O1400" s="66"/>
      <c r="P1400" s="203">
        <f>O1400*H1400</f>
        <v>0</v>
      </c>
      <c r="Q1400" s="203">
        <v>4.0000000000000003E-5</v>
      </c>
      <c r="R1400" s="203">
        <f>Q1400*H1400</f>
        <v>5.3313199999999996E-3</v>
      </c>
      <c r="S1400" s="203">
        <v>0</v>
      </c>
      <c r="T1400" s="204">
        <f>S1400*H1400</f>
        <v>0</v>
      </c>
      <c r="U1400" s="36"/>
      <c r="V1400" s="36"/>
      <c r="W1400" s="36"/>
      <c r="X1400" s="36"/>
      <c r="Y1400" s="36"/>
      <c r="Z1400" s="36"/>
      <c r="AA1400" s="36"/>
      <c r="AB1400" s="36"/>
      <c r="AC1400" s="36"/>
      <c r="AD1400" s="36"/>
      <c r="AE1400" s="36"/>
      <c r="AR1400" s="205" t="s">
        <v>302</v>
      </c>
      <c r="AT1400" s="205" t="s">
        <v>195</v>
      </c>
      <c r="AU1400" s="205" t="s">
        <v>81</v>
      </c>
      <c r="AY1400" s="19" t="s">
        <v>193</v>
      </c>
      <c r="BE1400" s="206">
        <f>IF(N1400="základní",J1400,0)</f>
        <v>0</v>
      </c>
      <c r="BF1400" s="206">
        <f>IF(N1400="snížená",J1400,0)</f>
        <v>0</v>
      </c>
      <c r="BG1400" s="206">
        <f>IF(N1400="zákl. přenesená",J1400,0)</f>
        <v>0</v>
      </c>
      <c r="BH1400" s="206">
        <f>IF(N1400="sníž. přenesená",J1400,0)</f>
        <v>0</v>
      </c>
      <c r="BI1400" s="206">
        <f>IF(N1400="nulová",J1400,0)</f>
        <v>0</v>
      </c>
      <c r="BJ1400" s="19" t="s">
        <v>79</v>
      </c>
      <c r="BK1400" s="206">
        <f>ROUND(I1400*H1400,2)</f>
        <v>0</v>
      </c>
      <c r="BL1400" s="19" t="s">
        <v>302</v>
      </c>
      <c r="BM1400" s="205" t="s">
        <v>4326</v>
      </c>
    </row>
    <row r="1401" spans="1:65" s="2" customFormat="1" ht="21.75" customHeight="1">
      <c r="A1401" s="36"/>
      <c r="B1401" s="37"/>
      <c r="C1401" s="194" t="s">
        <v>2246</v>
      </c>
      <c r="D1401" s="194" t="s">
        <v>195</v>
      </c>
      <c r="E1401" s="195" t="s">
        <v>4327</v>
      </c>
      <c r="F1401" s="196" t="s">
        <v>4328</v>
      </c>
      <c r="G1401" s="197" t="s">
        <v>266</v>
      </c>
      <c r="H1401" s="198">
        <v>3.01</v>
      </c>
      <c r="I1401" s="199"/>
      <c r="J1401" s="200">
        <f>ROUND(I1401*H1401,2)</f>
        <v>0</v>
      </c>
      <c r="K1401" s="196" t="s">
        <v>199</v>
      </c>
      <c r="L1401" s="41"/>
      <c r="M1401" s="201" t="s">
        <v>19</v>
      </c>
      <c r="N1401" s="202" t="s">
        <v>43</v>
      </c>
      <c r="O1401" s="66"/>
      <c r="P1401" s="203">
        <f>O1401*H1401</f>
        <v>0</v>
      </c>
      <c r="Q1401" s="203">
        <v>0</v>
      </c>
      <c r="R1401" s="203">
        <f>Q1401*H1401</f>
        <v>0</v>
      </c>
      <c r="S1401" s="203">
        <v>0</v>
      </c>
      <c r="T1401" s="204">
        <f>S1401*H1401</f>
        <v>0</v>
      </c>
      <c r="U1401" s="36"/>
      <c r="V1401" s="36"/>
      <c r="W1401" s="36"/>
      <c r="X1401" s="36"/>
      <c r="Y1401" s="36"/>
      <c r="Z1401" s="36"/>
      <c r="AA1401" s="36"/>
      <c r="AB1401" s="36"/>
      <c r="AC1401" s="36"/>
      <c r="AD1401" s="36"/>
      <c r="AE1401" s="36"/>
      <c r="AR1401" s="205" t="s">
        <v>302</v>
      </c>
      <c r="AT1401" s="205" t="s">
        <v>195</v>
      </c>
      <c r="AU1401" s="205" t="s">
        <v>81</v>
      </c>
      <c r="AY1401" s="19" t="s">
        <v>193</v>
      </c>
      <c r="BE1401" s="206">
        <f>IF(N1401="základní",J1401,0)</f>
        <v>0</v>
      </c>
      <c r="BF1401" s="206">
        <f>IF(N1401="snížená",J1401,0)</f>
        <v>0</v>
      </c>
      <c r="BG1401" s="206">
        <f>IF(N1401="zákl. přenesená",J1401,0)</f>
        <v>0</v>
      </c>
      <c r="BH1401" s="206">
        <f>IF(N1401="sníž. přenesená",J1401,0)</f>
        <v>0</v>
      </c>
      <c r="BI1401" s="206">
        <f>IF(N1401="nulová",J1401,0)</f>
        <v>0</v>
      </c>
      <c r="BJ1401" s="19" t="s">
        <v>79</v>
      </c>
      <c r="BK1401" s="206">
        <f>ROUND(I1401*H1401,2)</f>
        <v>0</v>
      </c>
      <c r="BL1401" s="19" t="s">
        <v>302</v>
      </c>
      <c r="BM1401" s="205" t="s">
        <v>4329</v>
      </c>
    </row>
    <row r="1402" spans="1:65" s="12" customFormat="1" ht="22.9" customHeight="1">
      <c r="B1402" s="178"/>
      <c r="C1402" s="179"/>
      <c r="D1402" s="180" t="s">
        <v>71</v>
      </c>
      <c r="E1402" s="192" t="s">
        <v>4330</v>
      </c>
      <c r="F1402" s="192" t="s">
        <v>4331</v>
      </c>
      <c r="G1402" s="179"/>
      <c r="H1402" s="179"/>
      <c r="I1402" s="182"/>
      <c r="J1402" s="193">
        <f>BK1402</f>
        <v>0</v>
      </c>
      <c r="K1402" s="179"/>
      <c r="L1402" s="184"/>
      <c r="M1402" s="185"/>
      <c r="N1402" s="186"/>
      <c r="O1402" s="186"/>
      <c r="P1402" s="187">
        <f>SUM(P1403:P1424)</f>
        <v>0</v>
      </c>
      <c r="Q1402" s="186"/>
      <c r="R1402" s="187">
        <f>SUM(R1403:R1424)</f>
        <v>0.31519716999999992</v>
      </c>
      <c r="S1402" s="186"/>
      <c r="T1402" s="188">
        <f>SUM(T1403:T1424)</f>
        <v>0</v>
      </c>
      <c r="AR1402" s="189" t="s">
        <v>81</v>
      </c>
      <c r="AT1402" s="190" t="s">
        <v>71</v>
      </c>
      <c r="AU1402" s="190" t="s">
        <v>79</v>
      </c>
      <c r="AY1402" s="189" t="s">
        <v>193</v>
      </c>
      <c r="BK1402" s="191">
        <f>SUM(BK1403:BK1424)</f>
        <v>0</v>
      </c>
    </row>
    <row r="1403" spans="1:65" s="2" customFormat="1" ht="16.5" customHeight="1">
      <c r="A1403" s="36"/>
      <c r="B1403" s="37"/>
      <c r="C1403" s="194" t="s">
        <v>2251</v>
      </c>
      <c r="D1403" s="194" t="s">
        <v>195</v>
      </c>
      <c r="E1403" s="195" t="s">
        <v>4293</v>
      </c>
      <c r="F1403" s="196" t="s">
        <v>4294</v>
      </c>
      <c r="G1403" s="197" t="s">
        <v>305</v>
      </c>
      <c r="H1403" s="198">
        <v>39.348999999999997</v>
      </c>
      <c r="I1403" s="199"/>
      <c r="J1403" s="200">
        <f>ROUND(I1403*H1403,2)</f>
        <v>0</v>
      </c>
      <c r="K1403" s="196" t="s">
        <v>199</v>
      </c>
      <c r="L1403" s="41"/>
      <c r="M1403" s="201" t="s">
        <v>19</v>
      </c>
      <c r="N1403" s="202" t="s">
        <v>43</v>
      </c>
      <c r="O1403" s="66"/>
      <c r="P1403" s="203">
        <f>O1403*H1403</f>
        <v>0</v>
      </c>
      <c r="Q1403" s="203">
        <v>0</v>
      </c>
      <c r="R1403" s="203">
        <f>Q1403*H1403</f>
        <v>0</v>
      </c>
      <c r="S1403" s="203">
        <v>0</v>
      </c>
      <c r="T1403" s="204">
        <f>S1403*H1403</f>
        <v>0</v>
      </c>
      <c r="U1403" s="36"/>
      <c r="V1403" s="36"/>
      <c r="W1403" s="36"/>
      <c r="X1403" s="36"/>
      <c r="Y1403" s="36"/>
      <c r="Z1403" s="36"/>
      <c r="AA1403" s="36"/>
      <c r="AB1403" s="36"/>
      <c r="AC1403" s="36"/>
      <c r="AD1403" s="36"/>
      <c r="AE1403" s="36"/>
      <c r="AR1403" s="205" t="s">
        <v>302</v>
      </c>
      <c r="AT1403" s="205" t="s">
        <v>195</v>
      </c>
      <c r="AU1403" s="205" t="s">
        <v>81</v>
      </c>
      <c r="AY1403" s="19" t="s">
        <v>193</v>
      </c>
      <c r="BE1403" s="206">
        <f>IF(N1403="základní",J1403,0)</f>
        <v>0</v>
      </c>
      <c r="BF1403" s="206">
        <f>IF(N1403="snížená",J1403,0)</f>
        <v>0</v>
      </c>
      <c r="BG1403" s="206">
        <f>IF(N1403="zákl. přenesená",J1403,0)</f>
        <v>0</v>
      </c>
      <c r="BH1403" s="206">
        <f>IF(N1403="sníž. přenesená",J1403,0)</f>
        <v>0</v>
      </c>
      <c r="BI1403" s="206">
        <f>IF(N1403="nulová",J1403,0)</f>
        <v>0</v>
      </c>
      <c r="BJ1403" s="19" t="s">
        <v>79</v>
      </c>
      <c r="BK1403" s="206">
        <f>ROUND(I1403*H1403,2)</f>
        <v>0</v>
      </c>
      <c r="BL1403" s="19" t="s">
        <v>302</v>
      </c>
      <c r="BM1403" s="205" t="s">
        <v>4332</v>
      </c>
    </row>
    <row r="1404" spans="1:65" s="2" customFormat="1" ht="16.5" customHeight="1">
      <c r="A1404" s="36"/>
      <c r="B1404" s="37"/>
      <c r="C1404" s="194" t="s">
        <v>2257</v>
      </c>
      <c r="D1404" s="194" t="s">
        <v>195</v>
      </c>
      <c r="E1404" s="195" t="s">
        <v>4296</v>
      </c>
      <c r="F1404" s="196" t="s">
        <v>4297</v>
      </c>
      <c r="G1404" s="197" t="s">
        <v>305</v>
      </c>
      <c r="H1404" s="198">
        <v>39.348999999999997</v>
      </c>
      <c r="I1404" s="199"/>
      <c r="J1404" s="200">
        <f>ROUND(I1404*H1404,2)</f>
        <v>0</v>
      </c>
      <c r="K1404" s="196" t="s">
        <v>199</v>
      </c>
      <c r="L1404" s="41"/>
      <c r="M1404" s="201" t="s">
        <v>19</v>
      </c>
      <c r="N1404" s="202" t="s">
        <v>43</v>
      </c>
      <c r="O1404" s="66"/>
      <c r="P1404" s="203">
        <f>O1404*H1404</f>
        <v>0</v>
      </c>
      <c r="Q1404" s="203">
        <v>0</v>
      </c>
      <c r="R1404" s="203">
        <f>Q1404*H1404</f>
        <v>0</v>
      </c>
      <c r="S1404" s="203">
        <v>0</v>
      </c>
      <c r="T1404" s="204">
        <f>S1404*H1404</f>
        <v>0</v>
      </c>
      <c r="U1404" s="36"/>
      <c r="V1404" s="36"/>
      <c r="W1404" s="36"/>
      <c r="X1404" s="36"/>
      <c r="Y1404" s="36"/>
      <c r="Z1404" s="36"/>
      <c r="AA1404" s="36"/>
      <c r="AB1404" s="36"/>
      <c r="AC1404" s="36"/>
      <c r="AD1404" s="36"/>
      <c r="AE1404" s="36"/>
      <c r="AR1404" s="205" t="s">
        <v>302</v>
      </c>
      <c r="AT1404" s="205" t="s">
        <v>195</v>
      </c>
      <c r="AU1404" s="205" t="s">
        <v>81</v>
      </c>
      <c r="AY1404" s="19" t="s">
        <v>193</v>
      </c>
      <c r="BE1404" s="206">
        <f>IF(N1404="základní",J1404,0)</f>
        <v>0</v>
      </c>
      <c r="BF1404" s="206">
        <f>IF(N1404="snížená",J1404,0)</f>
        <v>0</v>
      </c>
      <c r="BG1404" s="206">
        <f>IF(N1404="zákl. přenesená",J1404,0)</f>
        <v>0</v>
      </c>
      <c r="BH1404" s="206">
        <f>IF(N1404="sníž. přenesená",J1404,0)</f>
        <v>0</v>
      </c>
      <c r="BI1404" s="206">
        <f>IF(N1404="nulová",J1404,0)</f>
        <v>0</v>
      </c>
      <c r="BJ1404" s="19" t="s">
        <v>79</v>
      </c>
      <c r="BK1404" s="206">
        <f>ROUND(I1404*H1404,2)</f>
        <v>0</v>
      </c>
      <c r="BL1404" s="19" t="s">
        <v>302</v>
      </c>
      <c r="BM1404" s="205" t="s">
        <v>4333</v>
      </c>
    </row>
    <row r="1405" spans="1:65" s="2" customFormat="1" ht="16.5" customHeight="1">
      <c r="A1405" s="36"/>
      <c r="B1405" s="37"/>
      <c r="C1405" s="194" t="s">
        <v>2261</v>
      </c>
      <c r="D1405" s="194" t="s">
        <v>195</v>
      </c>
      <c r="E1405" s="195" t="s">
        <v>4334</v>
      </c>
      <c r="F1405" s="196" t="s">
        <v>4335</v>
      </c>
      <c r="G1405" s="197" t="s">
        <v>305</v>
      </c>
      <c r="H1405" s="198">
        <v>39.348999999999997</v>
      </c>
      <c r="I1405" s="199"/>
      <c r="J1405" s="200">
        <f>ROUND(I1405*H1405,2)</f>
        <v>0</v>
      </c>
      <c r="K1405" s="196" t="s">
        <v>199</v>
      </c>
      <c r="L1405" s="41"/>
      <c r="M1405" s="201" t="s">
        <v>19</v>
      </c>
      <c r="N1405" s="202" t="s">
        <v>43</v>
      </c>
      <c r="O1405" s="66"/>
      <c r="P1405" s="203">
        <f>O1405*H1405</f>
        <v>0</v>
      </c>
      <c r="Q1405" s="203">
        <v>3.0000000000000001E-5</v>
      </c>
      <c r="R1405" s="203">
        <f>Q1405*H1405</f>
        <v>1.1804699999999999E-3</v>
      </c>
      <c r="S1405" s="203">
        <v>0</v>
      </c>
      <c r="T1405" s="204">
        <f>S1405*H1405</f>
        <v>0</v>
      </c>
      <c r="U1405" s="36"/>
      <c r="V1405" s="36"/>
      <c r="W1405" s="36"/>
      <c r="X1405" s="36"/>
      <c r="Y1405" s="36"/>
      <c r="Z1405" s="36"/>
      <c r="AA1405" s="36"/>
      <c r="AB1405" s="36"/>
      <c r="AC1405" s="36"/>
      <c r="AD1405" s="36"/>
      <c r="AE1405" s="36"/>
      <c r="AR1405" s="205" t="s">
        <v>302</v>
      </c>
      <c r="AT1405" s="205" t="s">
        <v>195</v>
      </c>
      <c r="AU1405" s="205" t="s">
        <v>81</v>
      </c>
      <c r="AY1405" s="19" t="s">
        <v>193</v>
      </c>
      <c r="BE1405" s="206">
        <f>IF(N1405="základní",J1405,0)</f>
        <v>0</v>
      </c>
      <c r="BF1405" s="206">
        <f>IF(N1405="snížená",J1405,0)</f>
        <v>0</v>
      </c>
      <c r="BG1405" s="206">
        <f>IF(N1405="zákl. přenesená",J1405,0)</f>
        <v>0</v>
      </c>
      <c r="BH1405" s="206">
        <f>IF(N1405="sníž. přenesená",J1405,0)</f>
        <v>0</v>
      </c>
      <c r="BI1405" s="206">
        <f>IF(N1405="nulová",J1405,0)</f>
        <v>0</v>
      </c>
      <c r="BJ1405" s="19" t="s">
        <v>79</v>
      </c>
      <c r="BK1405" s="206">
        <f>ROUND(I1405*H1405,2)</f>
        <v>0</v>
      </c>
      <c r="BL1405" s="19" t="s">
        <v>302</v>
      </c>
      <c r="BM1405" s="205" t="s">
        <v>4336</v>
      </c>
    </row>
    <row r="1406" spans="1:65" s="2" customFormat="1" ht="16.5" customHeight="1">
      <c r="A1406" s="36"/>
      <c r="B1406" s="37"/>
      <c r="C1406" s="194" t="s">
        <v>2266</v>
      </c>
      <c r="D1406" s="194" t="s">
        <v>195</v>
      </c>
      <c r="E1406" s="195" t="s">
        <v>4299</v>
      </c>
      <c r="F1406" s="196" t="s">
        <v>4300</v>
      </c>
      <c r="G1406" s="197" t="s">
        <v>305</v>
      </c>
      <c r="H1406" s="198">
        <v>39.348999999999997</v>
      </c>
      <c r="I1406" s="199"/>
      <c r="J1406" s="200">
        <f>ROUND(I1406*H1406,2)</f>
        <v>0</v>
      </c>
      <c r="K1406" s="196" t="s">
        <v>199</v>
      </c>
      <c r="L1406" s="41"/>
      <c r="M1406" s="201" t="s">
        <v>19</v>
      </c>
      <c r="N1406" s="202" t="s">
        <v>43</v>
      </c>
      <c r="O1406" s="66"/>
      <c r="P1406" s="203">
        <f>O1406*H1406</f>
        <v>0</v>
      </c>
      <c r="Q1406" s="203">
        <v>4.4999999999999997E-3</v>
      </c>
      <c r="R1406" s="203">
        <f>Q1406*H1406</f>
        <v>0.17707049999999996</v>
      </c>
      <c r="S1406" s="203">
        <v>0</v>
      </c>
      <c r="T1406" s="204">
        <f>S1406*H1406</f>
        <v>0</v>
      </c>
      <c r="U1406" s="36"/>
      <c r="V1406" s="36"/>
      <c r="W1406" s="36"/>
      <c r="X1406" s="36"/>
      <c r="Y1406" s="36"/>
      <c r="Z1406" s="36"/>
      <c r="AA1406" s="36"/>
      <c r="AB1406" s="36"/>
      <c r="AC1406" s="36"/>
      <c r="AD1406" s="36"/>
      <c r="AE1406" s="36"/>
      <c r="AR1406" s="205" t="s">
        <v>302</v>
      </c>
      <c r="AT1406" s="205" t="s">
        <v>195</v>
      </c>
      <c r="AU1406" s="205" t="s">
        <v>81</v>
      </c>
      <c r="AY1406" s="19" t="s">
        <v>193</v>
      </c>
      <c r="BE1406" s="206">
        <f>IF(N1406="základní",J1406,0)</f>
        <v>0</v>
      </c>
      <c r="BF1406" s="206">
        <f>IF(N1406="snížená",J1406,0)</f>
        <v>0</v>
      </c>
      <c r="BG1406" s="206">
        <f>IF(N1406="zákl. přenesená",J1406,0)</f>
        <v>0</v>
      </c>
      <c r="BH1406" s="206">
        <f>IF(N1406="sníž. přenesená",J1406,0)</f>
        <v>0</v>
      </c>
      <c r="BI1406" s="206">
        <f>IF(N1406="nulová",J1406,0)</f>
        <v>0</v>
      </c>
      <c r="BJ1406" s="19" t="s">
        <v>79</v>
      </c>
      <c r="BK1406" s="206">
        <f>ROUND(I1406*H1406,2)</f>
        <v>0</v>
      </c>
      <c r="BL1406" s="19" t="s">
        <v>302</v>
      </c>
      <c r="BM1406" s="205" t="s">
        <v>4337</v>
      </c>
    </row>
    <row r="1407" spans="1:65" s="2" customFormat="1" ht="16.5" customHeight="1">
      <c r="A1407" s="36"/>
      <c r="B1407" s="37"/>
      <c r="C1407" s="194" t="s">
        <v>2270</v>
      </c>
      <c r="D1407" s="194" t="s">
        <v>195</v>
      </c>
      <c r="E1407" s="195" t="s">
        <v>4338</v>
      </c>
      <c r="F1407" s="196" t="s">
        <v>4339</v>
      </c>
      <c r="G1407" s="197" t="s">
        <v>391</v>
      </c>
      <c r="H1407" s="198">
        <v>27.544</v>
      </c>
      <c r="I1407" s="199"/>
      <c r="J1407" s="200">
        <f>ROUND(I1407*H1407,2)</f>
        <v>0</v>
      </c>
      <c r="K1407" s="196" t="s">
        <v>199</v>
      </c>
      <c r="L1407" s="41"/>
      <c r="M1407" s="201" t="s">
        <v>19</v>
      </c>
      <c r="N1407" s="202" t="s">
        <v>43</v>
      </c>
      <c r="O1407" s="66"/>
      <c r="P1407" s="203">
        <f>O1407*H1407</f>
        <v>0</v>
      </c>
      <c r="Q1407" s="203">
        <v>0</v>
      </c>
      <c r="R1407" s="203">
        <f>Q1407*H1407</f>
        <v>0</v>
      </c>
      <c r="S1407" s="203">
        <v>0</v>
      </c>
      <c r="T1407" s="204">
        <f>S1407*H1407</f>
        <v>0</v>
      </c>
      <c r="U1407" s="36"/>
      <c r="V1407" s="36"/>
      <c r="W1407" s="36"/>
      <c r="X1407" s="36"/>
      <c r="Y1407" s="36"/>
      <c r="Z1407" s="36"/>
      <c r="AA1407" s="36"/>
      <c r="AB1407" s="36"/>
      <c r="AC1407" s="36"/>
      <c r="AD1407" s="36"/>
      <c r="AE1407" s="36"/>
      <c r="AR1407" s="205" t="s">
        <v>302</v>
      </c>
      <c r="AT1407" s="205" t="s">
        <v>195</v>
      </c>
      <c r="AU1407" s="205" t="s">
        <v>81</v>
      </c>
      <c r="AY1407" s="19" t="s">
        <v>193</v>
      </c>
      <c r="BE1407" s="206">
        <f>IF(N1407="základní",J1407,0)</f>
        <v>0</v>
      </c>
      <c r="BF1407" s="206">
        <f>IF(N1407="snížená",J1407,0)</f>
        <v>0</v>
      </c>
      <c r="BG1407" s="206">
        <f>IF(N1407="zákl. přenesená",J1407,0)</f>
        <v>0</v>
      </c>
      <c r="BH1407" s="206">
        <f>IF(N1407="sníž. přenesená",J1407,0)</f>
        <v>0</v>
      </c>
      <c r="BI1407" s="206">
        <f>IF(N1407="nulová",J1407,0)</f>
        <v>0</v>
      </c>
      <c r="BJ1407" s="19" t="s">
        <v>79</v>
      </c>
      <c r="BK1407" s="206">
        <f>ROUND(I1407*H1407,2)</f>
        <v>0</v>
      </c>
      <c r="BL1407" s="19" t="s">
        <v>302</v>
      </c>
      <c r="BM1407" s="205" t="s">
        <v>4340</v>
      </c>
    </row>
    <row r="1408" spans="1:65" s="14" customFormat="1">
      <c r="B1408" s="218"/>
      <c r="C1408" s="219"/>
      <c r="D1408" s="209" t="s">
        <v>202</v>
      </c>
      <c r="E1408" s="220" t="s">
        <v>19</v>
      </c>
      <c r="F1408" s="221" t="s">
        <v>4341</v>
      </c>
      <c r="G1408" s="219"/>
      <c r="H1408" s="222">
        <v>27.544</v>
      </c>
      <c r="I1408" s="223"/>
      <c r="J1408" s="219"/>
      <c r="K1408" s="219"/>
      <c r="L1408" s="224"/>
      <c r="M1408" s="225"/>
      <c r="N1408" s="226"/>
      <c r="O1408" s="226"/>
      <c r="P1408" s="226"/>
      <c r="Q1408" s="226"/>
      <c r="R1408" s="226"/>
      <c r="S1408" s="226"/>
      <c r="T1408" s="227"/>
      <c r="AT1408" s="228" t="s">
        <v>202</v>
      </c>
      <c r="AU1408" s="228" t="s">
        <v>81</v>
      </c>
      <c r="AV1408" s="14" t="s">
        <v>81</v>
      </c>
      <c r="AW1408" s="14" t="s">
        <v>33</v>
      </c>
      <c r="AX1408" s="14" t="s">
        <v>72</v>
      </c>
      <c r="AY1408" s="228" t="s">
        <v>193</v>
      </c>
    </row>
    <row r="1409" spans="1:65" s="15" customFormat="1">
      <c r="B1409" s="229"/>
      <c r="C1409" s="230"/>
      <c r="D1409" s="209" t="s">
        <v>202</v>
      </c>
      <c r="E1409" s="231" t="s">
        <v>19</v>
      </c>
      <c r="F1409" s="232" t="s">
        <v>208</v>
      </c>
      <c r="G1409" s="230"/>
      <c r="H1409" s="233">
        <v>27.544</v>
      </c>
      <c r="I1409" s="234"/>
      <c r="J1409" s="230"/>
      <c r="K1409" s="230"/>
      <c r="L1409" s="235"/>
      <c r="M1409" s="236"/>
      <c r="N1409" s="237"/>
      <c r="O1409" s="237"/>
      <c r="P1409" s="237"/>
      <c r="Q1409" s="237"/>
      <c r="R1409" s="237"/>
      <c r="S1409" s="237"/>
      <c r="T1409" s="238"/>
      <c r="AT1409" s="239" t="s">
        <v>202</v>
      </c>
      <c r="AU1409" s="239" t="s">
        <v>81</v>
      </c>
      <c r="AV1409" s="15" t="s">
        <v>209</v>
      </c>
      <c r="AW1409" s="15" t="s">
        <v>33</v>
      </c>
      <c r="AX1409" s="15" t="s">
        <v>79</v>
      </c>
      <c r="AY1409" s="239" t="s">
        <v>193</v>
      </c>
    </row>
    <row r="1410" spans="1:65" s="2" customFormat="1" ht="16.5" customHeight="1">
      <c r="A1410" s="36"/>
      <c r="B1410" s="37"/>
      <c r="C1410" s="194" t="s">
        <v>2274</v>
      </c>
      <c r="D1410" s="194" t="s">
        <v>195</v>
      </c>
      <c r="E1410" s="195" t="s">
        <v>4342</v>
      </c>
      <c r="F1410" s="196" t="s">
        <v>4343</v>
      </c>
      <c r="G1410" s="197" t="s">
        <v>305</v>
      </c>
      <c r="H1410" s="198">
        <v>39.348999999999997</v>
      </c>
      <c r="I1410" s="199"/>
      <c r="J1410" s="200">
        <f>ROUND(I1410*H1410,2)</f>
        <v>0</v>
      </c>
      <c r="K1410" s="196" t="s">
        <v>199</v>
      </c>
      <c r="L1410" s="41"/>
      <c r="M1410" s="201" t="s">
        <v>19</v>
      </c>
      <c r="N1410" s="202" t="s">
        <v>43</v>
      </c>
      <c r="O1410" s="66"/>
      <c r="P1410" s="203">
        <f>O1410*H1410</f>
        <v>0</v>
      </c>
      <c r="Q1410" s="203">
        <v>2.9999999999999997E-4</v>
      </c>
      <c r="R1410" s="203">
        <f>Q1410*H1410</f>
        <v>1.1804699999999998E-2</v>
      </c>
      <c r="S1410" s="203">
        <v>0</v>
      </c>
      <c r="T1410" s="204">
        <f>S1410*H1410</f>
        <v>0</v>
      </c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R1410" s="205" t="s">
        <v>302</v>
      </c>
      <c r="AT1410" s="205" t="s">
        <v>195</v>
      </c>
      <c r="AU1410" s="205" t="s">
        <v>81</v>
      </c>
      <c r="AY1410" s="19" t="s">
        <v>193</v>
      </c>
      <c r="BE1410" s="206">
        <f>IF(N1410="základní",J1410,0)</f>
        <v>0</v>
      </c>
      <c r="BF1410" s="206">
        <f>IF(N1410="snížená",J1410,0)</f>
        <v>0</v>
      </c>
      <c r="BG1410" s="206">
        <f>IF(N1410="zákl. přenesená",J1410,0)</f>
        <v>0</v>
      </c>
      <c r="BH1410" s="206">
        <f>IF(N1410="sníž. přenesená",J1410,0)</f>
        <v>0</v>
      </c>
      <c r="BI1410" s="206">
        <f>IF(N1410="nulová",J1410,0)</f>
        <v>0</v>
      </c>
      <c r="BJ1410" s="19" t="s">
        <v>79</v>
      </c>
      <c r="BK1410" s="206">
        <f>ROUND(I1410*H1410,2)</f>
        <v>0</v>
      </c>
      <c r="BL1410" s="19" t="s">
        <v>302</v>
      </c>
      <c r="BM1410" s="205" t="s">
        <v>4344</v>
      </c>
    </row>
    <row r="1411" spans="1:65" s="13" customFormat="1">
      <c r="B1411" s="207"/>
      <c r="C1411" s="208"/>
      <c r="D1411" s="209" t="s">
        <v>202</v>
      </c>
      <c r="E1411" s="210" t="s">
        <v>19</v>
      </c>
      <c r="F1411" s="211" t="s">
        <v>4345</v>
      </c>
      <c r="G1411" s="208"/>
      <c r="H1411" s="210" t="s">
        <v>19</v>
      </c>
      <c r="I1411" s="212"/>
      <c r="J1411" s="208"/>
      <c r="K1411" s="208"/>
      <c r="L1411" s="213"/>
      <c r="M1411" s="214"/>
      <c r="N1411" s="215"/>
      <c r="O1411" s="215"/>
      <c r="P1411" s="215"/>
      <c r="Q1411" s="215"/>
      <c r="R1411" s="215"/>
      <c r="S1411" s="215"/>
      <c r="T1411" s="216"/>
      <c r="AT1411" s="217" t="s">
        <v>202</v>
      </c>
      <c r="AU1411" s="217" t="s">
        <v>81</v>
      </c>
      <c r="AV1411" s="13" t="s">
        <v>79</v>
      </c>
      <c r="AW1411" s="13" t="s">
        <v>33</v>
      </c>
      <c r="AX1411" s="13" t="s">
        <v>72</v>
      </c>
      <c r="AY1411" s="217" t="s">
        <v>193</v>
      </c>
    </row>
    <row r="1412" spans="1:65" s="14" customFormat="1">
      <c r="B1412" s="218"/>
      <c r="C1412" s="219"/>
      <c r="D1412" s="209" t="s">
        <v>202</v>
      </c>
      <c r="E1412" s="220" t="s">
        <v>19</v>
      </c>
      <c r="F1412" s="221" t="s">
        <v>4346</v>
      </c>
      <c r="G1412" s="219"/>
      <c r="H1412" s="222">
        <v>14.108000000000001</v>
      </c>
      <c r="I1412" s="223"/>
      <c r="J1412" s="219"/>
      <c r="K1412" s="219"/>
      <c r="L1412" s="224"/>
      <c r="M1412" s="225"/>
      <c r="N1412" s="226"/>
      <c r="O1412" s="226"/>
      <c r="P1412" s="226"/>
      <c r="Q1412" s="226"/>
      <c r="R1412" s="226"/>
      <c r="S1412" s="226"/>
      <c r="T1412" s="227"/>
      <c r="AT1412" s="228" t="s">
        <v>202</v>
      </c>
      <c r="AU1412" s="228" t="s">
        <v>81</v>
      </c>
      <c r="AV1412" s="14" t="s">
        <v>81</v>
      </c>
      <c r="AW1412" s="14" t="s">
        <v>33</v>
      </c>
      <c r="AX1412" s="14" t="s">
        <v>72</v>
      </c>
      <c r="AY1412" s="228" t="s">
        <v>193</v>
      </c>
    </row>
    <row r="1413" spans="1:65" s="14" customFormat="1">
      <c r="B1413" s="218"/>
      <c r="C1413" s="219"/>
      <c r="D1413" s="209" t="s">
        <v>202</v>
      </c>
      <c r="E1413" s="220" t="s">
        <v>19</v>
      </c>
      <c r="F1413" s="221" t="s">
        <v>4347</v>
      </c>
      <c r="G1413" s="219"/>
      <c r="H1413" s="222">
        <v>25.241</v>
      </c>
      <c r="I1413" s="223"/>
      <c r="J1413" s="219"/>
      <c r="K1413" s="219"/>
      <c r="L1413" s="224"/>
      <c r="M1413" s="225"/>
      <c r="N1413" s="226"/>
      <c r="O1413" s="226"/>
      <c r="P1413" s="226"/>
      <c r="Q1413" s="226"/>
      <c r="R1413" s="226"/>
      <c r="S1413" s="226"/>
      <c r="T1413" s="227"/>
      <c r="AT1413" s="228" t="s">
        <v>202</v>
      </c>
      <c r="AU1413" s="228" t="s">
        <v>81</v>
      </c>
      <c r="AV1413" s="14" t="s">
        <v>81</v>
      </c>
      <c r="AW1413" s="14" t="s">
        <v>33</v>
      </c>
      <c r="AX1413" s="14" t="s">
        <v>72</v>
      </c>
      <c r="AY1413" s="228" t="s">
        <v>193</v>
      </c>
    </row>
    <row r="1414" spans="1:65" s="15" customFormat="1">
      <c r="B1414" s="229"/>
      <c r="C1414" s="230"/>
      <c r="D1414" s="209" t="s">
        <v>202</v>
      </c>
      <c r="E1414" s="231" t="s">
        <v>19</v>
      </c>
      <c r="F1414" s="232" t="s">
        <v>208</v>
      </c>
      <c r="G1414" s="230"/>
      <c r="H1414" s="233">
        <v>39.348999999999997</v>
      </c>
      <c r="I1414" s="234"/>
      <c r="J1414" s="230"/>
      <c r="K1414" s="230"/>
      <c r="L1414" s="235"/>
      <c r="M1414" s="236"/>
      <c r="N1414" s="237"/>
      <c r="O1414" s="237"/>
      <c r="P1414" s="237"/>
      <c r="Q1414" s="237"/>
      <c r="R1414" s="237"/>
      <c r="S1414" s="237"/>
      <c r="T1414" s="238"/>
      <c r="AT1414" s="239" t="s">
        <v>202</v>
      </c>
      <c r="AU1414" s="239" t="s">
        <v>81</v>
      </c>
      <c r="AV1414" s="15" t="s">
        <v>209</v>
      </c>
      <c r="AW1414" s="15" t="s">
        <v>33</v>
      </c>
      <c r="AX1414" s="15" t="s">
        <v>79</v>
      </c>
      <c r="AY1414" s="239" t="s">
        <v>193</v>
      </c>
    </row>
    <row r="1415" spans="1:65" s="2" customFormat="1" ht="21.75" customHeight="1">
      <c r="A1415" s="36"/>
      <c r="B1415" s="37"/>
      <c r="C1415" s="251" t="s">
        <v>2279</v>
      </c>
      <c r="D1415" s="251" t="s">
        <v>451</v>
      </c>
      <c r="E1415" s="252" t="s">
        <v>4348</v>
      </c>
      <c r="F1415" s="253" t="s">
        <v>4349</v>
      </c>
      <c r="G1415" s="254" t="s">
        <v>305</v>
      </c>
      <c r="H1415" s="255">
        <v>42.3</v>
      </c>
      <c r="I1415" s="256"/>
      <c r="J1415" s="257">
        <f>ROUND(I1415*H1415,2)</f>
        <v>0</v>
      </c>
      <c r="K1415" s="253" t="s">
        <v>199</v>
      </c>
      <c r="L1415" s="258"/>
      <c r="M1415" s="259" t="s">
        <v>19</v>
      </c>
      <c r="N1415" s="260" t="s">
        <v>43</v>
      </c>
      <c r="O1415" s="66"/>
      <c r="P1415" s="203">
        <f>O1415*H1415</f>
        <v>0</v>
      </c>
      <c r="Q1415" s="203">
        <v>2.7499999999999998E-3</v>
      </c>
      <c r="R1415" s="203">
        <f>Q1415*H1415</f>
        <v>0.11632499999999998</v>
      </c>
      <c r="S1415" s="203">
        <v>0</v>
      </c>
      <c r="T1415" s="204">
        <f>S1415*H1415</f>
        <v>0</v>
      </c>
      <c r="U1415" s="36"/>
      <c r="V1415" s="36"/>
      <c r="W1415" s="36"/>
      <c r="X1415" s="36"/>
      <c r="Y1415" s="36"/>
      <c r="Z1415" s="36"/>
      <c r="AA1415" s="36"/>
      <c r="AB1415" s="36"/>
      <c r="AC1415" s="36"/>
      <c r="AD1415" s="36"/>
      <c r="AE1415" s="36"/>
      <c r="AR1415" s="205" t="s">
        <v>404</v>
      </c>
      <c r="AT1415" s="205" t="s">
        <v>451</v>
      </c>
      <c r="AU1415" s="205" t="s">
        <v>81</v>
      </c>
      <c r="AY1415" s="19" t="s">
        <v>193</v>
      </c>
      <c r="BE1415" s="206">
        <f>IF(N1415="základní",J1415,0)</f>
        <v>0</v>
      </c>
      <c r="BF1415" s="206">
        <f>IF(N1415="snížená",J1415,0)</f>
        <v>0</v>
      </c>
      <c r="BG1415" s="206">
        <f>IF(N1415="zákl. přenesená",J1415,0)</f>
        <v>0</v>
      </c>
      <c r="BH1415" s="206">
        <f>IF(N1415="sníž. přenesená",J1415,0)</f>
        <v>0</v>
      </c>
      <c r="BI1415" s="206">
        <f>IF(N1415="nulová",J1415,0)</f>
        <v>0</v>
      </c>
      <c r="BJ1415" s="19" t="s">
        <v>79</v>
      </c>
      <c r="BK1415" s="206">
        <f>ROUND(I1415*H1415,2)</f>
        <v>0</v>
      </c>
      <c r="BL1415" s="19" t="s">
        <v>302</v>
      </c>
      <c r="BM1415" s="205" t="s">
        <v>4350</v>
      </c>
    </row>
    <row r="1416" spans="1:65" s="14" customFormat="1">
      <c r="B1416" s="218"/>
      <c r="C1416" s="219"/>
      <c r="D1416" s="209" t="s">
        <v>202</v>
      </c>
      <c r="E1416" s="219"/>
      <c r="F1416" s="221" t="s">
        <v>4351</v>
      </c>
      <c r="G1416" s="219"/>
      <c r="H1416" s="222">
        <v>42.3</v>
      </c>
      <c r="I1416" s="223"/>
      <c r="J1416" s="219"/>
      <c r="K1416" s="219"/>
      <c r="L1416" s="224"/>
      <c r="M1416" s="225"/>
      <c r="N1416" s="226"/>
      <c r="O1416" s="226"/>
      <c r="P1416" s="226"/>
      <c r="Q1416" s="226"/>
      <c r="R1416" s="226"/>
      <c r="S1416" s="226"/>
      <c r="T1416" s="227"/>
      <c r="AT1416" s="228" t="s">
        <v>202</v>
      </c>
      <c r="AU1416" s="228" t="s">
        <v>81</v>
      </c>
      <c r="AV1416" s="14" t="s">
        <v>81</v>
      </c>
      <c r="AW1416" s="14" t="s">
        <v>4</v>
      </c>
      <c r="AX1416" s="14" t="s">
        <v>79</v>
      </c>
      <c r="AY1416" s="228" t="s">
        <v>193</v>
      </c>
    </row>
    <row r="1417" spans="1:65" s="2" customFormat="1" ht="16.5" customHeight="1">
      <c r="A1417" s="36"/>
      <c r="B1417" s="37"/>
      <c r="C1417" s="194" t="s">
        <v>2282</v>
      </c>
      <c r="D1417" s="194" t="s">
        <v>195</v>
      </c>
      <c r="E1417" s="195" t="s">
        <v>4352</v>
      </c>
      <c r="F1417" s="196" t="s">
        <v>4353</v>
      </c>
      <c r="G1417" s="197" t="s">
        <v>391</v>
      </c>
      <c r="H1417" s="198">
        <v>30.538</v>
      </c>
      <c r="I1417" s="199"/>
      <c r="J1417" s="200">
        <f>ROUND(I1417*H1417,2)</f>
        <v>0</v>
      </c>
      <c r="K1417" s="196" t="s">
        <v>199</v>
      </c>
      <c r="L1417" s="41"/>
      <c r="M1417" s="201" t="s">
        <v>19</v>
      </c>
      <c r="N1417" s="202" t="s">
        <v>43</v>
      </c>
      <c r="O1417" s="66"/>
      <c r="P1417" s="203">
        <f>O1417*H1417</f>
        <v>0</v>
      </c>
      <c r="Q1417" s="203">
        <v>0</v>
      </c>
      <c r="R1417" s="203">
        <f>Q1417*H1417</f>
        <v>0</v>
      </c>
      <c r="S1417" s="203">
        <v>0</v>
      </c>
      <c r="T1417" s="204">
        <f>S1417*H1417</f>
        <v>0</v>
      </c>
      <c r="U1417" s="36"/>
      <c r="V1417" s="36"/>
      <c r="W1417" s="36"/>
      <c r="X1417" s="36"/>
      <c r="Y1417" s="36"/>
      <c r="Z1417" s="36"/>
      <c r="AA1417" s="36"/>
      <c r="AB1417" s="36"/>
      <c r="AC1417" s="36"/>
      <c r="AD1417" s="36"/>
      <c r="AE1417" s="36"/>
      <c r="AR1417" s="205" t="s">
        <v>302</v>
      </c>
      <c r="AT1417" s="205" t="s">
        <v>195</v>
      </c>
      <c r="AU1417" s="205" t="s">
        <v>81</v>
      </c>
      <c r="AY1417" s="19" t="s">
        <v>193</v>
      </c>
      <c r="BE1417" s="206">
        <f>IF(N1417="základní",J1417,0)</f>
        <v>0</v>
      </c>
      <c r="BF1417" s="206">
        <f>IF(N1417="snížená",J1417,0)</f>
        <v>0</v>
      </c>
      <c r="BG1417" s="206">
        <f>IF(N1417="zákl. přenesená",J1417,0)</f>
        <v>0</v>
      </c>
      <c r="BH1417" s="206">
        <f>IF(N1417="sníž. přenesená",J1417,0)</f>
        <v>0</v>
      </c>
      <c r="BI1417" s="206">
        <f>IF(N1417="nulová",J1417,0)</f>
        <v>0</v>
      </c>
      <c r="BJ1417" s="19" t="s">
        <v>79</v>
      </c>
      <c r="BK1417" s="206">
        <f>ROUND(I1417*H1417,2)</f>
        <v>0</v>
      </c>
      <c r="BL1417" s="19" t="s">
        <v>302</v>
      </c>
      <c r="BM1417" s="205" t="s">
        <v>4354</v>
      </c>
    </row>
    <row r="1418" spans="1:65" s="13" customFormat="1">
      <c r="B1418" s="207"/>
      <c r="C1418" s="208"/>
      <c r="D1418" s="209" t="s">
        <v>202</v>
      </c>
      <c r="E1418" s="210" t="s">
        <v>19</v>
      </c>
      <c r="F1418" s="211" t="s">
        <v>345</v>
      </c>
      <c r="G1418" s="208"/>
      <c r="H1418" s="210" t="s">
        <v>19</v>
      </c>
      <c r="I1418" s="212"/>
      <c r="J1418" s="208"/>
      <c r="K1418" s="208"/>
      <c r="L1418" s="213"/>
      <c r="M1418" s="214"/>
      <c r="N1418" s="215"/>
      <c r="O1418" s="215"/>
      <c r="P1418" s="215"/>
      <c r="Q1418" s="215"/>
      <c r="R1418" s="215"/>
      <c r="S1418" s="215"/>
      <c r="T1418" s="216"/>
      <c r="AT1418" s="217" t="s">
        <v>202</v>
      </c>
      <c r="AU1418" s="217" t="s">
        <v>81</v>
      </c>
      <c r="AV1418" s="13" t="s">
        <v>79</v>
      </c>
      <c r="AW1418" s="13" t="s">
        <v>33</v>
      </c>
      <c r="AX1418" s="13" t="s">
        <v>72</v>
      </c>
      <c r="AY1418" s="217" t="s">
        <v>193</v>
      </c>
    </row>
    <row r="1419" spans="1:65" s="14" customFormat="1">
      <c r="B1419" s="218"/>
      <c r="C1419" s="219"/>
      <c r="D1419" s="209" t="s">
        <v>202</v>
      </c>
      <c r="E1419" s="220" t="s">
        <v>19</v>
      </c>
      <c r="F1419" s="221" t="s">
        <v>4355</v>
      </c>
      <c r="G1419" s="219"/>
      <c r="H1419" s="222">
        <v>14.35</v>
      </c>
      <c r="I1419" s="223"/>
      <c r="J1419" s="219"/>
      <c r="K1419" s="219"/>
      <c r="L1419" s="224"/>
      <c r="M1419" s="225"/>
      <c r="N1419" s="226"/>
      <c r="O1419" s="226"/>
      <c r="P1419" s="226"/>
      <c r="Q1419" s="226"/>
      <c r="R1419" s="226"/>
      <c r="S1419" s="226"/>
      <c r="T1419" s="227"/>
      <c r="AT1419" s="228" t="s">
        <v>202</v>
      </c>
      <c r="AU1419" s="228" t="s">
        <v>81</v>
      </c>
      <c r="AV1419" s="14" t="s">
        <v>81</v>
      </c>
      <c r="AW1419" s="14" t="s">
        <v>33</v>
      </c>
      <c r="AX1419" s="14" t="s">
        <v>72</v>
      </c>
      <c r="AY1419" s="228" t="s">
        <v>193</v>
      </c>
    </row>
    <row r="1420" spans="1:65" s="14" customFormat="1">
      <c r="B1420" s="218"/>
      <c r="C1420" s="219"/>
      <c r="D1420" s="209" t="s">
        <v>202</v>
      </c>
      <c r="E1420" s="220" t="s">
        <v>19</v>
      </c>
      <c r="F1420" s="221" t="s">
        <v>4356</v>
      </c>
      <c r="G1420" s="219"/>
      <c r="H1420" s="222">
        <v>16.187999999999999</v>
      </c>
      <c r="I1420" s="223"/>
      <c r="J1420" s="219"/>
      <c r="K1420" s="219"/>
      <c r="L1420" s="224"/>
      <c r="M1420" s="225"/>
      <c r="N1420" s="226"/>
      <c r="O1420" s="226"/>
      <c r="P1420" s="226"/>
      <c r="Q1420" s="226"/>
      <c r="R1420" s="226"/>
      <c r="S1420" s="226"/>
      <c r="T1420" s="227"/>
      <c r="AT1420" s="228" t="s">
        <v>202</v>
      </c>
      <c r="AU1420" s="228" t="s">
        <v>81</v>
      </c>
      <c r="AV1420" s="14" t="s">
        <v>81</v>
      </c>
      <c r="AW1420" s="14" t="s">
        <v>33</v>
      </c>
      <c r="AX1420" s="14" t="s">
        <v>72</v>
      </c>
      <c r="AY1420" s="228" t="s">
        <v>193</v>
      </c>
    </row>
    <row r="1421" spans="1:65" s="15" customFormat="1">
      <c r="B1421" s="229"/>
      <c r="C1421" s="230"/>
      <c r="D1421" s="209" t="s">
        <v>202</v>
      </c>
      <c r="E1421" s="231" t="s">
        <v>19</v>
      </c>
      <c r="F1421" s="232" t="s">
        <v>208</v>
      </c>
      <c r="G1421" s="230"/>
      <c r="H1421" s="233">
        <v>30.538</v>
      </c>
      <c r="I1421" s="234"/>
      <c r="J1421" s="230"/>
      <c r="K1421" s="230"/>
      <c r="L1421" s="235"/>
      <c r="M1421" s="236"/>
      <c r="N1421" s="237"/>
      <c r="O1421" s="237"/>
      <c r="P1421" s="237"/>
      <c r="Q1421" s="237"/>
      <c r="R1421" s="237"/>
      <c r="S1421" s="237"/>
      <c r="T1421" s="238"/>
      <c r="AT1421" s="239" t="s">
        <v>202</v>
      </c>
      <c r="AU1421" s="239" t="s">
        <v>81</v>
      </c>
      <c r="AV1421" s="15" t="s">
        <v>209</v>
      </c>
      <c r="AW1421" s="15" t="s">
        <v>33</v>
      </c>
      <c r="AX1421" s="15" t="s">
        <v>79</v>
      </c>
      <c r="AY1421" s="239" t="s">
        <v>193</v>
      </c>
    </row>
    <row r="1422" spans="1:65" s="2" customFormat="1" ht="21.75" customHeight="1">
      <c r="A1422" s="36"/>
      <c r="B1422" s="37"/>
      <c r="C1422" s="251" t="s">
        <v>2290</v>
      </c>
      <c r="D1422" s="251" t="s">
        <v>451</v>
      </c>
      <c r="E1422" s="252" t="s">
        <v>4348</v>
      </c>
      <c r="F1422" s="253" t="s">
        <v>4349</v>
      </c>
      <c r="G1422" s="254" t="s">
        <v>305</v>
      </c>
      <c r="H1422" s="255">
        <v>3.206</v>
      </c>
      <c r="I1422" s="256"/>
      <c r="J1422" s="257">
        <f>ROUND(I1422*H1422,2)</f>
        <v>0</v>
      </c>
      <c r="K1422" s="253" t="s">
        <v>199</v>
      </c>
      <c r="L1422" s="258"/>
      <c r="M1422" s="259" t="s">
        <v>19</v>
      </c>
      <c r="N1422" s="260" t="s">
        <v>43</v>
      </c>
      <c r="O1422" s="66"/>
      <c r="P1422" s="203">
        <f>O1422*H1422</f>
        <v>0</v>
      </c>
      <c r="Q1422" s="203">
        <v>2.7499999999999998E-3</v>
      </c>
      <c r="R1422" s="203">
        <f>Q1422*H1422</f>
        <v>8.8164999999999997E-3</v>
      </c>
      <c r="S1422" s="203">
        <v>0</v>
      </c>
      <c r="T1422" s="204">
        <f>S1422*H1422</f>
        <v>0</v>
      </c>
      <c r="U1422" s="36"/>
      <c r="V1422" s="36"/>
      <c r="W1422" s="36"/>
      <c r="X1422" s="36"/>
      <c r="Y1422" s="36"/>
      <c r="Z1422" s="36"/>
      <c r="AA1422" s="36"/>
      <c r="AB1422" s="36"/>
      <c r="AC1422" s="36"/>
      <c r="AD1422" s="36"/>
      <c r="AE1422" s="36"/>
      <c r="AR1422" s="205" t="s">
        <v>404</v>
      </c>
      <c r="AT1422" s="205" t="s">
        <v>451</v>
      </c>
      <c r="AU1422" s="205" t="s">
        <v>81</v>
      </c>
      <c r="AY1422" s="19" t="s">
        <v>193</v>
      </c>
      <c r="BE1422" s="206">
        <f>IF(N1422="základní",J1422,0)</f>
        <v>0</v>
      </c>
      <c r="BF1422" s="206">
        <f>IF(N1422="snížená",J1422,0)</f>
        <v>0</v>
      </c>
      <c r="BG1422" s="206">
        <f>IF(N1422="zákl. přenesená",J1422,0)</f>
        <v>0</v>
      </c>
      <c r="BH1422" s="206">
        <f>IF(N1422="sníž. přenesená",J1422,0)</f>
        <v>0</v>
      </c>
      <c r="BI1422" s="206">
        <f>IF(N1422="nulová",J1422,0)</f>
        <v>0</v>
      </c>
      <c r="BJ1422" s="19" t="s">
        <v>79</v>
      </c>
      <c r="BK1422" s="206">
        <f>ROUND(I1422*H1422,2)</f>
        <v>0</v>
      </c>
      <c r="BL1422" s="19" t="s">
        <v>302</v>
      </c>
      <c r="BM1422" s="205" t="s">
        <v>4357</v>
      </c>
    </row>
    <row r="1423" spans="1:65" s="14" customFormat="1">
      <c r="B1423" s="218"/>
      <c r="C1423" s="219"/>
      <c r="D1423" s="209" t="s">
        <v>202</v>
      </c>
      <c r="E1423" s="219"/>
      <c r="F1423" s="221" t="s">
        <v>4358</v>
      </c>
      <c r="G1423" s="219"/>
      <c r="H1423" s="222">
        <v>3.206</v>
      </c>
      <c r="I1423" s="223"/>
      <c r="J1423" s="219"/>
      <c r="K1423" s="219"/>
      <c r="L1423" s="224"/>
      <c r="M1423" s="225"/>
      <c r="N1423" s="226"/>
      <c r="O1423" s="226"/>
      <c r="P1423" s="226"/>
      <c r="Q1423" s="226"/>
      <c r="R1423" s="226"/>
      <c r="S1423" s="226"/>
      <c r="T1423" s="227"/>
      <c r="AT1423" s="228" t="s">
        <v>202</v>
      </c>
      <c r="AU1423" s="228" t="s">
        <v>81</v>
      </c>
      <c r="AV1423" s="14" t="s">
        <v>81</v>
      </c>
      <c r="AW1423" s="14" t="s">
        <v>4</v>
      </c>
      <c r="AX1423" s="14" t="s">
        <v>79</v>
      </c>
      <c r="AY1423" s="228" t="s">
        <v>193</v>
      </c>
    </row>
    <row r="1424" spans="1:65" s="2" customFormat="1" ht="21.75" customHeight="1">
      <c r="A1424" s="36"/>
      <c r="B1424" s="37"/>
      <c r="C1424" s="194" t="s">
        <v>2295</v>
      </c>
      <c r="D1424" s="194" t="s">
        <v>195</v>
      </c>
      <c r="E1424" s="195" t="s">
        <v>4359</v>
      </c>
      <c r="F1424" s="196" t="s">
        <v>4360</v>
      </c>
      <c r="G1424" s="197" t="s">
        <v>266</v>
      </c>
      <c r="H1424" s="198">
        <v>0.315</v>
      </c>
      <c r="I1424" s="199"/>
      <c r="J1424" s="200">
        <f>ROUND(I1424*H1424,2)</f>
        <v>0</v>
      </c>
      <c r="K1424" s="196" t="s">
        <v>199</v>
      </c>
      <c r="L1424" s="41"/>
      <c r="M1424" s="201" t="s">
        <v>19</v>
      </c>
      <c r="N1424" s="202" t="s">
        <v>43</v>
      </c>
      <c r="O1424" s="66"/>
      <c r="P1424" s="203">
        <f>O1424*H1424</f>
        <v>0</v>
      </c>
      <c r="Q1424" s="203">
        <v>0</v>
      </c>
      <c r="R1424" s="203">
        <f>Q1424*H1424</f>
        <v>0</v>
      </c>
      <c r="S1424" s="203">
        <v>0</v>
      </c>
      <c r="T1424" s="204">
        <f>S1424*H1424</f>
        <v>0</v>
      </c>
      <c r="U1424" s="36"/>
      <c r="V1424" s="36"/>
      <c r="W1424" s="36"/>
      <c r="X1424" s="36"/>
      <c r="Y1424" s="36"/>
      <c r="Z1424" s="36"/>
      <c r="AA1424" s="36"/>
      <c r="AB1424" s="36"/>
      <c r="AC1424" s="36"/>
      <c r="AD1424" s="36"/>
      <c r="AE1424" s="36"/>
      <c r="AR1424" s="205" t="s">
        <v>302</v>
      </c>
      <c r="AT1424" s="205" t="s">
        <v>195</v>
      </c>
      <c r="AU1424" s="205" t="s">
        <v>81</v>
      </c>
      <c r="AY1424" s="19" t="s">
        <v>193</v>
      </c>
      <c r="BE1424" s="206">
        <f>IF(N1424="základní",J1424,0)</f>
        <v>0</v>
      </c>
      <c r="BF1424" s="206">
        <f>IF(N1424="snížená",J1424,0)</f>
        <v>0</v>
      </c>
      <c r="BG1424" s="206">
        <f>IF(N1424="zákl. přenesená",J1424,0)</f>
        <v>0</v>
      </c>
      <c r="BH1424" s="206">
        <f>IF(N1424="sníž. přenesená",J1424,0)</f>
        <v>0</v>
      </c>
      <c r="BI1424" s="206">
        <f>IF(N1424="nulová",J1424,0)</f>
        <v>0</v>
      </c>
      <c r="BJ1424" s="19" t="s">
        <v>79</v>
      </c>
      <c r="BK1424" s="206">
        <f>ROUND(I1424*H1424,2)</f>
        <v>0</v>
      </c>
      <c r="BL1424" s="19" t="s">
        <v>302</v>
      </c>
      <c r="BM1424" s="205" t="s">
        <v>4361</v>
      </c>
    </row>
    <row r="1425" spans="1:65" s="12" customFormat="1" ht="22.9" customHeight="1">
      <c r="B1425" s="178"/>
      <c r="C1425" s="179"/>
      <c r="D1425" s="180" t="s">
        <v>71</v>
      </c>
      <c r="E1425" s="192" t="s">
        <v>2255</v>
      </c>
      <c r="F1425" s="192" t="s">
        <v>2256</v>
      </c>
      <c r="G1425" s="179"/>
      <c r="H1425" s="179"/>
      <c r="I1425" s="182"/>
      <c r="J1425" s="193">
        <f>BK1425</f>
        <v>0</v>
      </c>
      <c r="K1425" s="179"/>
      <c r="L1425" s="184"/>
      <c r="M1425" s="185"/>
      <c r="N1425" s="186"/>
      <c r="O1425" s="186"/>
      <c r="P1425" s="187">
        <f>SUM(P1426:P1470)</f>
        <v>0</v>
      </c>
      <c r="Q1425" s="186"/>
      <c r="R1425" s="187">
        <f>SUM(R1426:R1470)</f>
        <v>2.8322948499999998</v>
      </c>
      <c r="S1425" s="186"/>
      <c r="T1425" s="188">
        <f>SUM(T1426:T1470)</f>
        <v>0</v>
      </c>
      <c r="AR1425" s="189" t="s">
        <v>81</v>
      </c>
      <c r="AT1425" s="190" t="s">
        <v>71</v>
      </c>
      <c r="AU1425" s="190" t="s">
        <v>79</v>
      </c>
      <c r="AY1425" s="189" t="s">
        <v>193</v>
      </c>
      <c r="BK1425" s="191">
        <f>SUM(BK1426:BK1470)</f>
        <v>0</v>
      </c>
    </row>
    <row r="1426" spans="1:65" s="2" customFormat="1" ht="21.75" customHeight="1">
      <c r="A1426" s="36"/>
      <c r="B1426" s="37"/>
      <c r="C1426" s="194" t="s">
        <v>2301</v>
      </c>
      <c r="D1426" s="194" t="s">
        <v>195</v>
      </c>
      <c r="E1426" s="195" t="s">
        <v>2258</v>
      </c>
      <c r="F1426" s="196" t="s">
        <v>2259</v>
      </c>
      <c r="G1426" s="197" t="s">
        <v>305</v>
      </c>
      <c r="H1426" s="198">
        <v>141.23099999999999</v>
      </c>
      <c r="I1426" s="199"/>
      <c r="J1426" s="200">
        <f>ROUND(I1426*H1426,2)</f>
        <v>0</v>
      </c>
      <c r="K1426" s="196" t="s">
        <v>199</v>
      </c>
      <c r="L1426" s="41"/>
      <c r="M1426" s="201" t="s">
        <v>19</v>
      </c>
      <c r="N1426" s="202" t="s">
        <v>43</v>
      </c>
      <c r="O1426" s="66"/>
      <c r="P1426" s="203">
        <f>O1426*H1426</f>
        <v>0</v>
      </c>
      <c r="Q1426" s="203">
        <v>6.0499999999999998E-3</v>
      </c>
      <c r="R1426" s="203">
        <f>Q1426*H1426</f>
        <v>0.85444754999999994</v>
      </c>
      <c r="S1426" s="203">
        <v>0</v>
      </c>
      <c r="T1426" s="204">
        <f>S1426*H1426</f>
        <v>0</v>
      </c>
      <c r="U1426" s="36"/>
      <c r="V1426" s="36"/>
      <c r="W1426" s="36"/>
      <c r="X1426" s="36"/>
      <c r="Y1426" s="36"/>
      <c r="Z1426" s="36"/>
      <c r="AA1426" s="36"/>
      <c r="AB1426" s="36"/>
      <c r="AC1426" s="36"/>
      <c r="AD1426" s="36"/>
      <c r="AE1426" s="36"/>
      <c r="AR1426" s="205" t="s">
        <v>302</v>
      </c>
      <c r="AT1426" s="205" t="s">
        <v>195</v>
      </c>
      <c r="AU1426" s="205" t="s">
        <v>81</v>
      </c>
      <c r="AY1426" s="19" t="s">
        <v>193</v>
      </c>
      <c r="BE1426" s="206">
        <f>IF(N1426="základní",J1426,0)</f>
        <v>0</v>
      </c>
      <c r="BF1426" s="206">
        <f>IF(N1426="snížená",J1426,0)</f>
        <v>0</v>
      </c>
      <c r="BG1426" s="206">
        <f>IF(N1426="zákl. přenesená",J1426,0)</f>
        <v>0</v>
      </c>
      <c r="BH1426" s="206">
        <f>IF(N1426="sníž. přenesená",J1426,0)</f>
        <v>0</v>
      </c>
      <c r="BI1426" s="206">
        <f>IF(N1426="nulová",J1426,0)</f>
        <v>0</v>
      </c>
      <c r="BJ1426" s="19" t="s">
        <v>79</v>
      </c>
      <c r="BK1426" s="206">
        <f>ROUND(I1426*H1426,2)</f>
        <v>0</v>
      </c>
      <c r="BL1426" s="19" t="s">
        <v>302</v>
      </c>
      <c r="BM1426" s="205" t="s">
        <v>2260</v>
      </c>
    </row>
    <row r="1427" spans="1:65" s="13" customFormat="1">
      <c r="B1427" s="207"/>
      <c r="C1427" s="208"/>
      <c r="D1427" s="209" t="s">
        <v>202</v>
      </c>
      <c r="E1427" s="210" t="s">
        <v>19</v>
      </c>
      <c r="F1427" s="211" t="s">
        <v>339</v>
      </c>
      <c r="G1427" s="208"/>
      <c r="H1427" s="210" t="s">
        <v>19</v>
      </c>
      <c r="I1427" s="212"/>
      <c r="J1427" s="208"/>
      <c r="K1427" s="208"/>
      <c r="L1427" s="213"/>
      <c r="M1427" s="214"/>
      <c r="N1427" s="215"/>
      <c r="O1427" s="215"/>
      <c r="P1427" s="215"/>
      <c r="Q1427" s="215"/>
      <c r="R1427" s="215"/>
      <c r="S1427" s="215"/>
      <c r="T1427" s="216"/>
      <c r="AT1427" s="217" t="s">
        <v>202</v>
      </c>
      <c r="AU1427" s="217" t="s">
        <v>81</v>
      </c>
      <c r="AV1427" s="13" t="s">
        <v>79</v>
      </c>
      <c r="AW1427" s="13" t="s">
        <v>33</v>
      </c>
      <c r="AX1427" s="13" t="s">
        <v>72</v>
      </c>
      <c r="AY1427" s="217" t="s">
        <v>193</v>
      </c>
    </row>
    <row r="1428" spans="1:65" s="14" customFormat="1">
      <c r="B1428" s="218"/>
      <c r="C1428" s="219"/>
      <c r="D1428" s="209" t="s">
        <v>202</v>
      </c>
      <c r="E1428" s="220" t="s">
        <v>19</v>
      </c>
      <c r="F1428" s="221" t="s">
        <v>3741</v>
      </c>
      <c r="G1428" s="219"/>
      <c r="H1428" s="222">
        <v>7.04</v>
      </c>
      <c r="I1428" s="223"/>
      <c r="J1428" s="219"/>
      <c r="K1428" s="219"/>
      <c r="L1428" s="224"/>
      <c r="M1428" s="225"/>
      <c r="N1428" s="226"/>
      <c r="O1428" s="226"/>
      <c r="P1428" s="226"/>
      <c r="Q1428" s="226"/>
      <c r="R1428" s="226"/>
      <c r="S1428" s="226"/>
      <c r="T1428" s="227"/>
      <c r="AT1428" s="228" t="s">
        <v>202</v>
      </c>
      <c r="AU1428" s="228" t="s">
        <v>81</v>
      </c>
      <c r="AV1428" s="14" t="s">
        <v>81</v>
      </c>
      <c r="AW1428" s="14" t="s">
        <v>33</v>
      </c>
      <c r="AX1428" s="14" t="s">
        <v>72</v>
      </c>
      <c r="AY1428" s="228" t="s">
        <v>193</v>
      </c>
    </row>
    <row r="1429" spans="1:65" s="14" customFormat="1">
      <c r="B1429" s="218"/>
      <c r="C1429" s="219"/>
      <c r="D1429" s="209" t="s">
        <v>202</v>
      </c>
      <c r="E1429" s="220" t="s">
        <v>19</v>
      </c>
      <c r="F1429" s="221" t="s">
        <v>3742</v>
      </c>
      <c r="G1429" s="219"/>
      <c r="H1429" s="222">
        <v>14.2</v>
      </c>
      <c r="I1429" s="223"/>
      <c r="J1429" s="219"/>
      <c r="K1429" s="219"/>
      <c r="L1429" s="224"/>
      <c r="M1429" s="225"/>
      <c r="N1429" s="226"/>
      <c r="O1429" s="226"/>
      <c r="P1429" s="226"/>
      <c r="Q1429" s="226"/>
      <c r="R1429" s="226"/>
      <c r="S1429" s="226"/>
      <c r="T1429" s="227"/>
      <c r="AT1429" s="228" t="s">
        <v>202</v>
      </c>
      <c r="AU1429" s="228" t="s">
        <v>81</v>
      </c>
      <c r="AV1429" s="14" t="s">
        <v>81</v>
      </c>
      <c r="AW1429" s="14" t="s">
        <v>33</v>
      </c>
      <c r="AX1429" s="14" t="s">
        <v>72</v>
      </c>
      <c r="AY1429" s="228" t="s">
        <v>193</v>
      </c>
    </row>
    <row r="1430" spans="1:65" s="14" customFormat="1">
      <c r="B1430" s="218"/>
      <c r="C1430" s="219"/>
      <c r="D1430" s="209" t="s">
        <v>202</v>
      </c>
      <c r="E1430" s="220" t="s">
        <v>19</v>
      </c>
      <c r="F1430" s="221" t="s">
        <v>3743</v>
      </c>
      <c r="G1430" s="219"/>
      <c r="H1430" s="222">
        <v>17.32</v>
      </c>
      <c r="I1430" s="223"/>
      <c r="J1430" s="219"/>
      <c r="K1430" s="219"/>
      <c r="L1430" s="224"/>
      <c r="M1430" s="225"/>
      <c r="N1430" s="226"/>
      <c r="O1430" s="226"/>
      <c r="P1430" s="226"/>
      <c r="Q1430" s="226"/>
      <c r="R1430" s="226"/>
      <c r="S1430" s="226"/>
      <c r="T1430" s="227"/>
      <c r="AT1430" s="228" t="s">
        <v>202</v>
      </c>
      <c r="AU1430" s="228" t="s">
        <v>81</v>
      </c>
      <c r="AV1430" s="14" t="s">
        <v>81</v>
      </c>
      <c r="AW1430" s="14" t="s">
        <v>33</v>
      </c>
      <c r="AX1430" s="14" t="s">
        <v>72</v>
      </c>
      <c r="AY1430" s="228" t="s">
        <v>193</v>
      </c>
    </row>
    <row r="1431" spans="1:65" s="14" customFormat="1">
      <c r="B1431" s="218"/>
      <c r="C1431" s="219"/>
      <c r="D1431" s="209" t="s">
        <v>202</v>
      </c>
      <c r="E1431" s="220" t="s">
        <v>19</v>
      </c>
      <c r="F1431" s="221" t="s">
        <v>3744</v>
      </c>
      <c r="G1431" s="219"/>
      <c r="H1431" s="222">
        <v>9.3000000000000007</v>
      </c>
      <c r="I1431" s="223"/>
      <c r="J1431" s="219"/>
      <c r="K1431" s="219"/>
      <c r="L1431" s="224"/>
      <c r="M1431" s="225"/>
      <c r="N1431" s="226"/>
      <c r="O1431" s="226"/>
      <c r="P1431" s="226"/>
      <c r="Q1431" s="226"/>
      <c r="R1431" s="226"/>
      <c r="S1431" s="226"/>
      <c r="T1431" s="227"/>
      <c r="AT1431" s="228" t="s">
        <v>202</v>
      </c>
      <c r="AU1431" s="228" t="s">
        <v>81</v>
      </c>
      <c r="AV1431" s="14" t="s">
        <v>81</v>
      </c>
      <c r="AW1431" s="14" t="s">
        <v>33</v>
      </c>
      <c r="AX1431" s="14" t="s">
        <v>72</v>
      </c>
      <c r="AY1431" s="228" t="s">
        <v>193</v>
      </c>
    </row>
    <row r="1432" spans="1:65" s="14" customFormat="1">
      <c r="B1432" s="218"/>
      <c r="C1432" s="219"/>
      <c r="D1432" s="209" t="s">
        <v>202</v>
      </c>
      <c r="E1432" s="220" t="s">
        <v>19</v>
      </c>
      <c r="F1432" s="221" t="s">
        <v>3745</v>
      </c>
      <c r="G1432" s="219"/>
      <c r="H1432" s="222">
        <v>11.7</v>
      </c>
      <c r="I1432" s="223"/>
      <c r="J1432" s="219"/>
      <c r="K1432" s="219"/>
      <c r="L1432" s="224"/>
      <c r="M1432" s="225"/>
      <c r="N1432" s="226"/>
      <c r="O1432" s="226"/>
      <c r="P1432" s="226"/>
      <c r="Q1432" s="226"/>
      <c r="R1432" s="226"/>
      <c r="S1432" s="226"/>
      <c r="T1432" s="227"/>
      <c r="AT1432" s="228" t="s">
        <v>202</v>
      </c>
      <c r="AU1432" s="228" t="s">
        <v>81</v>
      </c>
      <c r="AV1432" s="14" t="s">
        <v>81</v>
      </c>
      <c r="AW1432" s="14" t="s">
        <v>33</v>
      </c>
      <c r="AX1432" s="14" t="s">
        <v>72</v>
      </c>
      <c r="AY1432" s="228" t="s">
        <v>193</v>
      </c>
    </row>
    <row r="1433" spans="1:65" s="14" customFormat="1">
      <c r="B1433" s="218"/>
      <c r="C1433" s="219"/>
      <c r="D1433" s="209" t="s">
        <v>202</v>
      </c>
      <c r="E1433" s="220" t="s">
        <v>19</v>
      </c>
      <c r="F1433" s="221" t="s">
        <v>3746</v>
      </c>
      <c r="G1433" s="219"/>
      <c r="H1433" s="222">
        <v>9.6430000000000007</v>
      </c>
      <c r="I1433" s="223"/>
      <c r="J1433" s="219"/>
      <c r="K1433" s="219"/>
      <c r="L1433" s="224"/>
      <c r="M1433" s="225"/>
      <c r="N1433" s="226"/>
      <c r="O1433" s="226"/>
      <c r="P1433" s="226"/>
      <c r="Q1433" s="226"/>
      <c r="R1433" s="226"/>
      <c r="S1433" s="226"/>
      <c r="T1433" s="227"/>
      <c r="AT1433" s="228" t="s">
        <v>202</v>
      </c>
      <c r="AU1433" s="228" t="s">
        <v>81</v>
      </c>
      <c r="AV1433" s="14" t="s">
        <v>81</v>
      </c>
      <c r="AW1433" s="14" t="s">
        <v>33</v>
      </c>
      <c r="AX1433" s="14" t="s">
        <v>72</v>
      </c>
      <c r="AY1433" s="228" t="s">
        <v>193</v>
      </c>
    </row>
    <row r="1434" spans="1:65" s="14" customFormat="1">
      <c r="B1434" s="218"/>
      <c r="C1434" s="219"/>
      <c r="D1434" s="209" t="s">
        <v>202</v>
      </c>
      <c r="E1434" s="220" t="s">
        <v>19</v>
      </c>
      <c r="F1434" s="221" t="s">
        <v>3747</v>
      </c>
      <c r="G1434" s="219"/>
      <c r="H1434" s="222">
        <v>11.84</v>
      </c>
      <c r="I1434" s="223"/>
      <c r="J1434" s="219"/>
      <c r="K1434" s="219"/>
      <c r="L1434" s="224"/>
      <c r="M1434" s="225"/>
      <c r="N1434" s="226"/>
      <c r="O1434" s="226"/>
      <c r="P1434" s="226"/>
      <c r="Q1434" s="226"/>
      <c r="R1434" s="226"/>
      <c r="S1434" s="226"/>
      <c r="T1434" s="227"/>
      <c r="AT1434" s="228" t="s">
        <v>202</v>
      </c>
      <c r="AU1434" s="228" t="s">
        <v>81</v>
      </c>
      <c r="AV1434" s="14" t="s">
        <v>81</v>
      </c>
      <c r="AW1434" s="14" t="s">
        <v>33</v>
      </c>
      <c r="AX1434" s="14" t="s">
        <v>72</v>
      </c>
      <c r="AY1434" s="228" t="s">
        <v>193</v>
      </c>
    </row>
    <row r="1435" spans="1:65" s="14" customFormat="1">
      <c r="B1435" s="218"/>
      <c r="C1435" s="219"/>
      <c r="D1435" s="209" t="s">
        <v>202</v>
      </c>
      <c r="E1435" s="220" t="s">
        <v>19</v>
      </c>
      <c r="F1435" s="221" t="s">
        <v>3748</v>
      </c>
      <c r="G1435" s="219"/>
      <c r="H1435" s="222">
        <v>11.1</v>
      </c>
      <c r="I1435" s="223"/>
      <c r="J1435" s="219"/>
      <c r="K1435" s="219"/>
      <c r="L1435" s="224"/>
      <c r="M1435" s="225"/>
      <c r="N1435" s="226"/>
      <c r="O1435" s="226"/>
      <c r="P1435" s="226"/>
      <c r="Q1435" s="226"/>
      <c r="R1435" s="226"/>
      <c r="S1435" s="226"/>
      <c r="T1435" s="227"/>
      <c r="AT1435" s="228" t="s">
        <v>202</v>
      </c>
      <c r="AU1435" s="228" t="s">
        <v>81</v>
      </c>
      <c r="AV1435" s="14" t="s">
        <v>81</v>
      </c>
      <c r="AW1435" s="14" t="s">
        <v>33</v>
      </c>
      <c r="AX1435" s="14" t="s">
        <v>72</v>
      </c>
      <c r="AY1435" s="228" t="s">
        <v>193</v>
      </c>
    </row>
    <row r="1436" spans="1:65" s="14" customFormat="1">
      <c r="B1436" s="218"/>
      <c r="C1436" s="219"/>
      <c r="D1436" s="209" t="s">
        <v>202</v>
      </c>
      <c r="E1436" s="220" t="s">
        <v>19</v>
      </c>
      <c r="F1436" s="221" t="s">
        <v>3749</v>
      </c>
      <c r="G1436" s="219"/>
      <c r="H1436" s="222">
        <v>10.935</v>
      </c>
      <c r="I1436" s="223"/>
      <c r="J1436" s="219"/>
      <c r="K1436" s="219"/>
      <c r="L1436" s="224"/>
      <c r="M1436" s="225"/>
      <c r="N1436" s="226"/>
      <c r="O1436" s="226"/>
      <c r="P1436" s="226"/>
      <c r="Q1436" s="226"/>
      <c r="R1436" s="226"/>
      <c r="S1436" s="226"/>
      <c r="T1436" s="227"/>
      <c r="AT1436" s="228" t="s">
        <v>202</v>
      </c>
      <c r="AU1436" s="228" t="s">
        <v>81</v>
      </c>
      <c r="AV1436" s="14" t="s">
        <v>81</v>
      </c>
      <c r="AW1436" s="14" t="s">
        <v>33</v>
      </c>
      <c r="AX1436" s="14" t="s">
        <v>72</v>
      </c>
      <c r="AY1436" s="228" t="s">
        <v>193</v>
      </c>
    </row>
    <row r="1437" spans="1:65" s="14" customFormat="1">
      <c r="B1437" s="218"/>
      <c r="C1437" s="219"/>
      <c r="D1437" s="209" t="s">
        <v>202</v>
      </c>
      <c r="E1437" s="220" t="s">
        <v>19</v>
      </c>
      <c r="F1437" s="221" t="s">
        <v>3750</v>
      </c>
      <c r="G1437" s="219"/>
      <c r="H1437" s="222">
        <v>14.2</v>
      </c>
      <c r="I1437" s="223"/>
      <c r="J1437" s="219"/>
      <c r="K1437" s="219"/>
      <c r="L1437" s="224"/>
      <c r="M1437" s="225"/>
      <c r="N1437" s="226"/>
      <c r="O1437" s="226"/>
      <c r="P1437" s="226"/>
      <c r="Q1437" s="226"/>
      <c r="R1437" s="226"/>
      <c r="S1437" s="226"/>
      <c r="T1437" s="227"/>
      <c r="AT1437" s="228" t="s">
        <v>202</v>
      </c>
      <c r="AU1437" s="228" t="s">
        <v>81</v>
      </c>
      <c r="AV1437" s="14" t="s">
        <v>81</v>
      </c>
      <c r="AW1437" s="14" t="s">
        <v>33</v>
      </c>
      <c r="AX1437" s="14" t="s">
        <v>72</v>
      </c>
      <c r="AY1437" s="228" t="s">
        <v>193</v>
      </c>
    </row>
    <row r="1438" spans="1:65" s="15" customFormat="1">
      <c r="B1438" s="229"/>
      <c r="C1438" s="230"/>
      <c r="D1438" s="209" t="s">
        <v>202</v>
      </c>
      <c r="E1438" s="231" t="s">
        <v>19</v>
      </c>
      <c r="F1438" s="232" t="s">
        <v>208</v>
      </c>
      <c r="G1438" s="230"/>
      <c r="H1438" s="233">
        <v>117.27800000000001</v>
      </c>
      <c r="I1438" s="234"/>
      <c r="J1438" s="230"/>
      <c r="K1438" s="230"/>
      <c r="L1438" s="235"/>
      <c r="M1438" s="236"/>
      <c r="N1438" s="237"/>
      <c r="O1438" s="237"/>
      <c r="P1438" s="237"/>
      <c r="Q1438" s="237"/>
      <c r="R1438" s="237"/>
      <c r="S1438" s="237"/>
      <c r="T1438" s="238"/>
      <c r="AT1438" s="239" t="s">
        <v>202</v>
      </c>
      <c r="AU1438" s="239" t="s">
        <v>81</v>
      </c>
      <c r="AV1438" s="15" t="s">
        <v>209</v>
      </c>
      <c r="AW1438" s="15" t="s">
        <v>33</v>
      </c>
      <c r="AX1438" s="15" t="s">
        <v>72</v>
      </c>
      <c r="AY1438" s="239" t="s">
        <v>193</v>
      </c>
    </row>
    <row r="1439" spans="1:65" s="13" customFormat="1">
      <c r="B1439" s="207"/>
      <c r="C1439" s="208"/>
      <c r="D1439" s="209" t="s">
        <v>202</v>
      </c>
      <c r="E1439" s="210" t="s">
        <v>19</v>
      </c>
      <c r="F1439" s="211" t="s">
        <v>345</v>
      </c>
      <c r="G1439" s="208"/>
      <c r="H1439" s="210" t="s">
        <v>19</v>
      </c>
      <c r="I1439" s="212"/>
      <c r="J1439" s="208"/>
      <c r="K1439" s="208"/>
      <c r="L1439" s="213"/>
      <c r="M1439" s="214"/>
      <c r="N1439" s="215"/>
      <c r="O1439" s="215"/>
      <c r="P1439" s="215"/>
      <c r="Q1439" s="215"/>
      <c r="R1439" s="215"/>
      <c r="S1439" s="215"/>
      <c r="T1439" s="216"/>
      <c r="AT1439" s="217" t="s">
        <v>202</v>
      </c>
      <c r="AU1439" s="217" t="s">
        <v>81</v>
      </c>
      <c r="AV1439" s="13" t="s">
        <v>79</v>
      </c>
      <c r="AW1439" s="13" t="s">
        <v>33</v>
      </c>
      <c r="AX1439" s="13" t="s">
        <v>72</v>
      </c>
      <c r="AY1439" s="217" t="s">
        <v>193</v>
      </c>
    </row>
    <row r="1440" spans="1:65" s="14" customFormat="1">
      <c r="B1440" s="218"/>
      <c r="C1440" s="219"/>
      <c r="D1440" s="209" t="s">
        <v>202</v>
      </c>
      <c r="E1440" s="220" t="s">
        <v>19</v>
      </c>
      <c r="F1440" s="221" t="s">
        <v>3751</v>
      </c>
      <c r="G1440" s="219"/>
      <c r="H1440" s="222">
        <v>18.632999999999999</v>
      </c>
      <c r="I1440" s="223"/>
      <c r="J1440" s="219"/>
      <c r="K1440" s="219"/>
      <c r="L1440" s="224"/>
      <c r="M1440" s="225"/>
      <c r="N1440" s="226"/>
      <c r="O1440" s="226"/>
      <c r="P1440" s="226"/>
      <c r="Q1440" s="226"/>
      <c r="R1440" s="226"/>
      <c r="S1440" s="226"/>
      <c r="T1440" s="227"/>
      <c r="AT1440" s="228" t="s">
        <v>202</v>
      </c>
      <c r="AU1440" s="228" t="s">
        <v>81</v>
      </c>
      <c r="AV1440" s="14" t="s">
        <v>81</v>
      </c>
      <c r="AW1440" s="14" t="s">
        <v>33</v>
      </c>
      <c r="AX1440" s="14" t="s">
        <v>72</v>
      </c>
      <c r="AY1440" s="228" t="s">
        <v>193</v>
      </c>
    </row>
    <row r="1441" spans="1:65" s="14" customFormat="1">
      <c r="B1441" s="218"/>
      <c r="C1441" s="219"/>
      <c r="D1441" s="209" t="s">
        <v>202</v>
      </c>
      <c r="E1441" s="220" t="s">
        <v>19</v>
      </c>
      <c r="F1441" s="221" t="s">
        <v>3752</v>
      </c>
      <c r="G1441" s="219"/>
      <c r="H1441" s="222">
        <v>5.32</v>
      </c>
      <c r="I1441" s="223"/>
      <c r="J1441" s="219"/>
      <c r="K1441" s="219"/>
      <c r="L1441" s="224"/>
      <c r="M1441" s="225"/>
      <c r="N1441" s="226"/>
      <c r="O1441" s="226"/>
      <c r="P1441" s="226"/>
      <c r="Q1441" s="226"/>
      <c r="R1441" s="226"/>
      <c r="S1441" s="226"/>
      <c r="T1441" s="227"/>
      <c r="AT1441" s="228" t="s">
        <v>202</v>
      </c>
      <c r="AU1441" s="228" t="s">
        <v>81</v>
      </c>
      <c r="AV1441" s="14" t="s">
        <v>81</v>
      </c>
      <c r="AW1441" s="14" t="s">
        <v>33</v>
      </c>
      <c r="AX1441" s="14" t="s">
        <v>72</v>
      </c>
      <c r="AY1441" s="228" t="s">
        <v>193</v>
      </c>
    </row>
    <row r="1442" spans="1:65" s="15" customFormat="1">
      <c r="B1442" s="229"/>
      <c r="C1442" s="230"/>
      <c r="D1442" s="209" t="s">
        <v>202</v>
      </c>
      <c r="E1442" s="231" t="s">
        <v>19</v>
      </c>
      <c r="F1442" s="232" t="s">
        <v>208</v>
      </c>
      <c r="G1442" s="230"/>
      <c r="H1442" s="233">
        <v>23.952999999999999</v>
      </c>
      <c r="I1442" s="234"/>
      <c r="J1442" s="230"/>
      <c r="K1442" s="230"/>
      <c r="L1442" s="235"/>
      <c r="M1442" s="236"/>
      <c r="N1442" s="237"/>
      <c r="O1442" s="237"/>
      <c r="P1442" s="237"/>
      <c r="Q1442" s="237"/>
      <c r="R1442" s="237"/>
      <c r="S1442" s="237"/>
      <c r="T1442" s="238"/>
      <c r="AT1442" s="239" t="s">
        <v>202</v>
      </c>
      <c r="AU1442" s="239" t="s">
        <v>81</v>
      </c>
      <c r="AV1442" s="15" t="s">
        <v>209</v>
      </c>
      <c r="AW1442" s="15" t="s">
        <v>33</v>
      </c>
      <c r="AX1442" s="15" t="s">
        <v>72</v>
      </c>
      <c r="AY1442" s="239" t="s">
        <v>193</v>
      </c>
    </row>
    <row r="1443" spans="1:65" s="16" customFormat="1">
      <c r="B1443" s="240"/>
      <c r="C1443" s="241"/>
      <c r="D1443" s="209" t="s">
        <v>202</v>
      </c>
      <c r="E1443" s="242" t="s">
        <v>19</v>
      </c>
      <c r="F1443" s="243" t="s">
        <v>211</v>
      </c>
      <c r="G1443" s="241"/>
      <c r="H1443" s="244">
        <v>141.23099999999999</v>
      </c>
      <c r="I1443" s="245"/>
      <c r="J1443" s="241"/>
      <c r="K1443" s="241"/>
      <c r="L1443" s="246"/>
      <c r="M1443" s="247"/>
      <c r="N1443" s="248"/>
      <c r="O1443" s="248"/>
      <c r="P1443" s="248"/>
      <c r="Q1443" s="248"/>
      <c r="R1443" s="248"/>
      <c r="S1443" s="248"/>
      <c r="T1443" s="249"/>
      <c r="AT1443" s="250" t="s">
        <v>202</v>
      </c>
      <c r="AU1443" s="250" t="s">
        <v>81</v>
      </c>
      <c r="AV1443" s="16" t="s">
        <v>200</v>
      </c>
      <c r="AW1443" s="16" t="s">
        <v>33</v>
      </c>
      <c r="AX1443" s="16" t="s">
        <v>79</v>
      </c>
      <c r="AY1443" s="250" t="s">
        <v>193</v>
      </c>
    </row>
    <row r="1444" spans="1:65" s="2" customFormat="1" ht="16.5" customHeight="1">
      <c r="A1444" s="36"/>
      <c r="B1444" s="37"/>
      <c r="C1444" s="251" t="s">
        <v>2306</v>
      </c>
      <c r="D1444" s="251" t="s">
        <v>451</v>
      </c>
      <c r="E1444" s="252" t="s">
        <v>2262</v>
      </c>
      <c r="F1444" s="253" t="s">
        <v>4362</v>
      </c>
      <c r="G1444" s="254" t="s">
        <v>305</v>
      </c>
      <c r="H1444" s="255">
        <v>148.29300000000001</v>
      </c>
      <c r="I1444" s="256"/>
      <c r="J1444" s="257">
        <f>ROUND(I1444*H1444,2)</f>
        <v>0</v>
      </c>
      <c r="K1444" s="253" t="s">
        <v>199</v>
      </c>
      <c r="L1444" s="258"/>
      <c r="M1444" s="259" t="s">
        <v>19</v>
      </c>
      <c r="N1444" s="260" t="s">
        <v>43</v>
      </c>
      <c r="O1444" s="66"/>
      <c r="P1444" s="203">
        <f>O1444*H1444</f>
        <v>0</v>
      </c>
      <c r="Q1444" s="203">
        <v>1.29E-2</v>
      </c>
      <c r="R1444" s="203">
        <f>Q1444*H1444</f>
        <v>1.9129797000000002</v>
      </c>
      <c r="S1444" s="203">
        <v>0</v>
      </c>
      <c r="T1444" s="204">
        <f>S1444*H1444</f>
        <v>0</v>
      </c>
      <c r="U1444" s="36"/>
      <c r="V1444" s="36"/>
      <c r="W1444" s="36"/>
      <c r="X1444" s="36"/>
      <c r="Y1444" s="36"/>
      <c r="Z1444" s="36"/>
      <c r="AA1444" s="36"/>
      <c r="AB1444" s="36"/>
      <c r="AC1444" s="36"/>
      <c r="AD1444" s="36"/>
      <c r="AE1444" s="36"/>
      <c r="AR1444" s="205" t="s">
        <v>404</v>
      </c>
      <c r="AT1444" s="205" t="s">
        <v>451</v>
      </c>
      <c r="AU1444" s="205" t="s">
        <v>81</v>
      </c>
      <c r="AY1444" s="19" t="s">
        <v>193</v>
      </c>
      <c r="BE1444" s="206">
        <f>IF(N1444="základní",J1444,0)</f>
        <v>0</v>
      </c>
      <c r="BF1444" s="206">
        <f>IF(N1444="snížená",J1444,0)</f>
        <v>0</v>
      </c>
      <c r="BG1444" s="206">
        <f>IF(N1444="zákl. přenesená",J1444,0)</f>
        <v>0</v>
      </c>
      <c r="BH1444" s="206">
        <f>IF(N1444="sníž. přenesená",J1444,0)</f>
        <v>0</v>
      </c>
      <c r="BI1444" s="206">
        <f>IF(N1444="nulová",J1444,0)</f>
        <v>0</v>
      </c>
      <c r="BJ1444" s="19" t="s">
        <v>79</v>
      </c>
      <c r="BK1444" s="206">
        <f>ROUND(I1444*H1444,2)</f>
        <v>0</v>
      </c>
      <c r="BL1444" s="19" t="s">
        <v>302</v>
      </c>
      <c r="BM1444" s="205" t="s">
        <v>2264</v>
      </c>
    </row>
    <row r="1445" spans="1:65" s="14" customFormat="1">
      <c r="B1445" s="218"/>
      <c r="C1445" s="219"/>
      <c r="D1445" s="209" t="s">
        <v>202</v>
      </c>
      <c r="E1445" s="219"/>
      <c r="F1445" s="221" t="s">
        <v>4363</v>
      </c>
      <c r="G1445" s="219"/>
      <c r="H1445" s="222">
        <v>148.29300000000001</v>
      </c>
      <c r="I1445" s="223"/>
      <c r="J1445" s="219"/>
      <c r="K1445" s="219"/>
      <c r="L1445" s="224"/>
      <c r="M1445" s="225"/>
      <c r="N1445" s="226"/>
      <c r="O1445" s="226"/>
      <c r="P1445" s="226"/>
      <c r="Q1445" s="226"/>
      <c r="R1445" s="226"/>
      <c r="S1445" s="226"/>
      <c r="T1445" s="227"/>
      <c r="AT1445" s="228" t="s">
        <v>202</v>
      </c>
      <c r="AU1445" s="228" t="s">
        <v>81</v>
      </c>
      <c r="AV1445" s="14" t="s">
        <v>81</v>
      </c>
      <c r="AW1445" s="14" t="s">
        <v>4</v>
      </c>
      <c r="AX1445" s="14" t="s">
        <v>79</v>
      </c>
      <c r="AY1445" s="228" t="s">
        <v>193</v>
      </c>
    </row>
    <row r="1446" spans="1:65" s="2" customFormat="1" ht="16.5" customHeight="1">
      <c r="A1446" s="36"/>
      <c r="B1446" s="37"/>
      <c r="C1446" s="194" t="s">
        <v>2321</v>
      </c>
      <c r="D1446" s="194" t="s">
        <v>195</v>
      </c>
      <c r="E1446" s="195" t="s">
        <v>2267</v>
      </c>
      <c r="F1446" s="196" t="s">
        <v>2268</v>
      </c>
      <c r="G1446" s="197" t="s">
        <v>305</v>
      </c>
      <c r="H1446" s="198">
        <v>31.303000000000001</v>
      </c>
      <c r="I1446" s="199"/>
      <c r="J1446" s="200">
        <f>ROUND(I1446*H1446,2)</f>
        <v>0</v>
      </c>
      <c r="K1446" s="196" t="s">
        <v>199</v>
      </c>
      <c r="L1446" s="41"/>
      <c r="M1446" s="201" t="s">
        <v>19</v>
      </c>
      <c r="N1446" s="202" t="s">
        <v>43</v>
      </c>
      <c r="O1446" s="66"/>
      <c r="P1446" s="203">
        <f>O1446*H1446</f>
        <v>0</v>
      </c>
      <c r="Q1446" s="203">
        <v>0</v>
      </c>
      <c r="R1446" s="203">
        <f>Q1446*H1446</f>
        <v>0</v>
      </c>
      <c r="S1446" s="203">
        <v>0</v>
      </c>
      <c r="T1446" s="204">
        <f>S1446*H1446</f>
        <v>0</v>
      </c>
      <c r="U1446" s="36"/>
      <c r="V1446" s="36"/>
      <c r="W1446" s="36"/>
      <c r="X1446" s="36"/>
      <c r="Y1446" s="36"/>
      <c r="Z1446" s="36"/>
      <c r="AA1446" s="36"/>
      <c r="AB1446" s="36"/>
      <c r="AC1446" s="36"/>
      <c r="AD1446" s="36"/>
      <c r="AE1446" s="36"/>
      <c r="AR1446" s="205" t="s">
        <v>302</v>
      </c>
      <c r="AT1446" s="205" t="s">
        <v>195</v>
      </c>
      <c r="AU1446" s="205" t="s">
        <v>81</v>
      </c>
      <c r="AY1446" s="19" t="s">
        <v>193</v>
      </c>
      <c r="BE1446" s="206">
        <f>IF(N1446="základní",J1446,0)</f>
        <v>0</v>
      </c>
      <c r="BF1446" s="206">
        <f>IF(N1446="snížená",J1446,0)</f>
        <v>0</v>
      </c>
      <c r="BG1446" s="206">
        <f>IF(N1446="zákl. přenesená",J1446,0)</f>
        <v>0</v>
      </c>
      <c r="BH1446" s="206">
        <f>IF(N1446="sníž. přenesená",J1446,0)</f>
        <v>0</v>
      </c>
      <c r="BI1446" s="206">
        <f>IF(N1446="nulová",J1446,0)</f>
        <v>0</v>
      </c>
      <c r="BJ1446" s="19" t="s">
        <v>79</v>
      </c>
      <c r="BK1446" s="206">
        <f>ROUND(I1446*H1446,2)</f>
        <v>0</v>
      </c>
      <c r="BL1446" s="19" t="s">
        <v>302</v>
      </c>
      <c r="BM1446" s="205" t="s">
        <v>2269</v>
      </c>
    </row>
    <row r="1447" spans="1:65" s="13" customFormat="1">
      <c r="B1447" s="207"/>
      <c r="C1447" s="208"/>
      <c r="D1447" s="209" t="s">
        <v>202</v>
      </c>
      <c r="E1447" s="210" t="s">
        <v>19</v>
      </c>
      <c r="F1447" s="211" t="s">
        <v>339</v>
      </c>
      <c r="G1447" s="208"/>
      <c r="H1447" s="210" t="s">
        <v>19</v>
      </c>
      <c r="I1447" s="212"/>
      <c r="J1447" s="208"/>
      <c r="K1447" s="208"/>
      <c r="L1447" s="213"/>
      <c r="M1447" s="214"/>
      <c r="N1447" s="215"/>
      <c r="O1447" s="215"/>
      <c r="P1447" s="215"/>
      <c r="Q1447" s="215"/>
      <c r="R1447" s="215"/>
      <c r="S1447" s="215"/>
      <c r="T1447" s="216"/>
      <c r="AT1447" s="217" t="s">
        <v>202</v>
      </c>
      <c r="AU1447" s="217" t="s">
        <v>81</v>
      </c>
      <c r="AV1447" s="13" t="s">
        <v>79</v>
      </c>
      <c r="AW1447" s="13" t="s">
        <v>33</v>
      </c>
      <c r="AX1447" s="13" t="s">
        <v>72</v>
      </c>
      <c r="AY1447" s="217" t="s">
        <v>193</v>
      </c>
    </row>
    <row r="1448" spans="1:65" s="14" customFormat="1">
      <c r="B1448" s="218"/>
      <c r="C1448" s="219"/>
      <c r="D1448" s="209" t="s">
        <v>202</v>
      </c>
      <c r="E1448" s="220" t="s">
        <v>19</v>
      </c>
      <c r="F1448" s="221" t="s">
        <v>3741</v>
      </c>
      <c r="G1448" s="219"/>
      <c r="H1448" s="222">
        <v>7.04</v>
      </c>
      <c r="I1448" s="223"/>
      <c r="J1448" s="219"/>
      <c r="K1448" s="219"/>
      <c r="L1448" s="224"/>
      <c r="M1448" s="225"/>
      <c r="N1448" s="226"/>
      <c r="O1448" s="226"/>
      <c r="P1448" s="226"/>
      <c r="Q1448" s="226"/>
      <c r="R1448" s="226"/>
      <c r="S1448" s="226"/>
      <c r="T1448" s="227"/>
      <c r="AT1448" s="228" t="s">
        <v>202</v>
      </c>
      <c r="AU1448" s="228" t="s">
        <v>81</v>
      </c>
      <c r="AV1448" s="14" t="s">
        <v>81</v>
      </c>
      <c r="AW1448" s="14" t="s">
        <v>33</v>
      </c>
      <c r="AX1448" s="14" t="s">
        <v>72</v>
      </c>
      <c r="AY1448" s="228" t="s">
        <v>193</v>
      </c>
    </row>
    <row r="1449" spans="1:65" s="14" customFormat="1">
      <c r="B1449" s="218"/>
      <c r="C1449" s="219"/>
      <c r="D1449" s="209" t="s">
        <v>202</v>
      </c>
      <c r="E1449" s="220" t="s">
        <v>19</v>
      </c>
      <c r="F1449" s="221" t="s">
        <v>3744</v>
      </c>
      <c r="G1449" s="219"/>
      <c r="H1449" s="222">
        <v>9.3000000000000007</v>
      </c>
      <c r="I1449" s="223"/>
      <c r="J1449" s="219"/>
      <c r="K1449" s="219"/>
      <c r="L1449" s="224"/>
      <c r="M1449" s="225"/>
      <c r="N1449" s="226"/>
      <c r="O1449" s="226"/>
      <c r="P1449" s="226"/>
      <c r="Q1449" s="226"/>
      <c r="R1449" s="226"/>
      <c r="S1449" s="226"/>
      <c r="T1449" s="227"/>
      <c r="AT1449" s="228" t="s">
        <v>202</v>
      </c>
      <c r="AU1449" s="228" t="s">
        <v>81</v>
      </c>
      <c r="AV1449" s="14" t="s">
        <v>81</v>
      </c>
      <c r="AW1449" s="14" t="s">
        <v>33</v>
      </c>
      <c r="AX1449" s="14" t="s">
        <v>72</v>
      </c>
      <c r="AY1449" s="228" t="s">
        <v>193</v>
      </c>
    </row>
    <row r="1450" spans="1:65" s="14" customFormat="1">
      <c r="B1450" s="218"/>
      <c r="C1450" s="219"/>
      <c r="D1450" s="209" t="s">
        <v>202</v>
      </c>
      <c r="E1450" s="220" t="s">
        <v>19</v>
      </c>
      <c r="F1450" s="221" t="s">
        <v>3746</v>
      </c>
      <c r="G1450" s="219"/>
      <c r="H1450" s="222">
        <v>9.6430000000000007</v>
      </c>
      <c r="I1450" s="223"/>
      <c r="J1450" s="219"/>
      <c r="K1450" s="219"/>
      <c r="L1450" s="224"/>
      <c r="M1450" s="225"/>
      <c r="N1450" s="226"/>
      <c r="O1450" s="226"/>
      <c r="P1450" s="226"/>
      <c r="Q1450" s="226"/>
      <c r="R1450" s="226"/>
      <c r="S1450" s="226"/>
      <c r="T1450" s="227"/>
      <c r="AT1450" s="228" t="s">
        <v>202</v>
      </c>
      <c r="AU1450" s="228" t="s">
        <v>81</v>
      </c>
      <c r="AV1450" s="14" t="s">
        <v>81</v>
      </c>
      <c r="AW1450" s="14" t="s">
        <v>33</v>
      </c>
      <c r="AX1450" s="14" t="s">
        <v>72</v>
      </c>
      <c r="AY1450" s="228" t="s">
        <v>193</v>
      </c>
    </row>
    <row r="1451" spans="1:65" s="15" customFormat="1">
      <c r="B1451" s="229"/>
      <c r="C1451" s="230"/>
      <c r="D1451" s="209" t="s">
        <v>202</v>
      </c>
      <c r="E1451" s="231" t="s">
        <v>19</v>
      </c>
      <c r="F1451" s="232" t="s">
        <v>208</v>
      </c>
      <c r="G1451" s="230"/>
      <c r="H1451" s="233">
        <v>25.983000000000001</v>
      </c>
      <c r="I1451" s="234"/>
      <c r="J1451" s="230"/>
      <c r="K1451" s="230"/>
      <c r="L1451" s="235"/>
      <c r="M1451" s="236"/>
      <c r="N1451" s="237"/>
      <c r="O1451" s="237"/>
      <c r="P1451" s="237"/>
      <c r="Q1451" s="237"/>
      <c r="R1451" s="237"/>
      <c r="S1451" s="237"/>
      <c r="T1451" s="238"/>
      <c r="AT1451" s="239" t="s">
        <v>202</v>
      </c>
      <c r="AU1451" s="239" t="s">
        <v>81</v>
      </c>
      <c r="AV1451" s="15" t="s">
        <v>209</v>
      </c>
      <c r="AW1451" s="15" t="s">
        <v>33</v>
      </c>
      <c r="AX1451" s="15" t="s">
        <v>72</v>
      </c>
      <c r="AY1451" s="239" t="s">
        <v>193</v>
      </c>
    </row>
    <row r="1452" spans="1:65" s="13" customFormat="1">
      <c r="B1452" s="207"/>
      <c r="C1452" s="208"/>
      <c r="D1452" s="209" t="s">
        <v>202</v>
      </c>
      <c r="E1452" s="210" t="s">
        <v>19</v>
      </c>
      <c r="F1452" s="211" t="s">
        <v>345</v>
      </c>
      <c r="G1452" s="208"/>
      <c r="H1452" s="210" t="s">
        <v>19</v>
      </c>
      <c r="I1452" s="212"/>
      <c r="J1452" s="208"/>
      <c r="K1452" s="208"/>
      <c r="L1452" s="213"/>
      <c r="M1452" s="214"/>
      <c r="N1452" s="215"/>
      <c r="O1452" s="215"/>
      <c r="P1452" s="215"/>
      <c r="Q1452" s="215"/>
      <c r="R1452" s="215"/>
      <c r="S1452" s="215"/>
      <c r="T1452" s="216"/>
      <c r="AT1452" s="217" t="s">
        <v>202</v>
      </c>
      <c r="AU1452" s="217" t="s">
        <v>81</v>
      </c>
      <c r="AV1452" s="13" t="s">
        <v>79</v>
      </c>
      <c r="AW1452" s="13" t="s">
        <v>33</v>
      </c>
      <c r="AX1452" s="13" t="s">
        <v>72</v>
      </c>
      <c r="AY1452" s="217" t="s">
        <v>193</v>
      </c>
    </row>
    <row r="1453" spans="1:65" s="14" customFormat="1">
      <c r="B1453" s="218"/>
      <c r="C1453" s="219"/>
      <c r="D1453" s="209" t="s">
        <v>202</v>
      </c>
      <c r="E1453" s="220" t="s">
        <v>19</v>
      </c>
      <c r="F1453" s="221" t="s">
        <v>3752</v>
      </c>
      <c r="G1453" s="219"/>
      <c r="H1453" s="222">
        <v>5.32</v>
      </c>
      <c r="I1453" s="223"/>
      <c r="J1453" s="219"/>
      <c r="K1453" s="219"/>
      <c r="L1453" s="224"/>
      <c r="M1453" s="225"/>
      <c r="N1453" s="226"/>
      <c r="O1453" s="226"/>
      <c r="P1453" s="226"/>
      <c r="Q1453" s="226"/>
      <c r="R1453" s="226"/>
      <c r="S1453" s="226"/>
      <c r="T1453" s="227"/>
      <c r="AT1453" s="228" t="s">
        <v>202</v>
      </c>
      <c r="AU1453" s="228" t="s">
        <v>81</v>
      </c>
      <c r="AV1453" s="14" t="s">
        <v>81</v>
      </c>
      <c r="AW1453" s="14" t="s">
        <v>33</v>
      </c>
      <c r="AX1453" s="14" t="s">
        <v>72</v>
      </c>
      <c r="AY1453" s="228" t="s">
        <v>193</v>
      </c>
    </row>
    <row r="1454" spans="1:65" s="15" customFormat="1">
      <c r="B1454" s="229"/>
      <c r="C1454" s="230"/>
      <c r="D1454" s="209" t="s">
        <v>202</v>
      </c>
      <c r="E1454" s="231" t="s">
        <v>19</v>
      </c>
      <c r="F1454" s="232" t="s">
        <v>208</v>
      </c>
      <c r="G1454" s="230"/>
      <c r="H1454" s="233">
        <v>5.32</v>
      </c>
      <c r="I1454" s="234"/>
      <c r="J1454" s="230"/>
      <c r="K1454" s="230"/>
      <c r="L1454" s="235"/>
      <c r="M1454" s="236"/>
      <c r="N1454" s="237"/>
      <c r="O1454" s="237"/>
      <c r="P1454" s="237"/>
      <c r="Q1454" s="237"/>
      <c r="R1454" s="237"/>
      <c r="S1454" s="237"/>
      <c r="T1454" s="238"/>
      <c r="AT1454" s="239" t="s">
        <v>202</v>
      </c>
      <c r="AU1454" s="239" t="s">
        <v>81</v>
      </c>
      <c r="AV1454" s="15" t="s">
        <v>209</v>
      </c>
      <c r="AW1454" s="15" t="s">
        <v>33</v>
      </c>
      <c r="AX1454" s="15" t="s">
        <v>72</v>
      </c>
      <c r="AY1454" s="239" t="s">
        <v>193</v>
      </c>
    </row>
    <row r="1455" spans="1:65" s="16" customFormat="1">
      <c r="B1455" s="240"/>
      <c r="C1455" s="241"/>
      <c r="D1455" s="209" t="s">
        <v>202</v>
      </c>
      <c r="E1455" s="242" t="s">
        <v>19</v>
      </c>
      <c r="F1455" s="243" t="s">
        <v>211</v>
      </c>
      <c r="G1455" s="241"/>
      <c r="H1455" s="244">
        <v>31.303000000000001</v>
      </c>
      <c r="I1455" s="245"/>
      <c r="J1455" s="241"/>
      <c r="K1455" s="241"/>
      <c r="L1455" s="246"/>
      <c r="M1455" s="247"/>
      <c r="N1455" s="248"/>
      <c r="O1455" s="248"/>
      <c r="P1455" s="248"/>
      <c r="Q1455" s="248"/>
      <c r="R1455" s="248"/>
      <c r="S1455" s="248"/>
      <c r="T1455" s="249"/>
      <c r="AT1455" s="250" t="s">
        <v>202</v>
      </c>
      <c r="AU1455" s="250" t="s">
        <v>81</v>
      </c>
      <c r="AV1455" s="16" t="s">
        <v>200</v>
      </c>
      <c r="AW1455" s="16" t="s">
        <v>33</v>
      </c>
      <c r="AX1455" s="16" t="s">
        <v>79</v>
      </c>
      <c r="AY1455" s="250" t="s">
        <v>193</v>
      </c>
    </row>
    <row r="1456" spans="1:65" s="2" customFormat="1" ht="16.5" customHeight="1">
      <c r="A1456" s="36"/>
      <c r="B1456" s="37"/>
      <c r="C1456" s="194" t="s">
        <v>2326</v>
      </c>
      <c r="D1456" s="194" t="s">
        <v>195</v>
      </c>
      <c r="E1456" s="195" t="s">
        <v>2271</v>
      </c>
      <c r="F1456" s="196" t="s">
        <v>2272</v>
      </c>
      <c r="G1456" s="197" t="s">
        <v>305</v>
      </c>
      <c r="H1456" s="198">
        <v>141.23099999999999</v>
      </c>
      <c r="I1456" s="199"/>
      <c r="J1456" s="200">
        <f>ROUND(I1456*H1456,2)</f>
        <v>0</v>
      </c>
      <c r="K1456" s="196" t="s">
        <v>199</v>
      </c>
      <c r="L1456" s="41"/>
      <c r="M1456" s="201" t="s">
        <v>19</v>
      </c>
      <c r="N1456" s="202" t="s">
        <v>43</v>
      </c>
      <c r="O1456" s="66"/>
      <c r="P1456" s="203">
        <f>O1456*H1456</f>
        <v>0</v>
      </c>
      <c r="Q1456" s="203">
        <v>2.9999999999999997E-4</v>
      </c>
      <c r="R1456" s="203">
        <f>Q1456*H1456</f>
        <v>4.2369299999999992E-2</v>
      </c>
      <c r="S1456" s="203">
        <v>0</v>
      </c>
      <c r="T1456" s="204">
        <f>S1456*H1456</f>
        <v>0</v>
      </c>
      <c r="U1456" s="36"/>
      <c r="V1456" s="36"/>
      <c r="W1456" s="36"/>
      <c r="X1456" s="36"/>
      <c r="Y1456" s="36"/>
      <c r="Z1456" s="36"/>
      <c r="AA1456" s="36"/>
      <c r="AB1456" s="36"/>
      <c r="AC1456" s="36"/>
      <c r="AD1456" s="36"/>
      <c r="AE1456" s="36"/>
      <c r="AR1456" s="205" t="s">
        <v>302</v>
      </c>
      <c r="AT1456" s="205" t="s">
        <v>195</v>
      </c>
      <c r="AU1456" s="205" t="s">
        <v>81</v>
      </c>
      <c r="AY1456" s="19" t="s">
        <v>193</v>
      </c>
      <c r="BE1456" s="206">
        <f>IF(N1456="základní",J1456,0)</f>
        <v>0</v>
      </c>
      <c r="BF1456" s="206">
        <f>IF(N1456="snížená",J1456,0)</f>
        <v>0</v>
      </c>
      <c r="BG1456" s="206">
        <f>IF(N1456="zákl. přenesená",J1456,0)</f>
        <v>0</v>
      </c>
      <c r="BH1456" s="206">
        <f>IF(N1456="sníž. přenesená",J1456,0)</f>
        <v>0</v>
      </c>
      <c r="BI1456" s="206">
        <f>IF(N1456="nulová",J1456,0)</f>
        <v>0</v>
      </c>
      <c r="BJ1456" s="19" t="s">
        <v>79</v>
      </c>
      <c r="BK1456" s="206">
        <f>ROUND(I1456*H1456,2)</f>
        <v>0</v>
      </c>
      <c r="BL1456" s="19" t="s">
        <v>302</v>
      </c>
      <c r="BM1456" s="205" t="s">
        <v>2273</v>
      </c>
    </row>
    <row r="1457" spans="1:65" s="2" customFormat="1" ht="21.75" customHeight="1">
      <c r="A1457" s="36"/>
      <c r="B1457" s="37"/>
      <c r="C1457" s="194" t="s">
        <v>2330</v>
      </c>
      <c r="D1457" s="194" t="s">
        <v>195</v>
      </c>
      <c r="E1457" s="195" t="s">
        <v>2275</v>
      </c>
      <c r="F1457" s="196" t="s">
        <v>2276</v>
      </c>
      <c r="G1457" s="197" t="s">
        <v>391</v>
      </c>
      <c r="H1457" s="198">
        <v>3.5</v>
      </c>
      <c r="I1457" s="199"/>
      <c r="J1457" s="200">
        <f>ROUND(I1457*H1457,2)</f>
        <v>0</v>
      </c>
      <c r="K1457" s="196" t="s">
        <v>199</v>
      </c>
      <c r="L1457" s="41"/>
      <c r="M1457" s="201" t="s">
        <v>19</v>
      </c>
      <c r="N1457" s="202" t="s">
        <v>43</v>
      </c>
      <c r="O1457" s="66"/>
      <c r="P1457" s="203">
        <f>O1457*H1457</f>
        <v>0</v>
      </c>
      <c r="Q1457" s="203">
        <v>9.7999999999999997E-4</v>
      </c>
      <c r="R1457" s="203">
        <f>Q1457*H1457</f>
        <v>3.4299999999999999E-3</v>
      </c>
      <c r="S1457" s="203">
        <v>0</v>
      </c>
      <c r="T1457" s="204">
        <f>S1457*H1457</f>
        <v>0</v>
      </c>
      <c r="U1457" s="36"/>
      <c r="V1457" s="36"/>
      <c r="W1457" s="36"/>
      <c r="X1457" s="36"/>
      <c r="Y1457" s="36"/>
      <c r="Z1457" s="36"/>
      <c r="AA1457" s="36"/>
      <c r="AB1457" s="36"/>
      <c r="AC1457" s="36"/>
      <c r="AD1457" s="36"/>
      <c r="AE1457" s="36"/>
      <c r="AR1457" s="205" t="s">
        <v>302</v>
      </c>
      <c r="AT1457" s="205" t="s">
        <v>195</v>
      </c>
      <c r="AU1457" s="205" t="s">
        <v>81</v>
      </c>
      <c r="AY1457" s="19" t="s">
        <v>193</v>
      </c>
      <c r="BE1457" s="206">
        <f>IF(N1457="základní",J1457,0)</f>
        <v>0</v>
      </c>
      <c r="BF1457" s="206">
        <f>IF(N1457="snížená",J1457,0)</f>
        <v>0</v>
      </c>
      <c r="BG1457" s="206">
        <f>IF(N1457="zákl. přenesená",J1457,0)</f>
        <v>0</v>
      </c>
      <c r="BH1457" s="206">
        <f>IF(N1457="sníž. přenesená",J1457,0)</f>
        <v>0</v>
      </c>
      <c r="BI1457" s="206">
        <f>IF(N1457="nulová",J1457,0)</f>
        <v>0</v>
      </c>
      <c r="BJ1457" s="19" t="s">
        <v>79</v>
      </c>
      <c r="BK1457" s="206">
        <f>ROUND(I1457*H1457,2)</f>
        <v>0</v>
      </c>
      <c r="BL1457" s="19" t="s">
        <v>302</v>
      </c>
      <c r="BM1457" s="205" t="s">
        <v>4364</v>
      </c>
    </row>
    <row r="1458" spans="1:65" s="14" customFormat="1">
      <c r="B1458" s="218"/>
      <c r="C1458" s="219"/>
      <c r="D1458" s="209" t="s">
        <v>202</v>
      </c>
      <c r="E1458" s="220" t="s">
        <v>19</v>
      </c>
      <c r="F1458" s="221" t="s">
        <v>4365</v>
      </c>
      <c r="G1458" s="219"/>
      <c r="H1458" s="222">
        <v>3.5</v>
      </c>
      <c r="I1458" s="223"/>
      <c r="J1458" s="219"/>
      <c r="K1458" s="219"/>
      <c r="L1458" s="224"/>
      <c r="M1458" s="225"/>
      <c r="N1458" s="226"/>
      <c r="O1458" s="226"/>
      <c r="P1458" s="226"/>
      <c r="Q1458" s="226"/>
      <c r="R1458" s="226"/>
      <c r="S1458" s="226"/>
      <c r="T1458" s="227"/>
      <c r="AT1458" s="228" t="s">
        <v>202</v>
      </c>
      <c r="AU1458" s="228" t="s">
        <v>81</v>
      </c>
      <c r="AV1458" s="14" t="s">
        <v>81</v>
      </c>
      <c r="AW1458" s="14" t="s">
        <v>33</v>
      </c>
      <c r="AX1458" s="14" t="s">
        <v>72</v>
      </c>
      <c r="AY1458" s="228" t="s">
        <v>193</v>
      </c>
    </row>
    <row r="1459" spans="1:65" s="15" customFormat="1">
      <c r="B1459" s="229"/>
      <c r="C1459" s="230"/>
      <c r="D1459" s="209" t="s">
        <v>202</v>
      </c>
      <c r="E1459" s="231" t="s">
        <v>19</v>
      </c>
      <c r="F1459" s="232" t="s">
        <v>208</v>
      </c>
      <c r="G1459" s="230"/>
      <c r="H1459" s="233">
        <v>3.5</v>
      </c>
      <c r="I1459" s="234"/>
      <c r="J1459" s="230"/>
      <c r="K1459" s="230"/>
      <c r="L1459" s="235"/>
      <c r="M1459" s="236"/>
      <c r="N1459" s="237"/>
      <c r="O1459" s="237"/>
      <c r="P1459" s="237"/>
      <c r="Q1459" s="237"/>
      <c r="R1459" s="237"/>
      <c r="S1459" s="237"/>
      <c r="T1459" s="238"/>
      <c r="AT1459" s="239" t="s">
        <v>202</v>
      </c>
      <c r="AU1459" s="239" t="s">
        <v>81</v>
      </c>
      <c r="AV1459" s="15" t="s">
        <v>209</v>
      </c>
      <c r="AW1459" s="15" t="s">
        <v>33</v>
      </c>
      <c r="AX1459" s="15" t="s">
        <v>79</v>
      </c>
      <c r="AY1459" s="239" t="s">
        <v>193</v>
      </c>
    </row>
    <row r="1460" spans="1:65" s="2" customFormat="1" ht="16.5" customHeight="1">
      <c r="A1460" s="36"/>
      <c r="B1460" s="37"/>
      <c r="C1460" s="251" t="s">
        <v>2334</v>
      </c>
      <c r="D1460" s="251" t="s">
        <v>451</v>
      </c>
      <c r="E1460" s="252" t="s">
        <v>2262</v>
      </c>
      <c r="F1460" s="253" t="s">
        <v>4362</v>
      </c>
      <c r="G1460" s="254" t="s">
        <v>305</v>
      </c>
      <c r="H1460" s="255">
        <v>0.77</v>
      </c>
      <c r="I1460" s="256"/>
      <c r="J1460" s="257">
        <f>ROUND(I1460*H1460,2)</f>
        <v>0</v>
      </c>
      <c r="K1460" s="253" t="s">
        <v>199</v>
      </c>
      <c r="L1460" s="258"/>
      <c r="M1460" s="259" t="s">
        <v>19</v>
      </c>
      <c r="N1460" s="260" t="s">
        <v>43</v>
      </c>
      <c r="O1460" s="66"/>
      <c r="P1460" s="203">
        <f>O1460*H1460</f>
        <v>0</v>
      </c>
      <c r="Q1460" s="203">
        <v>1.29E-2</v>
      </c>
      <c r="R1460" s="203">
        <f>Q1460*H1460</f>
        <v>9.9330000000000009E-3</v>
      </c>
      <c r="S1460" s="203">
        <v>0</v>
      </c>
      <c r="T1460" s="204">
        <f>S1460*H1460</f>
        <v>0</v>
      </c>
      <c r="U1460" s="36"/>
      <c r="V1460" s="36"/>
      <c r="W1460" s="36"/>
      <c r="X1460" s="36"/>
      <c r="Y1460" s="36"/>
      <c r="Z1460" s="36"/>
      <c r="AA1460" s="36"/>
      <c r="AB1460" s="36"/>
      <c r="AC1460" s="36"/>
      <c r="AD1460" s="36"/>
      <c r="AE1460" s="36"/>
      <c r="AR1460" s="205" t="s">
        <v>404</v>
      </c>
      <c r="AT1460" s="205" t="s">
        <v>451</v>
      </c>
      <c r="AU1460" s="205" t="s">
        <v>81</v>
      </c>
      <c r="AY1460" s="19" t="s">
        <v>193</v>
      </c>
      <c r="BE1460" s="206">
        <f>IF(N1460="základní",J1460,0)</f>
        <v>0</v>
      </c>
      <c r="BF1460" s="206">
        <f>IF(N1460="snížená",J1460,0)</f>
        <v>0</v>
      </c>
      <c r="BG1460" s="206">
        <f>IF(N1460="zákl. přenesená",J1460,0)</f>
        <v>0</v>
      </c>
      <c r="BH1460" s="206">
        <f>IF(N1460="sníž. přenesená",J1460,0)</f>
        <v>0</v>
      </c>
      <c r="BI1460" s="206">
        <f>IF(N1460="nulová",J1460,0)</f>
        <v>0</v>
      </c>
      <c r="BJ1460" s="19" t="s">
        <v>79</v>
      </c>
      <c r="BK1460" s="206">
        <f>ROUND(I1460*H1460,2)</f>
        <v>0</v>
      </c>
      <c r="BL1460" s="19" t="s">
        <v>302</v>
      </c>
      <c r="BM1460" s="205" t="s">
        <v>4366</v>
      </c>
    </row>
    <row r="1461" spans="1:65" s="14" customFormat="1">
      <c r="B1461" s="218"/>
      <c r="C1461" s="219"/>
      <c r="D1461" s="209" t="s">
        <v>202</v>
      </c>
      <c r="E1461" s="219"/>
      <c r="F1461" s="221" t="s">
        <v>4367</v>
      </c>
      <c r="G1461" s="219"/>
      <c r="H1461" s="222">
        <v>0.77</v>
      </c>
      <c r="I1461" s="223"/>
      <c r="J1461" s="219"/>
      <c r="K1461" s="219"/>
      <c r="L1461" s="224"/>
      <c r="M1461" s="225"/>
      <c r="N1461" s="226"/>
      <c r="O1461" s="226"/>
      <c r="P1461" s="226"/>
      <c r="Q1461" s="226"/>
      <c r="R1461" s="226"/>
      <c r="S1461" s="226"/>
      <c r="T1461" s="227"/>
      <c r="AT1461" s="228" t="s">
        <v>202</v>
      </c>
      <c r="AU1461" s="228" t="s">
        <v>81</v>
      </c>
      <c r="AV1461" s="14" t="s">
        <v>81</v>
      </c>
      <c r="AW1461" s="14" t="s">
        <v>4</v>
      </c>
      <c r="AX1461" s="14" t="s">
        <v>79</v>
      </c>
      <c r="AY1461" s="228" t="s">
        <v>193</v>
      </c>
    </row>
    <row r="1462" spans="1:65" s="2" customFormat="1" ht="16.5" customHeight="1">
      <c r="A1462" s="36"/>
      <c r="B1462" s="37"/>
      <c r="C1462" s="194" t="s">
        <v>2338</v>
      </c>
      <c r="D1462" s="194" t="s">
        <v>195</v>
      </c>
      <c r="E1462" s="195" t="s">
        <v>2283</v>
      </c>
      <c r="F1462" s="196" t="s">
        <v>2284</v>
      </c>
      <c r="G1462" s="197" t="s">
        <v>391</v>
      </c>
      <c r="H1462" s="198">
        <v>41.15</v>
      </c>
      <c r="I1462" s="199"/>
      <c r="J1462" s="200">
        <f>ROUND(I1462*H1462,2)</f>
        <v>0</v>
      </c>
      <c r="K1462" s="196" t="s">
        <v>199</v>
      </c>
      <c r="L1462" s="41"/>
      <c r="M1462" s="201" t="s">
        <v>19</v>
      </c>
      <c r="N1462" s="202" t="s">
        <v>43</v>
      </c>
      <c r="O1462" s="66"/>
      <c r="P1462" s="203">
        <f>O1462*H1462</f>
        <v>0</v>
      </c>
      <c r="Q1462" s="203">
        <v>2.0000000000000001E-4</v>
      </c>
      <c r="R1462" s="203">
        <f>Q1462*H1462</f>
        <v>8.2299999999999995E-3</v>
      </c>
      <c r="S1462" s="203">
        <v>0</v>
      </c>
      <c r="T1462" s="204">
        <f>S1462*H1462</f>
        <v>0</v>
      </c>
      <c r="U1462" s="36"/>
      <c r="V1462" s="36"/>
      <c r="W1462" s="36"/>
      <c r="X1462" s="36"/>
      <c r="Y1462" s="36"/>
      <c r="Z1462" s="36"/>
      <c r="AA1462" s="36"/>
      <c r="AB1462" s="36"/>
      <c r="AC1462" s="36"/>
      <c r="AD1462" s="36"/>
      <c r="AE1462" s="36"/>
      <c r="AR1462" s="205" t="s">
        <v>302</v>
      </c>
      <c r="AT1462" s="205" t="s">
        <v>195</v>
      </c>
      <c r="AU1462" s="205" t="s">
        <v>81</v>
      </c>
      <c r="AY1462" s="19" t="s">
        <v>193</v>
      </c>
      <c r="BE1462" s="206">
        <f>IF(N1462="základní",J1462,0)</f>
        <v>0</v>
      </c>
      <c r="BF1462" s="206">
        <f>IF(N1462="snížená",J1462,0)</f>
        <v>0</v>
      </c>
      <c r="BG1462" s="206">
        <f>IF(N1462="zákl. přenesená",J1462,0)</f>
        <v>0</v>
      </c>
      <c r="BH1462" s="206">
        <f>IF(N1462="sníž. přenesená",J1462,0)</f>
        <v>0</v>
      </c>
      <c r="BI1462" s="206">
        <f>IF(N1462="nulová",J1462,0)</f>
        <v>0</v>
      </c>
      <c r="BJ1462" s="19" t="s">
        <v>79</v>
      </c>
      <c r="BK1462" s="206">
        <f>ROUND(I1462*H1462,2)</f>
        <v>0</v>
      </c>
      <c r="BL1462" s="19" t="s">
        <v>302</v>
      </c>
      <c r="BM1462" s="205" t="s">
        <v>4368</v>
      </c>
    </row>
    <row r="1463" spans="1:65" s="13" customFormat="1">
      <c r="B1463" s="207"/>
      <c r="C1463" s="208"/>
      <c r="D1463" s="209" t="s">
        <v>202</v>
      </c>
      <c r="E1463" s="210" t="s">
        <v>19</v>
      </c>
      <c r="F1463" s="211" t="s">
        <v>2286</v>
      </c>
      <c r="G1463" s="208"/>
      <c r="H1463" s="210" t="s">
        <v>19</v>
      </c>
      <c r="I1463" s="212"/>
      <c r="J1463" s="208"/>
      <c r="K1463" s="208"/>
      <c r="L1463" s="213"/>
      <c r="M1463" s="214"/>
      <c r="N1463" s="215"/>
      <c r="O1463" s="215"/>
      <c r="P1463" s="215"/>
      <c r="Q1463" s="215"/>
      <c r="R1463" s="215"/>
      <c r="S1463" s="215"/>
      <c r="T1463" s="216"/>
      <c r="AT1463" s="217" t="s">
        <v>202</v>
      </c>
      <c r="AU1463" s="217" t="s">
        <v>81</v>
      </c>
      <c r="AV1463" s="13" t="s">
        <v>79</v>
      </c>
      <c r="AW1463" s="13" t="s">
        <v>33</v>
      </c>
      <c r="AX1463" s="13" t="s">
        <v>72</v>
      </c>
      <c r="AY1463" s="217" t="s">
        <v>193</v>
      </c>
    </row>
    <row r="1464" spans="1:65" s="14" customFormat="1">
      <c r="B1464" s="218"/>
      <c r="C1464" s="219"/>
      <c r="D1464" s="209" t="s">
        <v>202</v>
      </c>
      <c r="E1464" s="220" t="s">
        <v>19</v>
      </c>
      <c r="F1464" s="221" t="s">
        <v>4369</v>
      </c>
      <c r="G1464" s="219"/>
      <c r="H1464" s="222">
        <v>9</v>
      </c>
      <c r="I1464" s="223"/>
      <c r="J1464" s="219"/>
      <c r="K1464" s="219"/>
      <c r="L1464" s="224"/>
      <c r="M1464" s="225"/>
      <c r="N1464" s="226"/>
      <c r="O1464" s="226"/>
      <c r="P1464" s="226"/>
      <c r="Q1464" s="226"/>
      <c r="R1464" s="226"/>
      <c r="S1464" s="226"/>
      <c r="T1464" s="227"/>
      <c r="AT1464" s="228" t="s">
        <v>202</v>
      </c>
      <c r="AU1464" s="228" t="s">
        <v>81</v>
      </c>
      <c r="AV1464" s="14" t="s">
        <v>81</v>
      </c>
      <c r="AW1464" s="14" t="s">
        <v>33</v>
      </c>
      <c r="AX1464" s="14" t="s">
        <v>72</v>
      </c>
      <c r="AY1464" s="228" t="s">
        <v>193</v>
      </c>
    </row>
    <row r="1465" spans="1:65" s="14" customFormat="1">
      <c r="B1465" s="218"/>
      <c r="C1465" s="219"/>
      <c r="D1465" s="209" t="s">
        <v>202</v>
      </c>
      <c r="E1465" s="220" t="s">
        <v>19</v>
      </c>
      <c r="F1465" s="221" t="s">
        <v>4370</v>
      </c>
      <c r="G1465" s="219"/>
      <c r="H1465" s="222">
        <v>15.05</v>
      </c>
      <c r="I1465" s="223"/>
      <c r="J1465" s="219"/>
      <c r="K1465" s="219"/>
      <c r="L1465" s="224"/>
      <c r="M1465" s="225"/>
      <c r="N1465" s="226"/>
      <c r="O1465" s="226"/>
      <c r="P1465" s="226"/>
      <c r="Q1465" s="226"/>
      <c r="R1465" s="226"/>
      <c r="S1465" s="226"/>
      <c r="T1465" s="227"/>
      <c r="AT1465" s="228" t="s">
        <v>202</v>
      </c>
      <c r="AU1465" s="228" t="s">
        <v>81</v>
      </c>
      <c r="AV1465" s="14" t="s">
        <v>81</v>
      </c>
      <c r="AW1465" s="14" t="s">
        <v>33</v>
      </c>
      <c r="AX1465" s="14" t="s">
        <v>72</v>
      </c>
      <c r="AY1465" s="228" t="s">
        <v>193</v>
      </c>
    </row>
    <row r="1466" spans="1:65" s="14" customFormat="1">
      <c r="B1466" s="218"/>
      <c r="C1466" s="219"/>
      <c r="D1466" s="209" t="s">
        <v>202</v>
      </c>
      <c r="E1466" s="220" t="s">
        <v>19</v>
      </c>
      <c r="F1466" s="221" t="s">
        <v>4371</v>
      </c>
      <c r="G1466" s="219"/>
      <c r="H1466" s="222">
        <v>17.100000000000001</v>
      </c>
      <c r="I1466" s="223"/>
      <c r="J1466" s="219"/>
      <c r="K1466" s="219"/>
      <c r="L1466" s="224"/>
      <c r="M1466" s="225"/>
      <c r="N1466" s="226"/>
      <c r="O1466" s="226"/>
      <c r="P1466" s="226"/>
      <c r="Q1466" s="226"/>
      <c r="R1466" s="226"/>
      <c r="S1466" s="226"/>
      <c r="T1466" s="227"/>
      <c r="AT1466" s="228" t="s">
        <v>202</v>
      </c>
      <c r="AU1466" s="228" t="s">
        <v>81</v>
      </c>
      <c r="AV1466" s="14" t="s">
        <v>81</v>
      </c>
      <c r="AW1466" s="14" t="s">
        <v>33</v>
      </c>
      <c r="AX1466" s="14" t="s">
        <v>72</v>
      </c>
      <c r="AY1466" s="228" t="s">
        <v>193</v>
      </c>
    </row>
    <row r="1467" spans="1:65" s="15" customFormat="1">
      <c r="B1467" s="229"/>
      <c r="C1467" s="230"/>
      <c r="D1467" s="209" t="s">
        <v>202</v>
      </c>
      <c r="E1467" s="231" t="s">
        <v>19</v>
      </c>
      <c r="F1467" s="232" t="s">
        <v>208</v>
      </c>
      <c r="G1467" s="230"/>
      <c r="H1467" s="233">
        <v>41.15</v>
      </c>
      <c r="I1467" s="234"/>
      <c r="J1467" s="230"/>
      <c r="K1467" s="230"/>
      <c r="L1467" s="235"/>
      <c r="M1467" s="236"/>
      <c r="N1467" s="237"/>
      <c r="O1467" s="237"/>
      <c r="P1467" s="237"/>
      <c r="Q1467" s="237"/>
      <c r="R1467" s="237"/>
      <c r="S1467" s="237"/>
      <c r="T1467" s="238"/>
      <c r="AT1467" s="239" t="s">
        <v>202</v>
      </c>
      <c r="AU1467" s="239" t="s">
        <v>81</v>
      </c>
      <c r="AV1467" s="15" t="s">
        <v>209</v>
      </c>
      <c r="AW1467" s="15" t="s">
        <v>33</v>
      </c>
      <c r="AX1467" s="15" t="s">
        <v>79</v>
      </c>
      <c r="AY1467" s="239" t="s">
        <v>193</v>
      </c>
    </row>
    <row r="1468" spans="1:65" s="2" customFormat="1" ht="16.5" customHeight="1">
      <c r="A1468" s="36"/>
      <c r="B1468" s="37"/>
      <c r="C1468" s="251" t="s">
        <v>2358</v>
      </c>
      <c r="D1468" s="251" t="s">
        <v>451</v>
      </c>
      <c r="E1468" s="252" t="s">
        <v>2291</v>
      </c>
      <c r="F1468" s="253" t="s">
        <v>2292</v>
      </c>
      <c r="G1468" s="254" t="s">
        <v>391</v>
      </c>
      <c r="H1468" s="255">
        <v>45.265000000000001</v>
      </c>
      <c r="I1468" s="256"/>
      <c r="J1468" s="257">
        <f>ROUND(I1468*H1468,2)</f>
        <v>0</v>
      </c>
      <c r="K1468" s="253" t="s">
        <v>199</v>
      </c>
      <c r="L1468" s="258"/>
      <c r="M1468" s="259" t="s">
        <v>19</v>
      </c>
      <c r="N1468" s="260" t="s">
        <v>43</v>
      </c>
      <c r="O1468" s="66"/>
      <c r="P1468" s="203">
        <f>O1468*H1468</f>
        <v>0</v>
      </c>
      <c r="Q1468" s="203">
        <v>2.0000000000000002E-5</v>
      </c>
      <c r="R1468" s="203">
        <f>Q1468*H1468</f>
        <v>9.0530000000000005E-4</v>
      </c>
      <c r="S1468" s="203">
        <v>0</v>
      </c>
      <c r="T1468" s="204">
        <f>S1468*H1468</f>
        <v>0</v>
      </c>
      <c r="U1468" s="36"/>
      <c r="V1468" s="36"/>
      <c r="W1468" s="36"/>
      <c r="X1468" s="36"/>
      <c r="Y1468" s="36"/>
      <c r="Z1468" s="36"/>
      <c r="AA1468" s="36"/>
      <c r="AB1468" s="36"/>
      <c r="AC1468" s="36"/>
      <c r="AD1468" s="36"/>
      <c r="AE1468" s="36"/>
      <c r="AR1468" s="205" t="s">
        <v>404</v>
      </c>
      <c r="AT1468" s="205" t="s">
        <v>451</v>
      </c>
      <c r="AU1468" s="205" t="s">
        <v>81</v>
      </c>
      <c r="AY1468" s="19" t="s">
        <v>193</v>
      </c>
      <c r="BE1468" s="206">
        <f>IF(N1468="základní",J1468,0)</f>
        <v>0</v>
      </c>
      <c r="BF1468" s="206">
        <f>IF(N1468="snížená",J1468,0)</f>
        <v>0</v>
      </c>
      <c r="BG1468" s="206">
        <f>IF(N1468="zákl. přenesená",J1468,0)</f>
        <v>0</v>
      </c>
      <c r="BH1468" s="206">
        <f>IF(N1468="sníž. přenesená",J1468,0)</f>
        <v>0</v>
      </c>
      <c r="BI1468" s="206">
        <f>IF(N1468="nulová",J1468,0)</f>
        <v>0</v>
      </c>
      <c r="BJ1468" s="19" t="s">
        <v>79</v>
      </c>
      <c r="BK1468" s="206">
        <f>ROUND(I1468*H1468,2)</f>
        <v>0</v>
      </c>
      <c r="BL1468" s="19" t="s">
        <v>302</v>
      </c>
      <c r="BM1468" s="205" t="s">
        <v>4372</v>
      </c>
    </row>
    <row r="1469" spans="1:65" s="14" customFormat="1">
      <c r="B1469" s="218"/>
      <c r="C1469" s="219"/>
      <c r="D1469" s="209" t="s">
        <v>202</v>
      </c>
      <c r="E1469" s="219"/>
      <c r="F1469" s="221" t="s">
        <v>4373</v>
      </c>
      <c r="G1469" s="219"/>
      <c r="H1469" s="222">
        <v>45.265000000000001</v>
      </c>
      <c r="I1469" s="223"/>
      <c r="J1469" s="219"/>
      <c r="K1469" s="219"/>
      <c r="L1469" s="224"/>
      <c r="M1469" s="225"/>
      <c r="N1469" s="226"/>
      <c r="O1469" s="226"/>
      <c r="P1469" s="226"/>
      <c r="Q1469" s="226"/>
      <c r="R1469" s="226"/>
      <c r="S1469" s="226"/>
      <c r="T1469" s="227"/>
      <c r="AT1469" s="228" t="s">
        <v>202</v>
      </c>
      <c r="AU1469" s="228" t="s">
        <v>81</v>
      </c>
      <c r="AV1469" s="14" t="s">
        <v>81</v>
      </c>
      <c r="AW1469" s="14" t="s">
        <v>4</v>
      </c>
      <c r="AX1469" s="14" t="s">
        <v>79</v>
      </c>
      <c r="AY1469" s="228" t="s">
        <v>193</v>
      </c>
    </row>
    <row r="1470" spans="1:65" s="2" customFormat="1" ht="21.75" customHeight="1">
      <c r="A1470" s="36"/>
      <c r="B1470" s="37"/>
      <c r="C1470" s="194" t="s">
        <v>2362</v>
      </c>
      <c r="D1470" s="194" t="s">
        <v>195</v>
      </c>
      <c r="E1470" s="195" t="s">
        <v>2296</v>
      </c>
      <c r="F1470" s="196" t="s">
        <v>2297</v>
      </c>
      <c r="G1470" s="197" t="s">
        <v>266</v>
      </c>
      <c r="H1470" s="198">
        <v>2.8319999999999999</v>
      </c>
      <c r="I1470" s="199"/>
      <c r="J1470" s="200">
        <f>ROUND(I1470*H1470,2)</f>
        <v>0</v>
      </c>
      <c r="K1470" s="196" t="s">
        <v>199</v>
      </c>
      <c r="L1470" s="41"/>
      <c r="M1470" s="201" t="s">
        <v>19</v>
      </c>
      <c r="N1470" s="202" t="s">
        <v>43</v>
      </c>
      <c r="O1470" s="66"/>
      <c r="P1470" s="203">
        <f>O1470*H1470</f>
        <v>0</v>
      </c>
      <c r="Q1470" s="203">
        <v>0</v>
      </c>
      <c r="R1470" s="203">
        <f>Q1470*H1470</f>
        <v>0</v>
      </c>
      <c r="S1470" s="203">
        <v>0</v>
      </c>
      <c r="T1470" s="204">
        <f>S1470*H1470</f>
        <v>0</v>
      </c>
      <c r="U1470" s="36"/>
      <c r="V1470" s="36"/>
      <c r="W1470" s="36"/>
      <c r="X1470" s="36"/>
      <c r="Y1470" s="36"/>
      <c r="Z1470" s="36"/>
      <c r="AA1470" s="36"/>
      <c r="AB1470" s="36"/>
      <c r="AC1470" s="36"/>
      <c r="AD1470" s="36"/>
      <c r="AE1470" s="36"/>
      <c r="AR1470" s="205" t="s">
        <v>302</v>
      </c>
      <c r="AT1470" s="205" t="s">
        <v>195</v>
      </c>
      <c r="AU1470" s="205" t="s">
        <v>81</v>
      </c>
      <c r="AY1470" s="19" t="s">
        <v>193</v>
      </c>
      <c r="BE1470" s="206">
        <f>IF(N1470="základní",J1470,0)</f>
        <v>0</v>
      </c>
      <c r="BF1470" s="206">
        <f>IF(N1470="snížená",J1470,0)</f>
        <v>0</v>
      </c>
      <c r="BG1470" s="206">
        <f>IF(N1470="zákl. přenesená",J1470,0)</f>
        <v>0</v>
      </c>
      <c r="BH1470" s="206">
        <f>IF(N1470="sníž. přenesená",J1470,0)</f>
        <v>0</v>
      </c>
      <c r="BI1470" s="206">
        <f>IF(N1470="nulová",J1470,0)</f>
        <v>0</v>
      </c>
      <c r="BJ1470" s="19" t="s">
        <v>79</v>
      </c>
      <c r="BK1470" s="206">
        <f>ROUND(I1470*H1470,2)</f>
        <v>0</v>
      </c>
      <c r="BL1470" s="19" t="s">
        <v>302</v>
      </c>
      <c r="BM1470" s="205" t="s">
        <v>2298</v>
      </c>
    </row>
    <row r="1471" spans="1:65" s="12" customFormat="1" ht="22.9" customHeight="1">
      <c r="B1471" s="178"/>
      <c r="C1471" s="179"/>
      <c r="D1471" s="180" t="s">
        <v>71</v>
      </c>
      <c r="E1471" s="192" t="s">
        <v>2299</v>
      </c>
      <c r="F1471" s="192" t="s">
        <v>2300</v>
      </c>
      <c r="G1471" s="179"/>
      <c r="H1471" s="179"/>
      <c r="I1471" s="182"/>
      <c r="J1471" s="193">
        <f>BK1471</f>
        <v>0</v>
      </c>
      <c r="K1471" s="179"/>
      <c r="L1471" s="184"/>
      <c r="M1471" s="185"/>
      <c r="N1471" s="186"/>
      <c r="O1471" s="186"/>
      <c r="P1471" s="187">
        <f>SUM(P1472:P1520)</f>
        <v>0</v>
      </c>
      <c r="Q1471" s="186"/>
      <c r="R1471" s="187">
        <f>SUM(R1472:R1520)</f>
        <v>0.40111912000000005</v>
      </c>
      <c r="S1471" s="186"/>
      <c r="T1471" s="188">
        <f>SUM(T1472:T1520)</f>
        <v>0</v>
      </c>
      <c r="AR1471" s="189" t="s">
        <v>81</v>
      </c>
      <c r="AT1471" s="190" t="s">
        <v>71</v>
      </c>
      <c r="AU1471" s="190" t="s">
        <v>79</v>
      </c>
      <c r="AY1471" s="189" t="s">
        <v>193</v>
      </c>
      <c r="BK1471" s="191">
        <f>SUM(BK1472:BK1520)</f>
        <v>0</v>
      </c>
    </row>
    <row r="1472" spans="1:65" s="2" customFormat="1" ht="16.5" customHeight="1">
      <c r="A1472" s="36"/>
      <c r="B1472" s="37"/>
      <c r="C1472" s="194" t="s">
        <v>2368</v>
      </c>
      <c r="D1472" s="194" t="s">
        <v>195</v>
      </c>
      <c r="E1472" s="195" t="s">
        <v>2302</v>
      </c>
      <c r="F1472" s="196" t="s">
        <v>2303</v>
      </c>
      <c r="G1472" s="197" t="s">
        <v>305</v>
      </c>
      <c r="H1472" s="198">
        <v>0.47799999999999998</v>
      </c>
      <c r="I1472" s="199"/>
      <c r="J1472" s="200">
        <f>ROUND(I1472*H1472,2)</f>
        <v>0</v>
      </c>
      <c r="K1472" s="196" t="s">
        <v>199</v>
      </c>
      <c r="L1472" s="41"/>
      <c r="M1472" s="201" t="s">
        <v>19</v>
      </c>
      <c r="N1472" s="202" t="s">
        <v>43</v>
      </c>
      <c r="O1472" s="66"/>
      <c r="P1472" s="203">
        <f>O1472*H1472</f>
        <v>0</v>
      </c>
      <c r="Q1472" s="203">
        <v>2.1000000000000001E-4</v>
      </c>
      <c r="R1472" s="203">
        <f>Q1472*H1472</f>
        <v>1.0038E-4</v>
      </c>
      <c r="S1472" s="203">
        <v>0</v>
      </c>
      <c r="T1472" s="204">
        <f>S1472*H1472</f>
        <v>0</v>
      </c>
      <c r="U1472" s="36"/>
      <c r="V1472" s="36"/>
      <c r="W1472" s="36"/>
      <c r="X1472" s="36"/>
      <c r="Y1472" s="36"/>
      <c r="Z1472" s="36"/>
      <c r="AA1472" s="36"/>
      <c r="AB1472" s="36"/>
      <c r="AC1472" s="36"/>
      <c r="AD1472" s="36"/>
      <c r="AE1472" s="36"/>
      <c r="AR1472" s="205" t="s">
        <v>302</v>
      </c>
      <c r="AT1472" s="205" t="s">
        <v>195</v>
      </c>
      <c r="AU1472" s="205" t="s">
        <v>81</v>
      </c>
      <c r="AY1472" s="19" t="s">
        <v>193</v>
      </c>
      <c r="BE1472" s="206">
        <f>IF(N1472="základní",J1472,0)</f>
        <v>0</v>
      </c>
      <c r="BF1472" s="206">
        <f>IF(N1472="snížená",J1472,0)</f>
        <v>0</v>
      </c>
      <c r="BG1472" s="206">
        <f>IF(N1472="zákl. přenesená",J1472,0)</f>
        <v>0</v>
      </c>
      <c r="BH1472" s="206">
        <f>IF(N1472="sníž. přenesená",J1472,0)</f>
        <v>0</v>
      </c>
      <c r="BI1472" s="206">
        <f>IF(N1472="nulová",J1472,0)</f>
        <v>0</v>
      </c>
      <c r="BJ1472" s="19" t="s">
        <v>79</v>
      </c>
      <c r="BK1472" s="206">
        <f>ROUND(I1472*H1472,2)</f>
        <v>0</v>
      </c>
      <c r="BL1472" s="19" t="s">
        <v>302</v>
      </c>
      <c r="BM1472" s="205" t="s">
        <v>4374</v>
      </c>
    </row>
    <row r="1473" spans="1:65" s="14" customFormat="1">
      <c r="B1473" s="218"/>
      <c r="C1473" s="219"/>
      <c r="D1473" s="209" t="s">
        <v>202</v>
      </c>
      <c r="E1473" s="220" t="s">
        <v>19</v>
      </c>
      <c r="F1473" s="221" t="s">
        <v>4375</v>
      </c>
      <c r="G1473" s="219"/>
      <c r="H1473" s="222">
        <v>0.47799999999999998</v>
      </c>
      <c r="I1473" s="223"/>
      <c r="J1473" s="219"/>
      <c r="K1473" s="219"/>
      <c r="L1473" s="224"/>
      <c r="M1473" s="225"/>
      <c r="N1473" s="226"/>
      <c r="O1473" s="226"/>
      <c r="P1473" s="226"/>
      <c r="Q1473" s="226"/>
      <c r="R1473" s="226"/>
      <c r="S1473" s="226"/>
      <c r="T1473" s="227"/>
      <c r="AT1473" s="228" t="s">
        <v>202</v>
      </c>
      <c r="AU1473" s="228" t="s">
        <v>81</v>
      </c>
      <c r="AV1473" s="14" t="s">
        <v>81</v>
      </c>
      <c r="AW1473" s="14" t="s">
        <v>33</v>
      </c>
      <c r="AX1473" s="14" t="s">
        <v>72</v>
      </c>
      <c r="AY1473" s="228" t="s">
        <v>193</v>
      </c>
    </row>
    <row r="1474" spans="1:65" s="15" customFormat="1">
      <c r="B1474" s="229"/>
      <c r="C1474" s="230"/>
      <c r="D1474" s="209" t="s">
        <v>202</v>
      </c>
      <c r="E1474" s="231" t="s">
        <v>19</v>
      </c>
      <c r="F1474" s="232" t="s">
        <v>208</v>
      </c>
      <c r="G1474" s="230"/>
      <c r="H1474" s="233">
        <v>0.47799999999999998</v>
      </c>
      <c r="I1474" s="234"/>
      <c r="J1474" s="230"/>
      <c r="K1474" s="230"/>
      <c r="L1474" s="235"/>
      <c r="M1474" s="236"/>
      <c r="N1474" s="237"/>
      <c r="O1474" s="237"/>
      <c r="P1474" s="237"/>
      <c r="Q1474" s="237"/>
      <c r="R1474" s="237"/>
      <c r="S1474" s="237"/>
      <c r="T1474" s="238"/>
      <c r="AT1474" s="239" t="s">
        <v>202</v>
      </c>
      <c r="AU1474" s="239" t="s">
        <v>81</v>
      </c>
      <c r="AV1474" s="15" t="s">
        <v>209</v>
      </c>
      <c r="AW1474" s="15" t="s">
        <v>33</v>
      </c>
      <c r="AX1474" s="15" t="s">
        <v>79</v>
      </c>
      <c r="AY1474" s="239" t="s">
        <v>193</v>
      </c>
    </row>
    <row r="1475" spans="1:65" s="2" customFormat="1" ht="21.75" customHeight="1">
      <c r="A1475" s="36"/>
      <c r="B1475" s="37"/>
      <c r="C1475" s="194" t="s">
        <v>2376</v>
      </c>
      <c r="D1475" s="194" t="s">
        <v>195</v>
      </c>
      <c r="E1475" s="195" t="s">
        <v>2307</v>
      </c>
      <c r="F1475" s="196" t="s">
        <v>2308</v>
      </c>
      <c r="G1475" s="197" t="s">
        <v>305</v>
      </c>
      <c r="H1475" s="198">
        <v>1646.3219999999999</v>
      </c>
      <c r="I1475" s="199"/>
      <c r="J1475" s="200">
        <f>ROUND(I1475*H1475,2)</f>
        <v>0</v>
      </c>
      <c r="K1475" s="196" t="s">
        <v>199</v>
      </c>
      <c r="L1475" s="41"/>
      <c r="M1475" s="201" t="s">
        <v>19</v>
      </c>
      <c r="N1475" s="202" t="s">
        <v>43</v>
      </c>
      <c r="O1475" s="66"/>
      <c r="P1475" s="203">
        <f>O1475*H1475</f>
        <v>0</v>
      </c>
      <c r="Q1475" s="203">
        <v>2.2000000000000001E-4</v>
      </c>
      <c r="R1475" s="203">
        <f>Q1475*H1475</f>
        <v>0.36219084000000001</v>
      </c>
      <c r="S1475" s="203">
        <v>0</v>
      </c>
      <c r="T1475" s="204">
        <f>S1475*H1475</f>
        <v>0</v>
      </c>
      <c r="U1475" s="36"/>
      <c r="V1475" s="36"/>
      <c r="W1475" s="36"/>
      <c r="X1475" s="36"/>
      <c r="Y1475" s="36"/>
      <c r="Z1475" s="36"/>
      <c r="AA1475" s="36"/>
      <c r="AB1475" s="36"/>
      <c r="AC1475" s="36"/>
      <c r="AD1475" s="36"/>
      <c r="AE1475" s="36"/>
      <c r="AR1475" s="205" t="s">
        <v>302</v>
      </c>
      <c r="AT1475" s="205" t="s">
        <v>195</v>
      </c>
      <c r="AU1475" s="205" t="s">
        <v>81</v>
      </c>
      <c r="AY1475" s="19" t="s">
        <v>193</v>
      </c>
      <c r="BE1475" s="206">
        <f>IF(N1475="základní",J1475,0)</f>
        <v>0</v>
      </c>
      <c r="BF1475" s="206">
        <f>IF(N1475="snížená",J1475,0)</f>
        <v>0</v>
      </c>
      <c r="BG1475" s="206">
        <f>IF(N1475="zákl. přenesená",J1475,0)</f>
        <v>0</v>
      </c>
      <c r="BH1475" s="206">
        <f>IF(N1475="sníž. přenesená",J1475,0)</f>
        <v>0</v>
      </c>
      <c r="BI1475" s="206">
        <f>IF(N1475="nulová",J1475,0)</f>
        <v>0</v>
      </c>
      <c r="BJ1475" s="19" t="s">
        <v>79</v>
      </c>
      <c r="BK1475" s="206">
        <f>ROUND(I1475*H1475,2)</f>
        <v>0</v>
      </c>
      <c r="BL1475" s="19" t="s">
        <v>302</v>
      </c>
      <c r="BM1475" s="205" t="s">
        <v>2309</v>
      </c>
    </row>
    <row r="1476" spans="1:65" s="13" customFormat="1">
      <c r="B1476" s="207"/>
      <c r="C1476" s="208"/>
      <c r="D1476" s="209" t="s">
        <v>202</v>
      </c>
      <c r="E1476" s="210" t="s">
        <v>19</v>
      </c>
      <c r="F1476" s="211" t="s">
        <v>1396</v>
      </c>
      <c r="G1476" s="208"/>
      <c r="H1476" s="210" t="s">
        <v>19</v>
      </c>
      <c r="I1476" s="212"/>
      <c r="J1476" s="208"/>
      <c r="K1476" s="208"/>
      <c r="L1476" s="213"/>
      <c r="M1476" s="214"/>
      <c r="N1476" s="215"/>
      <c r="O1476" s="215"/>
      <c r="P1476" s="215"/>
      <c r="Q1476" s="215"/>
      <c r="R1476" s="215"/>
      <c r="S1476" s="215"/>
      <c r="T1476" s="216"/>
      <c r="AT1476" s="217" t="s">
        <v>202</v>
      </c>
      <c r="AU1476" s="217" t="s">
        <v>81</v>
      </c>
      <c r="AV1476" s="13" t="s">
        <v>79</v>
      </c>
      <c r="AW1476" s="13" t="s">
        <v>33</v>
      </c>
      <c r="AX1476" s="13" t="s">
        <v>72</v>
      </c>
      <c r="AY1476" s="217" t="s">
        <v>193</v>
      </c>
    </row>
    <row r="1477" spans="1:65" s="14" customFormat="1">
      <c r="B1477" s="218"/>
      <c r="C1477" s="219"/>
      <c r="D1477" s="209" t="s">
        <v>202</v>
      </c>
      <c r="E1477" s="220" t="s">
        <v>19</v>
      </c>
      <c r="F1477" s="221" t="s">
        <v>4376</v>
      </c>
      <c r="G1477" s="219"/>
      <c r="H1477" s="222">
        <v>143.024</v>
      </c>
      <c r="I1477" s="223"/>
      <c r="J1477" s="219"/>
      <c r="K1477" s="219"/>
      <c r="L1477" s="224"/>
      <c r="M1477" s="225"/>
      <c r="N1477" s="226"/>
      <c r="O1477" s="226"/>
      <c r="P1477" s="226"/>
      <c r="Q1477" s="226"/>
      <c r="R1477" s="226"/>
      <c r="S1477" s="226"/>
      <c r="T1477" s="227"/>
      <c r="AT1477" s="228" t="s">
        <v>202</v>
      </c>
      <c r="AU1477" s="228" t="s">
        <v>81</v>
      </c>
      <c r="AV1477" s="14" t="s">
        <v>81</v>
      </c>
      <c r="AW1477" s="14" t="s">
        <v>33</v>
      </c>
      <c r="AX1477" s="14" t="s">
        <v>72</v>
      </c>
      <c r="AY1477" s="228" t="s">
        <v>193</v>
      </c>
    </row>
    <row r="1478" spans="1:65" s="13" customFormat="1">
      <c r="B1478" s="207"/>
      <c r="C1478" s="208"/>
      <c r="D1478" s="209" t="s">
        <v>202</v>
      </c>
      <c r="E1478" s="210" t="s">
        <v>19</v>
      </c>
      <c r="F1478" s="211" t="s">
        <v>1398</v>
      </c>
      <c r="G1478" s="208"/>
      <c r="H1478" s="210" t="s">
        <v>19</v>
      </c>
      <c r="I1478" s="212"/>
      <c r="J1478" s="208"/>
      <c r="K1478" s="208"/>
      <c r="L1478" s="213"/>
      <c r="M1478" s="214"/>
      <c r="N1478" s="215"/>
      <c r="O1478" s="215"/>
      <c r="P1478" s="215"/>
      <c r="Q1478" s="215"/>
      <c r="R1478" s="215"/>
      <c r="S1478" s="215"/>
      <c r="T1478" s="216"/>
      <c r="AT1478" s="217" t="s">
        <v>202</v>
      </c>
      <c r="AU1478" s="217" t="s">
        <v>81</v>
      </c>
      <c r="AV1478" s="13" t="s">
        <v>79</v>
      </c>
      <c r="AW1478" s="13" t="s">
        <v>33</v>
      </c>
      <c r="AX1478" s="13" t="s">
        <v>72</v>
      </c>
      <c r="AY1478" s="217" t="s">
        <v>193</v>
      </c>
    </row>
    <row r="1479" spans="1:65" s="14" customFormat="1">
      <c r="B1479" s="218"/>
      <c r="C1479" s="219"/>
      <c r="D1479" s="209" t="s">
        <v>202</v>
      </c>
      <c r="E1479" s="220" t="s">
        <v>19</v>
      </c>
      <c r="F1479" s="221" t="s">
        <v>4377</v>
      </c>
      <c r="G1479" s="219"/>
      <c r="H1479" s="222">
        <v>24.192</v>
      </c>
      <c r="I1479" s="223"/>
      <c r="J1479" s="219"/>
      <c r="K1479" s="219"/>
      <c r="L1479" s="224"/>
      <c r="M1479" s="225"/>
      <c r="N1479" s="226"/>
      <c r="O1479" s="226"/>
      <c r="P1479" s="226"/>
      <c r="Q1479" s="226"/>
      <c r="R1479" s="226"/>
      <c r="S1479" s="226"/>
      <c r="T1479" s="227"/>
      <c r="AT1479" s="228" t="s">
        <v>202</v>
      </c>
      <c r="AU1479" s="228" t="s">
        <v>81</v>
      </c>
      <c r="AV1479" s="14" t="s">
        <v>81</v>
      </c>
      <c r="AW1479" s="14" t="s">
        <v>33</v>
      </c>
      <c r="AX1479" s="14" t="s">
        <v>72</v>
      </c>
      <c r="AY1479" s="228" t="s">
        <v>193</v>
      </c>
    </row>
    <row r="1480" spans="1:65" s="13" customFormat="1">
      <c r="B1480" s="207"/>
      <c r="C1480" s="208"/>
      <c r="D1480" s="209" t="s">
        <v>202</v>
      </c>
      <c r="E1480" s="210" t="s">
        <v>19</v>
      </c>
      <c r="F1480" s="211" t="s">
        <v>1400</v>
      </c>
      <c r="G1480" s="208"/>
      <c r="H1480" s="210" t="s">
        <v>19</v>
      </c>
      <c r="I1480" s="212"/>
      <c r="J1480" s="208"/>
      <c r="K1480" s="208"/>
      <c r="L1480" s="213"/>
      <c r="M1480" s="214"/>
      <c r="N1480" s="215"/>
      <c r="O1480" s="215"/>
      <c r="P1480" s="215"/>
      <c r="Q1480" s="215"/>
      <c r="R1480" s="215"/>
      <c r="S1480" s="215"/>
      <c r="T1480" s="216"/>
      <c r="AT1480" s="217" t="s">
        <v>202</v>
      </c>
      <c r="AU1480" s="217" t="s">
        <v>81</v>
      </c>
      <c r="AV1480" s="13" t="s">
        <v>79</v>
      </c>
      <c r="AW1480" s="13" t="s">
        <v>33</v>
      </c>
      <c r="AX1480" s="13" t="s">
        <v>72</v>
      </c>
      <c r="AY1480" s="217" t="s">
        <v>193</v>
      </c>
    </row>
    <row r="1481" spans="1:65" s="14" customFormat="1">
      <c r="B1481" s="218"/>
      <c r="C1481" s="219"/>
      <c r="D1481" s="209" t="s">
        <v>202</v>
      </c>
      <c r="E1481" s="220" t="s">
        <v>19</v>
      </c>
      <c r="F1481" s="221" t="s">
        <v>4378</v>
      </c>
      <c r="G1481" s="219"/>
      <c r="H1481" s="222">
        <v>259.2</v>
      </c>
      <c r="I1481" s="223"/>
      <c r="J1481" s="219"/>
      <c r="K1481" s="219"/>
      <c r="L1481" s="224"/>
      <c r="M1481" s="225"/>
      <c r="N1481" s="226"/>
      <c r="O1481" s="226"/>
      <c r="P1481" s="226"/>
      <c r="Q1481" s="226"/>
      <c r="R1481" s="226"/>
      <c r="S1481" s="226"/>
      <c r="T1481" s="227"/>
      <c r="AT1481" s="228" t="s">
        <v>202</v>
      </c>
      <c r="AU1481" s="228" t="s">
        <v>81</v>
      </c>
      <c r="AV1481" s="14" t="s">
        <v>81</v>
      </c>
      <c r="AW1481" s="14" t="s">
        <v>33</v>
      </c>
      <c r="AX1481" s="14" t="s">
        <v>72</v>
      </c>
      <c r="AY1481" s="228" t="s">
        <v>193</v>
      </c>
    </row>
    <row r="1482" spans="1:65" s="13" customFormat="1">
      <c r="B1482" s="207"/>
      <c r="C1482" s="208"/>
      <c r="D1482" s="209" t="s">
        <v>202</v>
      </c>
      <c r="E1482" s="210" t="s">
        <v>19</v>
      </c>
      <c r="F1482" s="211" t="s">
        <v>1402</v>
      </c>
      <c r="G1482" s="208"/>
      <c r="H1482" s="210" t="s">
        <v>19</v>
      </c>
      <c r="I1482" s="212"/>
      <c r="J1482" s="208"/>
      <c r="K1482" s="208"/>
      <c r="L1482" s="213"/>
      <c r="M1482" s="214"/>
      <c r="N1482" s="215"/>
      <c r="O1482" s="215"/>
      <c r="P1482" s="215"/>
      <c r="Q1482" s="215"/>
      <c r="R1482" s="215"/>
      <c r="S1482" s="215"/>
      <c r="T1482" s="216"/>
      <c r="AT1482" s="217" t="s">
        <v>202</v>
      </c>
      <c r="AU1482" s="217" t="s">
        <v>81</v>
      </c>
      <c r="AV1482" s="13" t="s">
        <v>79</v>
      </c>
      <c r="AW1482" s="13" t="s">
        <v>33</v>
      </c>
      <c r="AX1482" s="13" t="s">
        <v>72</v>
      </c>
      <c r="AY1482" s="217" t="s">
        <v>193</v>
      </c>
    </row>
    <row r="1483" spans="1:65" s="14" customFormat="1">
      <c r="B1483" s="218"/>
      <c r="C1483" s="219"/>
      <c r="D1483" s="209" t="s">
        <v>202</v>
      </c>
      <c r="E1483" s="220" t="s">
        <v>19</v>
      </c>
      <c r="F1483" s="221" t="s">
        <v>4379</v>
      </c>
      <c r="G1483" s="219"/>
      <c r="H1483" s="222">
        <v>28.224</v>
      </c>
      <c r="I1483" s="223"/>
      <c r="J1483" s="219"/>
      <c r="K1483" s="219"/>
      <c r="L1483" s="224"/>
      <c r="M1483" s="225"/>
      <c r="N1483" s="226"/>
      <c r="O1483" s="226"/>
      <c r="P1483" s="226"/>
      <c r="Q1483" s="226"/>
      <c r="R1483" s="226"/>
      <c r="S1483" s="226"/>
      <c r="T1483" s="227"/>
      <c r="AT1483" s="228" t="s">
        <v>202</v>
      </c>
      <c r="AU1483" s="228" t="s">
        <v>81</v>
      </c>
      <c r="AV1483" s="14" t="s">
        <v>81</v>
      </c>
      <c r="AW1483" s="14" t="s">
        <v>33</v>
      </c>
      <c r="AX1483" s="14" t="s">
        <v>72</v>
      </c>
      <c r="AY1483" s="228" t="s">
        <v>193</v>
      </c>
    </row>
    <row r="1484" spans="1:65" s="13" customFormat="1">
      <c r="B1484" s="207"/>
      <c r="C1484" s="208"/>
      <c r="D1484" s="209" t="s">
        <v>202</v>
      </c>
      <c r="E1484" s="210" t="s">
        <v>19</v>
      </c>
      <c r="F1484" s="211" t="s">
        <v>1404</v>
      </c>
      <c r="G1484" s="208"/>
      <c r="H1484" s="210" t="s">
        <v>19</v>
      </c>
      <c r="I1484" s="212"/>
      <c r="J1484" s="208"/>
      <c r="K1484" s="208"/>
      <c r="L1484" s="213"/>
      <c r="M1484" s="214"/>
      <c r="N1484" s="215"/>
      <c r="O1484" s="215"/>
      <c r="P1484" s="215"/>
      <c r="Q1484" s="215"/>
      <c r="R1484" s="215"/>
      <c r="S1484" s="215"/>
      <c r="T1484" s="216"/>
      <c r="AT1484" s="217" t="s">
        <v>202</v>
      </c>
      <c r="AU1484" s="217" t="s">
        <v>81</v>
      </c>
      <c r="AV1484" s="13" t="s">
        <v>79</v>
      </c>
      <c r="AW1484" s="13" t="s">
        <v>33</v>
      </c>
      <c r="AX1484" s="13" t="s">
        <v>72</v>
      </c>
      <c r="AY1484" s="217" t="s">
        <v>193</v>
      </c>
    </row>
    <row r="1485" spans="1:65" s="14" customFormat="1">
      <c r="B1485" s="218"/>
      <c r="C1485" s="219"/>
      <c r="D1485" s="209" t="s">
        <v>202</v>
      </c>
      <c r="E1485" s="220" t="s">
        <v>19</v>
      </c>
      <c r="F1485" s="221" t="s">
        <v>4380</v>
      </c>
      <c r="G1485" s="219"/>
      <c r="H1485" s="222">
        <v>824.78200000000004</v>
      </c>
      <c r="I1485" s="223"/>
      <c r="J1485" s="219"/>
      <c r="K1485" s="219"/>
      <c r="L1485" s="224"/>
      <c r="M1485" s="225"/>
      <c r="N1485" s="226"/>
      <c r="O1485" s="226"/>
      <c r="P1485" s="226"/>
      <c r="Q1485" s="226"/>
      <c r="R1485" s="226"/>
      <c r="S1485" s="226"/>
      <c r="T1485" s="227"/>
      <c r="AT1485" s="228" t="s">
        <v>202</v>
      </c>
      <c r="AU1485" s="228" t="s">
        <v>81</v>
      </c>
      <c r="AV1485" s="14" t="s">
        <v>81</v>
      </c>
      <c r="AW1485" s="14" t="s">
        <v>33</v>
      </c>
      <c r="AX1485" s="14" t="s">
        <v>72</v>
      </c>
      <c r="AY1485" s="228" t="s">
        <v>193</v>
      </c>
    </row>
    <row r="1486" spans="1:65" s="13" customFormat="1">
      <c r="B1486" s="207"/>
      <c r="C1486" s="208"/>
      <c r="D1486" s="209" t="s">
        <v>202</v>
      </c>
      <c r="E1486" s="210" t="s">
        <v>19</v>
      </c>
      <c r="F1486" s="211" t="s">
        <v>1406</v>
      </c>
      <c r="G1486" s="208"/>
      <c r="H1486" s="210" t="s">
        <v>19</v>
      </c>
      <c r="I1486" s="212"/>
      <c r="J1486" s="208"/>
      <c r="K1486" s="208"/>
      <c r="L1486" s="213"/>
      <c r="M1486" s="214"/>
      <c r="N1486" s="215"/>
      <c r="O1486" s="215"/>
      <c r="P1486" s="215"/>
      <c r="Q1486" s="215"/>
      <c r="R1486" s="215"/>
      <c r="S1486" s="215"/>
      <c r="T1486" s="216"/>
      <c r="AT1486" s="217" t="s">
        <v>202</v>
      </c>
      <c r="AU1486" s="217" t="s">
        <v>81</v>
      </c>
      <c r="AV1486" s="13" t="s">
        <v>79</v>
      </c>
      <c r="AW1486" s="13" t="s">
        <v>33</v>
      </c>
      <c r="AX1486" s="13" t="s">
        <v>72</v>
      </c>
      <c r="AY1486" s="217" t="s">
        <v>193</v>
      </c>
    </row>
    <row r="1487" spans="1:65" s="14" customFormat="1">
      <c r="B1487" s="218"/>
      <c r="C1487" s="219"/>
      <c r="D1487" s="209" t="s">
        <v>202</v>
      </c>
      <c r="E1487" s="220" t="s">
        <v>19</v>
      </c>
      <c r="F1487" s="221" t="s">
        <v>4381</v>
      </c>
      <c r="G1487" s="219"/>
      <c r="H1487" s="222">
        <v>354.4</v>
      </c>
      <c r="I1487" s="223"/>
      <c r="J1487" s="219"/>
      <c r="K1487" s="219"/>
      <c r="L1487" s="224"/>
      <c r="M1487" s="225"/>
      <c r="N1487" s="226"/>
      <c r="O1487" s="226"/>
      <c r="P1487" s="226"/>
      <c r="Q1487" s="226"/>
      <c r="R1487" s="226"/>
      <c r="S1487" s="226"/>
      <c r="T1487" s="227"/>
      <c r="AT1487" s="228" t="s">
        <v>202</v>
      </c>
      <c r="AU1487" s="228" t="s">
        <v>81</v>
      </c>
      <c r="AV1487" s="14" t="s">
        <v>81</v>
      </c>
      <c r="AW1487" s="14" t="s">
        <v>33</v>
      </c>
      <c r="AX1487" s="14" t="s">
        <v>72</v>
      </c>
      <c r="AY1487" s="228" t="s">
        <v>193</v>
      </c>
    </row>
    <row r="1488" spans="1:65" s="13" customFormat="1">
      <c r="B1488" s="207"/>
      <c r="C1488" s="208"/>
      <c r="D1488" s="209" t="s">
        <v>202</v>
      </c>
      <c r="E1488" s="210" t="s">
        <v>19</v>
      </c>
      <c r="F1488" s="211" t="s">
        <v>2316</v>
      </c>
      <c r="G1488" s="208"/>
      <c r="H1488" s="210" t="s">
        <v>19</v>
      </c>
      <c r="I1488" s="212"/>
      <c r="J1488" s="208"/>
      <c r="K1488" s="208"/>
      <c r="L1488" s="213"/>
      <c r="M1488" s="214"/>
      <c r="N1488" s="215"/>
      <c r="O1488" s="215"/>
      <c r="P1488" s="215"/>
      <c r="Q1488" s="215"/>
      <c r="R1488" s="215"/>
      <c r="S1488" s="215"/>
      <c r="T1488" s="216"/>
      <c r="AT1488" s="217" t="s">
        <v>202</v>
      </c>
      <c r="AU1488" s="217" t="s">
        <v>81</v>
      </c>
      <c r="AV1488" s="13" t="s">
        <v>79</v>
      </c>
      <c r="AW1488" s="13" t="s">
        <v>33</v>
      </c>
      <c r="AX1488" s="13" t="s">
        <v>72</v>
      </c>
      <c r="AY1488" s="217" t="s">
        <v>193</v>
      </c>
    </row>
    <row r="1489" spans="1:65" s="14" customFormat="1">
      <c r="B1489" s="218"/>
      <c r="C1489" s="219"/>
      <c r="D1489" s="209" t="s">
        <v>202</v>
      </c>
      <c r="E1489" s="220" t="s">
        <v>19</v>
      </c>
      <c r="F1489" s="221" t="s">
        <v>4382</v>
      </c>
      <c r="G1489" s="219"/>
      <c r="H1489" s="222">
        <v>12.5</v>
      </c>
      <c r="I1489" s="223"/>
      <c r="J1489" s="219"/>
      <c r="K1489" s="219"/>
      <c r="L1489" s="224"/>
      <c r="M1489" s="225"/>
      <c r="N1489" s="226"/>
      <c r="O1489" s="226"/>
      <c r="P1489" s="226"/>
      <c r="Q1489" s="226"/>
      <c r="R1489" s="226"/>
      <c r="S1489" s="226"/>
      <c r="T1489" s="227"/>
      <c r="AT1489" s="228" t="s">
        <v>202</v>
      </c>
      <c r="AU1489" s="228" t="s">
        <v>81</v>
      </c>
      <c r="AV1489" s="14" t="s">
        <v>81</v>
      </c>
      <c r="AW1489" s="14" t="s">
        <v>33</v>
      </c>
      <c r="AX1489" s="14" t="s">
        <v>72</v>
      </c>
      <c r="AY1489" s="228" t="s">
        <v>193</v>
      </c>
    </row>
    <row r="1490" spans="1:65" s="15" customFormat="1">
      <c r="B1490" s="229"/>
      <c r="C1490" s="230"/>
      <c r="D1490" s="209" t="s">
        <v>202</v>
      </c>
      <c r="E1490" s="231" t="s">
        <v>19</v>
      </c>
      <c r="F1490" s="232" t="s">
        <v>208</v>
      </c>
      <c r="G1490" s="230"/>
      <c r="H1490" s="233">
        <v>1646.3219999999999</v>
      </c>
      <c r="I1490" s="234"/>
      <c r="J1490" s="230"/>
      <c r="K1490" s="230"/>
      <c r="L1490" s="235"/>
      <c r="M1490" s="236"/>
      <c r="N1490" s="237"/>
      <c r="O1490" s="237"/>
      <c r="P1490" s="237"/>
      <c r="Q1490" s="237"/>
      <c r="R1490" s="237"/>
      <c r="S1490" s="237"/>
      <c r="T1490" s="238"/>
      <c r="AT1490" s="239" t="s">
        <v>202</v>
      </c>
      <c r="AU1490" s="239" t="s">
        <v>81</v>
      </c>
      <c r="AV1490" s="15" t="s">
        <v>209</v>
      </c>
      <c r="AW1490" s="15" t="s">
        <v>33</v>
      </c>
      <c r="AX1490" s="15" t="s">
        <v>79</v>
      </c>
      <c r="AY1490" s="239" t="s">
        <v>193</v>
      </c>
    </row>
    <row r="1491" spans="1:65" s="2" customFormat="1" ht="16.5" customHeight="1">
      <c r="A1491" s="36"/>
      <c r="B1491" s="37"/>
      <c r="C1491" s="194" t="s">
        <v>2381</v>
      </c>
      <c r="D1491" s="194" t="s">
        <v>195</v>
      </c>
      <c r="E1491" s="195" t="s">
        <v>2339</v>
      </c>
      <c r="F1491" s="196" t="s">
        <v>2340</v>
      </c>
      <c r="G1491" s="197" t="s">
        <v>305</v>
      </c>
      <c r="H1491" s="198">
        <v>126.149</v>
      </c>
      <c r="I1491" s="199"/>
      <c r="J1491" s="200">
        <f>ROUND(I1491*H1491,2)</f>
        <v>0</v>
      </c>
      <c r="K1491" s="196" t="s">
        <v>199</v>
      </c>
      <c r="L1491" s="41"/>
      <c r="M1491" s="201" t="s">
        <v>19</v>
      </c>
      <c r="N1491" s="202" t="s">
        <v>43</v>
      </c>
      <c r="O1491" s="66"/>
      <c r="P1491" s="203">
        <f>O1491*H1491</f>
        <v>0</v>
      </c>
      <c r="Q1491" s="203">
        <v>1.3999999999999999E-4</v>
      </c>
      <c r="R1491" s="203">
        <f>Q1491*H1491</f>
        <v>1.7660859999999997E-2</v>
      </c>
      <c r="S1491" s="203">
        <v>0</v>
      </c>
      <c r="T1491" s="204">
        <f>S1491*H1491</f>
        <v>0</v>
      </c>
      <c r="U1491" s="36"/>
      <c r="V1491" s="36"/>
      <c r="W1491" s="36"/>
      <c r="X1491" s="36"/>
      <c r="Y1491" s="36"/>
      <c r="Z1491" s="36"/>
      <c r="AA1491" s="36"/>
      <c r="AB1491" s="36"/>
      <c r="AC1491" s="36"/>
      <c r="AD1491" s="36"/>
      <c r="AE1491" s="36"/>
      <c r="AR1491" s="205" t="s">
        <v>302</v>
      </c>
      <c r="AT1491" s="205" t="s">
        <v>195</v>
      </c>
      <c r="AU1491" s="205" t="s">
        <v>81</v>
      </c>
      <c r="AY1491" s="19" t="s">
        <v>193</v>
      </c>
      <c r="BE1491" s="206">
        <f>IF(N1491="základní",J1491,0)</f>
        <v>0</v>
      </c>
      <c r="BF1491" s="206">
        <f>IF(N1491="snížená",J1491,0)</f>
        <v>0</v>
      </c>
      <c r="BG1491" s="206">
        <f>IF(N1491="zákl. přenesená",J1491,0)</f>
        <v>0</v>
      </c>
      <c r="BH1491" s="206">
        <f>IF(N1491="sníž. přenesená",J1491,0)</f>
        <v>0</v>
      </c>
      <c r="BI1491" s="206">
        <f>IF(N1491="nulová",J1491,0)</f>
        <v>0</v>
      </c>
      <c r="BJ1491" s="19" t="s">
        <v>79</v>
      </c>
      <c r="BK1491" s="206">
        <f>ROUND(I1491*H1491,2)</f>
        <v>0</v>
      </c>
      <c r="BL1491" s="19" t="s">
        <v>302</v>
      </c>
      <c r="BM1491" s="205" t="s">
        <v>2341</v>
      </c>
    </row>
    <row r="1492" spans="1:65" s="13" customFormat="1">
      <c r="B1492" s="207"/>
      <c r="C1492" s="208"/>
      <c r="D1492" s="209" t="s">
        <v>202</v>
      </c>
      <c r="E1492" s="210" t="s">
        <v>19</v>
      </c>
      <c r="F1492" s="211" t="s">
        <v>2342</v>
      </c>
      <c r="G1492" s="208"/>
      <c r="H1492" s="210" t="s">
        <v>19</v>
      </c>
      <c r="I1492" s="212"/>
      <c r="J1492" s="208"/>
      <c r="K1492" s="208"/>
      <c r="L1492" s="213"/>
      <c r="M1492" s="214"/>
      <c r="N1492" s="215"/>
      <c r="O1492" s="215"/>
      <c r="P1492" s="215"/>
      <c r="Q1492" s="215"/>
      <c r="R1492" s="215"/>
      <c r="S1492" s="215"/>
      <c r="T1492" s="216"/>
      <c r="AT1492" s="217" t="s">
        <v>202</v>
      </c>
      <c r="AU1492" s="217" t="s">
        <v>81</v>
      </c>
      <c r="AV1492" s="13" t="s">
        <v>79</v>
      </c>
      <c r="AW1492" s="13" t="s">
        <v>33</v>
      </c>
      <c r="AX1492" s="13" t="s">
        <v>72</v>
      </c>
      <c r="AY1492" s="217" t="s">
        <v>193</v>
      </c>
    </row>
    <row r="1493" spans="1:65" s="14" customFormat="1">
      <c r="B1493" s="218"/>
      <c r="C1493" s="219"/>
      <c r="D1493" s="209" t="s">
        <v>202</v>
      </c>
      <c r="E1493" s="220" t="s">
        <v>19</v>
      </c>
      <c r="F1493" s="221" t="s">
        <v>4383</v>
      </c>
      <c r="G1493" s="219"/>
      <c r="H1493" s="222">
        <v>6.4</v>
      </c>
      <c r="I1493" s="223"/>
      <c r="J1493" s="219"/>
      <c r="K1493" s="219"/>
      <c r="L1493" s="224"/>
      <c r="M1493" s="225"/>
      <c r="N1493" s="226"/>
      <c r="O1493" s="226"/>
      <c r="P1493" s="226"/>
      <c r="Q1493" s="226"/>
      <c r="R1493" s="226"/>
      <c r="S1493" s="226"/>
      <c r="T1493" s="227"/>
      <c r="AT1493" s="228" t="s">
        <v>202</v>
      </c>
      <c r="AU1493" s="228" t="s">
        <v>81</v>
      </c>
      <c r="AV1493" s="14" t="s">
        <v>81</v>
      </c>
      <c r="AW1493" s="14" t="s">
        <v>33</v>
      </c>
      <c r="AX1493" s="14" t="s">
        <v>72</v>
      </c>
      <c r="AY1493" s="228" t="s">
        <v>193</v>
      </c>
    </row>
    <row r="1494" spans="1:65" s="14" customFormat="1">
      <c r="B1494" s="218"/>
      <c r="C1494" s="219"/>
      <c r="D1494" s="209" t="s">
        <v>202</v>
      </c>
      <c r="E1494" s="220" t="s">
        <v>19</v>
      </c>
      <c r="F1494" s="221" t="s">
        <v>4384</v>
      </c>
      <c r="G1494" s="219"/>
      <c r="H1494" s="222">
        <v>29.1</v>
      </c>
      <c r="I1494" s="223"/>
      <c r="J1494" s="219"/>
      <c r="K1494" s="219"/>
      <c r="L1494" s="224"/>
      <c r="M1494" s="225"/>
      <c r="N1494" s="226"/>
      <c r="O1494" s="226"/>
      <c r="P1494" s="226"/>
      <c r="Q1494" s="226"/>
      <c r="R1494" s="226"/>
      <c r="S1494" s="226"/>
      <c r="T1494" s="227"/>
      <c r="AT1494" s="228" t="s">
        <v>202</v>
      </c>
      <c r="AU1494" s="228" t="s">
        <v>81</v>
      </c>
      <c r="AV1494" s="14" t="s">
        <v>81</v>
      </c>
      <c r="AW1494" s="14" t="s">
        <v>33</v>
      </c>
      <c r="AX1494" s="14" t="s">
        <v>72</v>
      </c>
      <c r="AY1494" s="228" t="s">
        <v>193</v>
      </c>
    </row>
    <row r="1495" spans="1:65" s="14" customFormat="1">
      <c r="B1495" s="218"/>
      <c r="C1495" s="219"/>
      <c r="D1495" s="209" t="s">
        <v>202</v>
      </c>
      <c r="E1495" s="220" t="s">
        <v>19</v>
      </c>
      <c r="F1495" s="221" t="s">
        <v>4385</v>
      </c>
      <c r="G1495" s="219"/>
      <c r="H1495" s="222">
        <v>15.666</v>
      </c>
      <c r="I1495" s="223"/>
      <c r="J1495" s="219"/>
      <c r="K1495" s="219"/>
      <c r="L1495" s="224"/>
      <c r="M1495" s="225"/>
      <c r="N1495" s="226"/>
      <c r="O1495" s="226"/>
      <c r="P1495" s="226"/>
      <c r="Q1495" s="226"/>
      <c r="R1495" s="226"/>
      <c r="S1495" s="226"/>
      <c r="T1495" s="227"/>
      <c r="AT1495" s="228" t="s">
        <v>202</v>
      </c>
      <c r="AU1495" s="228" t="s">
        <v>81</v>
      </c>
      <c r="AV1495" s="14" t="s">
        <v>81</v>
      </c>
      <c r="AW1495" s="14" t="s">
        <v>33</v>
      </c>
      <c r="AX1495" s="14" t="s">
        <v>72</v>
      </c>
      <c r="AY1495" s="228" t="s">
        <v>193</v>
      </c>
    </row>
    <row r="1496" spans="1:65" s="15" customFormat="1">
      <c r="B1496" s="229"/>
      <c r="C1496" s="230"/>
      <c r="D1496" s="209" t="s">
        <v>202</v>
      </c>
      <c r="E1496" s="231" t="s">
        <v>19</v>
      </c>
      <c r="F1496" s="232" t="s">
        <v>208</v>
      </c>
      <c r="G1496" s="230"/>
      <c r="H1496" s="233">
        <v>51.165999999999997</v>
      </c>
      <c r="I1496" s="234"/>
      <c r="J1496" s="230"/>
      <c r="K1496" s="230"/>
      <c r="L1496" s="235"/>
      <c r="M1496" s="236"/>
      <c r="N1496" s="237"/>
      <c r="O1496" s="237"/>
      <c r="P1496" s="237"/>
      <c r="Q1496" s="237"/>
      <c r="R1496" s="237"/>
      <c r="S1496" s="237"/>
      <c r="T1496" s="238"/>
      <c r="AT1496" s="239" t="s">
        <v>202</v>
      </c>
      <c r="AU1496" s="239" t="s">
        <v>81</v>
      </c>
      <c r="AV1496" s="15" t="s">
        <v>209</v>
      </c>
      <c r="AW1496" s="15" t="s">
        <v>33</v>
      </c>
      <c r="AX1496" s="15" t="s">
        <v>72</v>
      </c>
      <c r="AY1496" s="239" t="s">
        <v>193</v>
      </c>
    </row>
    <row r="1497" spans="1:65" s="13" customFormat="1">
      <c r="B1497" s="207"/>
      <c r="C1497" s="208"/>
      <c r="D1497" s="209" t="s">
        <v>202</v>
      </c>
      <c r="E1497" s="210" t="s">
        <v>19</v>
      </c>
      <c r="F1497" s="211" t="s">
        <v>2345</v>
      </c>
      <c r="G1497" s="208"/>
      <c r="H1497" s="210" t="s">
        <v>19</v>
      </c>
      <c r="I1497" s="212"/>
      <c r="J1497" s="208"/>
      <c r="K1497" s="208"/>
      <c r="L1497" s="213"/>
      <c r="M1497" s="214"/>
      <c r="N1497" s="215"/>
      <c r="O1497" s="215"/>
      <c r="P1497" s="215"/>
      <c r="Q1497" s="215"/>
      <c r="R1497" s="215"/>
      <c r="S1497" s="215"/>
      <c r="T1497" s="216"/>
      <c r="AT1497" s="217" t="s">
        <v>202</v>
      </c>
      <c r="AU1497" s="217" t="s">
        <v>81</v>
      </c>
      <c r="AV1497" s="13" t="s">
        <v>79</v>
      </c>
      <c r="AW1497" s="13" t="s">
        <v>33</v>
      </c>
      <c r="AX1497" s="13" t="s">
        <v>72</v>
      </c>
      <c r="AY1497" s="217" t="s">
        <v>193</v>
      </c>
    </row>
    <row r="1498" spans="1:65" s="14" customFormat="1">
      <c r="B1498" s="218"/>
      <c r="C1498" s="219"/>
      <c r="D1498" s="209" t="s">
        <v>202</v>
      </c>
      <c r="E1498" s="220" t="s">
        <v>19</v>
      </c>
      <c r="F1498" s="221" t="s">
        <v>4386</v>
      </c>
      <c r="G1498" s="219"/>
      <c r="H1498" s="222">
        <v>5.2389999999999999</v>
      </c>
      <c r="I1498" s="223"/>
      <c r="J1498" s="219"/>
      <c r="K1498" s="219"/>
      <c r="L1498" s="224"/>
      <c r="M1498" s="225"/>
      <c r="N1498" s="226"/>
      <c r="O1498" s="226"/>
      <c r="P1498" s="226"/>
      <c r="Q1498" s="226"/>
      <c r="R1498" s="226"/>
      <c r="S1498" s="226"/>
      <c r="T1498" s="227"/>
      <c r="AT1498" s="228" t="s">
        <v>202</v>
      </c>
      <c r="AU1498" s="228" t="s">
        <v>81</v>
      </c>
      <c r="AV1498" s="14" t="s">
        <v>81</v>
      </c>
      <c r="AW1498" s="14" t="s">
        <v>33</v>
      </c>
      <c r="AX1498" s="14" t="s">
        <v>72</v>
      </c>
      <c r="AY1498" s="228" t="s">
        <v>193</v>
      </c>
    </row>
    <row r="1499" spans="1:65" s="14" customFormat="1">
      <c r="B1499" s="218"/>
      <c r="C1499" s="219"/>
      <c r="D1499" s="209" t="s">
        <v>202</v>
      </c>
      <c r="E1499" s="220" t="s">
        <v>19</v>
      </c>
      <c r="F1499" s="221" t="s">
        <v>4387</v>
      </c>
      <c r="G1499" s="219"/>
      <c r="H1499" s="222">
        <v>10.648</v>
      </c>
      <c r="I1499" s="223"/>
      <c r="J1499" s="219"/>
      <c r="K1499" s="219"/>
      <c r="L1499" s="224"/>
      <c r="M1499" s="225"/>
      <c r="N1499" s="226"/>
      <c r="O1499" s="226"/>
      <c r="P1499" s="226"/>
      <c r="Q1499" s="226"/>
      <c r="R1499" s="226"/>
      <c r="S1499" s="226"/>
      <c r="T1499" s="227"/>
      <c r="AT1499" s="228" t="s">
        <v>202</v>
      </c>
      <c r="AU1499" s="228" t="s">
        <v>81</v>
      </c>
      <c r="AV1499" s="14" t="s">
        <v>81</v>
      </c>
      <c r="AW1499" s="14" t="s">
        <v>33</v>
      </c>
      <c r="AX1499" s="14" t="s">
        <v>72</v>
      </c>
      <c r="AY1499" s="228" t="s">
        <v>193</v>
      </c>
    </row>
    <row r="1500" spans="1:65" s="15" customFormat="1">
      <c r="B1500" s="229"/>
      <c r="C1500" s="230"/>
      <c r="D1500" s="209" t="s">
        <v>202</v>
      </c>
      <c r="E1500" s="231" t="s">
        <v>19</v>
      </c>
      <c r="F1500" s="232" t="s">
        <v>208</v>
      </c>
      <c r="G1500" s="230"/>
      <c r="H1500" s="233">
        <v>15.887</v>
      </c>
      <c r="I1500" s="234"/>
      <c r="J1500" s="230"/>
      <c r="K1500" s="230"/>
      <c r="L1500" s="235"/>
      <c r="M1500" s="236"/>
      <c r="N1500" s="237"/>
      <c r="O1500" s="237"/>
      <c r="P1500" s="237"/>
      <c r="Q1500" s="237"/>
      <c r="R1500" s="237"/>
      <c r="S1500" s="237"/>
      <c r="T1500" s="238"/>
      <c r="AT1500" s="239" t="s">
        <v>202</v>
      </c>
      <c r="AU1500" s="239" t="s">
        <v>81</v>
      </c>
      <c r="AV1500" s="15" t="s">
        <v>209</v>
      </c>
      <c r="AW1500" s="15" t="s">
        <v>33</v>
      </c>
      <c r="AX1500" s="15" t="s">
        <v>72</v>
      </c>
      <c r="AY1500" s="239" t="s">
        <v>193</v>
      </c>
    </row>
    <row r="1501" spans="1:65" s="13" customFormat="1">
      <c r="B1501" s="207"/>
      <c r="C1501" s="208"/>
      <c r="D1501" s="209" t="s">
        <v>202</v>
      </c>
      <c r="E1501" s="210" t="s">
        <v>19</v>
      </c>
      <c r="F1501" s="211" t="s">
        <v>4388</v>
      </c>
      <c r="G1501" s="208"/>
      <c r="H1501" s="210" t="s">
        <v>19</v>
      </c>
      <c r="I1501" s="212"/>
      <c r="J1501" s="208"/>
      <c r="K1501" s="208"/>
      <c r="L1501" s="213"/>
      <c r="M1501" s="214"/>
      <c r="N1501" s="215"/>
      <c r="O1501" s="215"/>
      <c r="P1501" s="215"/>
      <c r="Q1501" s="215"/>
      <c r="R1501" s="215"/>
      <c r="S1501" s="215"/>
      <c r="T1501" s="216"/>
      <c r="AT1501" s="217" t="s">
        <v>202</v>
      </c>
      <c r="AU1501" s="217" t="s">
        <v>81</v>
      </c>
      <c r="AV1501" s="13" t="s">
        <v>79</v>
      </c>
      <c r="AW1501" s="13" t="s">
        <v>33</v>
      </c>
      <c r="AX1501" s="13" t="s">
        <v>72</v>
      </c>
      <c r="AY1501" s="217" t="s">
        <v>193</v>
      </c>
    </row>
    <row r="1502" spans="1:65" s="14" customFormat="1">
      <c r="B1502" s="218"/>
      <c r="C1502" s="219"/>
      <c r="D1502" s="209" t="s">
        <v>202</v>
      </c>
      <c r="E1502" s="220" t="s">
        <v>19</v>
      </c>
      <c r="F1502" s="221" t="s">
        <v>4389</v>
      </c>
      <c r="G1502" s="219"/>
      <c r="H1502" s="222">
        <v>42.875999999999998</v>
      </c>
      <c r="I1502" s="223"/>
      <c r="J1502" s="219"/>
      <c r="K1502" s="219"/>
      <c r="L1502" s="224"/>
      <c r="M1502" s="225"/>
      <c r="N1502" s="226"/>
      <c r="O1502" s="226"/>
      <c r="P1502" s="226"/>
      <c r="Q1502" s="226"/>
      <c r="R1502" s="226"/>
      <c r="S1502" s="226"/>
      <c r="T1502" s="227"/>
      <c r="AT1502" s="228" t="s">
        <v>202</v>
      </c>
      <c r="AU1502" s="228" t="s">
        <v>81</v>
      </c>
      <c r="AV1502" s="14" t="s">
        <v>81</v>
      </c>
      <c r="AW1502" s="14" t="s">
        <v>33</v>
      </c>
      <c r="AX1502" s="14" t="s">
        <v>72</v>
      </c>
      <c r="AY1502" s="228" t="s">
        <v>193</v>
      </c>
    </row>
    <row r="1503" spans="1:65" s="15" customFormat="1">
      <c r="B1503" s="229"/>
      <c r="C1503" s="230"/>
      <c r="D1503" s="209" t="s">
        <v>202</v>
      </c>
      <c r="E1503" s="231" t="s">
        <v>19</v>
      </c>
      <c r="F1503" s="232" t="s">
        <v>208</v>
      </c>
      <c r="G1503" s="230"/>
      <c r="H1503" s="233">
        <v>42.875999999999998</v>
      </c>
      <c r="I1503" s="234"/>
      <c r="J1503" s="230"/>
      <c r="K1503" s="230"/>
      <c r="L1503" s="235"/>
      <c r="M1503" s="236"/>
      <c r="N1503" s="237"/>
      <c r="O1503" s="237"/>
      <c r="P1503" s="237"/>
      <c r="Q1503" s="237"/>
      <c r="R1503" s="237"/>
      <c r="S1503" s="237"/>
      <c r="T1503" s="238"/>
      <c r="AT1503" s="239" t="s">
        <v>202</v>
      </c>
      <c r="AU1503" s="239" t="s">
        <v>81</v>
      </c>
      <c r="AV1503" s="15" t="s">
        <v>209</v>
      </c>
      <c r="AW1503" s="15" t="s">
        <v>33</v>
      </c>
      <c r="AX1503" s="15" t="s">
        <v>72</v>
      </c>
      <c r="AY1503" s="239" t="s">
        <v>193</v>
      </c>
    </row>
    <row r="1504" spans="1:65" s="13" customFormat="1">
      <c r="B1504" s="207"/>
      <c r="C1504" s="208"/>
      <c r="D1504" s="209" t="s">
        <v>202</v>
      </c>
      <c r="E1504" s="210" t="s">
        <v>19</v>
      </c>
      <c r="F1504" s="211" t="s">
        <v>2355</v>
      </c>
      <c r="G1504" s="208"/>
      <c r="H1504" s="210" t="s">
        <v>19</v>
      </c>
      <c r="I1504" s="212"/>
      <c r="J1504" s="208"/>
      <c r="K1504" s="208"/>
      <c r="L1504" s="213"/>
      <c r="M1504" s="214"/>
      <c r="N1504" s="215"/>
      <c r="O1504" s="215"/>
      <c r="P1504" s="215"/>
      <c r="Q1504" s="215"/>
      <c r="R1504" s="215"/>
      <c r="S1504" s="215"/>
      <c r="T1504" s="216"/>
      <c r="AT1504" s="217" t="s">
        <v>202</v>
      </c>
      <c r="AU1504" s="217" t="s">
        <v>81</v>
      </c>
      <c r="AV1504" s="13" t="s">
        <v>79</v>
      </c>
      <c r="AW1504" s="13" t="s">
        <v>33</v>
      </c>
      <c r="AX1504" s="13" t="s">
        <v>72</v>
      </c>
      <c r="AY1504" s="217" t="s">
        <v>193</v>
      </c>
    </row>
    <row r="1505" spans="1:65" s="14" customFormat="1">
      <c r="B1505" s="218"/>
      <c r="C1505" s="219"/>
      <c r="D1505" s="209" t="s">
        <v>202</v>
      </c>
      <c r="E1505" s="220" t="s">
        <v>19</v>
      </c>
      <c r="F1505" s="221" t="s">
        <v>4390</v>
      </c>
      <c r="G1505" s="219"/>
      <c r="H1505" s="222">
        <v>6.3090000000000002</v>
      </c>
      <c r="I1505" s="223"/>
      <c r="J1505" s="219"/>
      <c r="K1505" s="219"/>
      <c r="L1505" s="224"/>
      <c r="M1505" s="225"/>
      <c r="N1505" s="226"/>
      <c r="O1505" s="226"/>
      <c r="P1505" s="226"/>
      <c r="Q1505" s="226"/>
      <c r="R1505" s="226"/>
      <c r="S1505" s="226"/>
      <c r="T1505" s="227"/>
      <c r="AT1505" s="228" t="s">
        <v>202</v>
      </c>
      <c r="AU1505" s="228" t="s">
        <v>81</v>
      </c>
      <c r="AV1505" s="14" t="s">
        <v>81</v>
      </c>
      <c r="AW1505" s="14" t="s">
        <v>33</v>
      </c>
      <c r="AX1505" s="14" t="s">
        <v>72</v>
      </c>
      <c r="AY1505" s="228" t="s">
        <v>193</v>
      </c>
    </row>
    <row r="1506" spans="1:65" s="14" customFormat="1">
      <c r="B1506" s="218"/>
      <c r="C1506" s="219"/>
      <c r="D1506" s="209" t="s">
        <v>202</v>
      </c>
      <c r="E1506" s="220" t="s">
        <v>19</v>
      </c>
      <c r="F1506" s="221" t="s">
        <v>4391</v>
      </c>
      <c r="G1506" s="219"/>
      <c r="H1506" s="222">
        <v>9.9109999999999996</v>
      </c>
      <c r="I1506" s="223"/>
      <c r="J1506" s="219"/>
      <c r="K1506" s="219"/>
      <c r="L1506" s="224"/>
      <c r="M1506" s="225"/>
      <c r="N1506" s="226"/>
      <c r="O1506" s="226"/>
      <c r="P1506" s="226"/>
      <c r="Q1506" s="226"/>
      <c r="R1506" s="226"/>
      <c r="S1506" s="226"/>
      <c r="T1506" s="227"/>
      <c r="AT1506" s="228" t="s">
        <v>202</v>
      </c>
      <c r="AU1506" s="228" t="s">
        <v>81</v>
      </c>
      <c r="AV1506" s="14" t="s">
        <v>81</v>
      </c>
      <c r="AW1506" s="14" t="s">
        <v>33</v>
      </c>
      <c r="AX1506" s="14" t="s">
        <v>72</v>
      </c>
      <c r="AY1506" s="228" t="s">
        <v>193</v>
      </c>
    </row>
    <row r="1507" spans="1:65" s="15" customFormat="1">
      <c r="B1507" s="229"/>
      <c r="C1507" s="230"/>
      <c r="D1507" s="209" t="s">
        <v>202</v>
      </c>
      <c r="E1507" s="231" t="s">
        <v>19</v>
      </c>
      <c r="F1507" s="232" t="s">
        <v>208</v>
      </c>
      <c r="G1507" s="230"/>
      <c r="H1507" s="233">
        <v>16.22</v>
      </c>
      <c r="I1507" s="234"/>
      <c r="J1507" s="230"/>
      <c r="K1507" s="230"/>
      <c r="L1507" s="235"/>
      <c r="M1507" s="236"/>
      <c r="N1507" s="237"/>
      <c r="O1507" s="237"/>
      <c r="P1507" s="237"/>
      <c r="Q1507" s="237"/>
      <c r="R1507" s="237"/>
      <c r="S1507" s="237"/>
      <c r="T1507" s="238"/>
      <c r="AT1507" s="239" t="s">
        <v>202</v>
      </c>
      <c r="AU1507" s="239" t="s">
        <v>81</v>
      </c>
      <c r="AV1507" s="15" t="s">
        <v>209</v>
      </c>
      <c r="AW1507" s="15" t="s">
        <v>33</v>
      </c>
      <c r="AX1507" s="15" t="s">
        <v>72</v>
      </c>
      <c r="AY1507" s="239" t="s">
        <v>193</v>
      </c>
    </row>
    <row r="1508" spans="1:65" s="16" customFormat="1">
      <c r="B1508" s="240"/>
      <c r="C1508" s="241"/>
      <c r="D1508" s="209" t="s">
        <v>202</v>
      </c>
      <c r="E1508" s="242" t="s">
        <v>19</v>
      </c>
      <c r="F1508" s="243" t="s">
        <v>211</v>
      </c>
      <c r="G1508" s="241"/>
      <c r="H1508" s="244">
        <v>126.149</v>
      </c>
      <c r="I1508" s="245"/>
      <c r="J1508" s="241"/>
      <c r="K1508" s="241"/>
      <c r="L1508" s="246"/>
      <c r="M1508" s="247"/>
      <c r="N1508" s="248"/>
      <c r="O1508" s="248"/>
      <c r="P1508" s="248"/>
      <c r="Q1508" s="248"/>
      <c r="R1508" s="248"/>
      <c r="S1508" s="248"/>
      <c r="T1508" s="249"/>
      <c r="AT1508" s="250" t="s">
        <v>202</v>
      </c>
      <c r="AU1508" s="250" t="s">
        <v>81</v>
      </c>
      <c r="AV1508" s="16" t="s">
        <v>200</v>
      </c>
      <c r="AW1508" s="16" t="s">
        <v>33</v>
      </c>
      <c r="AX1508" s="16" t="s">
        <v>79</v>
      </c>
      <c r="AY1508" s="250" t="s">
        <v>193</v>
      </c>
    </row>
    <row r="1509" spans="1:65" s="2" customFormat="1" ht="16.5" customHeight="1">
      <c r="A1509" s="36"/>
      <c r="B1509" s="37"/>
      <c r="C1509" s="194" t="s">
        <v>2386</v>
      </c>
      <c r="D1509" s="194" t="s">
        <v>195</v>
      </c>
      <c r="E1509" s="195" t="s">
        <v>2359</v>
      </c>
      <c r="F1509" s="196" t="s">
        <v>2360</v>
      </c>
      <c r="G1509" s="197" t="s">
        <v>305</v>
      </c>
      <c r="H1509" s="198">
        <v>88.195999999999998</v>
      </c>
      <c r="I1509" s="199"/>
      <c r="J1509" s="200">
        <f>ROUND(I1509*H1509,2)</f>
        <v>0</v>
      </c>
      <c r="K1509" s="196" t="s">
        <v>199</v>
      </c>
      <c r="L1509" s="41"/>
      <c r="M1509" s="201" t="s">
        <v>19</v>
      </c>
      <c r="N1509" s="202" t="s">
        <v>43</v>
      </c>
      <c r="O1509" s="66"/>
      <c r="P1509" s="203">
        <f>O1509*H1509</f>
        <v>0</v>
      </c>
      <c r="Q1509" s="203">
        <v>1.2E-4</v>
      </c>
      <c r="R1509" s="203">
        <f>Q1509*H1509</f>
        <v>1.0583520000000001E-2</v>
      </c>
      <c r="S1509" s="203">
        <v>0</v>
      </c>
      <c r="T1509" s="204">
        <f>S1509*H1509</f>
        <v>0</v>
      </c>
      <c r="U1509" s="36"/>
      <c r="V1509" s="36"/>
      <c r="W1509" s="36"/>
      <c r="X1509" s="36"/>
      <c r="Y1509" s="36"/>
      <c r="Z1509" s="36"/>
      <c r="AA1509" s="36"/>
      <c r="AB1509" s="36"/>
      <c r="AC1509" s="36"/>
      <c r="AD1509" s="36"/>
      <c r="AE1509" s="36"/>
      <c r="AR1509" s="205" t="s">
        <v>302</v>
      </c>
      <c r="AT1509" s="205" t="s">
        <v>195</v>
      </c>
      <c r="AU1509" s="205" t="s">
        <v>81</v>
      </c>
      <c r="AY1509" s="19" t="s">
        <v>193</v>
      </c>
      <c r="BE1509" s="206">
        <f>IF(N1509="základní",J1509,0)</f>
        <v>0</v>
      </c>
      <c r="BF1509" s="206">
        <f>IF(N1509="snížená",J1509,0)</f>
        <v>0</v>
      </c>
      <c r="BG1509" s="206">
        <f>IF(N1509="zákl. přenesená",J1509,0)</f>
        <v>0</v>
      </c>
      <c r="BH1509" s="206">
        <f>IF(N1509="sníž. přenesená",J1509,0)</f>
        <v>0</v>
      </c>
      <c r="BI1509" s="206">
        <f>IF(N1509="nulová",J1509,0)</f>
        <v>0</v>
      </c>
      <c r="BJ1509" s="19" t="s">
        <v>79</v>
      </c>
      <c r="BK1509" s="206">
        <f>ROUND(I1509*H1509,2)</f>
        <v>0</v>
      </c>
      <c r="BL1509" s="19" t="s">
        <v>302</v>
      </c>
      <c r="BM1509" s="205" t="s">
        <v>2361</v>
      </c>
    </row>
    <row r="1510" spans="1:65" s="13" customFormat="1">
      <c r="B1510" s="207"/>
      <c r="C1510" s="208"/>
      <c r="D1510" s="209" t="s">
        <v>202</v>
      </c>
      <c r="E1510" s="210" t="s">
        <v>19</v>
      </c>
      <c r="F1510" s="211" t="s">
        <v>4392</v>
      </c>
      <c r="G1510" s="208"/>
      <c r="H1510" s="210" t="s">
        <v>19</v>
      </c>
      <c r="I1510" s="212"/>
      <c r="J1510" s="208"/>
      <c r="K1510" s="208"/>
      <c r="L1510" s="213"/>
      <c r="M1510" s="214"/>
      <c r="N1510" s="215"/>
      <c r="O1510" s="215"/>
      <c r="P1510" s="215"/>
      <c r="Q1510" s="215"/>
      <c r="R1510" s="215"/>
      <c r="S1510" s="215"/>
      <c r="T1510" s="216"/>
      <c r="AT1510" s="217" t="s">
        <v>202</v>
      </c>
      <c r="AU1510" s="217" t="s">
        <v>81</v>
      </c>
      <c r="AV1510" s="13" t="s">
        <v>79</v>
      </c>
      <c r="AW1510" s="13" t="s">
        <v>33</v>
      </c>
      <c r="AX1510" s="13" t="s">
        <v>72</v>
      </c>
      <c r="AY1510" s="217" t="s">
        <v>193</v>
      </c>
    </row>
    <row r="1511" spans="1:65" s="14" customFormat="1">
      <c r="B1511" s="218"/>
      <c r="C1511" s="219"/>
      <c r="D1511" s="209" t="s">
        <v>202</v>
      </c>
      <c r="E1511" s="220" t="s">
        <v>19</v>
      </c>
      <c r="F1511" s="221" t="s">
        <v>4393</v>
      </c>
      <c r="G1511" s="219"/>
      <c r="H1511" s="222">
        <v>29.1</v>
      </c>
      <c r="I1511" s="223"/>
      <c r="J1511" s="219"/>
      <c r="K1511" s="219"/>
      <c r="L1511" s="224"/>
      <c r="M1511" s="225"/>
      <c r="N1511" s="226"/>
      <c r="O1511" s="226"/>
      <c r="P1511" s="226"/>
      <c r="Q1511" s="226"/>
      <c r="R1511" s="226"/>
      <c r="S1511" s="226"/>
      <c r="T1511" s="227"/>
      <c r="AT1511" s="228" t="s">
        <v>202</v>
      </c>
      <c r="AU1511" s="228" t="s">
        <v>81</v>
      </c>
      <c r="AV1511" s="14" t="s">
        <v>81</v>
      </c>
      <c r="AW1511" s="14" t="s">
        <v>33</v>
      </c>
      <c r="AX1511" s="14" t="s">
        <v>72</v>
      </c>
      <c r="AY1511" s="228" t="s">
        <v>193</v>
      </c>
    </row>
    <row r="1512" spans="1:65" s="13" customFormat="1">
      <c r="B1512" s="207"/>
      <c r="C1512" s="208"/>
      <c r="D1512" s="209" t="s">
        <v>202</v>
      </c>
      <c r="E1512" s="210" t="s">
        <v>19</v>
      </c>
      <c r="F1512" s="211" t="s">
        <v>4388</v>
      </c>
      <c r="G1512" s="208"/>
      <c r="H1512" s="210" t="s">
        <v>19</v>
      </c>
      <c r="I1512" s="212"/>
      <c r="J1512" s="208"/>
      <c r="K1512" s="208"/>
      <c r="L1512" s="213"/>
      <c r="M1512" s="214"/>
      <c r="N1512" s="215"/>
      <c r="O1512" s="215"/>
      <c r="P1512" s="215"/>
      <c r="Q1512" s="215"/>
      <c r="R1512" s="215"/>
      <c r="S1512" s="215"/>
      <c r="T1512" s="216"/>
      <c r="AT1512" s="217" t="s">
        <v>202</v>
      </c>
      <c r="AU1512" s="217" t="s">
        <v>81</v>
      </c>
      <c r="AV1512" s="13" t="s">
        <v>79</v>
      </c>
      <c r="AW1512" s="13" t="s">
        <v>33</v>
      </c>
      <c r="AX1512" s="13" t="s">
        <v>72</v>
      </c>
      <c r="AY1512" s="217" t="s">
        <v>193</v>
      </c>
    </row>
    <row r="1513" spans="1:65" s="14" customFormat="1">
      <c r="B1513" s="218"/>
      <c r="C1513" s="219"/>
      <c r="D1513" s="209" t="s">
        <v>202</v>
      </c>
      <c r="E1513" s="220" t="s">
        <v>19</v>
      </c>
      <c r="F1513" s="221" t="s">
        <v>4389</v>
      </c>
      <c r="G1513" s="219"/>
      <c r="H1513" s="222">
        <v>42.875999999999998</v>
      </c>
      <c r="I1513" s="223"/>
      <c r="J1513" s="219"/>
      <c r="K1513" s="219"/>
      <c r="L1513" s="224"/>
      <c r="M1513" s="225"/>
      <c r="N1513" s="226"/>
      <c r="O1513" s="226"/>
      <c r="P1513" s="226"/>
      <c r="Q1513" s="226"/>
      <c r="R1513" s="226"/>
      <c r="S1513" s="226"/>
      <c r="T1513" s="227"/>
      <c r="AT1513" s="228" t="s">
        <v>202</v>
      </c>
      <c r="AU1513" s="228" t="s">
        <v>81</v>
      </c>
      <c r="AV1513" s="14" t="s">
        <v>81</v>
      </c>
      <c r="AW1513" s="14" t="s">
        <v>33</v>
      </c>
      <c r="AX1513" s="14" t="s">
        <v>72</v>
      </c>
      <c r="AY1513" s="228" t="s">
        <v>193</v>
      </c>
    </row>
    <row r="1514" spans="1:65" s="15" customFormat="1">
      <c r="B1514" s="229"/>
      <c r="C1514" s="230"/>
      <c r="D1514" s="209" t="s">
        <v>202</v>
      </c>
      <c r="E1514" s="231" t="s">
        <v>19</v>
      </c>
      <c r="F1514" s="232" t="s">
        <v>208</v>
      </c>
      <c r="G1514" s="230"/>
      <c r="H1514" s="233">
        <v>71.975999999999999</v>
      </c>
      <c r="I1514" s="234"/>
      <c r="J1514" s="230"/>
      <c r="K1514" s="230"/>
      <c r="L1514" s="235"/>
      <c r="M1514" s="236"/>
      <c r="N1514" s="237"/>
      <c r="O1514" s="237"/>
      <c r="P1514" s="237"/>
      <c r="Q1514" s="237"/>
      <c r="R1514" s="237"/>
      <c r="S1514" s="237"/>
      <c r="T1514" s="238"/>
      <c r="AT1514" s="239" t="s">
        <v>202</v>
      </c>
      <c r="AU1514" s="239" t="s">
        <v>81</v>
      </c>
      <c r="AV1514" s="15" t="s">
        <v>209</v>
      </c>
      <c r="AW1514" s="15" t="s">
        <v>33</v>
      </c>
      <c r="AX1514" s="15" t="s">
        <v>72</v>
      </c>
      <c r="AY1514" s="239" t="s">
        <v>193</v>
      </c>
    </row>
    <row r="1515" spans="1:65" s="13" customFormat="1">
      <c r="B1515" s="207"/>
      <c r="C1515" s="208"/>
      <c r="D1515" s="209" t="s">
        <v>202</v>
      </c>
      <c r="E1515" s="210" t="s">
        <v>19</v>
      </c>
      <c r="F1515" s="211" t="s">
        <v>2355</v>
      </c>
      <c r="G1515" s="208"/>
      <c r="H1515" s="210" t="s">
        <v>19</v>
      </c>
      <c r="I1515" s="212"/>
      <c r="J1515" s="208"/>
      <c r="K1515" s="208"/>
      <c r="L1515" s="213"/>
      <c r="M1515" s="214"/>
      <c r="N1515" s="215"/>
      <c r="O1515" s="215"/>
      <c r="P1515" s="215"/>
      <c r="Q1515" s="215"/>
      <c r="R1515" s="215"/>
      <c r="S1515" s="215"/>
      <c r="T1515" s="216"/>
      <c r="AT1515" s="217" t="s">
        <v>202</v>
      </c>
      <c r="AU1515" s="217" t="s">
        <v>81</v>
      </c>
      <c r="AV1515" s="13" t="s">
        <v>79</v>
      </c>
      <c r="AW1515" s="13" t="s">
        <v>33</v>
      </c>
      <c r="AX1515" s="13" t="s">
        <v>72</v>
      </c>
      <c r="AY1515" s="217" t="s">
        <v>193</v>
      </c>
    </row>
    <row r="1516" spans="1:65" s="14" customFormat="1">
      <c r="B1516" s="218"/>
      <c r="C1516" s="219"/>
      <c r="D1516" s="209" t="s">
        <v>202</v>
      </c>
      <c r="E1516" s="220" t="s">
        <v>19</v>
      </c>
      <c r="F1516" s="221" t="s">
        <v>4390</v>
      </c>
      <c r="G1516" s="219"/>
      <c r="H1516" s="222">
        <v>6.3090000000000002</v>
      </c>
      <c r="I1516" s="223"/>
      <c r="J1516" s="219"/>
      <c r="K1516" s="219"/>
      <c r="L1516" s="224"/>
      <c r="M1516" s="225"/>
      <c r="N1516" s="226"/>
      <c r="O1516" s="226"/>
      <c r="P1516" s="226"/>
      <c r="Q1516" s="226"/>
      <c r="R1516" s="226"/>
      <c r="S1516" s="226"/>
      <c r="T1516" s="227"/>
      <c r="AT1516" s="228" t="s">
        <v>202</v>
      </c>
      <c r="AU1516" s="228" t="s">
        <v>81</v>
      </c>
      <c r="AV1516" s="14" t="s">
        <v>81</v>
      </c>
      <c r="AW1516" s="14" t="s">
        <v>33</v>
      </c>
      <c r="AX1516" s="14" t="s">
        <v>72</v>
      </c>
      <c r="AY1516" s="228" t="s">
        <v>193</v>
      </c>
    </row>
    <row r="1517" spans="1:65" s="14" customFormat="1">
      <c r="B1517" s="218"/>
      <c r="C1517" s="219"/>
      <c r="D1517" s="209" t="s">
        <v>202</v>
      </c>
      <c r="E1517" s="220" t="s">
        <v>19</v>
      </c>
      <c r="F1517" s="221" t="s">
        <v>4391</v>
      </c>
      <c r="G1517" s="219"/>
      <c r="H1517" s="222">
        <v>9.9109999999999996</v>
      </c>
      <c r="I1517" s="223"/>
      <c r="J1517" s="219"/>
      <c r="K1517" s="219"/>
      <c r="L1517" s="224"/>
      <c r="M1517" s="225"/>
      <c r="N1517" s="226"/>
      <c r="O1517" s="226"/>
      <c r="P1517" s="226"/>
      <c r="Q1517" s="226"/>
      <c r="R1517" s="226"/>
      <c r="S1517" s="226"/>
      <c r="T1517" s="227"/>
      <c r="AT1517" s="228" t="s">
        <v>202</v>
      </c>
      <c r="AU1517" s="228" t="s">
        <v>81</v>
      </c>
      <c r="AV1517" s="14" t="s">
        <v>81</v>
      </c>
      <c r="AW1517" s="14" t="s">
        <v>33</v>
      </c>
      <c r="AX1517" s="14" t="s">
        <v>72</v>
      </c>
      <c r="AY1517" s="228" t="s">
        <v>193</v>
      </c>
    </row>
    <row r="1518" spans="1:65" s="15" customFormat="1">
      <c r="B1518" s="229"/>
      <c r="C1518" s="230"/>
      <c r="D1518" s="209" t="s">
        <v>202</v>
      </c>
      <c r="E1518" s="231" t="s">
        <v>19</v>
      </c>
      <c r="F1518" s="232" t="s">
        <v>208</v>
      </c>
      <c r="G1518" s="230"/>
      <c r="H1518" s="233">
        <v>16.22</v>
      </c>
      <c r="I1518" s="234"/>
      <c r="J1518" s="230"/>
      <c r="K1518" s="230"/>
      <c r="L1518" s="235"/>
      <c r="M1518" s="236"/>
      <c r="N1518" s="237"/>
      <c r="O1518" s="237"/>
      <c r="P1518" s="237"/>
      <c r="Q1518" s="237"/>
      <c r="R1518" s="237"/>
      <c r="S1518" s="237"/>
      <c r="T1518" s="238"/>
      <c r="AT1518" s="239" t="s">
        <v>202</v>
      </c>
      <c r="AU1518" s="239" t="s">
        <v>81</v>
      </c>
      <c r="AV1518" s="15" t="s">
        <v>209</v>
      </c>
      <c r="AW1518" s="15" t="s">
        <v>33</v>
      </c>
      <c r="AX1518" s="15" t="s">
        <v>72</v>
      </c>
      <c r="AY1518" s="239" t="s">
        <v>193</v>
      </c>
    </row>
    <row r="1519" spans="1:65" s="16" customFormat="1">
      <c r="B1519" s="240"/>
      <c r="C1519" s="241"/>
      <c r="D1519" s="209" t="s">
        <v>202</v>
      </c>
      <c r="E1519" s="242" t="s">
        <v>19</v>
      </c>
      <c r="F1519" s="243" t="s">
        <v>211</v>
      </c>
      <c r="G1519" s="241"/>
      <c r="H1519" s="244">
        <v>88.195999999999998</v>
      </c>
      <c r="I1519" s="245"/>
      <c r="J1519" s="241"/>
      <c r="K1519" s="241"/>
      <c r="L1519" s="246"/>
      <c r="M1519" s="247"/>
      <c r="N1519" s="248"/>
      <c r="O1519" s="248"/>
      <c r="P1519" s="248"/>
      <c r="Q1519" s="248"/>
      <c r="R1519" s="248"/>
      <c r="S1519" s="248"/>
      <c r="T1519" s="249"/>
      <c r="AT1519" s="250" t="s">
        <v>202</v>
      </c>
      <c r="AU1519" s="250" t="s">
        <v>81</v>
      </c>
      <c r="AV1519" s="16" t="s">
        <v>200</v>
      </c>
      <c r="AW1519" s="16" t="s">
        <v>33</v>
      </c>
      <c r="AX1519" s="16" t="s">
        <v>79</v>
      </c>
      <c r="AY1519" s="250" t="s">
        <v>193</v>
      </c>
    </row>
    <row r="1520" spans="1:65" s="2" customFormat="1" ht="16.5" customHeight="1">
      <c r="A1520" s="36"/>
      <c r="B1520" s="37"/>
      <c r="C1520" s="194" t="s">
        <v>2399</v>
      </c>
      <c r="D1520" s="194" t="s">
        <v>195</v>
      </c>
      <c r="E1520" s="195" t="s">
        <v>2363</v>
      </c>
      <c r="F1520" s="196" t="s">
        <v>2364</v>
      </c>
      <c r="G1520" s="197" t="s">
        <v>305</v>
      </c>
      <c r="H1520" s="198">
        <v>88.195999999999998</v>
      </c>
      <c r="I1520" s="199"/>
      <c r="J1520" s="200">
        <f>ROUND(I1520*H1520,2)</f>
        <v>0</v>
      </c>
      <c r="K1520" s="196" t="s">
        <v>199</v>
      </c>
      <c r="L1520" s="41"/>
      <c r="M1520" s="201" t="s">
        <v>19</v>
      </c>
      <c r="N1520" s="202" t="s">
        <v>43</v>
      </c>
      <c r="O1520" s="66"/>
      <c r="P1520" s="203">
        <f>O1520*H1520</f>
        <v>0</v>
      </c>
      <c r="Q1520" s="203">
        <v>1.2E-4</v>
      </c>
      <c r="R1520" s="203">
        <f>Q1520*H1520</f>
        <v>1.0583520000000001E-2</v>
      </c>
      <c r="S1520" s="203">
        <v>0</v>
      </c>
      <c r="T1520" s="204">
        <f>S1520*H1520</f>
        <v>0</v>
      </c>
      <c r="U1520" s="36"/>
      <c r="V1520" s="36"/>
      <c r="W1520" s="36"/>
      <c r="X1520" s="36"/>
      <c r="Y1520" s="36"/>
      <c r="Z1520" s="36"/>
      <c r="AA1520" s="36"/>
      <c r="AB1520" s="36"/>
      <c r="AC1520" s="36"/>
      <c r="AD1520" s="36"/>
      <c r="AE1520" s="36"/>
      <c r="AR1520" s="205" t="s">
        <v>302</v>
      </c>
      <c r="AT1520" s="205" t="s">
        <v>195</v>
      </c>
      <c r="AU1520" s="205" t="s">
        <v>81</v>
      </c>
      <c r="AY1520" s="19" t="s">
        <v>193</v>
      </c>
      <c r="BE1520" s="206">
        <f>IF(N1520="základní",J1520,0)</f>
        <v>0</v>
      </c>
      <c r="BF1520" s="206">
        <f>IF(N1520="snížená",J1520,0)</f>
        <v>0</v>
      </c>
      <c r="BG1520" s="206">
        <f>IF(N1520="zákl. přenesená",J1520,0)</f>
        <v>0</v>
      </c>
      <c r="BH1520" s="206">
        <f>IF(N1520="sníž. přenesená",J1520,0)</f>
        <v>0</v>
      </c>
      <c r="BI1520" s="206">
        <f>IF(N1520="nulová",J1520,0)</f>
        <v>0</v>
      </c>
      <c r="BJ1520" s="19" t="s">
        <v>79</v>
      </c>
      <c r="BK1520" s="206">
        <f>ROUND(I1520*H1520,2)</f>
        <v>0</v>
      </c>
      <c r="BL1520" s="19" t="s">
        <v>302</v>
      </c>
      <c r="BM1520" s="205" t="s">
        <v>2365</v>
      </c>
    </row>
    <row r="1521" spans="1:65" s="12" customFormat="1" ht="22.9" customHeight="1">
      <c r="B1521" s="178"/>
      <c r="C1521" s="179"/>
      <c r="D1521" s="180" t="s">
        <v>71</v>
      </c>
      <c r="E1521" s="192" t="s">
        <v>2366</v>
      </c>
      <c r="F1521" s="192" t="s">
        <v>2367</v>
      </c>
      <c r="G1521" s="179"/>
      <c r="H1521" s="179"/>
      <c r="I1521" s="182"/>
      <c r="J1521" s="193">
        <f>BK1521</f>
        <v>0</v>
      </c>
      <c r="K1521" s="179"/>
      <c r="L1521" s="184"/>
      <c r="M1521" s="185"/>
      <c r="N1521" s="186"/>
      <c r="O1521" s="186"/>
      <c r="P1521" s="187">
        <f>SUM(P1522:P1596)</f>
        <v>0</v>
      </c>
      <c r="Q1521" s="186"/>
      <c r="R1521" s="187">
        <f>SUM(R1522:R1596)</f>
        <v>0.21342359999999999</v>
      </c>
      <c r="S1521" s="186"/>
      <c r="T1521" s="188">
        <f>SUM(T1522:T1596)</f>
        <v>0</v>
      </c>
      <c r="AR1521" s="189" t="s">
        <v>81</v>
      </c>
      <c r="AT1521" s="190" t="s">
        <v>71</v>
      </c>
      <c r="AU1521" s="190" t="s">
        <v>79</v>
      </c>
      <c r="AY1521" s="189" t="s">
        <v>193</v>
      </c>
      <c r="BK1521" s="191">
        <f>SUM(BK1522:BK1596)</f>
        <v>0</v>
      </c>
    </row>
    <row r="1522" spans="1:65" s="2" customFormat="1" ht="16.5" customHeight="1">
      <c r="A1522" s="36"/>
      <c r="B1522" s="37"/>
      <c r="C1522" s="194" t="s">
        <v>2404</v>
      </c>
      <c r="D1522" s="194" t="s">
        <v>195</v>
      </c>
      <c r="E1522" s="195" t="s">
        <v>2369</v>
      </c>
      <c r="F1522" s="196" t="s">
        <v>2370</v>
      </c>
      <c r="G1522" s="197" t="s">
        <v>305</v>
      </c>
      <c r="H1522" s="198">
        <v>308.666</v>
      </c>
      <c r="I1522" s="199"/>
      <c r="J1522" s="200">
        <f>ROUND(I1522*H1522,2)</f>
        <v>0</v>
      </c>
      <c r="K1522" s="196" t="s">
        <v>199</v>
      </c>
      <c r="L1522" s="41"/>
      <c r="M1522" s="201" t="s">
        <v>19</v>
      </c>
      <c r="N1522" s="202" t="s">
        <v>43</v>
      </c>
      <c r="O1522" s="66"/>
      <c r="P1522" s="203">
        <f>O1522*H1522</f>
        <v>0</v>
      </c>
      <c r="Q1522" s="203">
        <v>0</v>
      </c>
      <c r="R1522" s="203">
        <f>Q1522*H1522</f>
        <v>0</v>
      </c>
      <c r="S1522" s="203">
        <v>0</v>
      </c>
      <c r="T1522" s="204">
        <f>S1522*H1522</f>
        <v>0</v>
      </c>
      <c r="U1522" s="36"/>
      <c r="V1522" s="36"/>
      <c r="W1522" s="36"/>
      <c r="X1522" s="36"/>
      <c r="Y1522" s="36"/>
      <c r="Z1522" s="36"/>
      <c r="AA1522" s="36"/>
      <c r="AB1522" s="36"/>
      <c r="AC1522" s="36"/>
      <c r="AD1522" s="36"/>
      <c r="AE1522" s="36"/>
      <c r="AR1522" s="205" t="s">
        <v>200</v>
      </c>
      <c r="AT1522" s="205" t="s">
        <v>195</v>
      </c>
      <c r="AU1522" s="205" t="s">
        <v>81</v>
      </c>
      <c r="AY1522" s="19" t="s">
        <v>193</v>
      </c>
      <c r="BE1522" s="206">
        <f>IF(N1522="základní",J1522,0)</f>
        <v>0</v>
      </c>
      <c r="BF1522" s="206">
        <f>IF(N1522="snížená",J1522,0)</f>
        <v>0</v>
      </c>
      <c r="BG1522" s="206">
        <f>IF(N1522="zákl. přenesená",J1522,0)</f>
        <v>0</v>
      </c>
      <c r="BH1522" s="206">
        <f>IF(N1522="sníž. přenesená",J1522,0)</f>
        <v>0</v>
      </c>
      <c r="BI1522" s="206">
        <f>IF(N1522="nulová",J1522,0)</f>
        <v>0</v>
      </c>
      <c r="BJ1522" s="19" t="s">
        <v>79</v>
      </c>
      <c r="BK1522" s="206">
        <f>ROUND(I1522*H1522,2)</f>
        <v>0</v>
      </c>
      <c r="BL1522" s="19" t="s">
        <v>200</v>
      </c>
      <c r="BM1522" s="205" t="s">
        <v>2371</v>
      </c>
    </row>
    <row r="1523" spans="1:65" s="13" customFormat="1">
      <c r="B1523" s="207"/>
      <c r="C1523" s="208"/>
      <c r="D1523" s="209" t="s">
        <v>202</v>
      </c>
      <c r="E1523" s="210" t="s">
        <v>19</v>
      </c>
      <c r="F1523" s="211" t="s">
        <v>2372</v>
      </c>
      <c r="G1523" s="208"/>
      <c r="H1523" s="210" t="s">
        <v>19</v>
      </c>
      <c r="I1523" s="212"/>
      <c r="J1523" s="208"/>
      <c r="K1523" s="208"/>
      <c r="L1523" s="213"/>
      <c r="M1523" s="214"/>
      <c r="N1523" s="215"/>
      <c r="O1523" s="215"/>
      <c r="P1523" s="215"/>
      <c r="Q1523" s="215"/>
      <c r="R1523" s="215"/>
      <c r="S1523" s="215"/>
      <c r="T1523" s="216"/>
      <c r="AT1523" s="217" t="s">
        <v>202</v>
      </c>
      <c r="AU1523" s="217" t="s">
        <v>81</v>
      </c>
      <c r="AV1523" s="13" t="s">
        <v>79</v>
      </c>
      <c r="AW1523" s="13" t="s">
        <v>33</v>
      </c>
      <c r="AX1523" s="13" t="s">
        <v>72</v>
      </c>
      <c r="AY1523" s="217" t="s">
        <v>193</v>
      </c>
    </row>
    <row r="1524" spans="1:65" s="14" customFormat="1">
      <c r="B1524" s="218"/>
      <c r="C1524" s="219"/>
      <c r="D1524" s="209" t="s">
        <v>202</v>
      </c>
      <c r="E1524" s="220" t="s">
        <v>19</v>
      </c>
      <c r="F1524" s="221" t="s">
        <v>4394</v>
      </c>
      <c r="G1524" s="219"/>
      <c r="H1524" s="222">
        <v>297.86599999999999</v>
      </c>
      <c r="I1524" s="223"/>
      <c r="J1524" s="219"/>
      <c r="K1524" s="219"/>
      <c r="L1524" s="224"/>
      <c r="M1524" s="225"/>
      <c r="N1524" s="226"/>
      <c r="O1524" s="226"/>
      <c r="P1524" s="226"/>
      <c r="Q1524" s="226"/>
      <c r="R1524" s="226"/>
      <c r="S1524" s="226"/>
      <c r="T1524" s="227"/>
      <c r="AT1524" s="228" t="s">
        <v>202</v>
      </c>
      <c r="AU1524" s="228" t="s">
        <v>81</v>
      </c>
      <c r="AV1524" s="14" t="s">
        <v>81</v>
      </c>
      <c r="AW1524" s="14" t="s">
        <v>33</v>
      </c>
      <c r="AX1524" s="14" t="s">
        <v>72</v>
      </c>
      <c r="AY1524" s="228" t="s">
        <v>193</v>
      </c>
    </row>
    <row r="1525" spans="1:65" s="14" customFormat="1">
      <c r="B1525" s="218"/>
      <c r="C1525" s="219"/>
      <c r="D1525" s="209" t="s">
        <v>202</v>
      </c>
      <c r="E1525" s="220" t="s">
        <v>19</v>
      </c>
      <c r="F1525" s="221" t="s">
        <v>4395</v>
      </c>
      <c r="G1525" s="219"/>
      <c r="H1525" s="222">
        <v>10.8</v>
      </c>
      <c r="I1525" s="223"/>
      <c r="J1525" s="219"/>
      <c r="K1525" s="219"/>
      <c r="L1525" s="224"/>
      <c r="M1525" s="225"/>
      <c r="N1525" s="226"/>
      <c r="O1525" s="226"/>
      <c r="P1525" s="226"/>
      <c r="Q1525" s="226"/>
      <c r="R1525" s="226"/>
      <c r="S1525" s="226"/>
      <c r="T1525" s="227"/>
      <c r="AT1525" s="228" t="s">
        <v>202</v>
      </c>
      <c r="AU1525" s="228" t="s">
        <v>81</v>
      </c>
      <c r="AV1525" s="14" t="s">
        <v>81</v>
      </c>
      <c r="AW1525" s="14" t="s">
        <v>33</v>
      </c>
      <c r="AX1525" s="14" t="s">
        <v>72</v>
      </c>
      <c r="AY1525" s="228" t="s">
        <v>193</v>
      </c>
    </row>
    <row r="1526" spans="1:65" s="15" customFormat="1">
      <c r="B1526" s="229"/>
      <c r="C1526" s="230"/>
      <c r="D1526" s="209" t="s">
        <v>202</v>
      </c>
      <c r="E1526" s="231" t="s">
        <v>19</v>
      </c>
      <c r="F1526" s="232" t="s">
        <v>208</v>
      </c>
      <c r="G1526" s="230"/>
      <c r="H1526" s="233">
        <v>308.666</v>
      </c>
      <c r="I1526" s="234"/>
      <c r="J1526" s="230"/>
      <c r="K1526" s="230"/>
      <c r="L1526" s="235"/>
      <c r="M1526" s="236"/>
      <c r="N1526" s="237"/>
      <c r="O1526" s="237"/>
      <c r="P1526" s="237"/>
      <c r="Q1526" s="237"/>
      <c r="R1526" s="237"/>
      <c r="S1526" s="237"/>
      <c r="T1526" s="238"/>
      <c r="AT1526" s="239" t="s">
        <v>202</v>
      </c>
      <c r="AU1526" s="239" t="s">
        <v>81</v>
      </c>
      <c r="AV1526" s="15" t="s">
        <v>209</v>
      </c>
      <c r="AW1526" s="15" t="s">
        <v>33</v>
      </c>
      <c r="AX1526" s="15" t="s">
        <v>79</v>
      </c>
      <c r="AY1526" s="239" t="s">
        <v>193</v>
      </c>
    </row>
    <row r="1527" spans="1:65" s="2" customFormat="1" ht="21.75" customHeight="1">
      <c r="A1527" s="36"/>
      <c r="B1527" s="37"/>
      <c r="C1527" s="194" t="s">
        <v>2421</v>
      </c>
      <c r="D1527" s="194" t="s">
        <v>195</v>
      </c>
      <c r="E1527" s="195" t="s">
        <v>2377</v>
      </c>
      <c r="F1527" s="196" t="s">
        <v>2378</v>
      </c>
      <c r="G1527" s="197" t="s">
        <v>305</v>
      </c>
      <c r="H1527" s="198">
        <v>141.23099999999999</v>
      </c>
      <c r="I1527" s="199"/>
      <c r="J1527" s="200">
        <f>ROUND(I1527*H1527,2)</f>
        <v>0</v>
      </c>
      <c r="K1527" s="196" t="s">
        <v>199</v>
      </c>
      <c r="L1527" s="41"/>
      <c r="M1527" s="201" t="s">
        <v>19</v>
      </c>
      <c r="N1527" s="202" t="s">
        <v>43</v>
      </c>
      <c r="O1527" s="66"/>
      <c r="P1527" s="203">
        <f>O1527*H1527</f>
        <v>0</v>
      </c>
      <c r="Q1527" s="203">
        <v>0</v>
      </c>
      <c r="R1527" s="203">
        <f>Q1527*H1527</f>
        <v>0</v>
      </c>
      <c r="S1527" s="203">
        <v>0</v>
      </c>
      <c r="T1527" s="204">
        <f>S1527*H1527</f>
        <v>0</v>
      </c>
      <c r="U1527" s="36"/>
      <c r="V1527" s="36"/>
      <c r="W1527" s="36"/>
      <c r="X1527" s="36"/>
      <c r="Y1527" s="36"/>
      <c r="Z1527" s="36"/>
      <c r="AA1527" s="36"/>
      <c r="AB1527" s="36"/>
      <c r="AC1527" s="36"/>
      <c r="AD1527" s="36"/>
      <c r="AE1527" s="36"/>
      <c r="AR1527" s="205" t="s">
        <v>200</v>
      </c>
      <c r="AT1527" s="205" t="s">
        <v>195</v>
      </c>
      <c r="AU1527" s="205" t="s">
        <v>81</v>
      </c>
      <c r="AY1527" s="19" t="s">
        <v>193</v>
      </c>
      <c r="BE1527" s="206">
        <f>IF(N1527="základní",J1527,0)</f>
        <v>0</v>
      </c>
      <c r="BF1527" s="206">
        <f>IF(N1527="snížená",J1527,0)</f>
        <v>0</v>
      </c>
      <c r="BG1527" s="206">
        <f>IF(N1527="zákl. přenesená",J1527,0)</f>
        <v>0</v>
      </c>
      <c r="BH1527" s="206">
        <f>IF(N1527="sníž. přenesená",J1527,0)</f>
        <v>0</v>
      </c>
      <c r="BI1527" s="206">
        <f>IF(N1527="nulová",J1527,0)</f>
        <v>0</v>
      </c>
      <c r="BJ1527" s="19" t="s">
        <v>79</v>
      </c>
      <c r="BK1527" s="206">
        <f>ROUND(I1527*H1527,2)</f>
        <v>0</v>
      </c>
      <c r="BL1527" s="19" t="s">
        <v>200</v>
      </c>
      <c r="BM1527" s="205" t="s">
        <v>2379</v>
      </c>
    </row>
    <row r="1528" spans="1:65" s="14" customFormat="1">
      <c r="B1528" s="218"/>
      <c r="C1528" s="219"/>
      <c r="D1528" s="209" t="s">
        <v>202</v>
      </c>
      <c r="E1528" s="220" t="s">
        <v>19</v>
      </c>
      <c r="F1528" s="221" t="s">
        <v>4396</v>
      </c>
      <c r="G1528" s="219"/>
      <c r="H1528" s="222">
        <v>141.23099999999999</v>
      </c>
      <c r="I1528" s="223"/>
      <c r="J1528" s="219"/>
      <c r="K1528" s="219"/>
      <c r="L1528" s="224"/>
      <c r="M1528" s="225"/>
      <c r="N1528" s="226"/>
      <c r="O1528" s="226"/>
      <c r="P1528" s="226"/>
      <c r="Q1528" s="226"/>
      <c r="R1528" s="226"/>
      <c r="S1528" s="226"/>
      <c r="T1528" s="227"/>
      <c r="AT1528" s="228" t="s">
        <v>202</v>
      </c>
      <c r="AU1528" s="228" t="s">
        <v>81</v>
      </c>
      <c r="AV1528" s="14" t="s">
        <v>81</v>
      </c>
      <c r="AW1528" s="14" t="s">
        <v>33</v>
      </c>
      <c r="AX1528" s="14" t="s">
        <v>72</v>
      </c>
      <c r="AY1528" s="228" t="s">
        <v>193</v>
      </c>
    </row>
    <row r="1529" spans="1:65" s="15" customFormat="1">
      <c r="B1529" s="229"/>
      <c r="C1529" s="230"/>
      <c r="D1529" s="209" t="s">
        <v>202</v>
      </c>
      <c r="E1529" s="231" t="s">
        <v>19</v>
      </c>
      <c r="F1529" s="232" t="s">
        <v>208</v>
      </c>
      <c r="G1529" s="230"/>
      <c r="H1529" s="233">
        <v>141.23099999999999</v>
      </c>
      <c r="I1529" s="234"/>
      <c r="J1529" s="230"/>
      <c r="K1529" s="230"/>
      <c r="L1529" s="235"/>
      <c r="M1529" s="236"/>
      <c r="N1529" s="237"/>
      <c r="O1529" s="237"/>
      <c r="P1529" s="237"/>
      <c r="Q1529" s="237"/>
      <c r="R1529" s="237"/>
      <c r="S1529" s="237"/>
      <c r="T1529" s="238"/>
      <c r="AT1529" s="239" t="s">
        <v>202</v>
      </c>
      <c r="AU1529" s="239" t="s">
        <v>81</v>
      </c>
      <c r="AV1529" s="15" t="s">
        <v>209</v>
      </c>
      <c r="AW1529" s="15" t="s">
        <v>33</v>
      </c>
      <c r="AX1529" s="15" t="s">
        <v>79</v>
      </c>
      <c r="AY1529" s="239" t="s">
        <v>193</v>
      </c>
    </row>
    <row r="1530" spans="1:65" s="2" customFormat="1" ht="21.75" customHeight="1">
      <c r="A1530" s="36"/>
      <c r="B1530" s="37"/>
      <c r="C1530" s="194" t="s">
        <v>4397</v>
      </c>
      <c r="D1530" s="194" t="s">
        <v>195</v>
      </c>
      <c r="E1530" s="195" t="s">
        <v>2382</v>
      </c>
      <c r="F1530" s="196" t="s">
        <v>2383</v>
      </c>
      <c r="G1530" s="197" t="s">
        <v>391</v>
      </c>
      <c r="H1530" s="198">
        <v>196.97499999999999</v>
      </c>
      <c r="I1530" s="199"/>
      <c r="J1530" s="200">
        <f>ROUND(I1530*H1530,2)</f>
        <v>0</v>
      </c>
      <c r="K1530" s="196" t="s">
        <v>199</v>
      </c>
      <c r="L1530" s="41"/>
      <c r="M1530" s="201" t="s">
        <v>19</v>
      </c>
      <c r="N1530" s="202" t="s">
        <v>43</v>
      </c>
      <c r="O1530" s="66"/>
      <c r="P1530" s="203">
        <f>O1530*H1530</f>
        <v>0</v>
      </c>
      <c r="Q1530" s="203">
        <v>0</v>
      </c>
      <c r="R1530" s="203">
        <f>Q1530*H1530</f>
        <v>0</v>
      </c>
      <c r="S1530" s="203">
        <v>0</v>
      </c>
      <c r="T1530" s="204">
        <f>S1530*H1530</f>
        <v>0</v>
      </c>
      <c r="U1530" s="36"/>
      <c r="V1530" s="36"/>
      <c r="W1530" s="36"/>
      <c r="X1530" s="36"/>
      <c r="Y1530" s="36"/>
      <c r="Z1530" s="36"/>
      <c r="AA1530" s="36"/>
      <c r="AB1530" s="36"/>
      <c r="AC1530" s="36"/>
      <c r="AD1530" s="36"/>
      <c r="AE1530" s="36"/>
      <c r="AR1530" s="205" t="s">
        <v>200</v>
      </c>
      <c r="AT1530" s="205" t="s">
        <v>195</v>
      </c>
      <c r="AU1530" s="205" t="s">
        <v>81</v>
      </c>
      <c r="AY1530" s="19" t="s">
        <v>193</v>
      </c>
      <c r="BE1530" s="206">
        <f>IF(N1530="základní",J1530,0)</f>
        <v>0</v>
      </c>
      <c r="BF1530" s="206">
        <f>IF(N1530="snížená",J1530,0)</f>
        <v>0</v>
      </c>
      <c r="BG1530" s="206">
        <f>IF(N1530="zákl. přenesená",J1530,0)</f>
        <v>0</v>
      </c>
      <c r="BH1530" s="206">
        <f>IF(N1530="sníž. přenesená",J1530,0)</f>
        <v>0</v>
      </c>
      <c r="BI1530" s="206">
        <f>IF(N1530="nulová",J1530,0)</f>
        <v>0</v>
      </c>
      <c r="BJ1530" s="19" t="s">
        <v>79</v>
      </c>
      <c r="BK1530" s="206">
        <f>ROUND(I1530*H1530,2)</f>
        <v>0</v>
      </c>
      <c r="BL1530" s="19" t="s">
        <v>200</v>
      </c>
      <c r="BM1530" s="205" t="s">
        <v>2384</v>
      </c>
    </row>
    <row r="1531" spans="1:65" s="14" customFormat="1">
      <c r="B1531" s="218"/>
      <c r="C1531" s="219"/>
      <c r="D1531" s="209" t="s">
        <v>202</v>
      </c>
      <c r="E1531" s="220" t="s">
        <v>19</v>
      </c>
      <c r="F1531" s="221" t="s">
        <v>4398</v>
      </c>
      <c r="G1531" s="219"/>
      <c r="H1531" s="222">
        <v>196.97499999999999</v>
      </c>
      <c r="I1531" s="223"/>
      <c r="J1531" s="219"/>
      <c r="K1531" s="219"/>
      <c r="L1531" s="224"/>
      <c r="M1531" s="225"/>
      <c r="N1531" s="226"/>
      <c r="O1531" s="226"/>
      <c r="P1531" s="226"/>
      <c r="Q1531" s="226"/>
      <c r="R1531" s="226"/>
      <c r="S1531" s="226"/>
      <c r="T1531" s="227"/>
      <c r="AT1531" s="228" t="s">
        <v>202</v>
      </c>
      <c r="AU1531" s="228" t="s">
        <v>81</v>
      </c>
      <c r="AV1531" s="14" t="s">
        <v>81</v>
      </c>
      <c r="AW1531" s="14" t="s">
        <v>33</v>
      </c>
      <c r="AX1531" s="14" t="s">
        <v>72</v>
      </c>
      <c r="AY1531" s="228" t="s">
        <v>193</v>
      </c>
    </row>
    <row r="1532" spans="1:65" s="15" customFormat="1">
      <c r="B1532" s="229"/>
      <c r="C1532" s="230"/>
      <c r="D1532" s="209" t="s">
        <v>202</v>
      </c>
      <c r="E1532" s="231" t="s">
        <v>19</v>
      </c>
      <c r="F1532" s="232" t="s">
        <v>208</v>
      </c>
      <c r="G1532" s="230"/>
      <c r="H1532" s="233">
        <v>196.97499999999999</v>
      </c>
      <c r="I1532" s="234"/>
      <c r="J1532" s="230"/>
      <c r="K1532" s="230"/>
      <c r="L1532" s="235"/>
      <c r="M1532" s="236"/>
      <c r="N1532" s="237"/>
      <c r="O1532" s="237"/>
      <c r="P1532" s="237"/>
      <c r="Q1532" s="237"/>
      <c r="R1532" s="237"/>
      <c r="S1532" s="237"/>
      <c r="T1532" s="238"/>
      <c r="AT1532" s="239" t="s">
        <v>202</v>
      </c>
      <c r="AU1532" s="239" t="s">
        <v>81</v>
      </c>
      <c r="AV1532" s="15" t="s">
        <v>209</v>
      </c>
      <c r="AW1532" s="15" t="s">
        <v>33</v>
      </c>
      <c r="AX1532" s="15" t="s">
        <v>79</v>
      </c>
      <c r="AY1532" s="239" t="s">
        <v>193</v>
      </c>
    </row>
    <row r="1533" spans="1:65" s="2" customFormat="1" ht="21.75" customHeight="1">
      <c r="A1533" s="36"/>
      <c r="B1533" s="37"/>
      <c r="C1533" s="194" t="s">
        <v>4399</v>
      </c>
      <c r="D1533" s="194" t="s">
        <v>195</v>
      </c>
      <c r="E1533" s="195" t="s">
        <v>2387</v>
      </c>
      <c r="F1533" s="196" t="s">
        <v>2388</v>
      </c>
      <c r="G1533" s="197" t="s">
        <v>305</v>
      </c>
      <c r="H1533" s="198">
        <v>216.9</v>
      </c>
      <c r="I1533" s="199"/>
      <c r="J1533" s="200">
        <f>ROUND(I1533*H1533,2)</f>
        <v>0</v>
      </c>
      <c r="K1533" s="196" t="s">
        <v>199</v>
      </c>
      <c r="L1533" s="41"/>
      <c r="M1533" s="201" t="s">
        <v>19</v>
      </c>
      <c r="N1533" s="202" t="s">
        <v>43</v>
      </c>
      <c r="O1533" s="66"/>
      <c r="P1533" s="203">
        <f>O1533*H1533</f>
        <v>0</v>
      </c>
      <c r="Q1533" s="203">
        <v>0</v>
      </c>
      <c r="R1533" s="203">
        <f>Q1533*H1533</f>
        <v>0</v>
      </c>
      <c r="S1533" s="203">
        <v>0</v>
      </c>
      <c r="T1533" s="204">
        <f>S1533*H1533</f>
        <v>0</v>
      </c>
      <c r="U1533" s="36"/>
      <c r="V1533" s="36"/>
      <c r="W1533" s="36"/>
      <c r="X1533" s="36"/>
      <c r="Y1533" s="36"/>
      <c r="Z1533" s="36"/>
      <c r="AA1533" s="36"/>
      <c r="AB1533" s="36"/>
      <c r="AC1533" s="36"/>
      <c r="AD1533" s="36"/>
      <c r="AE1533" s="36"/>
      <c r="AR1533" s="205" t="s">
        <v>302</v>
      </c>
      <c r="AT1533" s="205" t="s">
        <v>195</v>
      </c>
      <c r="AU1533" s="205" t="s">
        <v>81</v>
      </c>
      <c r="AY1533" s="19" t="s">
        <v>193</v>
      </c>
      <c r="BE1533" s="206">
        <f>IF(N1533="základní",J1533,0)</f>
        <v>0</v>
      </c>
      <c r="BF1533" s="206">
        <f>IF(N1533="snížená",J1533,0)</f>
        <v>0</v>
      </c>
      <c r="BG1533" s="206">
        <f>IF(N1533="zákl. přenesená",J1533,0)</f>
        <v>0</v>
      </c>
      <c r="BH1533" s="206">
        <f>IF(N1533="sníž. přenesená",J1533,0)</f>
        <v>0</v>
      </c>
      <c r="BI1533" s="206">
        <f>IF(N1533="nulová",J1533,0)</f>
        <v>0</v>
      </c>
      <c r="BJ1533" s="19" t="s">
        <v>79</v>
      </c>
      <c r="BK1533" s="206">
        <f>ROUND(I1533*H1533,2)</f>
        <v>0</v>
      </c>
      <c r="BL1533" s="19" t="s">
        <v>302</v>
      </c>
      <c r="BM1533" s="205" t="s">
        <v>2389</v>
      </c>
    </row>
    <row r="1534" spans="1:65" s="13" customFormat="1">
      <c r="B1534" s="207"/>
      <c r="C1534" s="208"/>
      <c r="D1534" s="209" t="s">
        <v>202</v>
      </c>
      <c r="E1534" s="210" t="s">
        <v>19</v>
      </c>
      <c r="F1534" s="211" t="s">
        <v>2390</v>
      </c>
      <c r="G1534" s="208"/>
      <c r="H1534" s="210" t="s">
        <v>19</v>
      </c>
      <c r="I1534" s="212"/>
      <c r="J1534" s="208"/>
      <c r="K1534" s="208"/>
      <c r="L1534" s="213"/>
      <c r="M1534" s="214"/>
      <c r="N1534" s="215"/>
      <c r="O1534" s="215"/>
      <c r="P1534" s="215"/>
      <c r="Q1534" s="215"/>
      <c r="R1534" s="215"/>
      <c r="S1534" s="215"/>
      <c r="T1534" s="216"/>
      <c r="AT1534" s="217" t="s">
        <v>202</v>
      </c>
      <c r="AU1534" s="217" t="s">
        <v>81</v>
      </c>
      <c r="AV1534" s="13" t="s">
        <v>79</v>
      </c>
      <c r="AW1534" s="13" t="s">
        <v>33</v>
      </c>
      <c r="AX1534" s="13" t="s">
        <v>72</v>
      </c>
      <c r="AY1534" s="217" t="s">
        <v>193</v>
      </c>
    </row>
    <row r="1535" spans="1:65" s="14" customFormat="1">
      <c r="B1535" s="218"/>
      <c r="C1535" s="219"/>
      <c r="D1535" s="209" t="s">
        <v>202</v>
      </c>
      <c r="E1535" s="220" t="s">
        <v>19</v>
      </c>
      <c r="F1535" s="221" t="s">
        <v>4400</v>
      </c>
      <c r="G1535" s="219"/>
      <c r="H1535" s="222">
        <v>34.895000000000003</v>
      </c>
      <c r="I1535" s="223"/>
      <c r="J1535" s="219"/>
      <c r="K1535" s="219"/>
      <c r="L1535" s="224"/>
      <c r="M1535" s="225"/>
      <c r="N1535" s="226"/>
      <c r="O1535" s="226"/>
      <c r="P1535" s="226"/>
      <c r="Q1535" s="226"/>
      <c r="R1535" s="226"/>
      <c r="S1535" s="226"/>
      <c r="T1535" s="227"/>
      <c r="AT1535" s="228" t="s">
        <v>202</v>
      </c>
      <c r="AU1535" s="228" t="s">
        <v>81</v>
      </c>
      <c r="AV1535" s="14" t="s">
        <v>81</v>
      </c>
      <c r="AW1535" s="14" t="s">
        <v>33</v>
      </c>
      <c r="AX1535" s="14" t="s">
        <v>72</v>
      </c>
      <c r="AY1535" s="228" t="s">
        <v>193</v>
      </c>
    </row>
    <row r="1536" spans="1:65" s="13" customFormat="1">
      <c r="B1536" s="207"/>
      <c r="C1536" s="208"/>
      <c r="D1536" s="209" t="s">
        <v>202</v>
      </c>
      <c r="E1536" s="210" t="s">
        <v>19</v>
      </c>
      <c r="F1536" s="211" t="s">
        <v>2393</v>
      </c>
      <c r="G1536" s="208"/>
      <c r="H1536" s="210" t="s">
        <v>19</v>
      </c>
      <c r="I1536" s="212"/>
      <c r="J1536" s="208"/>
      <c r="K1536" s="208"/>
      <c r="L1536" s="213"/>
      <c r="M1536" s="214"/>
      <c r="N1536" s="215"/>
      <c r="O1536" s="215"/>
      <c r="P1536" s="215"/>
      <c r="Q1536" s="215"/>
      <c r="R1536" s="215"/>
      <c r="S1536" s="215"/>
      <c r="T1536" s="216"/>
      <c r="AT1536" s="217" t="s">
        <v>202</v>
      </c>
      <c r="AU1536" s="217" t="s">
        <v>81</v>
      </c>
      <c r="AV1536" s="13" t="s">
        <v>79</v>
      </c>
      <c r="AW1536" s="13" t="s">
        <v>33</v>
      </c>
      <c r="AX1536" s="13" t="s">
        <v>72</v>
      </c>
      <c r="AY1536" s="217" t="s">
        <v>193</v>
      </c>
    </row>
    <row r="1537" spans="1:65" s="14" customFormat="1">
      <c r="B1537" s="218"/>
      <c r="C1537" s="219"/>
      <c r="D1537" s="209" t="s">
        <v>202</v>
      </c>
      <c r="E1537" s="220" t="s">
        <v>19</v>
      </c>
      <c r="F1537" s="221" t="s">
        <v>4401</v>
      </c>
      <c r="G1537" s="219"/>
      <c r="H1537" s="222">
        <v>6.2</v>
      </c>
      <c r="I1537" s="223"/>
      <c r="J1537" s="219"/>
      <c r="K1537" s="219"/>
      <c r="L1537" s="224"/>
      <c r="M1537" s="225"/>
      <c r="N1537" s="226"/>
      <c r="O1537" s="226"/>
      <c r="P1537" s="226"/>
      <c r="Q1537" s="226"/>
      <c r="R1537" s="226"/>
      <c r="S1537" s="226"/>
      <c r="T1537" s="227"/>
      <c r="AT1537" s="228" t="s">
        <v>202</v>
      </c>
      <c r="AU1537" s="228" t="s">
        <v>81</v>
      </c>
      <c r="AV1537" s="14" t="s">
        <v>81</v>
      </c>
      <c r="AW1537" s="14" t="s">
        <v>33</v>
      </c>
      <c r="AX1537" s="14" t="s">
        <v>72</v>
      </c>
      <c r="AY1537" s="228" t="s">
        <v>193</v>
      </c>
    </row>
    <row r="1538" spans="1:65" s="13" customFormat="1">
      <c r="B1538" s="207"/>
      <c r="C1538" s="208"/>
      <c r="D1538" s="209" t="s">
        <v>202</v>
      </c>
      <c r="E1538" s="210" t="s">
        <v>19</v>
      </c>
      <c r="F1538" s="211" t="s">
        <v>4402</v>
      </c>
      <c r="G1538" s="208"/>
      <c r="H1538" s="210" t="s">
        <v>19</v>
      </c>
      <c r="I1538" s="212"/>
      <c r="J1538" s="208"/>
      <c r="K1538" s="208"/>
      <c r="L1538" s="213"/>
      <c r="M1538" s="214"/>
      <c r="N1538" s="215"/>
      <c r="O1538" s="215"/>
      <c r="P1538" s="215"/>
      <c r="Q1538" s="215"/>
      <c r="R1538" s="215"/>
      <c r="S1538" s="215"/>
      <c r="T1538" s="216"/>
      <c r="AT1538" s="217" t="s">
        <v>202</v>
      </c>
      <c r="AU1538" s="217" t="s">
        <v>81</v>
      </c>
      <c r="AV1538" s="13" t="s">
        <v>79</v>
      </c>
      <c r="AW1538" s="13" t="s">
        <v>33</v>
      </c>
      <c r="AX1538" s="13" t="s">
        <v>72</v>
      </c>
      <c r="AY1538" s="217" t="s">
        <v>193</v>
      </c>
    </row>
    <row r="1539" spans="1:65" s="14" customFormat="1">
      <c r="B1539" s="218"/>
      <c r="C1539" s="219"/>
      <c r="D1539" s="209" t="s">
        <v>202</v>
      </c>
      <c r="E1539" s="220" t="s">
        <v>19</v>
      </c>
      <c r="F1539" s="221" t="s">
        <v>4403</v>
      </c>
      <c r="G1539" s="219"/>
      <c r="H1539" s="222">
        <v>75.805000000000007</v>
      </c>
      <c r="I1539" s="223"/>
      <c r="J1539" s="219"/>
      <c r="K1539" s="219"/>
      <c r="L1539" s="224"/>
      <c r="M1539" s="225"/>
      <c r="N1539" s="226"/>
      <c r="O1539" s="226"/>
      <c r="P1539" s="226"/>
      <c r="Q1539" s="226"/>
      <c r="R1539" s="226"/>
      <c r="S1539" s="226"/>
      <c r="T1539" s="227"/>
      <c r="AT1539" s="228" t="s">
        <v>202</v>
      </c>
      <c r="AU1539" s="228" t="s">
        <v>81</v>
      </c>
      <c r="AV1539" s="14" t="s">
        <v>81</v>
      </c>
      <c r="AW1539" s="14" t="s">
        <v>33</v>
      </c>
      <c r="AX1539" s="14" t="s">
        <v>72</v>
      </c>
      <c r="AY1539" s="228" t="s">
        <v>193</v>
      </c>
    </row>
    <row r="1540" spans="1:65" s="13" customFormat="1">
      <c r="B1540" s="207"/>
      <c r="C1540" s="208"/>
      <c r="D1540" s="209" t="s">
        <v>202</v>
      </c>
      <c r="E1540" s="210" t="s">
        <v>19</v>
      </c>
      <c r="F1540" s="211" t="s">
        <v>4404</v>
      </c>
      <c r="G1540" s="208"/>
      <c r="H1540" s="210" t="s">
        <v>19</v>
      </c>
      <c r="I1540" s="212"/>
      <c r="J1540" s="208"/>
      <c r="K1540" s="208"/>
      <c r="L1540" s="213"/>
      <c r="M1540" s="214"/>
      <c r="N1540" s="215"/>
      <c r="O1540" s="215"/>
      <c r="P1540" s="215"/>
      <c r="Q1540" s="215"/>
      <c r="R1540" s="215"/>
      <c r="S1540" s="215"/>
      <c r="T1540" s="216"/>
      <c r="AT1540" s="217" t="s">
        <v>202</v>
      </c>
      <c r="AU1540" s="217" t="s">
        <v>81</v>
      </c>
      <c r="AV1540" s="13" t="s">
        <v>79</v>
      </c>
      <c r="AW1540" s="13" t="s">
        <v>33</v>
      </c>
      <c r="AX1540" s="13" t="s">
        <v>72</v>
      </c>
      <c r="AY1540" s="217" t="s">
        <v>193</v>
      </c>
    </row>
    <row r="1541" spans="1:65" s="14" customFormat="1">
      <c r="B1541" s="218"/>
      <c r="C1541" s="219"/>
      <c r="D1541" s="209" t="s">
        <v>202</v>
      </c>
      <c r="E1541" s="220" t="s">
        <v>19</v>
      </c>
      <c r="F1541" s="221" t="s">
        <v>4405</v>
      </c>
      <c r="G1541" s="219"/>
      <c r="H1541" s="222">
        <v>100</v>
      </c>
      <c r="I1541" s="223"/>
      <c r="J1541" s="219"/>
      <c r="K1541" s="219"/>
      <c r="L1541" s="224"/>
      <c r="M1541" s="225"/>
      <c r="N1541" s="226"/>
      <c r="O1541" s="226"/>
      <c r="P1541" s="226"/>
      <c r="Q1541" s="226"/>
      <c r="R1541" s="226"/>
      <c r="S1541" s="226"/>
      <c r="T1541" s="227"/>
      <c r="AT1541" s="228" t="s">
        <v>202</v>
      </c>
      <c r="AU1541" s="228" t="s">
        <v>81</v>
      </c>
      <c r="AV1541" s="14" t="s">
        <v>81</v>
      </c>
      <c r="AW1541" s="14" t="s">
        <v>33</v>
      </c>
      <c r="AX1541" s="14" t="s">
        <v>72</v>
      </c>
      <c r="AY1541" s="228" t="s">
        <v>193</v>
      </c>
    </row>
    <row r="1542" spans="1:65" s="15" customFormat="1">
      <c r="B1542" s="229"/>
      <c r="C1542" s="230"/>
      <c r="D1542" s="209" t="s">
        <v>202</v>
      </c>
      <c r="E1542" s="231" t="s">
        <v>19</v>
      </c>
      <c r="F1542" s="232" t="s">
        <v>208</v>
      </c>
      <c r="G1542" s="230"/>
      <c r="H1542" s="233">
        <v>216.9</v>
      </c>
      <c r="I1542" s="234"/>
      <c r="J1542" s="230"/>
      <c r="K1542" s="230"/>
      <c r="L1542" s="235"/>
      <c r="M1542" s="236"/>
      <c r="N1542" s="237"/>
      <c r="O1542" s="237"/>
      <c r="P1542" s="237"/>
      <c r="Q1542" s="237"/>
      <c r="R1542" s="237"/>
      <c r="S1542" s="237"/>
      <c r="T1542" s="238"/>
      <c r="AT1542" s="239" t="s">
        <v>202</v>
      </c>
      <c r="AU1542" s="239" t="s">
        <v>81</v>
      </c>
      <c r="AV1542" s="15" t="s">
        <v>209</v>
      </c>
      <c r="AW1542" s="15" t="s">
        <v>33</v>
      </c>
      <c r="AX1542" s="15" t="s">
        <v>79</v>
      </c>
      <c r="AY1542" s="239" t="s">
        <v>193</v>
      </c>
    </row>
    <row r="1543" spans="1:65" s="2" customFormat="1" ht="16.5" customHeight="1">
      <c r="A1543" s="36"/>
      <c r="B1543" s="37"/>
      <c r="C1543" s="251" t="s">
        <v>4406</v>
      </c>
      <c r="D1543" s="251" t="s">
        <v>451</v>
      </c>
      <c r="E1543" s="252" t="s">
        <v>2400</v>
      </c>
      <c r="F1543" s="253" t="s">
        <v>2401</v>
      </c>
      <c r="G1543" s="254" t="s">
        <v>305</v>
      </c>
      <c r="H1543" s="255">
        <v>238.59</v>
      </c>
      <c r="I1543" s="256"/>
      <c r="J1543" s="257">
        <f>ROUND(I1543*H1543,2)</f>
        <v>0</v>
      </c>
      <c r="K1543" s="253" t="s">
        <v>199</v>
      </c>
      <c r="L1543" s="258"/>
      <c r="M1543" s="259" t="s">
        <v>19</v>
      </c>
      <c r="N1543" s="260" t="s">
        <v>43</v>
      </c>
      <c r="O1543" s="66"/>
      <c r="P1543" s="203">
        <f>O1543*H1543</f>
        <v>0</v>
      </c>
      <c r="Q1543" s="203">
        <v>0</v>
      </c>
      <c r="R1543" s="203">
        <f>Q1543*H1543</f>
        <v>0</v>
      </c>
      <c r="S1543" s="203">
        <v>0</v>
      </c>
      <c r="T1543" s="204">
        <f>S1543*H1543</f>
        <v>0</v>
      </c>
      <c r="U1543" s="36"/>
      <c r="V1543" s="36"/>
      <c r="W1543" s="36"/>
      <c r="X1543" s="36"/>
      <c r="Y1543" s="36"/>
      <c r="Z1543" s="36"/>
      <c r="AA1543" s="36"/>
      <c r="AB1543" s="36"/>
      <c r="AC1543" s="36"/>
      <c r="AD1543" s="36"/>
      <c r="AE1543" s="36"/>
      <c r="AR1543" s="205" t="s">
        <v>404</v>
      </c>
      <c r="AT1543" s="205" t="s">
        <v>451</v>
      </c>
      <c r="AU1543" s="205" t="s">
        <v>81</v>
      </c>
      <c r="AY1543" s="19" t="s">
        <v>193</v>
      </c>
      <c r="BE1543" s="206">
        <f>IF(N1543="základní",J1543,0)</f>
        <v>0</v>
      </c>
      <c r="BF1543" s="206">
        <f>IF(N1543="snížená",J1543,0)</f>
        <v>0</v>
      </c>
      <c r="BG1543" s="206">
        <f>IF(N1543="zákl. přenesená",J1543,0)</f>
        <v>0</v>
      </c>
      <c r="BH1543" s="206">
        <f>IF(N1543="sníž. přenesená",J1543,0)</f>
        <v>0</v>
      </c>
      <c r="BI1543" s="206">
        <f>IF(N1543="nulová",J1543,0)</f>
        <v>0</v>
      </c>
      <c r="BJ1543" s="19" t="s">
        <v>79</v>
      </c>
      <c r="BK1543" s="206">
        <f>ROUND(I1543*H1543,2)</f>
        <v>0</v>
      </c>
      <c r="BL1543" s="19" t="s">
        <v>302</v>
      </c>
      <c r="BM1543" s="205" t="s">
        <v>2402</v>
      </c>
    </row>
    <row r="1544" spans="1:65" s="14" customFormat="1">
      <c r="B1544" s="218"/>
      <c r="C1544" s="219"/>
      <c r="D1544" s="209" t="s">
        <v>202</v>
      </c>
      <c r="E1544" s="219"/>
      <c r="F1544" s="221" t="s">
        <v>4407</v>
      </c>
      <c r="G1544" s="219"/>
      <c r="H1544" s="222">
        <v>238.59</v>
      </c>
      <c r="I1544" s="223"/>
      <c r="J1544" s="219"/>
      <c r="K1544" s="219"/>
      <c r="L1544" s="224"/>
      <c r="M1544" s="225"/>
      <c r="N1544" s="226"/>
      <c r="O1544" s="226"/>
      <c r="P1544" s="226"/>
      <c r="Q1544" s="226"/>
      <c r="R1544" s="226"/>
      <c r="S1544" s="226"/>
      <c r="T1544" s="227"/>
      <c r="AT1544" s="228" t="s">
        <v>202</v>
      </c>
      <c r="AU1544" s="228" t="s">
        <v>81</v>
      </c>
      <c r="AV1544" s="14" t="s">
        <v>81</v>
      </c>
      <c r="AW1544" s="14" t="s">
        <v>4</v>
      </c>
      <c r="AX1544" s="14" t="s">
        <v>79</v>
      </c>
      <c r="AY1544" s="228" t="s">
        <v>193</v>
      </c>
    </row>
    <row r="1545" spans="1:65" s="2" customFormat="1" ht="21.75" customHeight="1">
      <c r="A1545" s="36"/>
      <c r="B1545" s="37"/>
      <c r="C1545" s="194" t="s">
        <v>4408</v>
      </c>
      <c r="D1545" s="194" t="s">
        <v>195</v>
      </c>
      <c r="E1545" s="195" t="s">
        <v>2405</v>
      </c>
      <c r="F1545" s="196" t="s">
        <v>2406</v>
      </c>
      <c r="G1545" s="197" t="s">
        <v>305</v>
      </c>
      <c r="H1545" s="198">
        <v>586.85500000000002</v>
      </c>
      <c r="I1545" s="199"/>
      <c r="J1545" s="200">
        <f>ROUND(I1545*H1545,2)</f>
        <v>0</v>
      </c>
      <c r="K1545" s="196" t="s">
        <v>199</v>
      </c>
      <c r="L1545" s="41"/>
      <c r="M1545" s="201" t="s">
        <v>19</v>
      </c>
      <c r="N1545" s="202" t="s">
        <v>43</v>
      </c>
      <c r="O1545" s="66"/>
      <c r="P1545" s="203">
        <f>O1545*H1545</f>
        <v>0</v>
      </c>
      <c r="Q1545" s="203">
        <v>2.5999999999999998E-4</v>
      </c>
      <c r="R1545" s="203">
        <f>Q1545*H1545</f>
        <v>0.1525823</v>
      </c>
      <c r="S1545" s="203">
        <v>0</v>
      </c>
      <c r="T1545" s="204">
        <f>S1545*H1545</f>
        <v>0</v>
      </c>
      <c r="U1545" s="36"/>
      <c r="V1545" s="36"/>
      <c r="W1545" s="36"/>
      <c r="X1545" s="36"/>
      <c r="Y1545" s="36"/>
      <c r="Z1545" s="36"/>
      <c r="AA1545" s="36"/>
      <c r="AB1545" s="36"/>
      <c r="AC1545" s="36"/>
      <c r="AD1545" s="36"/>
      <c r="AE1545" s="36"/>
      <c r="AR1545" s="205" t="s">
        <v>302</v>
      </c>
      <c r="AT1545" s="205" t="s">
        <v>195</v>
      </c>
      <c r="AU1545" s="205" t="s">
        <v>81</v>
      </c>
      <c r="AY1545" s="19" t="s">
        <v>193</v>
      </c>
      <c r="BE1545" s="206">
        <f>IF(N1545="základní",J1545,0)</f>
        <v>0</v>
      </c>
      <c r="BF1545" s="206">
        <f>IF(N1545="snížená",J1545,0)</f>
        <v>0</v>
      </c>
      <c r="BG1545" s="206">
        <f>IF(N1545="zákl. přenesená",J1545,0)</f>
        <v>0</v>
      </c>
      <c r="BH1545" s="206">
        <f>IF(N1545="sníž. přenesená",J1545,0)</f>
        <v>0</v>
      </c>
      <c r="BI1545" s="206">
        <f>IF(N1545="nulová",J1545,0)</f>
        <v>0</v>
      </c>
      <c r="BJ1545" s="19" t="s">
        <v>79</v>
      </c>
      <c r="BK1545" s="206">
        <f>ROUND(I1545*H1545,2)</f>
        <v>0</v>
      </c>
      <c r="BL1545" s="19" t="s">
        <v>302</v>
      </c>
      <c r="BM1545" s="205" t="s">
        <v>2407</v>
      </c>
    </row>
    <row r="1546" spans="1:65" s="13" customFormat="1">
      <c r="B1546" s="207"/>
      <c r="C1546" s="208"/>
      <c r="D1546" s="209" t="s">
        <v>202</v>
      </c>
      <c r="E1546" s="210" t="s">
        <v>19</v>
      </c>
      <c r="F1546" s="211" t="s">
        <v>4409</v>
      </c>
      <c r="G1546" s="208"/>
      <c r="H1546" s="210" t="s">
        <v>19</v>
      </c>
      <c r="I1546" s="212"/>
      <c r="J1546" s="208"/>
      <c r="K1546" s="208"/>
      <c r="L1546" s="213"/>
      <c r="M1546" s="214"/>
      <c r="N1546" s="215"/>
      <c r="O1546" s="215"/>
      <c r="P1546" s="215"/>
      <c r="Q1546" s="215"/>
      <c r="R1546" s="215"/>
      <c r="S1546" s="215"/>
      <c r="T1546" s="216"/>
      <c r="AT1546" s="217" t="s">
        <v>202</v>
      </c>
      <c r="AU1546" s="217" t="s">
        <v>81</v>
      </c>
      <c r="AV1546" s="13" t="s">
        <v>79</v>
      </c>
      <c r="AW1546" s="13" t="s">
        <v>33</v>
      </c>
      <c r="AX1546" s="13" t="s">
        <v>72</v>
      </c>
      <c r="AY1546" s="217" t="s">
        <v>193</v>
      </c>
    </row>
    <row r="1547" spans="1:65" s="14" customFormat="1">
      <c r="B1547" s="218"/>
      <c r="C1547" s="219"/>
      <c r="D1547" s="209" t="s">
        <v>202</v>
      </c>
      <c r="E1547" s="220" t="s">
        <v>19</v>
      </c>
      <c r="F1547" s="221" t="s">
        <v>4410</v>
      </c>
      <c r="G1547" s="219"/>
      <c r="H1547" s="222">
        <v>99.55</v>
      </c>
      <c r="I1547" s="223"/>
      <c r="J1547" s="219"/>
      <c r="K1547" s="219"/>
      <c r="L1547" s="224"/>
      <c r="M1547" s="225"/>
      <c r="N1547" s="226"/>
      <c r="O1547" s="226"/>
      <c r="P1547" s="226"/>
      <c r="Q1547" s="226"/>
      <c r="R1547" s="226"/>
      <c r="S1547" s="226"/>
      <c r="T1547" s="227"/>
      <c r="AT1547" s="228" t="s">
        <v>202</v>
      </c>
      <c r="AU1547" s="228" t="s">
        <v>81</v>
      </c>
      <c r="AV1547" s="14" t="s">
        <v>81</v>
      </c>
      <c r="AW1547" s="14" t="s">
        <v>33</v>
      </c>
      <c r="AX1547" s="14" t="s">
        <v>72</v>
      </c>
      <c r="AY1547" s="228" t="s">
        <v>193</v>
      </c>
    </row>
    <row r="1548" spans="1:65" s="14" customFormat="1">
      <c r="B1548" s="218"/>
      <c r="C1548" s="219"/>
      <c r="D1548" s="209" t="s">
        <v>202</v>
      </c>
      <c r="E1548" s="220" t="s">
        <v>19</v>
      </c>
      <c r="F1548" s="221" t="s">
        <v>3979</v>
      </c>
      <c r="G1548" s="219"/>
      <c r="H1548" s="222">
        <v>17.899999999999999</v>
      </c>
      <c r="I1548" s="223"/>
      <c r="J1548" s="219"/>
      <c r="K1548" s="219"/>
      <c r="L1548" s="224"/>
      <c r="M1548" s="225"/>
      <c r="N1548" s="226"/>
      <c r="O1548" s="226"/>
      <c r="P1548" s="226"/>
      <c r="Q1548" s="226"/>
      <c r="R1548" s="226"/>
      <c r="S1548" s="226"/>
      <c r="T1548" s="227"/>
      <c r="AT1548" s="228" t="s">
        <v>202</v>
      </c>
      <c r="AU1548" s="228" t="s">
        <v>81</v>
      </c>
      <c r="AV1548" s="14" t="s">
        <v>81</v>
      </c>
      <c r="AW1548" s="14" t="s">
        <v>33</v>
      </c>
      <c r="AX1548" s="14" t="s">
        <v>72</v>
      </c>
      <c r="AY1548" s="228" t="s">
        <v>193</v>
      </c>
    </row>
    <row r="1549" spans="1:65" s="15" customFormat="1">
      <c r="B1549" s="229"/>
      <c r="C1549" s="230"/>
      <c r="D1549" s="209" t="s">
        <v>202</v>
      </c>
      <c r="E1549" s="231" t="s">
        <v>19</v>
      </c>
      <c r="F1549" s="232" t="s">
        <v>208</v>
      </c>
      <c r="G1549" s="230"/>
      <c r="H1549" s="233">
        <v>117.45</v>
      </c>
      <c r="I1549" s="234"/>
      <c r="J1549" s="230"/>
      <c r="K1549" s="230"/>
      <c r="L1549" s="235"/>
      <c r="M1549" s="236"/>
      <c r="N1549" s="237"/>
      <c r="O1549" s="237"/>
      <c r="P1549" s="237"/>
      <c r="Q1549" s="237"/>
      <c r="R1549" s="237"/>
      <c r="S1549" s="237"/>
      <c r="T1549" s="238"/>
      <c r="AT1549" s="239" t="s">
        <v>202</v>
      </c>
      <c r="AU1549" s="239" t="s">
        <v>81</v>
      </c>
      <c r="AV1549" s="15" t="s">
        <v>209</v>
      </c>
      <c r="AW1549" s="15" t="s">
        <v>33</v>
      </c>
      <c r="AX1549" s="15" t="s">
        <v>72</v>
      </c>
      <c r="AY1549" s="239" t="s">
        <v>193</v>
      </c>
    </row>
    <row r="1550" spans="1:65" s="13" customFormat="1">
      <c r="B1550" s="207"/>
      <c r="C1550" s="208"/>
      <c r="D1550" s="209" t="s">
        <v>202</v>
      </c>
      <c r="E1550" s="210" t="s">
        <v>19</v>
      </c>
      <c r="F1550" s="211" t="s">
        <v>2410</v>
      </c>
      <c r="G1550" s="208"/>
      <c r="H1550" s="210" t="s">
        <v>19</v>
      </c>
      <c r="I1550" s="212"/>
      <c r="J1550" s="208"/>
      <c r="K1550" s="208"/>
      <c r="L1550" s="213"/>
      <c r="M1550" s="214"/>
      <c r="N1550" s="215"/>
      <c r="O1550" s="215"/>
      <c r="P1550" s="215"/>
      <c r="Q1550" s="215"/>
      <c r="R1550" s="215"/>
      <c r="S1550" s="215"/>
      <c r="T1550" s="216"/>
      <c r="AT1550" s="217" t="s">
        <v>202</v>
      </c>
      <c r="AU1550" s="217" t="s">
        <v>81</v>
      </c>
      <c r="AV1550" s="13" t="s">
        <v>79</v>
      </c>
      <c r="AW1550" s="13" t="s">
        <v>33</v>
      </c>
      <c r="AX1550" s="13" t="s">
        <v>72</v>
      </c>
      <c r="AY1550" s="217" t="s">
        <v>193</v>
      </c>
    </row>
    <row r="1551" spans="1:65" s="13" customFormat="1">
      <c r="B1551" s="207"/>
      <c r="C1551" s="208"/>
      <c r="D1551" s="209" t="s">
        <v>202</v>
      </c>
      <c r="E1551" s="210" t="s">
        <v>19</v>
      </c>
      <c r="F1551" s="211" t="s">
        <v>339</v>
      </c>
      <c r="G1551" s="208"/>
      <c r="H1551" s="210" t="s">
        <v>19</v>
      </c>
      <c r="I1551" s="212"/>
      <c r="J1551" s="208"/>
      <c r="K1551" s="208"/>
      <c r="L1551" s="213"/>
      <c r="M1551" s="214"/>
      <c r="N1551" s="215"/>
      <c r="O1551" s="215"/>
      <c r="P1551" s="215"/>
      <c r="Q1551" s="215"/>
      <c r="R1551" s="215"/>
      <c r="S1551" s="215"/>
      <c r="T1551" s="216"/>
      <c r="AT1551" s="217" t="s">
        <v>202</v>
      </c>
      <c r="AU1551" s="217" t="s">
        <v>81</v>
      </c>
      <c r="AV1551" s="13" t="s">
        <v>79</v>
      </c>
      <c r="AW1551" s="13" t="s">
        <v>33</v>
      </c>
      <c r="AX1551" s="13" t="s">
        <v>72</v>
      </c>
      <c r="AY1551" s="217" t="s">
        <v>193</v>
      </c>
    </row>
    <row r="1552" spans="1:65" s="14" customFormat="1">
      <c r="B1552" s="218"/>
      <c r="C1552" s="219"/>
      <c r="D1552" s="209" t="s">
        <v>202</v>
      </c>
      <c r="E1552" s="220" t="s">
        <v>19</v>
      </c>
      <c r="F1552" s="221" t="s">
        <v>3700</v>
      </c>
      <c r="G1552" s="219"/>
      <c r="H1552" s="222">
        <v>7.4180000000000001</v>
      </c>
      <c r="I1552" s="223"/>
      <c r="J1552" s="219"/>
      <c r="K1552" s="219"/>
      <c r="L1552" s="224"/>
      <c r="M1552" s="225"/>
      <c r="N1552" s="226"/>
      <c r="O1552" s="226"/>
      <c r="P1552" s="226"/>
      <c r="Q1552" s="226"/>
      <c r="R1552" s="226"/>
      <c r="S1552" s="226"/>
      <c r="T1552" s="227"/>
      <c r="AT1552" s="228" t="s">
        <v>202</v>
      </c>
      <c r="AU1552" s="228" t="s">
        <v>81</v>
      </c>
      <c r="AV1552" s="14" t="s">
        <v>81</v>
      </c>
      <c r="AW1552" s="14" t="s">
        <v>33</v>
      </c>
      <c r="AX1552" s="14" t="s">
        <v>72</v>
      </c>
      <c r="AY1552" s="228" t="s">
        <v>193</v>
      </c>
    </row>
    <row r="1553" spans="2:51" s="15" customFormat="1">
      <c r="B1553" s="229"/>
      <c r="C1553" s="230"/>
      <c r="D1553" s="209" t="s">
        <v>202</v>
      </c>
      <c r="E1553" s="231" t="s">
        <v>19</v>
      </c>
      <c r="F1553" s="232" t="s">
        <v>208</v>
      </c>
      <c r="G1553" s="230"/>
      <c r="H1553" s="233">
        <v>7.4180000000000001</v>
      </c>
      <c r="I1553" s="234"/>
      <c r="J1553" s="230"/>
      <c r="K1553" s="230"/>
      <c r="L1553" s="235"/>
      <c r="M1553" s="236"/>
      <c r="N1553" s="237"/>
      <c r="O1553" s="237"/>
      <c r="P1553" s="237"/>
      <c r="Q1553" s="237"/>
      <c r="R1553" s="237"/>
      <c r="S1553" s="237"/>
      <c r="T1553" s="238"/>
      <c r="AT1553" s="239" t="s">
        <v>202</v>
      </c>
      <c r="AU1553" s="239" t="s">
        <v>81</v>
      </c>
      <c r="AV1553" s="15" t="s">
        <v>209</v>
      </c>
      <c r="AW1553" s="15" t="s">
        <v>33</v>
      </c>
      <c r="AX1553" s="15" t="s">
        <v>72</v>
      </c>
      <c r="AY1553" s="239" t="s">
        <v>193</v>
      </c>
    </row>
    <row r="1554" spans="2:51" s="13" customFormat="1">
      <c r="B1554" s="207"/>
      <c r="C1554" s="208"/>
      <c r="D1554" s="209" t="s">
        <v>202</v>
      </c>
      <c r="E1554" s="210" t="s">
        <v>19</v>
      </c>
      <c r="F1554" s="211" t="s">
        <v>4411</v>
      </c>
      <c r="G1554" s="208"/>
      <c r="H1554" s="210" t="s">
        <v>19</v>
      </c>
      <c r="I1554" s="212"/>
      <c r="J1554" s="208"/>
      <c r="K1554" s="208"/>
      <c r="L1554" s="213"/>
      <c r="M1554" s="214"/>
      <c r="N1554" s="215"/>
      <c r="O1554" s="215"/>
      <c r="P1554" s="215"/>
      <c r="Q1554" s="215"/>
      <c r="R1554" s="215"/>
      <c r="S1554" s="215"/>
      <c r="T1554" s="216"/>
      <c r="AT1554" s="217" t="s">
        <v>202</v>
      </c>
      <c r="AU1554" s="217" t="s">
        <v>81</v>
      </c>
      <c r="AV1554" s="13" t="s">
        <v>79</v>
      </c>
      <c r="AW1554" s="13" t="s">
        <v>33</v>
      </c>
      <c r="AX1554" s="13" t="s">
        <v>72</v>
      </c>
      <c r="AY1554" s="217" t="s">
        <v>193</v>
      </c>
    </row>
    <row r="1555" spans="2:51" s="13" customFormat="1">
      <c r="B1555" s="207"/>
      <c r="C1555" s="208"/>
      <c r="D1555" s="209" t="s">
        <v>202</v>
      </c>
      <c r="E1555" s="210" t="s">
        <v>19</v>
      </c>
      <c r="F1555" s="211" t="s">
        <v>345</v>
      </c>
      <c r="G1555" s="208"/>
      <c r="H1555" s="210" t="s">
        <v>19</v>
      </c>
      <c r="I1555" s="212"/>
      <c r="J1555" s="208"/>
      <c r="K1555" s="208"/>
      <c r="L1555" s="213"/>
      <c r="M1555" s="214"/>
      <c r="N1555" s="215"/>
      <c r="O1555" s="215"/>
      <c r="P1555" s="215"/>
      <c r="Q1555" s="215"/>
      <c r="R1555" s="215"/>
      <c r="S1555" s="215"/>
      <c r="T1555" s="216"/>
      <c r="AT1555" s="217" t="s">
        <v>202</v>
      </c>
      <c r="AU1555" s="217" t="s">
        <v>81</v>
      </c>
      <c r="AV1555" s="13" t="s">
        <v>79</v>
      </c>
      <c r="AW1555" s="13" t="s">
        <v>33</v>
      </c>
      <c r="AX1555" s="13" t="s">
        <v>72</v>
      </c>
      <c r="AY1555" s="217" t="s">
        <v>193</v>
      </c>
    </row>
    <row r="1556" spans="2:51" s="14" customFormat="1">
      <c r="B1556" s="218"/>
      <c r="C1556" s="219"/>
      <c r="D1556" s="209" t="s">
        <v>202</v>
      </c>
      <c r="E1556" s="220" t="s">
        <v>19</v>
      </c>
      <c r="F1556" s="221" t="s">
        <v>4412</v>
      </c>
      <c r="G1556" s="219"/>
      <c r="H1556" s="222">
        <v>18.79</v>
      </c>
      <c r="I1556" s="223"/>
      <c r="J1556" s="219"/>
      <c r="K1556" s="219"/>
      <c r="L1556" s="224"/>
      <c r="M1556" s="225"/>
      <c r="N1556" s="226"/>
      <c r="O1556" s="226"/>
      <c r="P1556" s="226"/>
      <c r="Q1556" s="226"/>
      <c r="R1556" s="226"/>
      <c r="S1556" s="226"/>
      <c r="T1556" s="227"/>
      <c r="AT1556" s="228" t="s">
        <v>202</v>
      </c>
      <c r="AU1556" s="228" t="s">
        <v>81</v>
      </c>
      <c r="AV1556" s="14" t="s">
        <v>81</v>
      </c>
      <c r="AW1556" s="14" t="s">
        <v>33</v>
      </c>
      <c r="AX1556" s="14" t="s">
        <v>72</v>
      </c>
      <c r="AY1556" s="228" t="s">
        <v>193</v>
      </c>
    </row>
    <row r="1557" spans="2:51" s="14" customFormat="1">
      <c r="B1557" s="218"/>
      <c r="C1557" s="219"/>
      <c r="D1557" s="209" t="s">
        <v>202</v>
      </c>
      <c r="E1557" s="220" t="s">
        <v>19</v>
      </c>
      <c r="F1557" s="221" t="s">
        <v>4413</v>
      </c>
      <c r="G1557" s="219"/>
      <c r="H1557" s="222">
        <v>21.658000000000001</v>
      </c>
      <c r="I1557" s="223"/>
      <c r="J1557" s="219"/>
      <c r="K1557" s="219"/>
      <c r="L1557" s="224"/>
      <c r="M1557" s="225"/>
      <c r="N1557" s="226"/>
      <c r="O1557" s="226"/>
      <c r="P1557" s="226"/>
      <c r="Q1557" s="226"/>
      <c r="R1557" s="226"/>
      <c r="S1557" s="226"/>
      <c r="T1557" s="227"/>
      <c r="AT1557" s="228" t="s">
        <v>202</v>
      </c>
      <c r="AU1557" s="228" t="s">
        <v>81</v>
      </c>
      <c r="AV1557" s="14" t="s">
        <v>81</v>
      </c>
      <c r="AW1557" s="14" t="s">
        <v>33</v>
      </c>
      <c r="AX1557" s="14" t="s">
        <v>72</v>
      </c>
      <c r="AY1557" s="228" t="s">
        <v>193</v>
      </c>
    </row>
    <row r="1558" spans="2:51" s="15" customFormat="1">
      <c r="B1558" s="229"/>
      <c r="C1558" s="230"/>
      <c r="D1558" s="209" t="s">
        <v>202</v>
      </c>
      <c r="E1558" s="231" t="s">
        <v>19</v>
      </c>
      <c r="F1558" s="232" t="s">
        <v>208</v>
      </c>
      <c r="G1558" s="230"/>
      <c r="H1558" s="233">
        <v>40.448</v>
      </c>
      <c r="I1558" s="234"/>
      <c r="J1558" s="230"/>
      <c r="K1558" s="230"/>
      <c r="L1558" s="235"/>
      <c r="M1558" s="236"/>
      <c r="N1558" s="237"/>
      <c r="O1558" s="237"/>
      <c r="P1558" s="237"/>
      <c r="Q1558" s="237"/>
      <c r="R1558" s="237"/>
      <c r="S1558" s="237"/>
      <c r="T1558" s="238"/>
      <c r="AT1558" s="239" t="s">
        <v>202</v>
      </c>
      <c r="AU1558" s="239" t="s">
        <v>81</v>
      </c>
      <c r="AV1558" s="15" t="s">
        <v>209</v>
      </c>
      <c r="AW1558" s="15" t="s">
        <v>33</v>
      </c>
      <c r="AX1558" s="15" t="s">
        <v>72</v>
      </c>
      <c r="AY1558" s="239" t="s">
        <v>193</v>
      </c>
    </row>
    <row r="1559" spans="2:51" s="13" customFormat="1">
      <c r="B1559" s="207"/>
      <c r="C1559" s="208"/>
      <c r="D1559" s="209" t="s">
        <v>202</v>
      </c>
      <c r="E1559" s="210" t="s">
        <v>19</v>
      </c>
      <c r="F1559" s="211" t="s">
        <v>2411</v>
      </c>
      <c r="G1559" s="208"/>
      <c r="H1559" s="210" t="s">
        <v>19</v>
      </c>
      <c r="I1559" s="212"/>
      <c r="J1559" s="208"/>
      <c r="K1559" s="208"/>
      <c r="L1559" s="213"/>
      <c r="M1559" s="214"/>
      <c r="N1559" s="215"/>
      <c r="O1559" s="215"/>
      <c r="P1559" s="215"/>
      <c r="Q1559" s="215"/>
      <c r="R1559" s="215"/>
      <c r="S1559" s="215"/>
      <c r="T1559" s="216"/>
      <c r="AT1559" s="217" t="s">
        <v>202</v>
      </c>
      <c r="AU1559" s="217" t="s">
        <v>81</v>
      </c>
      <c r="AV1559" s="13" t="s">
        <v>79</v>
      </c>
      <c r="AW1559" s="13" t="s">
        <v>33</v>
      </c>
      <c r="AX1559" s="13" t="s">
        <v>72</v>
      </c>
      <c r="AY1559" s="217" t="s">
        <v>193</v>
      </c>
    </row>
    <row r="1560" spans="2:51" s="13" customFormat="1">
      <c r="B1560" s="207"/>
      <c r="C1560" s="208"/>
      <c r="D1560" s="209" t="s">
        <v>202</v>
      </c>
      <c r="E1560" s="210" t="s">
        <v>19</v>
      </c>
      <c r="F1560" s="211" t="s">
        <v>339</v>
      </c>
      <c r="G1560" s="208"/>
      <c r="H1560" s="210" t="s">
        <v>19</v>
      </c>
      <c r="I1560" s="212"/>
      <c r="J1560" s="208"/>
      <c r="K1560" s="208"/>
      <c r="L1560" s="213"/>
      <c r="M1560" s="214"/>
      <c r="N1560" s="215"/>
      <c r="O1560" s="215"/>
      <c r="P1560" s="215"/>
      <c r="Q1560" s="215"/>
      <c r="R1560" s="215"/>
      <c r="S1560" s="215"/>
      <c r="T1560" s="216"/>
      <c r="AT1560" s="217" t="s">
        <v>202</v>
      </c>
      <c r="AU1560" s="217" t="s">
        <v>81</v>
      </c>
      <c r="AV1560" s="13" t="s">
        <v>79</v>
      </c>
      <c r="AW1560" s="13" t="s">
        <v>33</v>
      </c>
      <c r="AX1560" s="13" t="s">
        <v>72</v>
      </c>
      <c r="AY1560" s="217" t="s">
        <v>193</v>
      </c>
    </row>
    <row r="1561" spans="2:51" s="14" customFormat="1">
      <c r="B1561" s="218"/>
      <c r="C1561" s="219"/>
      <c r="D1561" s="209" t="s">
        <v>202</v>
      </c>
      <c r="E1561" s="220" t="s">
        <v>19</v>
      </c>
      <c r="F1561" s="221" t="s">
        <v>4414</v>
      </c>
      <c r="G1561" s="219"/>
      <c r="H1561" s="222">
        <v>212.24</v>
      </c>
      <c r="I1561" s="223"/>
      <c r="J1561" s="219"/>
      <c r="K1561" s="219"/>
      <c r="L1561" s="224"/>
      <c r="M1561" s="225"/>
      <c r="N1561" s="226"/>
      <c r="O1561" s="226"/>
      <c r="P1561" s="226"/>
      <c r="Q1561" s="226"/>
      <c r="R1561" s="226"/>
      <c r="S1561" s="226"/>
      <c r="T1561" s="227"/>
      <c r="AT1561" s="228" t="s">
        <v>202</v>
      </c>
      <c r="AU1561" s="228" t="s">
        <v>81</v>
      </c>
      <c r="AV1561" s="14" t="s">
        <v>81</v>
      </c>
      <c r="AW1561" s="14" t="s">
        <v>33</v>
      </c>
      <c r="AX1561" s="14" t="s">
        <v>72</v>
      </c>
      <c r="AY1561" s="228" t="s">
        <v>193</v>
      </c>
    </row>
    <row r="1562" spans="2:51" s="14" customFormat="1">
      <c r="B1562" s="218"/>
      <c r="C1562" s="219"/>
      <c r="D1562" s="209" t="s">
        <v>202</v>
      </c>
      <c r="E1562" s="220" t="s">
        <v>19</v>
      </c>
      <c r="F1562" s="221" t="s">
        <v>4415</v>
      </c>
      <c r="G1562" s="219"/>
      <c r="H1562" s="222">
        <v>157.22</v>
      </c>
      <c r="I1562" s="223"/>
      <c r="J1562" s="219"/>
      <c r="K1562" s="219"/>
      <c r="L1562" s="224"/>
      <c r="M1562" s="225"/>
      <c r="N1562" s="226"/>
      <c r="O1562" s="226"/>
      <c r="P1562" s="226"/>
      <c r="Q1562" s="226"/>
      <c r="R1562" s="226"/>
      <c r="S1562" s="226"/>
      <c r="T1562" s="227"/>
      <c r="AT1562" s="228" t="s">
        <v>202</v>
      </c>
      <c r="AU1562" s="228" t="s">
        <v>81</v>
      </c>
      <c r="AV1562" s="14" t="s">
        <v>81</v>
      </c>
      <c r="AW1562" s="14" t="s">
        <v>33</v>
      </c>
      <c r="AX1562" s="14" t="s">
        <v>72</v>
      </c>
      <c r="AY1562" s="228" t="s">
        <v>193</v>
      </c>
    </row>
    <row r="1563" spans="2:51" s="14" customFormat="1">
      <c r="B1563" s="218"/>
      <c r="C1563" s="219"/>
      <c r="D1563" s="209" t="s">
        <v>202</v>
      </c>
      <c r="E1563" s="220" t="s">
        <v>19</v>
      </c>
      <c r="F1563" s="221" t="s">
        <v>4416</v>
      </c>
      <c r="G1563" s="219"/>
      <c r="H1563" s="222">
        <v>70.313000000000002</v>
      </c>
      <c r="I1563" s="223"/>
      <c r="J1563" s="219"/>
      <c r="K1563" s="219"/>
      <c r="L1563" s="224"/>
      <c r="M1563" s="225"/>
      <c r="N1563" s="226"/>
      <c r="O1563" s="226"/>
      <c r="P1563" s="226"/>
      <c r="Q1563" s="226"/>
      <c r="R1563" s="226"/>
      <c r="S1563" s="226"/>
      <c r="T1563" s="227"/>
      <c r="AT1563" s="228" t="s">
        <v>202</v>
      </c>
      <c r="AU1563" s="228" t="s">
        <v>81</v>
      </c>
      <c r="AV1563" s="14" t="s">
        <v>81</v>
      </c>
      <c r="AW1563" s="14" t="s">
        <v>33</v>
      </c>
      <c r="AX1563" s="14" t="s">
        <v>72</v>
      </c>
      <c r="AY1563" s="228" t="s">
        <v>193</v>
      </c>
    </row>
    <row r="1564" spans="2:51" s="14" customFormat="1">
      <c r="B1564" s="218"/>
      <c r="C1564" s="219"/>
      <c r="D1564" s="209" t="s">
        <v>202</v>
      </c>
      <c r="E1564" s="220" t="s">
        <v>19</v>
      </c>
      <c r="F1564" s="221" t="s">
        <v>4417</v>
      </c>
      <c r="G1564" s="219"/>
      <c r="H1564" s="222">
        <v>-3.15</v>
      </c>
      <c r="I1564" s="223"/>
      <c r="J1564" s="219"/>
      <c r="K1564" s="219"/>
      <c r="L1564" s="224"/>
      <c r="M1564" s="225"/>
      <c r="N1564" s="226"/>
      <c r="O1564" s="226"/>
      <c r="P1564" s="226"/>
      <c r="Q1564" s="226"/>
      <c r="R1564" s="226"/>
      <c r="S1564" s="226"/>
      <c r="T1564" s="227"/>
      <c r="AT1564" s="228" t="s">
        <v>202</v>
      </c>
      <c r="AU1564" s="228" t="s">
        <v>81</v>
      </c>
      <c r="AV1564" s="14" t="s">
        <v>81</v>
      </c>
      <c r="AW1564" s="14" t="s">
        <v>33</v>
      </c>
      <c r="AX1564" s="14" t="s">
        <v>72</v>
      </c>
      <c r="AY1564" s="228" t="s">
        <v>193</v>
      </c>
    </row>
    <row r="1565" spans="2:51" s="15" customFormat="1">
      <c r="B1565" s="229"/>
      <c r="C1565" s="230"/>
      <c r="D1565" s="209" t="s">
        <v>202</v>
      </c>
      <c r="E1565" s="231" t="s">
        <v>19</v>
      </c>
      <c r="F1565" s="232" t="s">
        <v>208</v>
      </c>
      <c r="G1565" s="230"/>
      <c r="H1565" s="233">
        <v>436.62299999999999</v>
      </c>
      <c r="I1565" s="234"/>
      <c r="J1565" s="230"/>
      <c r="K1565" s="230"/>
      <c r="L1565" s="235"/>
      <c r="M1565" s="236"/>
      <c r="N1565" s="237"/>
      <c r="O1565" s="237"/>
      <c r="P1565" s="237"/>
      <c r="Q1565" s="237"/>
      <c r="R1565" s="237"/>
      <c r="S1565" s="237"/>
      <c r="T1565" s="238"/>
      <c r="AT1565" s="239" t="s">
        <v>202</v>
      </c>
      <c r="AU1565" s="239" t="s">
        <v>81</v>
      </c>
      <c r="AV1565" s="15" t="s">
        <v>209</v>
      </c>
      <c r="AW1565" s="15" t="s">
        <v>33</v>
      </c>
      <c r="AX1565" s="15" t="s">
        <v>72</v>
      </c>
      <c r="AY1565" s="239" t="s">
        <v>193</v>
      </c>
    </row>
    <row r="1566" spans="2:51" s="13" customFormat="1">
      <c r="B1566" s="207"/>
      <c r="C1566" s="208"/>
      <c r="D1566" s="209" t="s">
        <v>202</v>
      </c>
      <c r="E1566" s="210" t="s">
        <v>19</v>
      </c>
      <c r="F1566" s="211" t="s">
        <v>345</v>
      </c>
      <c r="G1566" s="208"/>
      <c r="H1566" s="210" t="s">
        <v>19</v>
      </c>
      <c r="I1566" s="212"/>
      <c r="J1566" s="208"/>
      <c r="K1566" s="208"/>
      <c r="L1566" s="213"/>
      <c r="M1566" s="214"/>
      <c r="N1566" s="215"/>
      <c r="O1566" s="215"/>
      <c r="P1566" s="215"/>
      <c r="Q1566" s="215"/>
      <c r="R1566" s="215"/>
      <c r="S1566" s="215"/>
      <c r="T1566" s="216"/>
      <c r="AT1566" s="217" t="s">
        <v>202</v>
      </c>
      <c r="AU1566" s="217" t="s">
        <v>81</v>
      </c>
      <c r="AV1566" s="13" t="s">
        <v>79</v>
      </c>
      <c r="AW1566" s="13" t="s">
        <v>33</v>
      </c>
      <c r="AX1566" s="13" t="s">
        <v>72</v>
      </c>
      <c r="AY1566" s="217" t="s">
        <v>193</v>
      </c>
    </row>
    <row r="1567" spans="2:51" s="14" customFormat="1">
      <c r="B1567" s="218"/>
      <c r="C1567" s="219"/>
      <c r="D1567" s="209" t="s">
        <v>202</v>
      </c>
      <c r="E1567" s="220" t="s">
        <v>19</v>
      </c>
      <c r="F1567" s="221" t="s">
        <v>4418</v>
      </c>
      <c r="G1567" s="219"/>
      <c r="H1567" s="222">
        <v>51.87</v>
      </c>
      <c r="I1567" s="223"/>
      <c r="J1567" s="219"/>
      <c r="K1567" s="219"/>
      <c r="L1567" s="224"/>
      <c r="M1567" s="225"/>
      <c r="N1567" s="226"/>
      <c r="O1567" s="226"/>
      <c r="P1567" s="226"/>
      <c r="Q1567" s="226"/>
      <c r="R1567" s="226"/>
      <c r="S1567" s="226"/>
      <c r="T1567" s="227"/>
      <c r="AT1567" s="228" t="s">
        <v>202</v>
      </c>
      <c r="AU1567" s="228" t="s">
        <v>81</v>
      </c>
      <c r="AV1567" s="14" t="s">
        <v>81</v>
      </c>
      <c r="AW1567" s="14" t="s">
        <v>33</v>
      </c>
      <c r="AX1567" s="14" t="s">
        <v>72</v>
      </c>
      <c r="AY1567" s="228" t="s">
        <v>193</v>
      </c>
    </row>
    <row r="1568" spans="2:51" s="14" customFormat="1">
      <c r="B1568" s="218"/>
      <c r="C1568" s="219"/>
      <c r="D1568" s="209" t="s">
        <v>202</v>
      </c>
      <c r="E1568" s="220" t="s">
        <v>19</v>
      </c>
      <c r="F1568" s="221" t="s">
        <v>4419</v>
      </c>
      <c r="G1568" s="219"/>
      <c r="H1568" s="222">
        <v>50.902999999999999</v>
      </c>
      <c r="I1568" s="223"/>
      <c r="J1568" s="219"/>
      <c r="K1568" s="219"/>
      <c r="L1568" s="224"/>
      <c r="M1568" s="225"/>
      <c r="N1568" s="226"/>
      <c r="O1568" s="226"/>
      <c r="P1568" s="226"/>
      <c r="Q1568" s="226"/>
      <c r="R1568" s="226"/>
      <c r="S1568" s="226"/>
      <c r="T1568" s="227"/>
      <c r="AT1568" s="228" t="s">
        <v>202</v>
      </c>
      <c r="AU1568" s="228" t="s">
        <v>81</v>
      </c>
      <c r="AV1568" s="14" t="s">
        <v>81</v>
      </c>
      <c r="AW1568" s="14" t="s">
        <v>33</v>
      </c>
      <c r="AX1568" s="14" t="s">
        <v>72</v>
      </c>
      <c r="AY1568" s="228" t="s">
        <v>193</v>
      </c>
    </row>
    <row r="1569" spans="1:65" s="14" customFormat="1">
      <c r="B1569" s="218"/>
      <c r="C1569" s="219"/>
      <c r="D1569" s="209" t="s">
        <v>202</v>
      </c>
      <c r="E1569" s="220" t="s">
        <v>19</v>
      </c>
      <c r="F1569" s="221" t="s">
        <v>4420</v>
      </c>
      <c r="G1569" s="219"/>
      <c r="H1569" s="222">
        <v>49.853000000000002</v>
      </c>
      <c r="I1569" s="223"/>
      <c r="J1569" s="219"/>
      <c r="K1569" s="219"/>
      <c r="L1569" s="224"/>
      <c r="M1569" s="225"/>
      <c r="N1569" s="226"/>
      <c r="O1569" s="226"/>
      <c r="P1569" s="226"/>
      <c r="Q1569" s="226"/>
      <c r="R1569" s="226"/>
      <c r="S1569" s="226"/>
      <c r="T1569" s="227"/>
      <c r="AT1569" s="228" t="s">
        <v>202</v>
      </c>
      <c r="AU1569" s="228" t="s">
        <v>81</v>
      </c>
      <c r="AV1569" s="14" t="s">
        <v>81</v>
      </c>
      <c r="AW1569" s="14" t="s">
        <v>33</v>
      </c>
      <c r="AX1569" s="14" t="s">
        <v>72</v>
      </c>
      <c r="AY1569" s="228" t="s">
        <v>193</v>
      </c>
    </row>
    <row r="1570" spans="1:65" s="14" customFormat="1">
      <c r="B1570" s="218"/>
      <c r="C1570" s="219"/>
      <c r="D1570" s="209" t="s">
        <v>202</v>
      </c>
      <c r="E1570" s="220" t="s">
        <v>19</v>
      </c>
      <c r="F1570" s="221" t="s">
        <v>4421</v>
      </c>
      <c r="G1570" s="219"/>
      <c r="H1570" s="222">
        <v>22.702000000000002</v>
      </c>
      <c r="I1570" s="223"/>
      <c r="J1570" s="219"/>
      <c r="K1570" s="219"/>
      <c r="L1570" s="224"/>
      <c r="M1570" s="225"/>
      <c r="N1570" s="226"/>
      <c r="O1570" s="226"/>
      <c r="P1570" s="226"/>
      <c r="Q1570" s="226"/>
      <c r="R1570" s="226"/>
      <c r="S1570" s="226"/>
      <c r="T1570" s="227"/>
      <c r="AT1570" s="228" t="s">
        <v>202</v>
      </c>
      <c r="AU1570" s="228" t="s">
        <v>81</v>
      </c>
      <c r="AV1570" s="14" t="s">
        <v>81</v>
      </c>
      <c r="AW1570" s="14" t="s">
        <v>33</v>
      </c>
      <c r="AX1570" s="14" t="s">
        <v>72</v>
      </c>
      <c r="AY1570" s="228" t="s">
        <v>193</v>
      </c>
    </row>
    <row r="1571" spans="1:65" s="14" customFormat="1">
      <c r="B1571" s="218"/>
      <c r="C1571" s="219"/>
      <c r="D1571" s="209" t="s">
        <v>202</v>
      </c>
      <c r="E1571" s="220" t="s">
        <v>19</v>
      </c>
      <c r="F1571" s="221" t="s">
        <v>3722</v>
      </c>
      <c r="G1571" s="219"/>
      <c r="H1571" s="222">
        <v>-27.523</v>
      </c>
      <c r="I1571" s="223"/>
      <c r="J1571" s="219"/>
      <c r="K1571" s="219"/>
      <c r="L1571" s="224"/>
      <c r="M1571" s="225"/>
      <c r="N1571" s="226"/>
      <c r="O1571" s="226"/>
      <c r="P1571" s="226"/>
      <c r="Q1571" s="226"/>
      <c r="R1571" s="226"/>
      <c r="S1571" s="226"/>
      <c r="T1571" s="227"/>
      <c r="AT1571" s="228" t="s">
        <v>202</v>
      </c>
      <c r="AU1571" s="228" t="s">
        <v>81</v>
      </c>
      <c r="AV1571" s="14" t="s">
        <v>81</v>
      </c>
      <c r="AW1571" s="14" t="s">
        <v>33</v>
      </c>
      <c r="AX1571" s="14" t="s">
        <v>72</v>
      </c>
      <c r="AY1571" s="228" t="s">
        <v>193</v>
      </c>
    </row>
    <row r="1572" spans="1:65" s="14" customFormat="1">
      <c r="B1572" s="218"/>
      <c r="C1572" s="219"/>
      <c r="D1572" s="209" t="s">
        <v>202</v>
      </c>
      <c r="E1572" s="220" t="s">
        <v>19</v>
      </c>
      <c r="F1572" s="221" t="s">
        <v>3725</v>
      </c>
      <c r="G1572" s="219"/>
      <c r="H1572" s="222">
        <v>-21.658000000000001</v>
      </c>
      <c r="I1572" s="223"/>
      <c r="J1572" s="219"/>
      <c r="K1572" s="219"/>
      <c r="L1572" s="224"/>
      <c r="M1572" s="225"/>
      <c r="N1572" s="226"/>
      <c r="O1572" s="226"/>
      <c r="P1572" s="226"/>
      <c r="Q1572" s="226"/>
      <c r="R1572" s="226"/>
      <c r="S1572" s="226"/>
      <c r="T1572" s="227"/>
      <c r="AT1572" s="228" t="s">
        <v>202</v>
      </c>
      <c r="AU1572" s="228" t="s">
        <v>81</v>
      </c>
      <c r="AV1572" s="14" t="s">
        <v>81</v>
      </c>
      <c r="AW1572" s="14" t="s">
        <v>33</v>
      </c>
      <c r="AX1572" s="14" t="s">
        <v>72</v>
      </c>
      <c r="AY1572" s="228" t="s">
        <v>193</v>
      </c>
    </row>
    <row r="1573" spans="1:65" s="15" customFormat="1">
      <c r="B1573" s="229"/>
      <c r="C1573" s="230"/>
      <c r="D1573" s="209" t="s">
        <v>202</v>
      </c>
      <c r="E1573" s="231" t="s">
        <v>19</v>
      </c>
      <c r="F1573" s="232" t="s">
        <v>208</v>
      </c>
      <c r="G1573" s="230"/>
      <c r="H1573" s="233">
        <v>126.14700000000001</v>
      </c>
      <c r="I1573" s="234"/>
      <c r="J1573" s="230"/>
      <c r="K1573" s="230"/>
      <c r="L1573" s="235"/>
      <c r="M1573" s="236"/>
      <c r="N1573" s="237"/>
      <c r="O1573" s="237"/>
      <c r="P1573" s="237"/>
      <c r="Q1573" s="237"/>
      <c r="R1573" s="237"/>
      <c r="S1573" s="237"/>
      <c r="T1573" s="238"/>
      <c r="AT1573" s="239" t="s">
        <v>202</v>
      </c>
      <c r="AU1573" s="239" t="s">
        <v>81</v>
      </c>
      <c r="AV1573" s="15" t="s">
        <v>209</v>
      </c>
      <c r="AW1573" s="15" t="s">
        <v>33</v>
      </c>
      <c r="AX1573" s="15" t="s">
        <v>72</v>
      </c>
      <c r="AY1573" s="239" t="s">
        <v>193</v>
      </c>
    </row>
    <row r="1574" spans="1:65" s="14" customFormat="1">
      <c r="B1574" s="218"/>
      <c r="C1574" s="219"/>
      <c r="D1574" s="209" t="s">
        <v>202</v>
      </c>
      <c r="E1574" s="220" t="s">
        <v>19</v>
      </c>
      <c r="F1574" s="221" t="s">
        <v>3726</v>
      </c>
      <c r="G1574" s="219"/>
      <c r="H1574" s="222">
        <v>-141.23099999999999</v>
      </c>
      <c r="I1574" s="223"/>
      <c r="J1574" s="219"/>
      <c r="K1574" s="219"/>
      <c r="L1574" s="224"/>
      <c r="M1574" s="225"/>
      <c r="N1574" s="226"/>
      <c r="O1574" s="226"/>
      <c r="P1574" s="226"/>
      <c r="Q1574" s="226"/>
      <c r="R1574" s="226"/>
      <c r="S1574" s="226"/>
      <c r="T1574" s="227"/>
      <c r="AT1574" s="228" t="s">
        <v>202</v>
      </c>
      <c r="AU1574" s="228" t="s">
        <v>81</v>
      </c>
      <c r="AV1574" s="14" t="s">
        <v>81</v>
      </c>
      <c r="AW1574" s="14" t="s">
        <v>33</v>
      </c>
      <c r="AX1574" s="14" t="s">
        <v>72</v>
      </c>
      <c r="AY1574" s="228" t="s">
        <v>193</v>
      </c>
    </row>
    <row r="1575" spans="1:65" s="15" customFormat="1">
      <c r="B1575" s="229"/>
      <c r="C1575" s="230"/>
      <c r="D1575" s="209" t="s">
        <v>202</v>
      </c>
      <c r="E1575" s="231" t="s">
        <v>19</v>
      </c>
      <c r="F1575" s="232" t="s">
        <v>208</v>
      </c>
      <c r="G1575" s="230"/>
      <c r="H1575" s="233">
        <v>-141.23099999999999</v>
      </c>
      <c r="I1575" s="234"/>
      <c r="J1575" s="230"/>
      <c r="K1575" s="230"/>
      <c r="L1575" s="235"/>
      <c r="M1575" s="236"/>
      <c r="N1575" s="237"/>
      <c r="O1575" s="237"/>
      <c r="P1575" s="237"/>
      <c r="Q1575" s="237"/>
      <c r="R1575" s="237"/>
      <c r="S1575" s="237"/>
      <c r="T1575" s="238"/>
      <c r="AT1575" s="239" t="s">
        <v>202</v>
      </c>
      <c r="AU1575" s="239" t="s">
        <v>81</v>
      </c>
      <c r="AV1575" s="15" t="s">
        <v>209</v>
      </c>
      <c r="AW1575" s="15" t="s">
        <v>33</v>
      </c>
      <c r="AX1575" s="15" t="s">
        <v>72</v>
      </c>
      <c r="AY1575" s="239" t="s">
        <v>193</v>
      </c>
    </row>
    <row r="1576" spans="1:65" s="16" customFormat="1">
      <c r="B1576" s="240"/>
      <c r="C1576" s="241"/>
      <c r="D1576" s="209" t="s">
        <v>202</v>
      </c>
      <c r="E1576" s="242" t="s">
        <v>19</v>
      </c>
      <c r="F1576" s="243" t="s">
        <v>211</v>
      </c>
      <c r="G1576" s="241"/>
      <c r="H1576" s="244">
        <v>586.85500000000002</v>
      </c>
      <c r="I1576" s="245"/>
      <c r="J1576" s="241"/>
      <c r="K1576" s="241"/>
      <c r="L1576" s="246"/>
      <c r="M1576" s="247"/>
      <c r="N1576" s="248"/>
      <c r="O1576" s="248"/>
      <c r="P1576" s="248"/>
      <c r="Q1576" s="248"/>
      <c r="R1576" s="248"/>
      <c r="S1576" s="248"/>
      <c r="T1576" s="249"/>
      <c r="AT1576" s="250" t="s">
        <v>202</v>
      </c>
      <c r="AU1576" s="250" t="s">
        <v>81</v>
      </c>
      <c r="AV1576" s="16" t="s">
        <v>200</v>
      </c>
      <c r="AW1576" s="16" t="s">
        <v>33</v>
      </c>
      <c r="AX1576" s="16" t="s">
        <v>79</v>
      </c>
      <c r="AY1576" s="250" t="s">
        <v>193</v>
      </c>
    </row>
    <row r="1577" spans="1:65" s="2" customFormat="1" ht="21.75" customHeight="1">
      <c r="A1577" s="36"/>
      <c r="B1577" s="37"/>
      <c r="C1577" s="194" t="s">
        <v>4422</v>
      </c>
      <c r="D1577" s="194" t="s">
        <v>195</v>
      </c>
      <c r="E1577" s="195" t="s">
        <v>2422</v>
      </c>
      <c r="F1577" s="196" t="s">
        <v>2423</v>
      </c>
      <c r="G1577" s="197" t="s">
        <v>305</v>
      </c>
      <c r="H1577" s="198">
        <v>227.04499999999999</v>
      </c>
      <c r="I1577" s="199"/>
      <c r="J1577" s="200">
        <f>ROUND(I1577*H1577,2)</f>
        <v>0</v>
      </c>
      <c r="K1577" s="196" t="s">
        <v>199</v>
      </c>
      <c r="L1577" s="41"/>
      <c r="M1577" s="201" t="s">
        <v>19</v>
      </c>
      <c r="N1577" s="202" t="s">
        <v>43</v>
      </c>
      <c r="O1577" s="66"/>
      <c r="P1577" s="203">
        <f>O1577*H1577</f>
        <v>0</v>
      </c>
      <c r="Q1577" s="203">
        <v>2.5999999999999998E-4</v>
      </c>
      <c r="R1577" s="203">
        <f>Q1577*H1577</f>
        <v>5.9031699999999993E-2</v>
      </c>
      <c r="S1577" s="203">
        <v>0</v>
      </c>
      <c r="T1577" s="204">
        <f>S1577*H1577</f>
        <v>0</v>
      </c>
      <c r="U1577" s="36"/>
      <c r="V1577" s="36"/>
      <c r="W1577" s="36"/>
      <c r="X1577" s="36"/>
      <c r="Y1577" s="36"/>
      <c r="Z1577" s="36"/>
      <c r="AA1577" s="36"/>
      <c r="AB1577" s="36"/>
      <c r="AC1577" s="36"/>
      <c r="AD1577" s="36"/>
      <c r="AE1577" s="36"/>
      <c r="AR1577" s="205" t="s">
        <v>302</v>
      </c>
      <c r="AT1577" s="205" t="s">
        <v>195</v>
      </c>
      <c r="AU1577" s="205" t="s">
        <v>81</v>
      </c>
      <c r="AY1577" s="19" t="s">
        <v>193</v>
      </c>
      <c r="BE1577" s="206">
        <f>IF(N1577="základní",J1577,0)</f>
        <v>0</v>
      </c>
      <c r="BF1577" s="206">
        <f>IF(N1577="snížená",J1577,0)</f>
        <v>0</v>
      </c>
      <c r="BG1577" s="206">
        <f>IF(N1577="zákl. přenesená",J1577,0)</f>
        <v>0</v>
      </c>
      <c r="BH1577" s="206">
        <f>IF(N1577="sníž. přenesená",J1577,0)</f>
        <v>0</v>
      </c>
      <c r="BI1577" s="206">
        <f>IF(N1577="nulová",J1577,0)</f>
        <v>0</v>
      </c>
      <c r="BJ1577" s="19" t="s">
        <v>79</v>
      </c>
      <c r="BK1577" s="206">
        <f>ROUND(I1577*H1577,2)</f>
        <v>0</v>
      </c>
      <c r="BL1577" s="19" t="s">
        <v>302</v>
      </c>
      <c r="BM1577" s="205" t="s">
        <v>2424</v>
      </c>
    </row>
    <row r="1578" spans="1:65" s="13" customFormat="1">
      <c r="B1578" s="207"/>
      <c r="C1578" s="208"/>
      <c r="D1578" s="209" t="s">
        <v>202</v>
      </c>
      <c r="E1578" s="210" t="s">
        <v>19</v>
      </c>
      <c r="F1578" s="211" t="s">
        <v>2408</v>
      </c>
      <c r="G1578" s="208"/>
      <c r="H1578" s="210" t="s">
        <v>19</v>
      </c>
      <c r="I1578" s="212"/>
      <c r="J1578" s="208"/>
      <c r="K1578" s="208"/>
      <c r="L1578" s="213"/>
      <c r="M1578" s="214"/>
      <c r="N1578" s="215"/>
      <c r="O1578" s="215"/>
      <c r="P1578" s="215"/>
      <c r="Q1578" s="215"/>
      <c r="R1578" s="215"/>
      <c r="S1578" s="215"/>
      <c r="T1578" s="216"/>
      <c r="AT1578" s="217" t="s">
        <v>202</v>
      </c>
      <c r="AU1578" s="217" t="s">
        <v>81</v>
      </c>
      <c r="AV1578" s="13" t="s">
        <v>79</v>
      </c>
      <c r="AW1578" s="13" t="s">
        <v>33</v>
      </c>
      <c r="AX1578" s="13" t="s">
        <v>72</v>
      </c>
      <c r="AY1578" s="217" t="s">
        <v>193</v>
      </c>
    </row>
    <row r="1579" spans="1:65" s="14" customFormat="1">
      <c r="B1579" s="218"/>
      <c r="C1579" s="219"/>
      <c r="D1579" s="209" t="s">
        <v>202</v>
      </c>
      <c r="E1579" s="220" t="s">
        <v>19</v>
      </c>
      <c r="F1579" s="221" t="s">
        <v>4423</v>
      </c>
      <c r="G1579" s="219"/>
      <c r="H1579" s="222">
        <v>146</v>
      </c>
      <c r="I1579" s="223"/>
      <c r="J1579" s="219"/>
      <c r="K1579" s="219"/>
      <c r="L1579" s="224"/>
      <c r="M1579" s="225"/>
      <c r="N1579" s="226"/>
      <c r="O1579" s="226"/>
      <c r="P1579" s="226"/>
      <c r="Q1579" s="226"/>
      <c r="R1579" s="226"/>
      <c r="S1579" s="226"/>
      <c r="T1579" s="227"/>
      <c r="AT1579" s="228" t="s">
        <v>202</v>
      </c>
      <c r="AU1579" s="228" t="s">
        <v>81</v>
      </c>
      <c r="AV1579" s="14" t="s">
        <v>81</v>
      </c>
      <c r="AW1579" s="14" t="s">
        <v>33</v>
      </c>
      <c r="AX1579" s="14" t="s">
        <v>72</v>
      </c>
      <c r="AY1579" s="228" t="s">
        <v>193</v>
      </c>
    </row>
    <row r="1580" spans="1:65" s="15" customFormat="1">
      <c r="B1580" s="229"/>
      <c r="C1580" s="230"/>
      <c r="D1580" s="209" t="s">
        <v>202</v>
      </c>
      <c r="E1580" s="231" t="s">
        <v>19</v>
      </c>
      <c r="F1580" s="232" t="s">
        <v>208</v>
      </c>
      <c r="G1580" s="230"/>
      <c r="H1580" s="233">
        <v>146</v>
      </c>
      <c r="I1580" s="234"/>
      <c r="J1580" s="230"/>
      <c r="K1580" s="230"/>
      <c r="L1580" s="235"/>
      <c r="M1580" s="236"/>
      <c r="N1580" s="237"/>
      <c r="O1580" s="237"/>
      <c r="P1580" s="237"/>
      <c r="Q1580" s="237"/>
      <c r="R1580" s="237"/>
      <c r="S1580" s="237"/>
      <c r="T1580" s="238"/>
      <c r="AT1580" s="239" t="s">
        <v>202</v>
      </c>
      <c r="AU1580" s="239" t="s">
        <v>81</v>
      </c>
      <c r="AV1580" s="15" t="s">
        <v>209</v>
      </c>
      <c r="AW1580" s="15" t="s">
        <v>33</v>
      </c>
      <c r="AX1580" s="15" t="s">
        <v>72</v>
      </c>
      <c r="AY1580" s="239" t="s">
        <v>193</v>
      </c>
    </row>
    <row r="1581" spans="1:65" s="13" customFormat="1">
      <c r="B1581" s="207"/>
      <c r="C1581" s="208"/>
      <c r="D1581" s="209" t="s">
        <v>202</v>
      </c>
      <c r="E1581" s="210" t="s">
        <v>19</v>
      </c>
      <c r="F1581" s="211" t="s">
        <v>2426</v>
      </c>
      <c r="G1581" s="208"/>
      <c r="H1581" s="210" t="s">
        <v>19</v>
      </c>
      <c r="I1581" s="212"/>
      <c r="J1581" s="208"/>
      <c r="K1581" s="208"/>
      <c r="L1581" s="213"/>
      <c r="M1581" s="214"/>
      <c r="N1581" s="215"/>
      <c r="O1581" s="215"/>
      <c r="P1581" s="215"/>
      <c r="Q1581" s="215"/>
      <c r="R1581" s="215"/>
      <c r="S1581" s="215"/>
      <c r="T1581" s="216"/>
      <c r="AT1581" s="217" t="s">
        <v>202</v>
      </c>
      <c r="AU1581" s="217" t="s">
        <v>81</v>
      </c>
      <c r="AV1581" s="13" t="s">
        <v>79</v>
      </c>
      <c r="AW1581" s="13" t="s">
        <v>33</v>
      </c>
      <c r="AX1581" s="13" t="s">
        <v>72</v>
      </c>
      <c r="AY1581" s="217" t="s">
        <v>193</v>
      </c>
    </row>
    <row r="1582" spans="1:65" s="13" customFormat="1">
      <c r="B1582" s="207"/>
      <c r="C1582" s="208"/>
      <c r="D1582" s="209" t="s">
        <v>202</v>
      </c>
      <c r="E1582" s="210" t="s">
        <v>19</v>
      </c>
      <c r="F1582" s="211" t="s">
        <v>339</v>
      </c>
      <c r="G1582" s="208"/>
      <c r="H1582" s="210" t="s">
        <v>19</v>
      </c>
      <c r="I1582" s="212"/>
      <c r="J1582" s="208"/>
      <c r="K1582" s="208"/>
      <c r="L1582" s="213"/>
      <c r="M1582" s="214"/>
      <c r="N1582" s="215"/>
      <c r="O1582" s="215"/>
      <c r="P1582" s="215"/>
      <c r="Q1582" s="215"/>
      <c r="R1582" s="215"/>
      <c r="S1582" s="215"/>
      <c r="T1582" s="216"/>
      <c r="AT1582" s="217" t="s">
        <v>202</v>
      </c>
      <c r="AU1582" s="217" t="s">
        <v>81</v>
      </c>
      <c r="AV1582" s="13" t="s">
        <v>79</v>
      </c>
      <c r="AW1582" s="13" t="s">
        <v>33</v>
      </c>
      <c r="AX1582" s="13" t="s">
        <v>72</v>
      </c>
      <c r="AY1582" s="217" t="s">
        <v>193</v>
      </c>
    </row>
    <row r="1583" spans="1:65" s="14" customFormat="1">
      <c r="B1583" s="218"/>
      <c r="C1583" s="219"/>
      <c r="D1583" s="209" t="s">
        <v>202</v>
      </c>
      <c r="E1583" s="220" t="s">
        <v>19</v>
      </c>
      <c r="F1583" s="221" t="s">
        <v>4424</v>
      </c>
      <c r="G1583" s="219"/>
      <c r="H1583" s="222">
        <v>182.19800000000001</v>
      </c>
      <c r="I1583" s="223"/>
      <c r="J1583" s="219"/>
      <c r="K1583" s="219"/>
      <c r="L1583" s="224"/>
      <c r="M1583" s="225"/>
      <c r="N1583" s="226"/>
      <c r="O1583" s="226"/>
      <c r="P1583" s="226"/>
      <c r="Q1583" s="226"/>
      <c r="R1583" s="226"/>
      <c r="S1583" s="226"/>
      <c r="T1583" s="227"/>
      <c r="AT1583" s="228" t="s">
        <v>202</v>
      </c>
      <c r="AU1583" s="228" t="s">
        <v>81</v>
      </c>
      <c r="AV1583" s="14" t="s">
        <v>81</v>
      </c>
      <c r="AW1583" s="14" t="s">
        <v>33</v>
      </c>
      <c r="AX1583" s="14" t="s">
        <v>72</v>
      </c>
      <c r="AY1583" s="228" t="s">
        <v>193</v>
      </c>
    </row>
    <row r="1584" spans="1:65" s="14" customFormat="1">
      <c r="B1584" s="218"/>
      <c r="C1584" s="219"/>
      <c r="D1584" s="209" t="s">
        <v>202</v>
      </c>
      <c r="E1584" s="220" t="s">
        <v>19</v>
      </c>
      <c r="F1584" s="221" t="s">
        <v>4425</v>
      </c>
      <c r="G1584" s="219"/>
      <c r="H1584" s="222">
        <v>-25.347999999999999</v>
      </c>
      <c r="I1584" s="223"/>
      <c r="J1584" s="219"/>
      <c r="K1584" s="219"/>
      <c r="L1584" s="224"/>
      <c r="M1584" s="225"/>
      <c r="N1584" s="226"/>
      <c r="O1584" s="226"/>
      <c r="P1584" s="226"/>
      <c r="Q1584" s="226"/>
      <c r="R1584" s="226"/>
      <c r="S1584" s="226"/>
      <c r="T1584" s="227"/>
      <c r="AT1584" s="228" t="s">
        <v>202</v>
      </c>
      <c r="AU1584" s="228" t="s">
        <v>81</v>
      </c>
      <c r="AV1584" s="14" t="s">
        <v>81</v>
      </c>
      <c r="AW1584" s="14" t="s">
        <v>33</v>
      </c>
      <c r="AX1584" s="14" t="s">
        <v>72</v>
      </c>
      <c r="AY1584" s="228" t="s">
        <v>193</v>
      </c>
    </row>
    <row r="1585" spans="1:65" s="15" customFormat="1">
      <c r="B1585" s="229"/>
      <c r="C1585" s="230"/>
      <c r="D1585" s="209" t="s">
        <v>202</v>
      </c>
      <c r="E1585" s="231" t="s">
        <v>19</v>
      </c>
      <c r="F1585" s="232" t="s">
        <v>208</v>
      </c>
      <c r="G1585" s="230"/>
      <c r="H1585" s="233">
        <v>156.85</v>
      </c>
      <c r="I1585" s="234"/>
      <c r="J1585" s="230"/>
      <c r="K1585" s="230"/>
      <c r="L1585" s="235"/>
      <c r="M1585" s="236"/>
      <c r="N1585" s="237"/>
      <c r="O1585" s="237"/>
      <c r="P1585" s="237"/>
      <c r="Q1585" s="237"/>
      <c r="R1585" s="237"/>
      <c r="S1585" s="237"/>
      <c r="T1585" s="238"/>
      <c r="AT1585" s="239" t="s">
        <v>202</v>
      </c>
      <c r="AU1585" s="239" t="s">
        <v>81</v>
      </c>
      <c r="AV1585" s="15" t="s">
        <v>209</v>
      </c>
      <c r="AW1585" s="15" t="s">
        <v>33</v>
      </c>
      <c r="AX1585" s="15" t="s">
        <v>72</v>
      </c>
      <c r="AY1585" s="239" t="s">
        <v>193</v>
      </c>
    </row>
    <row r="1586" spans="1:65" s="13" customFormat="1">
      <c r="B1586" s="207"/>
      <c r="C1586" s="208"/>
      <c r="D1586" s="209" t="s">
        <v>202</v>
      </c>
      <c r="E1586" s="210" t="s">
        <v>19</v>
      </c>
      <c r="F1586" s="211" t="s">
        <v>3727</v>
      </c>
      <c r="G1586" s="208"/>
      <c r="H1586" s="210" t="s">
        <v>19</v>
      </c>
      <c r="I1586" s="212"/>
      <c r="J1586" s="208"/>
      <c r="K1586" s="208"/>
      <c r="L1586" s="213"/>
      <c r="M1586" s="214"/>
      <c r="N1586" s="215"/>
      <c r="O1586" s="215"/>
      <c r="P1586" s="215"/>
      <c r="Q1586" s="215"/>
      <c r="R1586" s="215"/>
      <c r="S1586" s="215"/>
      <c r="T1586" s="216"/>
      <c r="AT1586" s="217" t="s">
        <v>202</v>
      </c>
      <c r="AU1586" s="217" t="s">
        <v>81</v>
      </c>
      <c r="AV1586" s="13" t="s">
        <v>79</v>
      </c>
      <c r="AW1586" s="13" t="s">
        <v>33</v>
      </c>
      <c r="AX1586" s="13" t="s">
        <v>72</v>
      </c>
      <c r="AY1586" s="217" t="s">
        <v>193</v>
      </c>
    </row>
    <row r="1587" spans="1:65" s="14" customFormat="1">
      <c r="B1587" s="218"/>
      <c r="C1587" s="219"/>
      <c r="D1587" s="209" t="s">
        <v>202</v>
      </c>
      <c r="E1587" s="220" t="s">
        <v>19</v>
      </c>
      <c r="F1587" s="221" t="s">
        <v>3728</v>
      </c>
      <c r="G1587" s="219"/>
      <c r="H1587" s="222">
        <v>-98.3</v>
      </c>
      <c r="I1587" s="223"/>
      <c r="J1587" s="219"/>
      <c r="K1587" s="219"/>
      <c r="L1587" s="224"/>
      <c r="M1587" s="225"/>
      <c r="N1587" s="226"/>
      <c r="O1587" s="226"/>
      <c r="P1587" s="226"/>
      <c r="Q1587" s="226"/>
      <c r="R1587" s="226"/>
      <c r="S1587" s="226"/>
      <c r="T1587" s="227"/>
      <c r="AT1587" s="228" t="s">
        <v>202</v>
      </c>
      <c r="AU1587" s="228" t="s">
        <v>81</v>
      </c>
      <c r="AV1587" s="14" t="s">
        <v>81</v>
      </c>
      <c r="AW1587" s="14" t="s">
        <v>33</v>
      </c>
      <c r="AX1587" s="14" t="s">
        <v>72</v>
      </c>
      <c r="AY1587" s="228" t="s">
        <v>193</v>
      </c>
    </row>
    <row r="1588" spans="1:65" s="14" customFormat="1">
      <c r="B1588" s="218"/>
      <c r="C1588" s="219"/>
      <c r="D1588" s="209" t="s">
        <v>202</v>
      </c>
      <c r="E1588" s="220" t="s">
        <v>19</v>
      </c>
      <c r="F1588" s="221" t="s">
        <v>3729</v>
      </c>
      <c r="G1588" s="219"/>
      <c r="H1588" s="222">
        <v>13</v>
      </c>
      <c r="I1588" s="223"/>
      <c r="J1588" s="219"/>
      <c r="K1588" s="219"/>
      <c r="L1588" s="224"/>
      <c r="M1588" s="225"/>
      <c r="N1588" s="226"/>
      <c r="O1588" s="226"/>
      <c r="P1588" s="226"/>
      <c r="Q1588" s="226"/>
      <c r="R1588" s="226"/>
      <c r="S1588" s="226"/>
      <c r="T1588" s="227"/>
      <c r="AT1588" s="228" t="s">
        <v>202</v>
      </c>
      <c r="AU1588" s="228" t="s">
        <v>81</v>
      </c>
      <c r="AV1588" s="14" t="s">
        <v>81</v>
      </c>
      <c r="AW1588" s="14" t="s">
        <v>33</v>
      </c>
      <c r="AX1588" s="14" t="s">
        <v>72</v>
      </c>
      <c r="AY1588" s="228" t="s">
        <v>193</v>
      </c>
    </row>
    <row r="1589" spans="1:65" s="14" customFormat="1">
      <c r="B1589" s="218"/>
      <c r="C1589" s="219"/>
      <c r="D1589" s="209" t="s">
        <v>202</v>
      </c>
      <c r="E1589" s="220" t="s">
        <v>19</v>
      </c>
      <c r="F1589" s="221" t="s">
        <v>3730</v>
      </c>
      <c r="G1589" s="219"/>
      <c r="H1589" s="222">
        <v>11</v>
      </c>
      <c r="I1589" s="223"/>
      <c r="J1589" s="219"/>
      <c r="K1589" s="219"/>
      <c r="L1589" s="224"/>
      <c r="M1589" s="225"/>
      <c r="N1589" s="226"/>
      <c r="O1589" s="226"/>
      <c r="P1589" s="226"/>
      <c r="Q1589" s="226"/>
      <c r="R1589" s="226"/>
      <c r="S1589" s="226"/>
      <c r="T1589" s="227"/>
      <c r="AT1589" s="228" t="s">
        <v>202</v>
      </c>
      <c r="AU1589" s="228" t="s">
        <v>81</v>
      </c>
      <c r="AV1589" s="14" t="s">
        <v>81</v>
      </c>
      <c r="AW1589" s="14" t="s">
        <v>33</v>
      </c>
      <c r="AX1589" s="14" t="s">
        <v>72</v>
      </c>
      <c r="AY1589" s="228" t="s">
        <v>193</v>
      </c>
    </row>
    <row r="1590" spans="1:65" s="14" customFormat="1">
      <c r="B1590" s="218"/>
      <c r="C1590" s="219"/>
      <c r="D1590" s="209" t="s">
        <v>202</v>
      </c>
      <c r="E1590" s="220" t="s">
        <v>19</v>
      </c>
      <c r="F1590" s="221" t="s">
        <v>3731</v>
      </c>
      <c r="G1590" s="219"/>
      <c r="H1590" s="222">
        <v>-1.5049999999999999</v>
      </c>
      <c r="I1590" s="223"/>
      <c r="J1590" s="219"/>
      <c r="K1590" s="219"/>
      <c r="L1590" s="224"/>
      <c r="M1590" s="225"/>
      <c r="N1590" s="226"/>
      <c r="O1590" s="226"/>
      <c r="P1590" s="226"/>
      <c r="Q1590" s="226"/>
      <c r="R1590" s="226"/>
      <c r="S1590" s="226"/>
      <c r="T1590" s="227"/>
      <c r="AT1590" s="228" t="s">
        <v>202</v>
      </c>
      <c r="AU1590" s="228" t="s">
        <v>81</v>
      </c>
      <c r="AV1590" s="14" t="s">
        <v>81</v>
      </c>
      <c r="AW1590" s="14" t="s">
        <v>33</v>
      </c>
      <c r="AX1590" s="14" t="s">
        <v>72</v>
      </c>
      <c r="AY1590" s="228" t="s">
        <v>193</v>
      </c>
    </row>
    <row r="1591" spans="1:65" s="15" customFormat="1">
      <c r="B1591" s="229"/>
      <c r="C1591" s="230"/>
      <c r="D1591" s="209" t="s">
        <v>202</v>
      </c>
      <c r="E1591" s="231" t="s">
        <v>19</v>
      </c>
      <c r="F1591" s="232" t="s">
        <v>208</v>
      </c>
      <c r="G1591" s="230"/>
      <c r="H1591" s="233">
        <v>-75.805000000000007</v>
      </c>
      <c r="I1591" s="234"/>
      <c r="J1591" s="230"/>
      <c r="K1591" s="230"/>
      <c r="L1591" s="235"/>
      <c r="M1591" s="236"/>
      <c r="N1591" s="237"/>
      <c r="O1591" s="237"/>
      <c r="P1591" s="237"/>
      <c r="Q1591" s="237"/>
      <c r="R1591" s="237"/>
      <c r="S1591" s="237"/>
      <c r="T1591" s="238"/>
      <c r="AT1591" s="239" t="s">
        <v>202</v>
      </c>
      <c r="AU1591" s="239" t="s">
        <v>81</v>
      </c>
      <c r="AV1591" s="15" t="s">
        <v>209</v>
      </c>
      <c r="AW1591" s="15" t="s">
        <v>33</v>
      </c>
      <c r="AX1591" s="15" t="s">
        <v>72</v>
      </c>
      <c r="AY1591" s="239" t="s">
        <v>193</v>
      </c>
    </row>
    <row r="1592" spans="1:65" s="16" customFormat="1">
      <c r="B1592" s="240"/>
      <c r="C1592" s="241"/>
      <c r="D1592" s="209" t="s">
        <v>202</v>
      </c>
      <c r="E1592" s="242" t="s">
        <v>19</v>
      </c>
      <c r="F1592" s="243" t="s">
        <v>211</v>
      </c>
      <c r="G1592" s="241"/>
      <c r="H1592" s="244">
        <v>227.04499999999999</v>
      </c>
      <c r="I1592" s="245"/>
      <c r="J1592" s="241"/>
      <c r="K1592" s="241"/>
      <c r="L1592" s="246"/>
      <c r="M1592" s="247"/>
      <c r="N1592" s="248"/>
      <c r="O1592" s="248"/>
      <c r="P1592" s="248"/>
      <c r="Q1592" s="248"/>
      <c r="R1592" s="248"/>
      <c r="S1592" s="248"/>
      <c r="T1592" s="249"/>
      <c r="AT1592" s="250" t="s">
        <v>202</v>
      </c>
      <c r="AU1592" s="250" t="s">
        <v>81</v>
      </c>
      <c r="AV1592" s="16" t="s">
        <v>200</v>
      </c>
      <c r="AW1592" s="16" t="s">
        <v>33</v>
      </c>
      <c r="AX1592" s="16" t="s">
        <v>79</v>
      </c>
      <c r="AY1592" s="250" t="s">
        <v>193</v>
      </c>
    </row>
    <row r="1593" spans="1:65" s="2" customFormat="1" ht="21.75" customHeight="1">
      <c r="A1593" s="36"/>
      <c r="B1593" s="37"/>
      <c r="C1593" s="194" t="s">
        <v>4426</v>
      </c>
      <c r="D1593" s="194" t="s">
        <v>195</v>
      </c>
      <c r="E1593" s="195" t="s">
        <v>4427</v>
      </c>
      <c r="F1593" s="196" t="s">
        <v>4428</v>
      </c>
      <c r="G1593" s="197" t="s">
        <v>305</v>
      </c>
      <c r="H1593" s="198">
        <v>6.96</v>
      </c>
      <c r="I1593" s="199"/>
      <c r="J1593" s="200">
        <f>ROUND(I1593*H1593,2)</f>
        <v>0</v>
      </c>
      <c r="K1593" s="196" t="s">
        <v>199</v>
      </c>
      <c r="L1593" s="41"/>
      <c r="M1593" s="201" t="s">
        <v>19</v>
      </c>
      <c r="N1593" s="202" t="s">
        <v>43</v>
      </c>
      <c r="O1593" s="66"/>
      <c r="P1593" s="203">
        <f>O1593*H1593</f>
        <v>0</v>
      </c>
      <c r="Q1593" s="203">
        <v>2.5999999999999998E-4</v>
      </c>
      <c r="R1593" s="203">
        <f>Q1593*H1593</f>
        <v>1.8095999999999998E-3</v>
      </c>
      <c r="S1593" s="203">
        <v>0</v>
      </c>
      <c r="T1593" s="204">
        <f>S1593*H1593</f>
        <v>0</v>
      </c>
      <c r="U1593" s="36"/>
      <c r="V1593" s="36"/>
      <c r="W1593" s="36"/>
      <c r="X1593" s="36"/>
      <c r="Y1593" s="36"/>
      <c r="Z1593" s="36"/>
      <c r="AA1593" s="36"/>
      <c r="AB1593" s="36"/>
      <c r="AC1593" s="36"/>
      <c r="AD1593" s="36"/>
      <c r="AE1593" s="36"/>
      <c r="AR1593" s="205" t="s">
        <v>302</v>
      </c>
      <c r="AT1593" s="205" t="s">
        <v>195</v>
      </c>
      <c r="AU1593" s="205" t="s">
        <v>81</v>
      </c>
      <c r="AY1593" s="19" t="s">
        <v>193</v>
      </c>
      <c r="BE1593" s="206">
        <f>IF(N1593="základní",J1593,0)</f>
        <v>0</v>
      </c>
      <c r="BF1593" s="206">
        <f>IF(N1593="snížená",J1593,0)</f>
        <v>0</v>
      </c>
      <c r="BG1593" s="206">
        <f>IF(N1593="zákl. přenesená",J1593,0)</f>
        <v>0</v>
      </c>
      <c r="BH1593" s="206">
        <f>IF(N1593="sníž. přenesená",J1593,0)</f>
        <v>0</v>
      </c>
      <c r="BI1593" s="206">
        <f>IF(N1593="nulová",J1593,0)</f>
        <v>0</v>
      </c>
      <c r="BJ1593" s="19" t="s">
        <v>79</v>
      </c>
      <c r="BK1593" s="206">
        <f>ROUND(I1593*H1593,2)</f>
        <v>0</v>
      </c>
      <c r="BL1593" s="19" t="s">
        <v>302</v>
      </c>
      <c r="BM1593" s="205" t="s">
        <v>4429</v>
      </c>
    </row>
    <row r="1594" spans="1:65" s="13" customFormat="1">
      <c r="B1594" s="207"/>
      <c r="C1594" s="208"/>
      <c r="D1594" s="209" t="s">
        <v>202</v>
      </c>
      <c r="E1594" s="210" t="s">
        <v>19</v>
      </c>
      <c r="F1594" s="211" t="s">
        <v>3704</v>
      </c>
      <c r="G1594" s="208"/>
      <c r="H1594" s="210" t="s">
        <v>19</v>
      </c>
      <c r="I1594" s="212"/>
      <c r="J1594" s="208"/>
      <c r="K1594" s="208"/>
      <c r="L1594" s="213"/>
      <c r="M1594" s="214"/>
      <c r="N1594" s="215"/>
      <c r="O1594" s="215"/>
      <c r="P1594" s="215"/>
      <c r="Q1594" s="215"/>
      <c r="R1594" s="215"/>
      <c r="S1594" s="215"/>
      <c r="T1594" s="216"/>
      <c r="AT1594" s="217" t="s">
        <v>202</v>
      </c>
      <c r="AU1594" s="217" t="s">
        <v>81</v>
      </c>
      <c r="AV1594" s="13" t="s">
        <v>79</v>
      </c>
      <c r="AW1594" s="13" t="s">
        <v>33</v>
      </c>
      <c r="AX1594" s="13" t="s">
        <v>72</v>
      </c>
      <c r="AY1594" s="217" t="s">
        <v>193</v>
      </c>
    </row>
    <row r="1595" spans="1:65" s="14" customFormat="1">
      <c r="B1595" s="218"/>
      <c r="C1595" s="219"/>
      <c r="D1595" s="209" t="s">
        <v>202</v>
      </c>
      <c r="E1595" s="220" t="s">
        <v>19</v>
      </c>
      <c r="F1595" s="221" t="s">
        <v>3705</v>
      </c>
      <c r="G1595" s="219"/>
      <c r="H1595" s="222">
        <v>6.96</v>
      </c>
      <c r="I1595" s="223"/>
      <c r="J1595" s="219"/>
      <c r="K1595" s="219"/>
      <c r="L1595" s="224"/>
      <c r="M1595" s="225"/>
      <c r="N1595" s="226"/>
      <c r="O1595" s="226"/>
      <c r="P1595" s="226"/>
      <c r="Q1595" s="226"/>
      <c r="R1595" s="226"/>
      <c r="S1595" s="226"/>
      <c r="T1595" s="227"/>
      <c r="AT1595" s="228" t="s">
        <v>202</v>
      </c>
      <c r="AU1595" s="228" t="s">
        <v>81</v>
      </c>
      <c r="AV1595" s="14" t="s">
        <v>81</v>
      </c>
      <c r="AW1595" s="14" t="s">
        <v>33</v>
      </c>
      <c r="AX1595" s="14" t="s">
        <v>72</v>
      </c>
      <c r="AY1595" s="228" t="s">
        <v>193</v>
      </c>
    </row>
    <row r="1596" spans="1:65" s="15" customFormat="1">
      <c r="B1596" s="229"/>
      <c r="C1596" s="230"/>
      <c r="D1596" s="209" t="s">
        <v>202</v>
      </c>
      <c r="E1596" s="231" t="s">
        <v>19</v>
      </c>
      <c r="F1596" s="232" t="s">
        <v>208</v>
      </c>
      <c r="G1596" s="230"/>
      <c r="H1596" s="233">
        <v>6.96</v>
      </c>
      <c r="I1596" s="234"/>
      <c r="J1596" s="230"/>
      <c r="K1596" s="230"/>
      <c r="L1596" s="235"/>
      <c r="M1596" s="236"/>
      <c r="N1596" s="237"/>
      <c r="O1596" s="237"/>
      <c r="P1596" s="237"/>
      <c r="Q1596" s="237"/>
      <c r="R1596" s="237"/>
      <c r="S1596" s="237"/>
      <c r="T1596" s="238"/>
      <c r="AT1596" s="239" t="s">
        <v>202</v>
      </c>
      <c r="AU1596" s="239" t="s">
        <v>81</v>
      </c>
      <c r="AV1596" s="15" t="s">
        <v>209</v>
      </c>
      <c r="AW1596" s="15" t="s">
        <v>33</v>
      </c>
      <c r="AX1596" s="15" t="s">
        <v>79</v>
      </c>
      <c r="AY1596" s="239" t="s">
        <v>193</v>
      </c>
    </row>
    <row r="1597" spans="1:65" s="12" customFormat="1" ht="22.9" customHeight="1">
      <c r="B1597" s="178"/>
      <c r="C1597" s="179"/>
      <c r="D1597" s="180" t="s">
        <v>71</v>
      </c>
      <c r="E1597" s="192" t="s">
        <v>4430</v>
      </c>
      <c r="F1597" s="192" t="s">
        <v>4431</v>
      </c>
      <c r="G1597" s="179"/>
      <c r="H1597" s="179"/>
      <c r="I1597" s="182"/>
      <c r="J1597" s="193">
        <f>BK1597</f>
        <v>0</v>
      </c>
      <c r="K1597" s="179"/>
      <c r="L1597" s="184"/>
      <c r="M1597" s="185"/>
      <c r="N1597" s="186"/>
      <c r="O1597" s="186"/>
      <c r="P1597" s="187">
        <f>SUM(P1598:P1605)</f>
        <v>0</v>
      </c>
      <c r="Q1597" s="186"/>
      <c r="R1597" s="187">
        <f>SUM(R1598:R1605)</f>
        <v>3.7323000000000002E-2</v>
      </c>
      <c r="S1597" s="186"/>
      <c r="T1597" s="188">
        <f>SUM(T1598:T1605)</f>
        <v>0</v>
      </c>
      <c r="AR1597" s="189" t="s">
        <v>81</v>
      </c>
      <c r="AT1597" s="190" t="s">
        <v>71</v>
      </c>
      <c r="AU1597" s="190" t="s">
        <v>79</v>
      </c>
      <c r="AY1597" s="189" t="s">
        <v>193</v>
      </c>
      <c r="BK1597" s="191">
        <f>SUM(BK1598:BK1605)</f>
        <v>0</v>
      </c>
    </row>
    <row r="1598" spans="1:65" s="2" customFormat="1" ht="16.5" customHeight="1">
      <c r="A1598" s="36"/>
      <c r="B1598" s="37"/>
      <c r="C1598" s="194" t="s">
        <v>4432</v>
      </c>
      <c r="D1598" s="194" t="s">
        <v>195</v>
      </c>
      <c r="E1598" s="195" t="s">
        <v>4433</v>
      </c>
      <c r="F1598" s="196" t="s">
        <v>4434</v>
      </c>
      <c r="G1598" s="197" t="s">
        <v>305</v>
      </c>
      <c r="H1598" s="198">
        <v>26.1</v>
      </c>
      <c r="I1598" s="199"/>
      <c r="J1598" s="200">
        <f>ROUND(I1598*H1598,2)</f>
        <v>0</v>
      </c>
      <c r="K1598" s="196" t="s">
        <v>199</v>
      </c>
      <c r="L1598" s="41"/>
      <c r="M1598" s="201" t="s">
        <v>19</v>
      </c>
      <c r="N1598" s="202" t="s">
        <v>43</v>
      </c>
      <c r="O1598" s="66"/>
      <c r="P1598" s="203">
        <f>O1598*H1598</f>
        <v>0</v>
      </c>
      <c r="Q1598" s="203">
        <v>0</v>
      </c>
      <c r="R1598" s="203">
        <f>Q1598*H1598</f>
        <v>0</v>
      </c>
      <c r="S1598" s="203">
        <v>0</v>
      </c>
      <c r="T1598" s="204">
        <f>S1598*H1598</f>
        <v>0</v>
      </c>
      <c r="U1598" s="36"/>
      <c r="V1598" s="36"/>
      <c r="W1598" s="36"/>
      <c r="X1598" s="36"/>
      <c r="Y1598" s="36"/>
      <c r="Z1598" s="36"/>
      <c r="AA1598" s="36"/>
      <c r="AB1598" s="36"/>
      <c r="AC1598" s="36"/>
      <c r="AD1598" s="36"/>
      <c r="AE1598" s="36"/>
      <c r="AR1598" s="205" t="s">
        <v>302</v>
      </c>
      <c r="AT1598" s="205" t="s">
        <v>195</v>
      </c>
      <c r="AU1598" s="205" t="s">
        <v>81</v>
      </c>
      <c r="AY1598" s="19" t="s">
        <v>193</v>
      </c>
      <c r="BE1598" s="206">
        <f>IF(N1598="základní",J1598,0)</f>
        <v>0</v>
      </c>
      <c r="BF1598" s="206">
        <f>IF(N1598="snížená",J1598,0)</f>
        <v>0</v>
      </c>
      <c r="BG1598" s="206">
        <f>IF(N1598="zákl. přenesená",J1598,0)</f>
        <v>0</v>
      </c>
      <c r="BH1598" s="206">
        <f>IF(N1598="sníž. přenesená",J1598,0)</f>
        <v>0</v>
      </c>
      <c r="BI1598" s="206">
        <f>IF(N1598="nulová",J1598,0)</f>
        <v>0</v>
      </c>
      <c r="BJ1598" s="19" t="s">
        <v>79</v>
      </c>
      <c r="BK1598" s="206">
        <f>ROUND(I1598*H1598,2)</f>
        <v>0</v>
      </c>
      <c r="BL1598" s="19" t="s">
        <v>302</v>
      </c>
      <c r="BM1598" s="205" t="s">
        <v>4435</v>
      </c>
    </row>
    <row r="1599" spans="1:65" s="14" customFormat="1">
      <c r="B1599" s="218"/>
      <c r="C1599" s="219"/>
      <c r="D1599" s="209" t="s">
        <v>202</v>
      </c>
      <c r="E1599" s="220" t="s">
        <v>19</v>
      </c>
      <c r="F1599" s="221" t="s">
        <v>4436</v>
      </c>
      <c r="G1599" s="219"/>
      <c r="H1599" s="222">
        <v>15.75</v>
      </c>
      <c r="I1599" s="223"/>
      <c r="J1599" s="219"/>
      <c r="K1599" s="219"/>
      <c r="L1599" s="224"/>
      <c r="M1599" s="225"/>
      <c r="N1599" s="226"/>
      <c r="O1599" s="226"/>
      <c r="P1599" s="226"/>
      <c r="Q1599" s="226"/>
      <c r="R1599" s="226"/>
      <c r="S1599" s="226"/>
      <c r="T1599" s="227"/>
      <c r="AT1599" s="228" t="s">
        <v>202</v>
      </c>
      <c r="AU1599" s="228" t="s">
        <v>81</v>
      </c>
      <c r="AV1599" s="14" t="s">
        <v>81</v>
      </c>
      <c r="AW1599" s="14" t="s">
        <v>33</v>
      </c>
      <c r="AX1599" s="14" t="s">
        <v>72</v>
      </c>
      <c r="AY1599" s="228" t="s">
        <v>193</v>
      </c>
    </row>
    <row r="1600" spans="1:65" s="14" customFormat="1">
      <c r="B1600" s="218"/>
      <c r="C1600" s="219"/>
      <c r="D1600" s="209" t="s">
        <v>202</v>
      </c>
      <c r="E1600" s="220" t="s">
        <v>19</v>
      </c>
      <c r="F1600" s="221" t="s">
        <v>4437</v>
      </c>
      <c r="G1600" s="219"/>
      <c r="H1600" s="222">
        <v>5.1749999999999998</v>
      </c>
      <c r="I1600" s="223"/>
      <c r="J1600" s="219"/>
      <c r="K1600" s="219"/>
      <c r="L1600" s="224"/>
      <c r="M1600" s="225"/>
      <c r="N1600" s="226"/>
      <c r="O1600" s="226"/>
      <c r="P1600" s="226"/>
      <c r="Q1600" s="226"/>
      <c r="R1600" s="226"/>
      <c r="S1600" s="226"/>
      <c r="T1600" s="227"/>
      <c r="AT1600" s="228" t="s">
        <v>202</v>
      </c>
      <c r="AU1600" s="228" t="s">
        <v>81</v>
      </c>
      <c r="AV1600" s="14" t="s">
        <v>81</v>
      </c>
      <c r="AW1600" s="14" t="s">
        <v>33</v>
      </c>
      <c r="AX1600" s="14" t="s">
        <v>72</v>
      </c>
      <c r="AY1600" s="228" t="s">
        <v>193</v>
      </c>
    </row>
    <row r="1601" spans="1:65" s="14" customFormat="1">
      <c r="B1601" s="218"/>
      <c r="C1601" s="219"/>
      <c r="D1601" s="209" t="s">
        <v>202</v>
      </c>
      <c r="E1601" s="220" t="s">
        <v>19</v>
      </c>
      <c r="F1601" s="221" t="s">
        <v>4438</v>
      </c>
      <c r="G1601" s="219"/>
      <c r="H1601" s="222">
        <v>5.1749999999999998</v>
      </c>
      <c r="I1601" s="223"/>
      <c r="J1601" s="219"/>
      <c r="K1601" s="219"/>
      <c r="L1601" s="224"/>
      <c r="M1601" s="225"/>
      <c r="N1601" s="226"/>
      <c r="O1601" s="226"/>
      <c r="P1601" s="226"/>
      <c r="Q1601" s="226"/>
      <c r="R1601" s="226"/>
      <c r="S1601" s="226"/>
      <c r="T1601" s="227"/>
      <c r="AT1601" s="228" t="s">
        <v>202</v>
      </c>
      <c r="AU1601" s="228" t="s">
        <v>81</v>
      </c>
      <c r="AV1601" s="14" t="s">
        <v>81</v>
      </c>
      <c r="AW1601" s="14" t="s">
        <v>33</v>
      </c>
      <c r="AX1601" s="14" t="s">
        <v>72</v>
      </c>
      <c r="AY1601" s="228" t="s">
        <v>193</v>
      </c>
    </row>
    <row r="1602" spans="1:65" s="15" customFormat="1">
      <c r="B1602" s="229"/>
      <c r="C1602" s="230"/>
      <c r="D1602" s="209" t="s">
        <v>202</v>
      </c>
      <c r="E1602" s="231" t="s">
        <v>19</v>
      </c>
      <c r="F1602" s="232" t="s">
        <v>208</v>
      </c>
      <c r="G1602" s="230"/>
      <c r="H1602" s="233">
        <v>26.1</v>
      </c>
      <c r="I1602" s="234"/>
      <c r="J1602" s="230"/>
      <c r="K1602" s="230"/>
      <c r="L1602" s="235"/>
      <c r="M1602" s="236"/>
      <c r="N1602" s="237"/>
      <c r="O1602" s="237"/>
      <c r="P1602" s="237"/>
      <c r="Q1602" s="237"/>
      <c r="R1602" s="237"/>
      <c r="S1602" s="237"/>
      <c r="T1602" s="238"/>
      <c r="AT1602" s="239" t="s">
        <v>202</v>
      </c>
      <c r="AU1602" s="239" t="s">
        <v>81</v>
      </c>
      <c r="AV1602" s="15" t="s">
        <v>209</v>
      </c>
      <c r="AW1602" s="15" t="s">
        <v>33</v>
      </c>
      <c r="AX1602" s="15" t="s">
        <v>79</v>
      </c>
      <c r="AY1602" s="239" t="s">
        <v>193</v>
      </c>
    </row>
    <row r="1603" spans="1:65" s="2" customFormat="1" ht="16.5" customHeight="1">
      <c r="A1603" s="36"/>
      <c r="B1603" s="37"/>
      <c r="C1603" s="251" t="s">
        <v>4439</v>
      </c>
      <c r="D1603" s="251" t="s">
        <v>451</v>
      </c>
      <c r="E1603" s="252" t="s">
        <v>4440</v>
      </c>
      <c r="F1603" s="253" t="s">
        <v>4441</v>
      </c>
      <c r="G1603" s="254" t="s">
        <v>305</v>
      </c>
      <c r="H1603" s="255">
        <v>28.71</v>
      </c>
      <c r="I1603" s="256"/>
      <c r="J1603" s="257">
        <f>ROUND(I1603*H1603,2)</f>
        <v>0</v>
      </c>
      <c r="K1603" s="253" t="s">
        <v>199</v>
      </c>
      <c r="L1603" s="258"/>
      <c r="M1603" s="259" t="s">
        <v>19</v>
      </c>
      <c r="N1603" s="260" t="s">
        <v>43</v>
      </c>
      <c r="O1603" s="66"/>
      <c r="P1603" s="203">
        <f>O1603*H1603</f>
        <v>0</v>
      </c>
      <c r="Q1603" s="203">
        <v>1.2999999999999999E-3</v>
      </c>
      <c r="R1603" s="203">
        <f>Q1603*H1603</f>
        <v>3.7323000000000002E-2</v>
      </c>
      <c r="S1603" s="203">
        <v>0</v>
      </c>
      <c r="T1603" s="204">
        <f>S1603*H1603</f>
        <v>0</v>
      </c>
      <c r="U1603" s="36"/>
      <c r="V1603" s="36"/>
      <c r="W1603" s="36"/>
      <c r="X1603" s="36"/>
      <c r="Y1603" s="36"/>
      <c r="Z1603" s="36"/>
      <c r="AA1603" s="36"/>
      <c r="AB1603" s="36"/>
      <c r="AC1603" s="36"/>
      <c r="AD1603" s="36"/>
      <c r="AE1603" s="36"/>
      <c r="AR1603" s="205" t="s">
        <v>404</v>
      </c>
      <c r="AT1603" s="205" t="s">
        <v>451</v>
      </c>
      <c r="AU1603" s="205" t="s">
        <v>81</v>
      </c>
      <c r="AY1603" s="19" t="s">
        <v>193</v>
      </c>
      <c r="BE1603" s="206">
        <f>IF(N1603="základní",J1603,0)</f>
        <v>0</v>
      </c>
      <c r="BF1603" s="206">
        <f>IF(N1603="snížená",J1603,0)</f>
        <v>0</v>
      </c>
      <c r="BG1603" s="206">
        <f>IF(N1603="zákl. přenesená",J1603,0)</f>
        <v>0</v>
      </c>
      <c r="BH1603" s="206">
        <f>IF(N1603="sníž. přenesená",J1603,0)</f>
        <v>0</v>
      </c>
      <c r="BI1603" s="206">
        <f>IF(N1603="nulová",J1603,0)</f>
        <v>0</v>
      </c>
      <c r="BJ1603" s="19" t="s">
        <v>79</v>
      </c>
      <c r="BK1603" s="206">
        <f>ROUND(I1603*H1603,2)</f>
        <v>0</v>
      </c>
      <c r="BL1603" s="19" t="s">
        <v>302</v>
      </c>
      <c r="BM1603" s="205" t="s">
        <v>4442</v>
      </c>
    </row>
    <row r="1604" spans="1:65" s="14" customFormat="1">
      <c r="B1604" s="218"/>
      <c r="C1604" s="219"/>
      <c r="D1604" s="209" t="s">
        <v>202</v>
      </c>
      <c r="E1604" s="219"/>
      <c r="F1604" s="221" t="s">
        <v>4443</v>
      </c>
      <c r="G1604" s="219"/>
      <c r="H1604" s="222">
        <v>28.71</v>
      </c>
      <c r="I1604" s="223"/>
      <c r="J1604" s="219"/>
      <c r="K1604" s="219"/>
      <c r="L1604" s="224"/>
      <c r="M1604" s="225"/>
      <c r="N1604" s="226"/>
      <c r="O1604" s="226"/>
      <c r="P1604" s="226"/>
      <c r="Q1604" s="226"/>
      <c r="R1604" s="226"/>
      <c r="S1604" s="226"/>
      <c r="T1604" s="227"/>
      <c r="AT1604" s="228" t="s">
        <v>202</v>
      </c>
      <c r="AU1604" s="228" t="s">
        <v>81</v>
      </c>
      <c r="AV1604" s="14" t="s">
        <v>81</v>
      </c>
      <c r="AW1604" s="14" t="s">
        <v>4</v>
      </c>
      <c r="AX1604" s="14" t="s">
        <v>79</v>
      </c>
      <c r="AY1604" s="228" t="s">
        <v>193</v>
      </c>
    </row>
    <row r="1605" spans="1:65" s="2" customFormat="1" ht="21.75" customHeight="1">
      <c r="A1605" s="36"/>
      <c r="B1605" s="37"/>
      <c r="C1605" s="194" t="s">
        <v>4444</v>
      </c>
      <c r="D1605" s="194" t="s">
        <v>195</v>
      </c>
      <c r="E1605" s="195" t="s">
        <v>4445</v>
      </c>
      <c r="F1605" s="196" t="s">
        <v>4446</v>
      </c>
      <c r="G1605" s="197" t="s">
        <v>266</v>
      </c>
      <c r="H1605" s="198">
        <v>3.6999999999999998E-2</v>
      </c>
      <c r="I1605" s="199"/>
      <c r="J1605" s="200">
        <f>ROUND(I1605*H1605,2)</f>
        <v>0</v>
      </c>
      <c r="K1605" s="196" t="s">
        <v>199</v>
      </c>
      <c r="L1605" s="41"/>
      <c r="M1605" s="270" t="s">
        <v>19</v>
      </c>
      <c r="N1605" s="271" t="s">
        <v>43</v>
      </c>
      <c r="O1605" s="272"/>
      <c r="P1605" s="273">
        <f>O1605*H1605</f>
        <v>0</v>
      </c>
      <c r="Q1605" s="273">
        <v>0</v>
      </c>
      <c r="R1605" s="273">
        <f>Q1605*H1605</f>
        <v>0</v>
      </c>
      <c r="S1605" s="273">
        <v>0</v>
      </c>
      <c r="T1605" s="274">
        <f>S1605*H1605</f>
        <v>0</v>
      </c>
      <c r="U1605" s="36"/>
      <c r="V1605" s="36"/>
      <c r="W1605" s="36"/>
      <c r="X1605" s="36"/>
      <c r="Y1605" s="36"/>
      <c r="Z1605" s="36"/>
      <c r="AA1605" s="36"/>
      <c r="AB1605" s="36"/>
      <c r="AC1605" s="36"/>
      <c r="AD1605" s="36"/>
      <c r="AE1605" s="36"/>
      <c r="AR1605" s="205" t="s">
        <v>302</v>
      </c>
      <c r="AT1605" s="205" t="s">
        <v>195</v>
      </c>
      <c r="AU1605" s="205" t="s">
        <v>81</v>
      </c>
      <c r="AY1605" s="19" t="s">
        <v>193</v>
      </c>
      <c r="BE1605" s="206">
        <f>IF(N1605="základní",J1605,0)</f>
        <v>0</v>
      </c>
      <c r="BF1605" s="206">
        <f>IF(N1605="snížená",J1605,0)</f>
        <v>0</v>
      </c>
      <c r="BG1605" s="206">
        <f>IF(N1605="zákl. přenesená",J1605,0)</f>
        <v>0</v>
      </c>
      <c r="BH1605" s="206">
        <f>IF(N1605="sníž. přenesená",J1605,0)</f>
        <v>0</v>
      </c>
      <c r="BI1605" s="206">
        <f>IF(N1605="nulová",J1605,0)</f>
        <v>0</v>
      </c>
      <c r="BJ1605" s="19" t="s">
        <v>79</v>
      </c>
      <c r="BK1605" s="206">
        <f>ROUND(I1605*H1605,2)</f>
        <v>0</v>
      </c>
      <c r="BL1605" s="19" t="s">
        <v>302</v>
      </c>
      <c r="BM1605" s="205" t="s">
        <v>4447</v>
      </c>
    </row>
    <row r="1606" spans="1:65" s="2" customFormat="1" ht="6.95" customHeight="1">
      <c r="A1606" s="36"/>
      <c r="B1606" s="49"/>
      <c r="C1606" s="50"/>
      <c r="D1606" s="50"/>
      <c r="E1606" s="50"/>
      <c r="F1606" s="50"/>
      <c r="G1606" s="50"/>
      <c r="H1606" s="50"/>
      <c r="I1606" s="144"/>
      <c r="J1606" s="50"/>
      <c r="K1606" s="50"/>
      <c r="L1606" s="41"/>
      <c r="M1606" s="36"/>
      <c r="O1606" s="36"/>
      <c r="P1606" s="36"/>
      <c r="Q1606" s="36"/>
      <c r="R1606" s="36"/>
      <c r="S1606" s="36"/>
      <c r="T1606" s="36"/>
      <c r="U1606" s="36"/>
      <c r="V1606" s="36"/>
      <c r="W1606" s="36"/>
      <c r="X1606" s="36"/>
      <c r="Y1606" s="36"/>
      <c r="Z1606" s="36"/>
      <c r="AA1606" s="36"/>
      <c r="AB1606" s="36"/>
      <c r="AC1606" s="36"/>
      <c r="AD1606" s="36"/>
      <c r="AE1606" s="36"/>
    </row>
  </sheetData>
  <sheetProtection formatColumns="0" formatRows="0" autoFilter="0"/>
  <autoFilter ref="C127:K1605"/>
  <mergeCells count="12">
    <mergeCell ref="E120:H120"/>
    <mergeCell ref="L2:V2"/>
    <mergeCell ref="E50:H50"/>
    <mergeCell ref="E52:H52"/>
    <mergeCell ref="E54:H54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4" tint="0.79998168889431442"/>
    <pageSetUpPr fitToPage="1"/>
  </sheetPr>
  <dimension ref="A2:BM175"/>
  <sheetViews>
    <sheetView showGridLines="0" tabSelected="1" workbookViewId="0">
      <selection activeCell="Z137" sqref="Z136:Z137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105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1" customFormat="1" ht="12" customHeight="1">
      <c r="B8" s="22"/>
      <c r="D8" s="116" t="s">
        <v>128</v>
      </c>
      <c r="I8" s="110"/>
      <c r="L8" s="22"/>
    </row>
    <row r="9" spans="1:46" s="2" customFormat="1" ht="16.5" customHeight="1">
      <c r="A9" s="36"/>
      <c r="B9" s="41"/>
      <c r="C9" s="36"/>
      <c r="D9" s="36"/>
      <c r="E9" s="409" t="s">
        <v>3532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130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12" t="s">
        <v>2429</v>
      </c>
      <c r="F11" s="411"/>
      <c r="G11" s="411"/>
      <c r="H11" s="411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11. 11. 2020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13" t="str">
        <f>'Rekapitulace stavby'!E14</f>
        <v>Vyplň údaj</v>
      </c>
      <c r="F20" s="414"/>
      <c r="G20" s="414"/>
      <c r="H20" s="414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2430</v>
      </c>
      <c r="F26" s="36"/>
      <c r="G26" s="36"/>
      <c r="H26" s="36"/>
      <c r="I26" s="119" t="s">
        <v>28</v>
      </c>
      <c r="J26" s="105" t="s">
        <v>19</v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47.25" customHeight="1">
      <c r="A29" s="121"/>
      <c r="B29" s="122"/>
      <c r="C29" s="121"/>
      <c r="D29" s="121"/>
      <c r="E29" s="415" t="s">
        <v>37</v>
      </c>
      <c r="F29" s="415"/>
      <c r="G29" s="415"/>
      <c r="H29" s="415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ROUND(J91,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ROUND((SUM(BE91:BE174)),  2)</f>
        <v>0</v>
      </c>
      <c r="G35" s="36"/>
      <c r="H35" s="36"/>
      <c r="I35" s="133">
        <v>0.21</v>
      </c>
      <c r="J35" s="132">
        <f>ROUND(((SUM(BE91:BE174))*I35),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ROUND((SUM(BF91:BF174)),  2)</f>
        <v>0</v>
      </c>
      <c r="G36" s="36"/>
      <c r="H36" s="36"/>
      <c r="I36" s="133">
        <v>0.15</v>
      </c>
      <c r="J36" s="132">
        <f>ROUND(((SUM(BF91:BF174))*I36),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ROUND((SUM(BG91:BG174)),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ROUND((SUM(BH91:BH174)),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ROUND((SUM(BI91:BI174)),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132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7" t="str">
        <f>E7</f>
        <v>Novostavba víceúčelových objektů na p.č.1542/1 a 1521/2 v k.ú.Cetoraz</v>
      </c>
      <c r="F50" s="408"/>
      <c r="G50" s="408"/>
      <c r="H50" s="40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128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7" t="s">
        <v>3532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130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66" t="str">
        <f>E11</f>
        <v>02 - ZTI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Cetoraz</v>
      </c>
      <c r="G56" s="38"/>
      <c r="H56" s="38"/>
      <c r="I56" s="119" t="s">
        <v>23</v>
      </c>
      <c r="J56" s="61" t="str">
        <f>IF(J14="","",J14)</f>
        <v>11. 11. 2020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Obec Cetoraz, Cetoraz 206, 39411 Cetoraz</v>
      </c>
      <c r="G58" s="38"/>
      <c r="H58" s="38"/>
      <c r="I58" s="119" t="s">
        <v>31</v>
      </c>
      <c r="J58" s="34" t="str">
        <f>E23</f>
        <v>Ing.Josef Slabý, Arnolec 30, 58827 Jamné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>Veronika Šturcová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133</v>
      </c>
      <c r="D61" s="149"/>
      <c r="E61" s="149"/>
      <c r="F61" s="149"/>
      <c r="G61" s="149"/>
      <c r="H61" s="149"/>
      <c r="I61" s="150"/>
      <c r="J61" s="151" t="s">
        <v>134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J91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135</v>
      </c>
    </row>
    <row r="64" spans="1:47" s="9" customFormat="1" ht="24.95" customHeight="1">
      <c r="B64" s="153"/>
      <c r="C64" s="154"/>
      <c r="D64" s="155" t="s">
        <v>154</v>
      </c>
      <c r="E64" s="156"/>
      <c r="F64" s="156"/>
      <c r="G64" s="156"/>
      <c r="H64" s="156"/>
      <c r="I64" s="157"/>
      <c r="J64" s="158">
        <f>J92</f>
        <v>0</v>
      </c>
      <c r="K64" s="154"/>
      <c r="L64" s="159"/>
    </row>
    <row r="65" spans="1:31" s="10" customFormat="1" ht="19.899999999999999" customHeight="1">
      <c r="B65" s="160"/>
      <c r="C65" s="99"/>
      <c r="D65" s="161" t="s">
        <v>2431</v>
      </c>
      <c r="E65" s="162"/>
      <c r="F65" s="162"/>
      <c r="G65" s="162"/>
      <c r="H65" s="162"/>
      <c r="I65" s="163"/>
      <c r="J65" s="164">
        <f>J93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2432</v>
      </c>
      <c r="E66" s="162"/>
      <c r="F66" s="162"/>
      <c r="G66" s="162"/>
      <c r="H66" s="162"/>
      <c r="I66" s="163"/>
      <c r="J66" s="164">
        <f>J116</f>
        <v>0</v>
      </c>
      <c r="K66" s="99"/>
      <c r="L66" s="165"/>
    </row>
    <row r="67" spans="1:31" s="10" customFormat="1" ht="19.899999999999999" customHeight="1">
      <c r="B67" s="160"/>
      <c r="C67" s="99"/>
      <c r="D67" s="161" t="s">
        <v>2433</v>
      </c>
      <c r="E67" s="162"/>
      <c r="F67" s="162"/>
      <c r="G67" s="162"/>
      <c r="H67" s="162"/>
      <c r="I67" s="163"/>
      <c r="J67" s="164">
        <f>J135</f>
        <v>0</v>
      </c>
      <c r="K67" s="99"/>
      <c r="L67" s="165"/>
    </row>
    <row r="68" spans="1:31" s="10" customFormat="1" ht="19.899999999999999" customHeight="1">
      <c r="B68" s="160"/>
      <c r="C68" s="99"/>
      <c r="D68" s="161" t="s">
        <v>158</v>
      </c>
      <c r="E68" s="162"/>
      <c r="F68" s="162"/>
      <c r="G68" s="162"/>
      <c r="H68" s="162"/>
      <c r="I68" s="163"/>
      <c r="J68" s="164">
        <f>J144</f>
        <v>0</v>
      </c>
      <c r="K68" s="99"/>
      <c r="L68" s="165"/>
    </row>
    <row r="69" spans="1:31" s="10" customFormat="1" ht="19.899999999999999" customHeight="1">
      <c r="B69" s="160"/>
      <c r="C69" s="99"/>
      <c r="D69" s="161" t="s">
        <v>2435</v>
      </c>
      <c r="E69" s="162"/>
      <c r="F69" s="162"/>
      <c r="G69" s="162"/>
      <c r="H69" s="162"/>
      <c r="I69" s="163"/>
      <c r="J69" s="164">
        <f>J169</f>
        <v>0</v>
      </c>
      <c r="K69" s="99"/>
      <c r="L69" s="165"/>
    </row>
    <row r="70" spans="1:31" s="2" customFormat="1" ht="21.75" customHeight="1">
      <c r="A70" s="36"/>
      <c r="B70" s="37"/>
      <c r="C70" s="38"/>
      <c r="D70" s="38"/>
      <c r="E70" s="38"/>
      <c r="F70" s="38"/>
      <c r="G70" s="38"/>
      <c r="H70" s="38"/>
      <c r="I70" s="117"/>
      <c r="J70" s="38"/>
      <c r="K70" s="38"/>
      <c r="L70" s="118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6.95" customHeight="1">
      <c r="A71" s="36"/>
      <c r="B71" s="49"/>
      <c r="C71" s="50"/>
      <c r="D71" s="50"/>
      <c r="E71" s="50"/>
      <c r="F71" s="50"/>
      <c r="G71" s="50"/>
      <c r="H71" s="50"/>
      <c r="I71" s="144"/>
      <c r="J71" s="50"/>
      <c r="K71" s="50"/>
      <c r="L71" s="118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5" spans="1:31" s="2" customFormat="1" ht="6.95" customHeight="1">
      <c r="A75" s="36"/>
      <c r="B75" s="51"/>
      <c r="C75" s="52"/>
      <c r="D75" s="52"/>
      <c r="E75" s="52"/>
      <c r="F75" s="52"/>
      <c r="G75" s="52"/>
      <c r="H75" s="52"/>
      <c r="I75" s="147"/>
      <c r="J75" s="52"/>
      <c r="K75" s="52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24.95" customHeight="1">
      <c r="A76" s="36"/>
      <c r="B76" s="37"/>
      <c r="C76" s="25" t="s">
        <v>178</v>
      </c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6.95" customHeight="1">
      <c r="A77" s="36"/>
      <c r="B77" s="37"/>
      <c r="C77" s="38"/>
      <c r="D77" s="38"/>
      <c r="E77" s="38"/>
      <c r="F77" s="38"/>
      <c r="G77" s="38"/>
      <c r="H77" s="38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2" customHeight="1">
      <c r="A78" s="36"/>
      <c r="B78" s="37"/>
      <c r="C78" s="31" t="s">
        <v>16</v>
      </c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6.5" customHeight="1">
      <c r="A79" s="36"/>
      <c r="B79" s="37"/>
      <c r="C79" s="38"/>
      <c r="D79" s="38"/>
      <c r="E79" s="407" t="str">
        <f>E7</f>
        <v>Novostavba víceúčelových objektů na p.č.1542/1 a 1521/2 v k.ú.Cetoraz</v>
      </c>
      <c r="F79" s="408"/>
      <c r="G79" s="408"/>
      <c r="H79" s="40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1" customFormat="1" ht="12" customHeight="1">
      <c r="B80" s="23"/>
      <c r="C80" s="31" t="s">
        <v>128</v>
      </c>
      <c r="D80" s="24"/>
      <c r="E80" s="24"/>
      <c r="F80" s="24"/>
      <c r="G80" s="24"/>
      <c r="H80" s="24"/>
      <c r="I80" s="110"/>
      <c r="J80" s="24"/>
      <c r="K80" s="24"/>
      <c r="L80" s="22"/>
    </row>
    <row r="81" spans="1:65" s="2" customFormat="1" ht="16.5" customHeight="1">
      <c r="A81" s="36"/>
      <c r="B81" s="37"/>
      <c r="C81" s="38"/>
      <c r="D81" s="38"/>
      <c r="E81" s="407" t="s">
        <v>3532</v>
      </c>
      <c r="F81" s="406"/>
      <c r="G81" s="406"/>
      <c r="H81" s="406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130</v>
      </c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6.5" customHeight="1">
      <c r="A83" s="36"/>
      <c r="B83" s="37"/>
      <c r="C83" s="38"/>
      <c r="D83" s="38"/>
      <c r="E83" s="366" t="str">
        <f>E11</f>
        <v>02 - ZTI</v>
      </c>
      <c r="F83" s="406"/>
      <c r="G83" s="406"/>
      <c r="H83" s="406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6.95" customHeight="1">
      <c r="A84" s="36"/>
      <c r="B84" s="37"/>
      <c r="C84" s="38"/>
      <c r="D84" s="38"/>
      <c r="E84" s="38"/>
      <c r="F84" s="38"/>
      <c r="G84" s="38"/>
      <c r="H84" s="3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2" customHeight="1">
      <c r="A85" s="36"/>
      <c r="B85" s="37"/>
      <c r="C85" s="31" t="s">
        <v>21</v>
      </c>
      <c r="D85" s="38"/>
      <c r="E85" s="38"/>
      <c r="F85" s="29" t="str">
        <f>F14</f>
        <v>Cetoraz</v>
      </c>
      <c r="G85" s="38"/>
      <c r="H85" s="38"/>
      <c r="I85" s="119" t="s">
        <v>23</v>
      </c>
      <c r="J85" s="61" t="str">
        <f>IF(J14="","",J14)</f>
        <v>11. 11. 2020</v>
      </c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6.95" customHeight="1">
      <c r="A86" s="36"/>
      <c r="B86" s="37"/>
      <c r="C86" s="38"/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40.15" customHeight="1">
      <c r="A87" s="36"/>
      <c r="B87" s="37"/>
      <c r="C87" s="31" t="s">
        <v>25</v>
      </c>
      <c r="D87" s="38"/>
      <c r="E87" s="38"/>
      <c r="F87" s="29" t="str">
        <f>E17</f>
        <v>Obec Cetoraz, Cetoraz 206, 39411 Cetoraz</v>
      </c>
      <c r="G87" s="38"/>
      <c r="H87" s="38"/>
      <c r="I87" s="119" t="s">
        <v>31</v>
      </c>
      <c r="J87" s="34" t="str">
        <f>E23</f>
        <v>Ing.Josef Slabý, Arnolec 30, 58827 Jamné</v>
      </c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15.2" customHeight="1">
      <c r="A88" s="36"/>
      <c r="B88" s="37"/>
      <c r="C88" s="31" t="s">
        <v>29</v>
      </c>
      <c r="D88" s="38"/>
      <c r="E88" s="38"/>
      <c r="F88" s="29" t="str">
        <f>IF(E20="","",E20)</f>
        <v>Vyplň údaj</v>
      </c>
      <c r="G88" s="38"/>
      <c r="H88" s="38"/>
      <c r="I88" s="119" t="s">
        <v>34</v>
      </c>
      <c r="J88" s="34" t="str">
        <f>E26</f>
        <v>Veronika Šturcová</v>
      </c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10.35" customHeight="1">
      <c r="A89" s="36"/>
      <c r="B89" s="37"/>
      <c r="C89" s="38"/>
      <c r="D89" s="38"/>
      <c r="E89" s="38"/>
      <c r="F89" s="38"/>
      <c r="G89" s="38"/>
      <c r="H89" s="38"/>
      <c r="I89" s="117"/>
      <c r="J89" s="38"/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11" customFormat="1" ht="29.25" customHeight="1">
      <c r="A90" s="166"/>
      <c r="B90" s="167"/>
      <c r="C90" s="168" t="s">
        <v>179</v>
      </c>
      <c r="D90" s="169" t="s">
        <v>57</v>
      </c>
      <c r="E90" s="169" t="s">
        <v>53</v>
      </c>
      <c r="F90" s="169" t="s">
        <v>54</v>
      </c>
      <c r="G90" s="169" t="s">
        <v>180</v>
      </c>
      <c r="H90" s="169" t="s">
        <v>181</v>
      </c>
      <c r="I90" s="170" t="s">
        <v>182</v>
      </c>
      <c r="J90" s="169" t="s">
        <v>134</v>
      </c>
      <c r="K90" s="171" t="s">
        <v>183</v>
      </c>
      <c r="L90" s="172"/>
      <c r="M90" s="70" t="s">
        <v>19</v>
      </c>
      <c r="N90" s="71" t="s">
        <v>42</v>
      </c>
      <c r="O90" s="71" t="s">
        <v>184</v>
      </c>
      <c r="P90" s="71" t="s">
        <v>185</v>
      </c>
      <c r="Q90" s="71" t="s">
        <v>186</v>
      </c>
      <c r="R90" s="71" t="s">
        <v>187</v>
      </c>
      <c r="S90" s="71" t="s">
        <v>188</v>
      </c>
      <c r="T90" s="72" t="s">
        <v>189</v>
      </c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</row>
    <row r="91" spans="1:65" s="2" customFormat="1" ht="22.9" customHeight="1">
      <c r="A91" s="36"/>
      <c r="B91" s="37"/>
      <c r="C91" s="77" t="s">
        <v>190</v>
      </c>
      <c r="D91" s="38"/>
      <c r="E91" s="38"/>
      <c r="F91" s="38"/>
      <c r="G91" s="38"/>
      <c r="H91" s="38"/>
      <c r="I91" s="117"/>
      <c r="J91" s="173">
        <f>BK91</f>
        <v>0</v>
      </c>
      <c r="K91" s="38"/>
      <c r="L91" s="41"/>
      <c r="M91" s="73"/>
      <c r="N91" s="174"/>
      <c r="O91" s="74"/>
      <c r="P91" s="175">
        <f>P92</f>
        <v>0</v>
      </c>
      <c r="Q91" s="74"/>
      <c r="R91" s="175">
        <f>R92</f>
        <v>0.97242999999999991</v>
      </c>
      <c r="S91" s="74"/>
      <c r="T91" s="176">
        <f>T92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T91" s="19" t="s">
        <v>71</v>
      </c>
      <c r="AU91" s="19" t="s">
        <v>135</v>
      </c>
      <c r="BK91" s="177">
        <f>BK92</f>
        <v>0</v>
      </c>
    </row>
    <row r="92" spans="1:65" s="12" customFormat="1" ht="25.9" customHeight="1">
      <c r="B92" s="178"/>
      <c r="C92" s="179"/>
      <c r="D92" s="180" t="s">
        <v>71</v>
      </c>
      <c r="E92" s="181" t="s">
        <v>954</v>
      </c>
      <c r="F92" s="181" t="s">
        <v>955</v>
      </c>
      <c r="G92" s="179"/>
      <c r="H92" s="179"/>
      <c r="I92" s="182"/>
      <c r="J92" s="183">
        <f>BK92</f>
        <v>0</v>
      </c>
      <c r="K92" s="179"/>
      <c r="L92" s="184"/>
      <c r="M92" s="185"/>
      <c r="N92" s="186"/>
      <c r="O92" s="186"/>
      <c r="P92" s="187">
        <f>P93+P116+P135+P144+P169</f>
        <v>0</v>
      </c>
      <c r="Q92" s="186"/>
      <c r="R92" s="187">
        <f>R93+R116+R135+R144+R169</f>
        <v>0.97242999999999991</v>
      </c>
      <c r="S92" s="186"/>
      <c r="T92" s="188">
        <f>T93+T116+T135+T144+T169</f>
        <v>0</v>
      </c>
      <c r="AR92" s="189" t="s">
        <v>81</v>
      </c>
      <c r="AT92" s="190" t="s">
        <v>71</v>
      </c>
      <c r="AU92" s="190" t="s">
        <v>72</v>
      </c>
      <c r="AY92" s="189" t="s">
        <v>193</v>
      </c>
      <c r="BK92" s="191">
        <f>BK93+BK116+BK135+BK144+BK169</f>
        <v>0</v>
      </c>
    </row>
    <row r="93" spans="1:65" s="12" customFormat="1" ht="22.9" customHeight="1">
      <c r="B93" s="178"/>
      <c r="C93" s="179"/>
      <c r="D93" s="180" t="s">
        <v>71</v>
      </c>
      <c r="E93" s="192" t="s">
        <v>2436</v>
      </c>
      <c r="F93" s="192" t="s">
        <v>2437</v>
      </c>
      <c r="G93" s="179"/>
      <c r="H93" s="179"/>
      <c r="I93" s="182"/>
      <c r="J93" s="193">
        <f>BK93</f>
        <v>0</v>
      </c>
      <c r="K93" s="179"/>
      <c r="L93" s="184"/>
      <c r="M93" s="185"/>
      <c r="N93" s="186"/>
      <c r="O93" s="186"/>
      <c r="P93" s="187">
        <f>SUM(P94:P115)</f>
        <v>0</v>
      </c>
      <c r="Q93" s="186"/>
      <c r="R93" s="187">
        <f>SUM(R94:R115)</f>
        <v>0.27796999999999994</v>
      </c>
      <c r="S93" s="186"/>
      <c r="T93" s="188">
        <f>SUM(T94:T115)</f>
        <v>0</v>
      </c>
      <c r="AR93" s="189" t="s">
        <v>81</v>
      </c>
      <c r="AT93" s="190" t="s">
        <v>71</v>
      </c>
      <c r="AU93" s="190" t="s">
        <v>79</v>
      </c>
      <c r="AY93" s="189" t="s">
        <v>193</v>
      </c>
      <c r="BK93" s="191">
        <f>SUM(BK94:BK115)</f>
        <v>0</v>
      </c>
    </row>
    <row r="94" spans="1:65" s="2" customFormat="1" ht="16.5" customHeight="1">
      <c r="A94" s="36"/>
      <c r="B94" s="37"/>
      <c r="C94" s="194" t="s">
        <v>79</v>
      </c>
      <c r="D94" s="194" t="s">
        <v>195</v>
      </c>
      <c r="E94" s="195" t="s">
        <v>2438</v>
      </c>
      <c r="F94" s="196" t="s">
        <v>2439</v>
      </c>
      <c r="G94" s="197" t="s">
        <v>391</v>
      </c>
      <c r="H94" s="198">
        <v>26</v>
      </c>
      <c r="I94" s="199"/>
      <c r="J94" s="200">
        <f t="shared" ref="J94:J115" si="0">ROUND(I94*H94,2)</f>
        <v>0</v>
      </c>
      <c r="K94" s="196" t="s">
        <v>199</v>
      </c>
      <c r="L94" s="41"/>
      <c r="M94" s="201" t="s">
        <v>19</v>
      </c>
      <c r="N94" s="202" t="s">
        <v>43</v>
      </c>
      <c r="O94" s="66"/>
      <c r="P94" s="203">
        <f t="shared" ref="P94:P115" si="1">O94*H94</f>
        <v>0</v>
      </c>
      <c r="Q94" s="203">
        <v>1.42E-3</v>
      </c>
      <c r="R94" s="203">
        <f t="shared" ref="R94:R115" si="2">Q94*H94</f>
        <v>3.6920000000000001E-2</v>
      </c>
      <c r="S94" s="203">
        <v>0</v>
      </c>
      <c r="T94" s="204">
        <f t="shared" ref="T94:T115" si="3"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205" t="s">
        <v>302</v>
      </c>
      <c r="AT94" s="205" t="s">
        <v>195</v>
      </c>
      <c r="AU94" s="205" t="s">
        <v>81</v>
      </c>
      <c r="AY94" s="19" t="s">
        <v>193</v>
      </c>
      <c r="BE94" s="206">
        <f t="shared" ref="BE94:BE115" si="4">IF(N94="základní",J94,0)</f>
        <v>0</v>
      </c>
      <c r="BF94" s="206">
        <f t="shared" ref="BF94:BF115" si="5">IF(N94="snížená",J94,0)</f>
        <v>0</v>
      </c>
      <c r="BG94" s="206">
        <f t="shared" ref="BG94:BG115" si="6">IF(N94="zákl. přenesená",J94,0)</f>
        <v>0</v>
      </c>
      <c r="BH94" s="206">
        <f t="shared" ref="BH94:BH115" si="7">IF(N94="sníž. přenesená",J94,0)</f>
        <v>0</v>
      </c>
      <c r="BI94" s="206">
        <f t="shared" ref="BI94:BI115" si="8">IF(N94="nulová",J94,0)</f>
        <v>0</v>
      </c>
      <c r="BJ94" s="19" t="s">
        <v>79</v>
      </c>
      <c r="BK94" s="206">
        <f t="shared" ref="BK94:BK115" si="9">ROUND(I94*H94,2)</f>
        <v>0</v>
      </c>
      <c r="BL94" s="19" t="s">
        <v>302</v>
      </c>
      <c r="BM94" s="205" t="s">
        <v>4448</v>
      </c>
    </row>
    <row r="95" spans="1:65" s="2" customFormat="1" ht="16.5" customHeight="1">
      <c r="A95" s="36"/>
      <c r="B95" s="37"/>
      <c r="C95" s="194" t="s">
        <v>81</v>
      </c>
      <c r="D95" s="194" t="s">
        <v>195</v>
      </c>
      <c r="E95" s="195" t="s">
        <v>2442</v>
      </c>
      <c r="F95" s="196" t="s">
        <v>2443</v>
      </c>
      <c r="G95" s="197" t="s">
        <v>391</v>
      </c>
      <c r="H95" s="198">
        <v>12</v>
      </c>
      <c r="I95" s="199"/>
      <c r="J95" s="200">
        <f t="shared" si="0"/>
        <v>0</v>
      </c>
      <c r="K95" s="196" t="s">
        <v>199</v>
      </c>
      <c r="L95" s="41"/>
      <c r="M95" s="201" t="s">
        <v>19</v>
      </c>
      <c r="N95" s="202" t="s">
        <v>43</v>
      </c>
      <c r="O95" s="66"/>
      <c r="P95" s="203">
        <f t="shared" si="1"/>
        <v>0</v>
      </c>
      <c r="Q95" s="203">
        <v>7.4400000000000004E-3</v>
      </c>
      <c r="R95" s="203">
        <f t="shared" si="2"/>
        <v>8.9279999999999998E-2</v>
      </c>
      <c r="S95" s="203">
        <v>0</v>
      </c>
      <c r="T95" s="204">
        <f t="shared" si="3"/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205" t="s">
        <v>302</v>
      </c>
      <c r="AT95" s="205" t="s">
        <v>195</v>
      </c>
      <c r="AU95" s="205" t="s">
        <v>81</v>
      </c>
      <c r="AY95" s="19" t="s">
        <v>193</v>
      </c>
      <c r="BE95" s="206">
        <f t="shared" si="4"/>
        <v>0</v>
      </c>
      <c r="BF95" s="206">
        <f t="shared" si="5"/>
        <v>0</v>
      </c>
      <c r="BG95" s="206">
        <f t="shared" si="6"/>
        <v>0</v>
      </c>
      <c r="BH95" s="206">
        <f t="shared" si="7"/>
        <v>0</v>
      </c>
      <c r="BI95" s="206">
        <f t="shared" si="8"/>
        <v>0</v>
      </c>
      <c r="BJ95" s="19" t="s">
        <v>79</v>
      </c>
      <c r="BK95" s="206">
        <f t="shared" si="9"/>
        <v>0</v>
      </c>
      <c r="BL95" s="19" t="s">
        <v>302</v>
      </c>
      <c r="BM95" s="205" t="s">
        <v>4449</v>
      </c>
    </row>
    <row r="96" spans="1:65" s="2" customFormat="1" ht="16.5" customHeight="1">
      <c r="A96" s="36"/>
      <c r="B96" s="37"/>
      <c r="C96" s="194" t="s">
        <v>209</v>
      </c>
      <c r="D96" s="194" t="s">
        <v>195</v>
      </c>
      <c r="E96" s="195" t="s">
        <v>2446</v>
      </c>
      <c r="F96" s="196" t="s">
        <v>2447</v>
      </c>
      <c r="G96" s="197" t="s">
        <v>391</v>
      </c>
      <c r="H96" s="198">
        <v>4</v>
      </c>
      <c r="I96" s="199"/>
      <c r="J96" s="200">
        <f t="shared" si="0"/>
        <v>0</v>
      </c>
      <c r="K96" s="196" t="s">
        <v>199</v>
      </c>
      <c r="L96" s="41"/>
      <c r="M96" s="201" t="s">
        <v>19</v>
      </c>
      <c r="N96" s="202" t="s">
        <v>43</v>
      </c>
      <c r="O96" s="66"/>
      <c r="P96" s="203">
        <f t="shared" si="1"/>
        <v>0</v>
      </c>
      <c r="Q96" s="203">
        <v>1.2319999999999999E-2</v>
      </c>
      <c r="R96" s="203">
        <f t="shared" si="2"/>
        <v>4.9279999999999997E-2</v>
      </c>
      <c r="S96" s="203">
        <v>0</v>
      </c>
      <c r="T96" s="204">
        <f t="shared" si="3"/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205" t="s">
        <v>302</v>
      </c>
      <c r="AT96" s="205" t="s">
        <v>195</v>
      </c>
      <c r="AU96" s="205" t="s">
        <v>81</v>
      </c>
      <c r="AY96" s="19" t="s">
        <v>193</v>
      </c>
      <c r="BE96" s="206">
        <f t="shared" si="4"/>
        <v>0</v>
      </c>
      <c r="BF96" s="206">
        <f t="shared" si="5"/>
        <v>0</v>
      </c>
      <c r="BG96" s="206">
        <f t="shared" si="6"/>
        <v>0</v>
      </c>
      <c r="BH96" s="206">
        <f t="shared" si="7"/>
        <v>0</v>
      </c>
      <c r="BI96" s="206">
        <f t="shared" si="8"/>
        <v>0</v>
      </c>
      <c r="BJ96" s="19" t="s">
        <v>79</v>
      </c>
      <c r="BK96" s="206">
        <f t="shared" si="9"/>
        <v>0</v>
      </c>
      <c r="BL96" s="19" t="s">
        <v>302</v>
      </c>
      <c r="BM96" s="205" t="s">
        <v>4450</v>
      </c>
    </row>
    <row r="97" spans="1:65" s="2" customFormat="1" ht="16.5" customHeight="1">
      <c r="A97" s="36"/>
      <c r="B97" s="37"/>
      <c r="C97" s="194" t="s">
        <v>200</v>
      </c>
      <c r="D97" s="194" t="s">
        <v>195</v>
      </c>
      <c r="E97" s="195" t="s">
        <v>2450</v>
      </c>
      <c r="F97" s="196" t="s">
        <v>2451</v>
      </c>
      <c r="G97" s="197" t="s">
        <v>391</v>
      </c>
      <c r="H97" s="198">
        <v>3</v>
      </c>
      <c r="I97" s="199"/>
      <c r="J97" s="200">
        <f t="shared" si="0"/>
        <v>0</v>
      </c>
      <c r="K97" s="196" t="s">
        <v>199</v>
      </c>
      <c r="L97" s="41"/>
      <c r="M97" s="201" t="s">
        <v>19</v>
      </c>
      <c r="N97" s="202" t="s">
        <v>43</v>
      </c>
      <c r="O97" s="66"/>
      <c r="P97" s="203">
        <f t="shared" si="1"/>
        <v>0</v>
      </c>
      <c r="Q97" s="203">
        <v>5.9000000000000003E-4</v>
      </c>
      <c r="R97" s="203">
        <f t="shared" si="2"/>
        <v>1.7700000000000001E-3</v>
      </c>
      <c r="S97" s="203">
        <v>0</v>
      </c>
      <c r="T97" s="204">
        <f t="shared" si="3"/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205" t="s">
        <v>302</v>
      </c>
      <c r="AT97" s="205" t="s">
        <v>195</v>
      </c>
      <c r="AU97" s="205" t="s">
        <v>81</v>
      </c>
      <c r="AY97" s="19" t="s">
        <v>193</v>
      </c>
      <c r="BE97" s="206">
        <f t="shared" si="4"/>
        <v>0</v>
      </c>
      <c r="BF97" s="206">
        <f t="shared" si="5"/>
        <v>0</v>
      </c>
      <c r="BG97" s="206">
        <f t="shared" si="6"/>
        <v>0</v>
      </c>
      <c r="BH97" s="206">
        <f t="shared" si="7"/>
        <v>0</v>
      </c>
      <c r="BI97" s="206">
        <f t="shared" si="8"/>
        <v>0</v>
      </c>
      <c r="BJ97" s="19" t="s">
        <v>79</v>
      </c>
      <c r="BK97" s="206">
        <f t="shared" si="9"/>
        <v>0</v>
      </c>
      <c r="BL97" s="19" t="s">
        <v>302</v>
      </c>
      <c r="BM97" s="205" t="s">
        <v>4451</v>
      </c>
    </row>
    <row r="98" spans="1:65" s="2" customFormat="1" ht="16.5" customHeight="1">
      <c r="A98" s="36"/>
      <c r="B98" s="37"/>
      <c r="C98" s="194" t="s">
        <v>233</v>
      </c>
      <c r="D98" s="194" t="s">
        <v>195</v>
      </c>
      <c r="E98" s="195" t="s">
        <v>2454</v>
      </c>
      <c r="F98" s="196" t="s">
        <v>2455</v>
      </c>
      <c r="G98" s="197" t="s">
        <v>391</v>
      </c>
      <c r="H98" s="198">
        <v>20</v>
      </c>
      <c r="I98" s="199"/>
      <c r="J98" s="200">
        <f t="shared" si="0"/>
        <v>0</v>
      </c>
      <c r="K98" s="196" t="s">
        <v>199</v>
      </c>
      <c r="L98" s="41"/>
      <c r="M98" s="201" t="s">
        <v>19</v>
      </c>
      <c r="N98" s="202" t="s">
        <v>43</v>
      </c>
      <c r="O98" s="66"/>
      <c r="P98" s="203">
        <f t="shared" si="1"/>
        <v>0</v>
      </c>
      <c r="Q98" s="203">
        <v>2.0100000000000001E-3</v>
      </c>
      <c r="R98" s="203">
        <f t="shared" si="2"/>
        <v>4.02E-2</v>
      </c>
      <c r="S98" s="203">
        <v>0</v>
      </c>
      <c r="T98" s="204">
        <f t="shared" si="3"/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302</v>
      </c>
      <c r="AT98" s="205" t="s">
        <v>195</v>
      </c>
      <c r="AU98" s="205" t="s">
        <v>81</v>
      </c>
      <c r="AY98" s="19" t="s">
        <v>193</v>
      </c>
      <c r="BE98" s="206">
        <f t="shared" si="4"/>
        <v>0</v>
      </c>
      <c r="BF98" s="206">
        <f t="shared" si="5"/>
        <v>0</v>
      </c>
      <c r="BG98" s="206">
        <f t="shared" si="6"/>
        <v>0</v>
      </c>
      <c r="BH98" s="206">
        <f t="shared" si="7"/>
        <v>0</v>
      </c>
      <c r="BI98" s="206">
        <f t="shared" si="8"/>
        <v>0</v>
      </c>
      <c r="BJ98" s="19" t="s">
        <v>79</v>
      </c>
      <c r="BK98" s="206">
        <f t="shared" si="9"/>
        <v>0</v>
      </c>
      <c r="BL98" s="19" t="s">
        <v>302</v>
      </c>
      <c r="BM98" s="205" t="s">
        <v>4452</v>
      </c>
    </row>
    <row r="99" spans="1:65" s="2" customFormat="1" ht="16.5" customHeight="1">
      <c r="A99" s="36"/>
      <c r="B99" s="37"/>
      <c r="C99" s="194" t="s">
        <v>248</v>
      </c>
      <c r="D99" s="194" t="s">
        <v>195</v>
      </c>
      <c r="E99" s="195" t="s">
        <v>2458</v>
      </c>
      <c r="F99" s="196" t="s">
        <v>2459</v>
      </c>
      <c r="G99" s="197" t="s">
        <v>391</v>
      </c>
      <c r="H99" s="198">
        <v>10</v>
      </c>
      <c r="I99" s="199"/>
      <c r="J99" s="200">
        <f t="shared" si="0"/>
        <v>0</v>
      </c>
      <c r="K99" s="196" t="s">
        <v>199</v>
      </c>
      <c r="L99" s="41"/>
      <c r="M99" s="201" t="s">
        <v>19</v>
      </c>
      <c r="N99" s="202" t="s">
        <v>43</v>
      </c>
      <c r="O99" s="66"/>
      <c r="P99" s="203">
        <f t="shared" si="1"/>
        <v>0</v>
      </c>
      <c r="Q99" s="203">
        <v>4.0999999999999999E-4</v>
      </c>
      <c r="R99" s="203">
        <f t="shared" si="2"/>
        <v>4.0999999999999995E-3</v>
      </c>
      <c r="S99" s="203">
        <v>0</v>
      </c>
      <c r="T99" s="204">
        <f t="shared" si="3"/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205" t="s">
        <v>302</v>
      </c>
      <c r="AT99" s="205" t="s">
        <v>195</v>
      </c>
      <c r="AU99" s="205" t="s">
        <v>81</v>
      </c>
      <c r="AY99" s="19" t="s">
        <v>193</v>
      </c>
      <c r="BE99" s="206">
        <f t="shared" si="4"/>
        <v>0</v>
      </c>
      <c r="BF99" s="206">
        <f t="shared" si="5"/>
        <v>0</v>
      </c>
      <c r="BG99" s="206">
        <f t="shared" si="6"/>
        <v>0</v>
      </c>
      <c r="BH99" s="206">
        <f t="shared" si="7"/>
        <v>0</v>
      </c>
      <c r="BI99" s="206">
        <f t="shared" si="8"/>
        <v>0</v>
      </c>
      <c r="BJ99" s="19" t="s">
        <v>79</v>
      </c>
      <c r="BK99" s="206">
        <f t="shared" si="9"/>
        <v>0</v>
      </c>
      <c r="BL99" s="19" t="s">
        <v>302</v>
      </c>
      <c r="BM99" s="205" t="s">
        <v>4453</v>
      </c>
    </row>
    <row r="100" spans="1:65" s="2" customFormat="1" ht="16.5" customHeight="1">
      <c r="A100" s="36"/>
      <c r="B100" s="37"/>
      <c r="C100" s="194" t="s">
        <v>252</v>
      </c>
      <c r="D100" s="194" t="s">
        <v>195</v>
      </c>
      <c r="E100" s="195" t="s">
        <v>2462</v>
      </c>
      <c r="F100" s="196" t="s">
        <v>2463</v>
      </c>
      <c r="G100" s="197" t="s">
        <v>391</v>
      </c>
      <c r="H100" s="198">
        <v>26</v>
      </c>
      <c r="I100" s="199"/>
      <c r="J100" s="200">
        <f t="shared" si="0"/>
        <v>0</v>
      </c>
      <c r="K100" s="196" t="s">
        <v>199</v>
      </c>
      <c r="L100" s="41"/>
      <c r="M100" s="201" t="s">
        <v>19</v>
      </c>
      <c r="N100" s="202" t="s">
        <v>43</v>
      </c>
      <c r="O100" s="66"/>
      <c r="P100" s="203">
        <f t="shared" si="1"/>
        <v>0</v>
      </c>
      <c r="Q100" s="203">
        <v>4.8000000000000001E-4</v>
      </c>
      <c r="R100" s="203">
        <f t="shared" si="2"/>
        <v>1.248E-2</v>
      </c>
      <c r="S100" s="203">
        <v>0</v>
      </c>
      <c r="T100" s="204">
        <f t="shared" si="3"/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302</v>
      </c>
      <c r="AT100" s="205" t="s">
        <v>195</v>
      </c>
      <c r="AU100" s="205" t="s">
        <v>81</v>
      </c>
      <c r="AY100" s="19" t="s">
        <v>193</v>
      </c>
      <c r="BE100" s="206">
        <f t="shared" si="4"/>
        <v>0</v>
      </c>
      <c r="BF100" s="206">
        <f t="shared" si="5"/>
        <v>0</v>
      </c>
      <c r="BG100" s="206">
        <f t="shared" si="6"/>
        <v>0</v>
      </c>
      <c r="BH100" s="206">
        <f t="shared" si="7"/>
        <v>0</v>
      </c>
      <c r="BI100" s="206">
        <f t="shared" si="8"/>
        <v>0</v>
      </c>
      <c r="BJ100" s="19" t="s">
        <v>79</v>
      </c>
      <c r="BK100" s="206">
        <f t="shared" si="9"/>
        <v>0</v>
      </c>
      <c r="BL100" s="19" t="s">
        <v>302</v>
      </c>
      <c r="BM100" s="205" t="s">
        <v>4454</v>
      </c>
    </row>
    <row r="101" spans="1:65" s="2" customFormat="1" ht="16.5" customHeight="1">
      <c r="A101" s="36"/>
      <c r="B101" s="37"/>
      <c r="C101" s="194" t="s">
        <v>258</v>
      </c>
      <c r="D101" s="194" t="s">
        <v>195</v>
      </c>
      <c r="E101" s="195" t="s">
        <v>2466</v>
      </c>
      <c r="F101" s="196" t="s">
        <v>2467</v>
      </c>
      <c r="G101" s="197" t="s">
        <v>391</v>
      </c>
      <c r="H101" s="198">
        <v>3</v>
      </c>
      <c r="I101" s="199"/>
      <c r="J101" s="200">
        <f t="shared" si="0"/>
        <v>0</v>
      </c>
      <c r="K101" s="196" t="s">
        <v>199</v>
      </c>
      <c r="L101" s="41"/>
      <c r="M101" s="201" t="s">
        <v>19</v>
      </c>
      <c r="N101" s="202" t="s">
        <v>43</v>
      </c>
      <c r="O101" s="66"/>
      <c r="P101" s="203">
        <f t="shared" si="1"/>
        <v>0</v>
      </c>
      <c r="Q101" s="203">
        <v>7.1000000000000002E-4</v>
      </c>
      <c r="R101" s="203">
        <f t="shared" si="2"/>
        <v>2.1299999999999999E-3</v>
      </c>
      <c r="S101" s="203">
        <v>0</v>
      </c>
      <c r="T101" s="204">
        <f t="shared" si="3"/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302</v>
      </c>
      <c r="AT101" s="205" t="s">
        <v>195</v>
      </c>
      <c r="AU101" s="205" t="s">
        <v>81</v>
      </c>
      <c r="AY101" s="19" t="s">
        <v>193</v>
      </c>
      <c r="BE101" s="206">
        <f t="shared" si="4"/>
        <v>0</v>
      </c>
      <c r="BF101" s="206">
        <f t="shared" si="5"/>
        <v>0</v>
      </c>
      <c r="BG101" s="206">
        <f t="shared" si="6"/>
        <v>0</v>
      </c>
      <c r="BH101" s="206">
        <f t="shared" si="7"/>
        <v>0</v>
      </c>
      <c r="BI101" s="206">
        <f t="shared" si="8"/>
        <v>0</v>
      </c>
      <c r="BJ101" s="19" t="s">
        <v>79</v>
      </c>
      <c r="BK101" s="206">
        <f t="shared" si="9"/>
        <v>0</v>
      </c>
      <c r="BL101" s="19" t="s">
        <v>302</v>
      </c>
      <c r="BM101" s="205" t="s">
        <v>4455</v>
      </c>
    </row>
    <row r="102" spans="1:65" s="2" customFormat="1" ht="16.5" customHeight="1">
      <c r="A102" s="36"/>
      <c r="B102" s="37"/>
      <c r="C102" s="194" t="s">
        <v>263</v>
      </c>
      <c r="D102" s="194" t="s">
        <v>195</v>
      </c>
      <c r="E102" s="195" t="s">
        <v>2470</v>
      </c>
      <c r="F102" s="196" t="s">
        <v>2471</v>
      </c>
      <c r="G102" s="197" t="s">
        <v>391</v>
      </c>
      <c r="H102" s="198">
        <v>12</v>
      </c>
      <c r="I102" s="199"/>
      <c r="J102" s="200">
        <f t="shared" si="0"/>
        <v>0</v>
      </c>
      <c r="K102" s="196" t="s">
        <v>199</v>
      </c>
      <c r="L102" s="41"/>
      <c r="M102" s="201" t="s">
        <v>19</v>
      </c>
      <c r="N102" s="202" t="s">
        <v>43</v>
      </c>
      <c r="O102" s="66"/>
      <c r="P102" s="203">
        <f t="shared" si="1"/>
        <v>0</v>
      </c>
      <c r="Q102" s="203">
        <v>2.2399999999999998E-3</v>
      </c>
      <c r="R102" s="203">
        <f t="shared" si="2"/>
        <v>2.6879999999999998E-2</v>
      </c>
      <c r="S102" s="203">
        <v>0</v>
      </c>
      <c r="T102" s="204">
        <f t="shared" si="3"/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205" t="s">
        <v>302</v>
      </c>
      <c r="AT102" s="205" t="s">
        <v>195</v>
      </c>
      <c r="AU102" s="205" t="s">
        <v>81</v>
      </c>
      <c r="AY102" s="19" t="s">
        <v>193</v>
      </c>
      <c r="BE102" s="206">
        <f t="shared" si="4"/>
        <v>0</v>
      </c>
      <c r="BF102" s="206">
        <f t="shared" si="5"/>
        <v>0</v>
      </c>
      <c r="BG102" s="206">
        <f t="shared" si="6"/>
        <v>0</v>
      </c>
      <c r="BH102" s="206">
        <f t="shared" si="7"/>
        <v>0</v>
      </c>
      <c r="BI102" s="206">
        <f t="shared" si="8"/>
        <v>0</v>
      </c>
      <c r="BJ102" s="19" t="s">
        <v>79</v>
      </c>
      <c r="BK102" s="206">
        <f t="shared" si="9"/>
        <v>0</v>
      </c>
      <c r="BL102" s="19" t="s">
        <v>302</v>
      </c>
      <c r="BM102" s="205" t="s">
        <v>4456</v>
      </c>
    </row>
    <row r="103" spans="1:65" s="2" customFormat="1" ht="16.5" customHeight="1">
      <c r="A103" s="36"/>
      <c r="B103" s="37"/>
      <c r="C103" s="194" t="s">
        <v>271</v>
      </c>
      <c r="D103" s="194" t="s">
        <v>195</v>
      </c>
      <c r="E103" s="195" t="s">
        <v>2474</v>
      </c>
      <c r="F103" s="196" t="s">
        <v>2475</v>
      </c>
      <c r="G103" s="197" t="s">
        <v>391</v>
      </c>
      <c r="H103" s="198">
        <v>3</v>
      </c>
      <c r="I103" s="199"/>
      <c r="J103" s="200">
        <f t="shared" si="0"/>
        <v>0</v>
      </c>
      <c r="K103" s="196" t="s">
        <v>199</v>
      </c>
      <c r="L103" s="41"/>
      <c r="M103" s="201" t="s">
        <v>19</v>
      </c>
      <c r="N103" s="202" t="s">
        <v>43</v>
      </c>
      <c r="O103" s="66"/>
      <c r="P103" s="203">
        <f t="shared" si="1"/>
        <v>0</v>
      </c>
      <c r="Q103" s="203">
        <v>1.9E-3</v>
      </c>
      <c r="R103" s="203">
        <f t="shared" si="2"/>
        <v>5.7000000000000002E-3</v>
      </c>
      <c r="S103" s="203">
        <v>0</v>
      </c>
      <c r="T103" s="204">
        <f t="shared" si="3"/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205" t="s">
        <v>302</v>
      </c>
      <c r="AT103" s="205" t="s">
        <v>195</v>
      </c>
      <c r="AU103" s="205" t="s">
        <v>81</v>
      </c>
      <c r="AY103" s="19" t="s">
        <v>193</v>
      </c>
      <c r="BE103" s="206">
        <f t="shared" si="4"/>
        <v>0</v>
      </c>
      <c r="BF103" s="206">
        <f t="shared" si="5"/>
        <v>0</v>
      </c>
      <c r="BG103" s="206">
        <f t="shared" si="6"/>
        <v>0</v>
      </c>
      <c r="BH103" s="206">
        <f t="shared" si="7"/>
        <v>0</v>
      </c>
      <c r="BI103" s="206">
        <f t="shared" si="8"/>
        <v>0</v>
      </c>
      <c r="BJ103" s="19" t="s">
        <v>79</v>
      </c>
      <c r="BK103" s="206">
        <f t="shared" si="9"/>
        <v>0</v>
      </c>
      <c r="BL103" s="19" t="s">
        <v>302</v>
      </c>
      <c r="BM103" s="205" t="s">
        <v>4457</v>
      </c>
    </row>
    <row r="104" spans="1:65" s="2" customFormat="1" ht="16.5" customHeight="1">
      <c r="A104" s="36"/>
      <c r="B104" s="37"/>
      <c r="C104" s="194" t="s">
        <v>269</v>
      </c>
      <c r="D104" s="194" t="s">
        <v>195</v>
      </c>
      <c r="E104" s="195" t="s">
        <v>2478</v>
      </c>
      <c r="F104" s="196" t="s">
        <v>2479</v>
      </c>
      <c r="G104" s="197" t="s">
        <v>402</v>
      </c>
      <c r="H104" s="198">
        <v>5</v>
      </c>
      <c r="I104" s="199"/>
      <c r="J104" s="200">
        <f t="shared" si="0"/>
        <v>0</v>
      </c>
      <c r="K104" s="196" t="s">
        <v>199</v>
      </c>
      <c r="L104" s="41"/>
      <c r="M104" s="201" t="s">
        <v>19</v>
      </c>
      <c r="N104" s="202" t="s">
        <v>43</v>
      </c>
      <c r="O104" s="66"/>
      <c r="P104" s="203">
        <f t="shared" si="1"/>
        <v>0</v>
      </c>
      <c r="Q104" s="203">
        <v>0</v>
      </c>
      <c r="R104" s="203">
        <f t="shared" si="2"/>
        <v>0</v>
      </c>
      <c r="S104" s="203">
        <v>0</v>
      </c>
      <c r="T104" s="204">
        <f t="shared" si="3"/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205" t="s">
        <v>302</v>
      </c>
      <c r="AT104" s="205" t="s">
        <v>195</v>
      </c>
      <c r="AU104" s="205" t="s">
        <v>81</v>
      </c>
      <c r="AY104" s="19" t="s">
        <v>193</v>
      </c>
      <c r="BE104" s="206">
        <f t="shared" si="4"/>
        <v>0</v>
      </c>
      <c r="BF104" s="206">
        <f t="shared" si="5"/>
        <v>0</v>
      </c>
      <c r="BG104" s="206">
        <f t="shared" si="6"/>
        <v>0</v>
      </c>
      <c r="BH104" s="206">
        <f t="shared" si="7"/>
        <v>0</v>
      </c>
      <c r="BI104" s="206">
        <f t="shared" si="8"/>
        <v>0</v>
      </c>
      <c r="BJ104" s="19" t="s">
        <v>79</v>
      </c>
      <c r="BK104" s="206">
        <f t="shared" si="9"/>
        <v>0</v>
      </c>
      <c r="BL104" s="19" t="s">
        <v>302</v>
      </c>
      <c r="BM104" s="205" t="s">
        <v>4458</v>
      </c>
    </row>
    <row r="105" spans="1:65" s="2" customFormat="1" ht="16.5" customHeight="1">
      <c r="A105" s="36"/>
      <c r="B105" s="37"/>
      <c r="C105" s="194" t="s">
        <v>279</v>
      </c>
      <c r="D105" s="194" t="s">
        <v>195</v>
      </c>
      <c r="E105" s="195" t="s">
        <v>2481</v>
      </c>
      <c r="F105" s="196" t="s">
        <v>2482</v>
      </c>
      <c r="G105" s="197" t="s">
        <v>402</v>
      </c>
      <c r="H105" s="198">
        <v>12</v>
      </c>
      <c r="I105" s="199"/>
      <c r="J105" s="200">
        <f t="shared" si="0"/>
        <v>0</v>
      </c>
      <c r="K105" s="196" t="s">
        <v>199</v>
      </c>
      <c r="L105" s="41"/>
      <c r="M105" s="201" t="s">
        <v>19</v>
      </c>
      <c r="N105" s="202" t="s">
        <v>43</v>
      </c>
      <c r="O105" s="66"/>
      <c r="P105" s="203">
        <f t="shared" si="1"/>
        <v>0</v>
      </c>
      <c r="Q105" s="203">
        <v>0</v>
      </c>
      <c r="R105" s="203">
        <f t="shared" si="2"/>
        <v>0</v>
      </c>
      <c r="S105" s="203">
        <v>0</v>
      </c>
      <c r="T105" s="204">
        <f t="shared" si="3"/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302</v>
      </c>
      <c r="AT105" s="205" t="s">
        <v>195</v>
      </c>
      <c r="AU105" s="205" t="s">
        <v>81</v>
      </c>
      <c r="AY105" s="19" t="s">
        <v>193</v>
      </c>
      <c r="BE105" s="206">
        <f t="shared" si="4"/>
        <v>0</v>
      </c>
      <c r="BF105" s="206">
        <f t="shared" si="5"/>
        <v>0</v>
      </c>
      <c r="BG105" s="206">
        <f t="shared" si="6"/>
        <v>0</v>
      </c>
      <c r="BH105" s="206">
        <f t="shared" si="7"/>
        <v>0</v>
      </c>
      <c r="BI105" s="206">
        <f t="shared" si="8"/>
        <v>0</v>
      </c>
      <c r="BJ105" s="19" t="s">
        <v>79</v>
      </c>
      <c r="BK105" s="206">
        <f t="shared" si="9"/>
        <v>0</v>
      </c>
      <c r="BL105" s="19" t="s">
        <v>302</v>
      </c>
      <c r="BM105" s="205" t="s">
        <v>4459</v>
      </c>
    </row>
    <row r="106" spans="1:65" s="2" customFormat="1" ht="16.5" customHeight="1">
      <c r="A106" s="36"/>
      <c r="B106" s="37"/>
      <c r="C106" s="194" t="s">
        <v>285</v>
      </c>
      <c r="D106" s="194" t="s">
        <v>195</v>
      </c>
      <c r="E106" s="195" t="s">
        <v>2484</v>
      </c>
      <c r="F106" s="196" t="s">
        <v>2485</v>
      </c>
      <c r="G106" s="197" t="s">
        <v>402</v>
      </c>
      <c r="H106" s="198">
        <v>1</v>
      </c>
      <c r="I106" s="199"/>
      <c r="J106" s="200">
        <f t="shared" si="0"/>
        <v>0</v>
      </c>
      <c r="K106" s="196" t="s">
        <v>199</v>
      </c>
      <c r="L106" s="41"/>
      <c r="M106" s="201" t="s">
        <v>19</v>
      </c>
      <c r="N106" s="202" t="s">
        <v>43</v>
      </c>
      <c r="O106" s="66"/>
      <c r="P106" s="203">
        <f t="shared" si="1"/>
        <v>0</v>
      </c>
      <c r="Q106" s="203">
        <v>0</v>
      </c>
      <c r="R106" s="203">
        <f t="shared" si="2"/>
        <v>0</v>
      </c>
      <c r="S106" s="203">
        <v>0</v>
      </c>
      <c r="T106" s="204">
        <f t="shared" si="3"/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302</v>
      </c>
      <c r="AT106" s="205" t="s">
        <v>195</v>
      </c>
      <c r="AU106" s="205" t="s">
        <v>81</v>
      </c>
      <c r="AY106" s="19" t="s">
        <v>193</v>
      </c>
      <c r="BE106" s="206">
        <f t="shared" si="4"/>
        <v>0</v>
      </c>
      <c r="BF106" s="206">
        <f t="shared" si="5"/>
        <v>0</v>
      </c>
      <c r="BG106" s="206">
        <f t="shared" si="6"/>
        <v>0</v>
      </c>
      <c r="BH106" s="206">
        <f t="shared" si="7"/>
        <v>0</v>
      </c>
      <c r="BI106" s="206">
        <f t="shared" si="8"/>
        <v>0</v>
      </c>
      <c r="BJ106" s="19" t="s">
        <v>79</v>
      </c>
      <c r="BK106" s="206">
        <f t="shared" si="9"/>
        <v>0</v>
      </c>
      <c r="BL106" s="19" t="s">
        <v>302</v>
      </c>
      <c r="BM106" s="205" t="s">
        <v>4460</v>
      </c>
    </row>
    <row r="107" spans="1:65" s="2" customFormat="1" ht="16.5" customHeight="1">
      <c r="A107" s="36"/>
      <c r="B107" s="37"/>
      <c r="C107" s="194" t="s">
        <v>291</v>
      </c>
      <c r="D107" s="194" t="s">
        <v>195</v>
      </c>
      <c r="E107" s="195" t="s">
        <v>2487</v>
      </c>
      <c r="F107" s="196" t="s">
        <v>2488</v>
      </c>
      <c r="G107" s="197" t="s">
        <v>402</v>
      </c>
      <c r="H107" s="198">
        <v>7</v>
      </c>
      <c r="I107" s="199"/>
      <c r="J107" s="200">
        <f t="shared" si="0"/>
        <v>0</v>
      </c>
      <c r="K107" s="196" t="s">
        <v>199</v>
      </c>
      <c r="L107" s="41"/>
      <c r="M107" s="201" t="s">
        <v>19</v>
      </c>
      <c r="N107" s="202" t="s">
        <v>43</v>
      </c>
      <c r="O107" s="66"/>
      <c r="P107" s="203">
        <f t="shared" si="1"/>
        <v>0</v>
      </c>
      <c r="Q107" s="203">
        <v>0</v>
      </c>
      <c r="R107" s="203">
        <f t="shared" si="2"/>
        <v>0</v>
      </c>
      <c r="S107" s="203">
        <v>0</v>
      </c>
      <c r="T107" s="204">
        <f t="shared" si="3"/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205" t="s">
        <v>302</v>
      </c>
      <c r="AT107" s="205" t="s">
        <v>195</v>
      </c>
      <c r="AU107" s="205" t="s">
        <v>81</v>
      </c>
      <c r="AY107" s="19" t="s">
        <v>193</v>
      </c>
      <c r="BE107" s="206">
        <f t="shared" si="4"/>
        <v>0</v>
      </c>
      <c r="BF107" s="206">
        <f t="shared" si="5"/>
        <v>0</v>
      </c>
      <c r="BG107" s="206">
        <f t="shared" si="6"/>
        <v>0</v>
      </c>
      <c r="BH107" s="206">
        <f t="shared" si="7"/>
        <v>0</v>
      </c>
      <c r="BI107" s="206">
        <f t="shared" si="8"/>
        <v>0</v>
      </c>
      <c r="BJ107" s="19" t="s">
        <v>79</v>
      </c>
      <c r="BK107" s="206">
        <f t="shared" si="9"/>
        <v>0</v>
      </c>
      <c r="BL107" s="19" t="s">
        <v>302</v>
      </c>
      <c r="BM107" s="205" t="s">
        <v>4461</v>
      </c>
    </row>
    <row r="108" spans="1:65" s="2" customFormat="1" ht="16.5" customHeight="1">
      <c r="A108" s="36"/>
      <c r="B108" s="37"/>
      <c r="C108" s="194" t="s">
        <v>8</v>
      </c>
      <c r="D108" s="194" t="s">
        <v>195</v>
      </c>
      <c r="E108" s="195" t="s">
        <v>2490</v>
      </c>
      <c r="F108" s="196" t="s">
        <v>2491</v>
      </c>
      <c r="G108" s="197" t="s">
        <v>402</v>
      </c>
      <c r="H108" s="198">
        <v>1</v>
      </c>
      <c r="I108" s="199"/>
      <c r="J108" s="200">
        <f t="shared" si="0"/>
        <v>0</v>
      </c>
      <c r="K108" s="196" t="s">
        <v>199</v>
      </c>
      <c r="L108" s="41"/>
      <c r="M108" s="201" t="s">
        <v>19</v>
      </c>
      <c r="N108" s="202" t="s">
        <v>43</v>
      </c>
      <c r="O108" s="66"/>
      <c r="P108" s="203">
        <f t="shared" si="1"/>
        <v>0</v>
      </c>
      <c r="Q108" s="203">
        <v>5.9500000000000004E-3</v>
      </c>
      <c r="R108" s="203">
        <f t="shared" si="2"/>
        <v>5.9500000000000004E-3</v>
      </c>
      <c r="S108" s="203">
        <v>0</v>
      </c>
      <c r="T108" s="204">
        <f t="shared" si="3"/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302</v>
      </c>
      <c r="AT108" s="205" t="s">
        <v>195</v>
      </c>
      <c r="AU108" s="205" t="s">
        <v>81</v>
      </c>
      <c r="AY108" s="19" t="s">
        <v>193</v>
      </c>
      <c r="BE108" s="206">
        <f t="shared" si="4"/>
        <v>0</v>
      </c>
      <c r="BF108" s="206">
        <f t="shared" si="5"/>
        <v>0</v>
      </c>
      <c r="BG108" s="206">
        <f t="shared" si="6"/>
        <v>0</v>
      </c>
      <c r="BH108" s="206">
        <f t="shared" si="7"/>
        <v>0</v>
      </c>
      <c r="BI108" s="206">
        <f t="shared" si="8"/>
        <v>0</v>
      </c>
      <c r="BJ108" s="19" t="s">
        <v>79</v>
      </c>
      <c r="BK108" s="206">
        <f t="shared" si="9"/>
        <v>0</v>
      </c>
      <c r="BL108" s="19" t="s">
        <v>302</v>
      </c>
      <c r="BM108" s="205" t="s">
        <v>4462</v>
      </c>
    </row>
    <row r="109" spans="1:65" s="2" customFormat="1" ht="16.5" customHeight="1">
      <c r="A109" s="36"/>
      <c r="B109" s="37"/>
      <c r="C109" s="194" t="s">
        <v>302</v>
      </c>
      <c r="D109" s="194" t="s">
        <v>195</v>
      </c>
      <c r="E109" s="195" t="s">
        <v>2496</v>
      </c>
      <c r="F109" s="196" t="s">
        <v>2497</v>
      </c>
      <c r="G109" s="197" t="s">
        <v>402</v>
      </c>
      <c r="H109" s="198">
        <v>2</v>
      </c>
      <c r="I109" s="199"/>
      <c r="J109" s="200">
        <f t="shared" si="0"/>
        <v>0</v>
      </c>
      <c r="K109" s="196" t="s">
        <v>199</v>
      </c>
      <c r="L109" s="41"/>
      <c r="M109" s="201" t="s">
        <v>19</v>
      </c>
      <c r="N109" s="202" t="s">
        <v>43</v>
      </c>
      <c r="O109" s="66"/>
      <c r="P109" s="203">
        <f t="shared" si="1"/>
        <v>0</v>
      </c>
      <c r="Q109" s="203">
        <v>2.2000000000000001E-4</v>
      </c>
      <c r="R109" s="203">
        <f t="shared" si="2"/>
        <v>4.4000000000000002E-4</v>
      </c>
      <c r="S109" s="203">
        <v>0</v>
      </c>
      <c r="T109" s="204">
        <f t="shared" si="3"/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205" t="s">
        <v>302</v>
      </c>
      <c r="AT109" s="205" t="s">
        <v>195</v>
      </c>
      <c r="AU109" s="205" t="s">
        <v>81</v>
      </c>
      <c r="AY109" s="19" t="s">
        <v>193</v>
      </c>
      <c r="BE109" s="206">
        <f t="shared" si="4"/>
        <v>0</v>
      </c>
      <c r="BF109" s="206">
        <f t="shared" si="5"/>
        <v>0</v>
      </c>
      <c r="BG109" s="206">
        <f t="shared" si="6"/>
        <v>0</v>
      </c>
      <c r="BH109" s="206">
        <f t="shared" si="7"/>
        <v>0</v>
      </c>
      <c r="BI109" s="206">
        <f t="shared" si="8"/>
        <v>0</v>
      </c>
      <c r="BJ109" s="19" t="s">
        <v>79</v>
      </c>
      <c r="BK109" s="206">
        <f t="shared" si="9"/>
        <v>0</v>
      </c>
      <c r="BL109" s="19" t="s">
        <v>302</v>
      </c>
      <c r="BM109" s="205" t="s">
        <v>4463</v>
      </c>
    </row>
    <row r="110" spans="1:65" s="2" customFormat="1" ht="16.5" customHeight="1">
      <c r="A110" s="36"/>
      <c r="B110" s="37"/>
      <c r="C110" s="194" t="s">
        <v>311</v>
      </c>
      <c r="D110" s="194" t="s">
        <v>195</v>
      </c>
      <c r="E110" s="195" t="s">
        <v>2499</v>
      </c>
      <c r="F110" s="196" t="s">
        <v>2500</v>
      </c>
      <c r="G110" s="197" t="s">
        <v>402</v>
      </c>
      <c r="H110" s="198">
        <v>1</v>
      </c>
      <c r="I110" s="199"/>
      <c r="J110" s="200">
        <f t="shared" si="0"/>
        <v>0</v>
      </c>
      <c r="K110" s="196" t="s">
        <v>19</v>
      </c>
      <c r="L110" s="41"/>
      <c r="M110" s="201" t="s">
        <v>19</v>
      </c>
      <c r="N110" s="202" t="s">
        <v>43</v>
      </c>
      <c r="O110" s="66"/>
      <c r="P110" s="203">
        <f t="shared" si="1"/>
        <v>0</v>
      </c>
      <c r="Q110" s="203">
        <v>1.0200000000000001E-3</v>
      </c>
      <c r="R110" s="203">
        <f t="shared" si="2"/>
        <v>1.0200000000000001E-3</v>
      </c>
      <c r="S110" s="203">
        <v>0</v>
      </c>
      <c r="T110" s="204">
        <f t="shared" si="3"/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302</v>
      </c>
      <c r="AT110" s="205" t="s">
        <v>195</v>
      </c>
      <c r="AU110" s="205" t="s">
        <v>81</v>
      </c>
      <c r="AY110" s="19" t="s">
        <v>193</v>
      </c>
      <c r="BE110" s="206">
        <f t="shared" si="4"/>
        <v>0</v>
      </c>
      <c r="BF110" s="206">
        <f t="shared" si="5"/>
        <v>0</v>
      </c>
      <c r="BG110" s="206">
        <f t="shared" si="6"/>
        <v>0</v>
      </c>
      <c r="BH110" s="206">
        <f t="shared" si="7"/>
        <v>0</v>
      </c>
      <c r="BI110" s="206">
        <f t="shared" si="8"/>
        <v>0</v>
      </c>
      <c r="BJ110" s="19" t="s">
        <v>79</v>
      </c>
      <c r="BK110" s="206">
        <f t="shared" si="9"/>
        <v>0</v>
      </c>
      <c r="BL110" s="19" t="s">
        <v>302</v>
      </c>
      <c r="BM110" s="205" t="s">
        <v>4464</v>
      </c>
    </row>
    <row r="111" spans="1:65" s="2" customFormat="1" ht="16.5" customHeight="1">
      <c r="A111" s="36"/>
      <c r="B111" s="37"/>
      <c r="C111" s="194" t="s">
        <v>315</v>
      </c>
      <c r="D111" s="194" t="s">
        <v>195</v>
      </c>
      <c r="E111" s="195" t="s">
        <v>2502</v>
      </c>
      <c r="F111" s="196" t="s">
        <v>2503</v>
      </c>
      <c r="G111" s="197" t="s">
        <v>402</v>
      </c>
      <c r="H111" s="198">
        <v>1</v>
      </c>
      <c r="I111" s="199"/>
      <c r="J111" s="200">
        <f t="shared" si="0"/>
        <v>0</v>
      </c>
      <c r="K111" s="196" t="s">
        <v>199</v>
      </c>
      <c r="L111" s="41"/>
      <c r="M111" s="201" t="s">
        <v>19</v>
      </c>
      <c r="N111" s="202" t="s">
        <v>43</v>
      </c>
      <c r="O111" s="66"/>
      <c r="P111" s="203">
        <f t="shared" si="1"/>
        <v>0</v>
      </c>
      <c r="Q111" s="203">
        <v>2.9E-4</v>
      </c>
      <c r="R111" s="203">
        <f t="shared" si="2"/>
        <v>2.9E-4</v>
      </c>
      <c r="S111" s="203">
        <v>0</v>
      </c>
      <c r="T111" s="204">
        <f t="shared" si="3"/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205" t="s">
        <v>302</v>
      </c>
      <c r="AT111" s="205" t="s">
        <v>195</v>
      </c>
      <c r="AU111" s="205" t="s">
        <v>81</v>
      </c>
      <c r="AY111" s="19" t="s">
        <v>193</v>
      </c>
      <c r="BE111" s="206">
        <f t="shared" si="4"/>
        <v>0</v>
      </c>
      <c r="BF111" s="206">
        <f t="shared" si="5"/>
        <v>0</v>
      </c>
      <c r="BG111" s="206">
        <f t="shared" si="6"/>
        <v>0</v>
      </c>
      <c r="BH111" s="206">
        <f t="shared" si="7"/>
        <v>0</v>
      </c>
      <c r="BI111" s="206">
        <f t="shared" si="8"/>
        <v>0</v>
      </c>
      <c r="BJ111" s="19" t="s">
        <v>79</v>
      </c>
      <c r="BK111" s="206">
        <f t="shared" si="9"/>
        <v>0</v>
      </c>
      <c r="BL111" s="19" t="s">
        <v>302</v>
      </c>
      <c r="BM111" s="205" t="s">
        <v>4465</v>
      </c>
    </row>
    <row r="112" spans="1:65" s="2" customFormat="1" ht="16.5" customHeight="1">
      <c r="A112" s="36"/>
      <c r="B112" s="37"/>
      <c r="C112" s="194" t="s">
        <v>320</v>
      </c>
      <c r="D112" s="194" t="s">
        <v>195</v>
      </c>
      <c r="E112" s="195" t="s">
        <v>2506</v>
      </c>
      <c r="F112" s="196" t="s">
        <v>2507</v>
      </c>
      <c r="G112" s="197" t="s">
        <v>402</v>
      </c>
      <c r="H112" s="198">
        <v>3</v>
      </c>
      <c r="I112" s="199"/>
      <c r="J112" s="200">
        <f t="shared" si="0"/>
        <v>0</v>
      </c>
      <c r="K112" s="196" t="s">
        <v>199</v>
      </c>
      <c r="L112" s="41"/>
      <c r="M112" s="201" t="s">
        <v>19</v>
      </c>
      <c r="N112" s="202" t="s">
        <v>43</v>
      </c>
      <c r="O112" s="66"/>
      <c r="P112" s="203">
        <f t="shared" si="1"/>
        <v>0</v>
      </c>
      <c r="Q112" s="203">
        <v>5.1000000000000004E-4</v>
      </c>
      <c r="R112" s="203">
        <f t="shared" si="2"/>
        <v>1.5300000000000001E-3</v>
      </c>
      <c r="S112" s="203">
        <v>0</v>
      </c>
      <c r="T112" s="204">
        <f t="shared" si="3"/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302</v>
      </c>
      <c r="AT112" s="205" t="s">
        <v>195</v>
      </c>
      <c r="AU112" s="205" t="s">
        <v>81</v>
      </c>
      <c r="AY112" s="19" t="s">
        <v>193</v>
      </c>
      <c r="BE112" s="206">
        <f t="shared" si="4"/>
        <v>0</v>
      </c>
      <c r="BF112" s="206">
        <f t="shared" si="5"/>
        <v>0</v>
      </c>
      <c r="BG112" s="206">
        <f t="shared" si="6"/>
        <v>0</v>
      </c>
      <c r="BH112" s="206">
        <f t="shared" si="7"/>
        <v>0</v>
      </c>
      <c r="BI112" s="206">
        <f t="shared" si="8"/>
        <v>0</v>
      </c>
      <c r="BJ112" s="19" t="s">
        <v>79</v>
      </c>
      <c r="BK112" s="206">
        <f t="shared" si="9"/>
        <v>0</v>
      </c>
      <c r="BL112" s="19" t="s">
        <v>302</v>
      </c>
      <c r="BM112" s="205" t="s">
        <v>4466</v>
      </c>
    </row>
    <row r="113" spans="1:65" s="2" customFormat="1" ht="16.5" customHeight="1">
      <c r="A113" s="36"/>
      <c r="B113" s="37"/>
      <c r="C113" s="194" t="s">
        <v>325</v>
      </c>
      <c r="D113" s="194" t="s">
        <v>195</v>
      </c>
      <c r="E113" s="195" t="s">
        <v>2510</v>
      </c>
      <c r="F113" s="196" t="s">
        <v>2511</v>
      </c>
      <c r="G113" s="197" t="s">
        <v>391</v>
      </c>
      <c r="H113" s="198">
        <v>38</v>
      </c>
      <c r="I113" s="199"/>
      <c r="J113" s="200">
        <f t="shared" si="0"/>
        <v>0</v>
      </c>
      <c r="K113" s="196" t="s">
        <v>199</v>
      </c>
      <c r="L113" s="41"/>
      <c r="M113" s="201" t="s">
        <v>19</v>
      </c>
      <c r="N113" s="202" t="s">
        <v>43</v>
      </c>
      <c r="O113" s="66"/>
      <c r="P113" s="203">
        <f t="shared" si="1"/>
        <v>0</v>
      </c>
      <c r="Q113" s="203">
        <v>0</v>
      </c>
      <c r="R113" s="203">
        <f t="shared" si="2"/>
        <v>0</v>
      </c>
      <c r="S113" s="203">
        <v>0</v>
      </c>
      <c r="T113" s="204">
        <f t="shared" si="3"/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205" t="s">
        <v>302</v>
      </c>
      <c r="AT113" s="205" t="s">
        <v>195</v>
      </c>
      <c r="AU113" s="205" t="s">
        <v>81</v>
      </c>
      <c r="AY113" s="19" t="s">
        <v>193</v>
      </c>
      <c r="BE113" s="206">
        <f t="shared" si="4"/>
        <v>0</v>
      </c>
      <c r="BF113" s="206">
        <f t="shared" si="5"/>
        <v>0</v>
      </c>
      <c r="BG113" s="206">
        <f t="shared" si="6"/>
        <v>0</v>
      </c>
      <c r="BH113" s="206">
        <f t="shared" si="7"/>
        <v>0</v>
      </c>
      <c r="BI113" s="206">
        <f t="shared" si="8"/>
        <v>0</v>
      </c>
      <c r="BJ113" s="19" t="s">
        <v>79</v>
      </c>
      <c r="BK113" s="206">
        <f t="shared" si="9"/>
        <v>0</v>
      </c>
      <c r="BL113" s="19" t="s">
        <v>302</v>
      </c>
      <c r="BM113" s="205" t="s">
        <v>4467</v>
      </c>
    </row>
    <row r="114" spans="1:65" s="2" customFormat="1" ht="16.5" customHeight="1">
      <c r="A114" s="36"/>
      <c r="B114" s="37"/>
      <c r="C114" s="194" t="s">
        <v>7</v>
      </c>
      <c r="D114" s="194" t="s">
        <v>195</v>
      </c>
      <c r="E114" s="195" t="s">
        <v>2514</v>
      </c>
      <c r="F114" s="196" t="s">
        <v>2515</v>
      </c>
      <c r="G114" s="197" t="s">
        <v>391</v>
      </c>
      <c r="H114" s="198">
        <v>4</v>
      </c>
      <c r="I114" s="199"/>
      <c r="J114" s="200">
        <f t="shared" si="0"/>
        <v>0</v>
      </c>
      <c r="K114" s="196" t="s">
        <v>199</v>
      </c>
      <c r="L114" s="41"/>
      <c r="M114" s="201" t="s">
        <v>19</v>
      </c>
      <c r="N114" s="202" t="s">
        <v>43</v>
      </c>
      <c r="O114" s="66"/>
      <c r="P114" s="203">
        <f t="shared" si="1"/>
        <v>0</v>
      </c>
      <c r="Q114" s="203">
        <v>0</v>
      </c>
      <c r="R114" s="203">
        <f t="shared" si="2"/>
        <v>0</v>
      </c>
      <c r="S114" s="203">
        <v>0</v>
      </c>
      <c r="T114" s="204">
        <f t="shared" si="3"/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302</v>
      </c>
      <c r="AT114" s="205" t="s">
        <v>195</v>
      </c>
      <c r="AU114" s="205" t="s">
        <v>81</v>
      </c>
      <c r="AY114" s="19" t="s">
        <v>193</v>
      </c>
      <c r="BE114" s="206">
        <f t="shared" si="4"/>
        <v>0</v>
      </c>
      <c r="BF114" s="206">
        <f t="shared" si="5"/>
        <v>0</v>
      </c>
      <c r="BG114" s="206">
        <f t="shared" si="6"/>
        <v>0</v>
      </c>
      <c r="BH114" s="206">
        <f t="shared" si="7"/>
        <v>0</v>
      </c>
      <c r="BI114" s="206">
        <f t="shared" si="8"/>
        <v>0</v>
      </c>
      <c r="BJ114" s="19" t="s">
        <v>79</v>
      </c>
      <c r="BK114" s="206">
        <f t="shared" si="9"/>
        <v>0</v>
      </c>
      <c r="BL114" s="19" t="s">
        <v>302</v>
      </c>
      <c r="BM114" s="205" t="s">
        <v>4468</v>
      </c>
    </row>
    <row r="115" spans="1:65" s="2" customFormat="1" ht="21.75" customHeight="1">
      <c r="A115" s="36"/>
      <c r="B115" s="37"/>
      <c r="C115" s="194" t="s">
        <v>335</v>
      </c>
      <c r="D115" s="194" t="s">
        <v>195</v>
      </c>
      <c r="E115" s="195" t="s">
        <v>4469</v>
      </c>
      <c r="F115" s="196" t="s">
        <v>4470</v>
      </c>
      <c r="G115" s="197" t="s">
        <v>266</v>
      </c>
      <c r="H115" s="198">
        <v>0.27800000000000002</v>
      </c>
      <c r="I115" s="199"/>
      <c r="J115" s="200">
        <f t="shared" si="0"/>
        <v>0</v>
      </c>
      <c r="K115" s="196" t="s">
        <v>199</v>
      </c>
      <c r="L115" s="41"/>
      <c r="M115" s="201" t="s">
        <v>19</v>
      </c>
      <c r="N115" s="202" t="s">
        <v>43</v>
      </c>
      <c r="O115" s="66"/>
      <c r="P115" s="203">
        <f t="shared" si="1"/>
        <v>0</v>
      </c>
      <c r="Q115" s="203">
        <v>0</v>
      </c>
      <c r="R115" s="203">
        <f t="shared" si="2"/>
        <v>0</v>
      </c>
      <c r="S115" s="203">
        <v>0</v>
      </c>
      <c r="T115" s="204">
        <f t="shared" si="3"/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205" t="s">
        <v>302</v>
      </c>
      <c r="AT115" s="205" t="s">
        <v>195</v>
      </c>
      <c r="AU115" s="205" t="s">
        <v>81</v>
      </c>
      <c r="AY115" s="19" t="s">
        <v>193</v>
      </c>
      <c r="BE115" s="206">
        <f t="shared" si="4"/>
        <v>0</v>
      </c>
      <c r="BF115" s="206">
        <f t="shared" si="5"/>
        <v>0</v>
      </c>
      <c r="BG115" s="206">
        <f t="shared" si="6"/>
        <v>0</v>
      </c>
      <c r="BH115" s="206">
        <f t="shared" si="7"/>
        <v>0</v>
      </c>
      <c r="BI115" s="206">
        <f t="shared" si="8"/>
        <v>0</v>
      </c>
      <c r="BJ115" s="19" t="s">
        <v>79</v>
      </c>
      <c r="BK115" s="206">
        <f t="shared" si="9"/>
        <v>0</v>
      </c>
      <c r="BL115" s="19" t="s">
        <v>302</v>
      </c>
      <c r="BM115" s="205" t="s">
        <v>4471</v>
      </c>
    </row>
    <row r="116" spans="1:65" s="12" customFormat="1" ht="22.9" customHeight="1">
      <c r="B116" s="178"/>
      <c r="C116" s="179"/>
      <c r="D116" s="180" t="s">
        <v>71</v>
      </c>
      <c r="E116" s="192" t="s">
        <v>2520</v>
      </c>
      <c r="F116" s="192" t="s">
        <v>2521</v>
      </c>
      <c r="G116" s="179"/>
      <c r="H116" s="179"/>
      <c r="I116" s="182"/>
      <c r="J116" s="193">
        <f>BK116</f>
        <v>0</v>
      </c>
      <c r="K116" s="179"/>
      <c r="L116" s="184"/>
      <c r="M116" s="185"/>
      <c r="N116" s="186"/>
      <c r="O116" s="186"/>
      <c r="P116" s="187">
        <f>SUM(P117:P134)</f>
        <v>0</v>
      </c>
      <c r="Q116" s="186"/>
      <c r="R116" s="187">
        <f>SUM(R117:R134)</f>
        <v>0.15362000000000001</v>
      </c>
      <c r="S116" s="186"/>
      <c r="T116" s="188">
        <f>SUM(T117:T134)</f>
        <v>0</v>
      </c>
      <c r="AR116" s="189" t="s">
        <v>81</v>
      </c>
      <c r="AT116" s="190" t="s">
        <v>71</v>
      </c>
      <c r="AU116" s="190" t="s">
        <v>79</v>
      </c>
      <c r="AY116" s="189" t="s">
        <v>193</v>
      </c>
      <c r="BK116" s="191">
        <f>SUM(BK117:BK134)</f>
        <v>0</v>
      </c>
    </row>
    <row r="117" spans="1:65" s="2" customFormat="1" ht="16.5" customHeight="1">
      <c r="A117" s="36"/>
      <c r="B117" s="37"/>
      <c r="C117" s="194" t="s">
        <v>347</v>
      </c>
      <c r="D117" s="194" t="s">
        <v>195</v>
      </c>
      <c r="E117" s="195" t="s">
        <v>2522</v>
      </c>
      <c r="F117" s="196" t="s">
        <v>2523</v>
      </c>
      <c r="G117" s="197" t="s">
        <v>391</v>
      </c>
      <c r="H117" s="198">
        <v>32</v>
      </c>
      <c r="I117" s="199"/>
      <c r="J117" s="200">
        <f t="shared" ref="J117:J134" si="10">ROUND(I117*H117,2)</f>
        <v>0</v>
      </c>
      <c r="K117" s="196" t="s">
        <v>199</v>
      </c>
      <c r="L117" s="41"/>
      <c r="M117" s="201" t="s">
        <v>19</v>
      </c>
      <c r="N117" s="202" t="s">
        <v>43</v>
      </c>
      <c r="O117" s="66"/>
      <c r="P117" s="203">
        <f t="shared" ref="P117:P134" si="11">O117*H117</f>
        <v>0</v>
      </c>
      <c r="Q117" s="203">
        <v>9.7999999999999997E-4</v>
      </c>
      <c r="R117" s="203">
        <f t="shared" ref="R117:R134" si="12">Q117*H117</f>
        <v>3.1359999999999999E-2</v>
      </c>
      <c r="S117" s="203">
        <v>0</v>
      </c>
      <c r="T117" s="204">
        <f t="shared" ref="T117:T134" si="13"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205" t="s">
        <v>302</v>
      </c>
      <c r="AT117" s="205" t="s">
        <v>195</v>
      </c>
      <c r="AU117" s="205" t="s">
        <v>81</v>
      </c>
      <c r="AY117" s="19" t="s">
        <v>193</v>
      </c>
      <c r="BE117" s="206">
        <f t="shared" ref="BE117:BE134" si="14">IF(N117="základní",J117,0)</f>
        <v>0</v>
      </c>
      <c r="BF117" s="206">
        <f t="shared" ref="BF117:BF134" si="15">IF(N117="snížená",J117,0)</f>
        <v>0</v>
      </c>
      <c r="BG117" s="206">
        <f t="shared" ref="BG117:BG134" si="16">IF(N117="zákl. přenesená",J117,0)</f>
        <v>0</v>
      </c>
      <c r="BH117" s="206">
        <f t="shared" ref="BH117:BH134" si="17">IF(N117="sníž. přenesená",J117,0)</f>
        <v>0</v>
      </c>
      <c r="BI117" s="206">
        <f t="shared" ref="BI117:BI134" si="18">IF(N117="nulová",J117,0)</f>
        <v>0</v>
      </c>
      <c r="BJ117" s="19" t="s">
        <v>79</v>
      </c>
      <c r="BK117" s="206">
        <f t="shared" ref="BK117:BK134" si="19">ROUND(I117*H117,2)</f>
        <v>0</v>
      </c>
      <c r="BL117" s="19" t="s">
        <v>302</v>
      </c>
      <c r="BM117" s="205" t="s">
        <v>4472</v>
      </c>
    </row>
    <row r="118" spans="1:65" s="2" customFormat="1" ht="16.5" customHeight="1">
      <c r="A118" s="36"/>
      <c r="B118" s="37"/>
      <c r="C118" s="194" t="s">
        <v>353</v>
      </c>
      <c r="D118" s="194" t="s">
        <v>195</v>
      </c>
      <c r="E118" s="195" t="s">
        <v>2525</v>
      </c>
      <c r="F118" s="196" t="s">
        <v>2526</v>
      </c>
      <c r="G118" s="197" t="s">
        <v>391</v>
      </c>
      <c r="H118" s="198">
        <v>58</v>
      </c>
      <c r="I118" s="199"/>
      <c r="J118" s="200">
        <f t="shared" si="10"/>
        <v>0</v>
      </c>
      <c r="K118" s="196" t="s">
        <v>199</v>
      </c>
      <c r="L118" s="41"/>
      <c r="M118" s="201" t="s">
        <v>19</v>
      </c>
      <c r="N118" s="202" t="s">
        <v>43</v>
      </c>
      <c r="O118" s="66"/>
      <c r="P118" s="203">
        <f t="shared" si="11"/>
        <v>0</v>
      </c>
      <c r="Q118" s="203">
        <v>1.2600000000000001E-3</v>
      </c>
      <c r="R118" s="203">
        <f t="shared" si="12"/>
        <v>7.3080000000000006E-2</v>
      </c>
      <c r="S118" s="203">
        <v>0</v>
      </c>
      <c r="T118" s="204">
        <f t="shared" si="13"/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205" t="s">
        <v>302</v>
      </c>
      <c r="AT118" s="205" t="s">
        <v>195</v>
      </c>
      <c r="AU118" s="205" t="s">
        <v>81</v>
      </c>
      <c r="AY118" s="19" t="s">
        <v>193</v>
      </c>
      <c r="BE118" s="206">
        <f t="shared" si="14"/>
        <v>0</v>
      </c>
      <c r="BF118" s="206">
        <f t="shared" si="15"/>
        <v>0</v>
      </c>
      <c r="BG118" s="206">
        <f t="shared" si="16"/>
        <v>0</v>
      </c>
      <c r="BH118" s="206">
        <f t="shared" si="17"/>
        <v>0</v>
      </c>
      <c r="BI118" s="206">
        <f t="shared" si="18"/>
        <v>0</v>
      </c>
      <c r="BJ118" s="19" t="s">
        <v>79</v>
      </c>
      <c r="BK118" s="206">
        <f t="shared" si="19"/>
        <v>0</v>
      </c>
      <c r="BL118" s="19" t="s">
        <v>302</v>
      </c>
      <c r="BM118" s="205" t="s">
        <v>4473</v>
      </c>
    </row>
    <row r="119" spans="1:65" s="2" customFormat="1" ht="16.5" customHeight="1">
      <c r="A119" s="36"/>
      <c r="B119" s="37"/>
      <c r="C119" s="194" t="s">
        <v>361</v>
      </c>
      <c r="D119" s="194" t="s">
        <v>195</v>
      </c>
      <c r="E119" s="195" t="s">
        <v>2528</v>
      </c>
      <c r="F119" s="196" t="s">
        <v>2529</v>
      </c>
      <c r="G119" s="197" t="s">
        <v>391</v>
      </c>
      <c r="H119" s="198">
        <v>2</v>
      </c>
      <c r="I119" s="199"/>
      <c r="J119" s="200">
        <f t="shared" si="10"/>
        <v>0</v>
      </c>
      <c r="K119" s="196" t="s">
        <v>199</v>
      </c>
      <c r="L119" s="41"/>
      <c r="M119" s="201" t="s">
        <v>19</v>
      </c>
      <c r="N119" s="202" t="s">
        <v>43</v>
      </c>
      <c r="O119" s="66"/>
      <c r="P119" s="203">
        <f t="shared" si="11"/>
        <v>0</v>
      </c>
      <c r="Q119" s="203">
        <v>1.5299999999999999E-3</v>
      </c>
      <c r="R119" s="203">
        <f t="shared" si="12"/>
        <v>3.0599999999999998E-3</v>
      </c>
      <c r="S119" s="203">
        <v>0</v>
      </c>
      <c r="T119" s="204">
        <f t="shared" si="13"/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205" t="s">
        <v>302</v>
      </c>
      <c r="AT119" s="205" t="s">
        <v>195</v>
      </c>
      <c r="AU119" s="205" t="s">
        <v>81</v>
      </c>
      <c r="AY119" s="19" t="s">
        <v>193</v>
      </c>
      <c r="BE119" s="206">
        <f t="shared" si="14"/>
        <v>0</v>
      </c>
      <c r="BF119" s="206">
        <f t="shared" si="15"/>
        <v>0</v>
      </c>
      <c r="BG119" s="206">
        <f t="shared" si="16"/>
        <v>0</v>
      </c>
      <c r="BH119" s="206">
        <f t="shared" si="17"/>
        <v>0</v>
      </c>
      <c r="BI119" s="206">
        <f t="shared" si="18"/>
        <v>0</v>
      </c>
      <c r="BJ119" s="19" t="s">
        <v>79</v>
      </c>
      <c r="BK119" s="206">
        <f t="shared" si="19"/>
        <v>0</v>
      </c>
      <c r="BL119" s="19" t="s">
        <v>302</v>
      </c>
      <c r="BM119" s="205" t="s">
        <v>4474</v>
      </c>
    </row>
    <row r="120" spans="1:65" s="2" customFormat="1" ht="21.75" customHeight="1">
      <c r="A120" s="36"/>
      <c r="B120" s="37"/>
      <c r="C120" s="194" t="s">
        <v>369</v>
      </c>
      <c r="D120" s="194" t="s">
        <v>195</v>
      </c>
      <c r="E120" s="195" t="s">
        <v>2531</v>
      </c>
      <c r="F120" s="196" t="s">
        <v>2532</v>
      </c>
      <c r="G120" s="197" t="s">
        <v>402</v>
      </c>
      <c r="H120" s="198">
        <v>4</v>
      </c>
      <c r="I120" s="199"/>
      <c r="J120" s="200">
        <f t="shared" si="10"/>
        <v>0</v>
      </c>
      <c r="K120" s="196" t="s">
        <v>199</v>
      </c>
      <c r="L120" s="41"/>
      <c r="M120" s="201" t="s">
        <v>19</v>
      </c>
      <c r="N120" s="202" t="s">
        <v>43</v>
      </c>
      <c r="O120" s="66"/>
      <c r="P120" s="203">
        <f t="shared" si="11"/>
        <v>0</v>
      </c>
      <c r="Q120" s="203">
        <v>6.9999999999999999E-4</v>
      </c>
      <c r="R120" s="203">
        <f t="shared" si="12"/>
        <v>2.8E-3</v>
      </c>
      <c r="S120" s="203">
        <v>0</v>
      </c>
      <c r="T120" s="204">
        <f t="shared" si="13"/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205" t="s">
        <v>302</v>
      </c>
      <c r="AT120" s="205" t="s">
        <v>195</v>
      </c>
      <c r="AU120" s="205" t="s">
        <v>81</v>
      </c>
      <c r="AY120" s="19" t="s">
        <v>193</v>
      </c>
      <c r="BE120" s="206">
        <f t="shared" si="14"/>
        <v>0</v>
      </c>
      <c r="BF120" s="206">
        <f t="shared" si="15"/>
        <v>0</v>
      </c>
      <c r="BG120" s="206">
        <f t="shared" si="16"/>
        <v>0</v>
      </c>
      <c r="BH120" s="206">
        <f t="shared" si="17"/>
        <v>0</v>
      </c>
      <c r="BI120" s="206">
        <f t="shared" si="18"/>
        <v>0</v>
      </c>
      <c r="BJ120" s="19" t="s">
        <v>79</v>
      </c>
      <c r="BK120" s="206">
        <f t="shared" si="19"/>
        <v>0</v>
      </c>
      <c r="BL120" s="19" t="s">
        <v>302</v>
      </c>
      <c r="BM120" s="205" t="s">
        <v>4475</v>
      </c>
    </row>
    <row r="121" spans="1:65" s="2" customFormat="1" ht="21.75" customHeight="1">
      <c r="A121" s="36"/>
      <c r="B121" s="37"/>
      <c r="C121" s="194" t="s">
        <v>374</v>
      </c>
      <c r="D121" s="194" t="s">
        <v>195</v>
      </c>
      <c r="E121" s="195" t="s">
        <v>2534</v>
      </c>
      <c r="F121" s="196" t="s">
        <v>2535</v>
      </c>
      <c r="G121" s="197" t="s">
        <v>402</v>
      </c>
      <c r="H121" s="198">
        <v>2</v>
      </c>
      <c r="I121" s="199"/>
      <c r="J121" s="200">
        <f t="shared" si="10"/>
        <v>0</v>
      </c>
      <c r="K121" s="196" t="s">
        <v>199</v>
      </c>
      <c r="L121" s="41"/>
      <c r="M121" s="201" t="s">
        <v>19</v>
      </c>
      <c r="N121" s="202" t="s">
        <v>43</v>
      </c>
      <c r="O121" s="66"/>
      <c r="P121" s="203">
        <f t="shared" si="11"/>
        <v>0</v>
      </c>
      <c r="Q121" s="203">
        <v>1.33E-3</v>
      </c>
      <c r="R121" s="203">
        <f t="shared" si="12"/>
        <v>2.66E-3</v>
      </c>
      <c r="S121" s="203">
        <v>0</v>
      </c>
      <c r="T121" s="204">
        <f t="shared" si="13"/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302</v>
      </c>
      <c r="AT121" s="205" t="s">
        <v>195</v>
      </c>
      <c r="AU121" s="205" t="s">
        <v>81</v>
      </c>
      <c r="AY121" s="19" t="s">
        <v>193</v>
      </c>
      <c r="BE121" s="206">
        <f t="shared" si="14"/>
        <v>0</v>
      </c>
      <c r="BF121" s="206">
        <f t="shared" si="15"/>
        <v>0</v>
      </c>
      <c r="BG121" s="206">
        <f t="shared" si="16"/>
        <v>0</v>
      </c>
      <c r="BH121" s="206">
        <f t="shared" si="17"/>
        <v>0</v>
      </c>
      <c r="BI121" s="206">
        <f t="shared" si="18"/>
        <v>0</v>
      </c>
      <c r="BJ121" s="19" t="s">
        <v>79</v>
      </c>
      <c r="BK121" s="206">
        <f t="shared" si="19"/>
        <v>0</v>
      </c>
      <c r="BL121" s="19" t="s">
        <v>302</v>
      </c>
      <c r="BM121" s="205" t="s">
        <v>4476</v>
      </c>
    </row>
    <row r="122" spans="1:65" s="2" customFormat="1" ht="21.75" customHeight="1">
      <c r="A122" s="36"/>
      <c r="B122" s="37"/>
      <c r="C122" s="194" t="s">
        <v>382</v>
      </c>
      <c r="D122" s="194" t="s">
        <v>195</v>
      </c>
      <c r="E122" s="195" t="s">
        <v>2537</v>
      </c>
      <c r="F122" s="196" t="s">
        <v>2538</v>
      </c>
      <c r="G122" s="197" t="s">
        <v>402</v>
      </c>
      <c r="H122" s="198">
        <v>2</v>
      </c>
      <c r="I122" s="199"/>
      <c r="J122" s="200">
        <f t="shared" si="10"/>
        <v>0</v>
      </c>
      <c r="K122" s="196" t="s">
        <v>199</v>
      </c>
      <c r="L122" s="41"/>
      <c r="M122" s="201" t="s">
        <v>19</v>
      </c>
      <c r="N122" s="202" t="s">
        <v>43</v>
      </c>
      <c r="O122" s="66"/>
      <c r="P122" s="203">
        <f t="shared" si="11"/>
        <v>0</v>
      </c>
      <c r="Q122" s="203">
        <v>1.47E-3</v>
      </c>
      <c r="R122" s="203">
        <f t="shared" si="12"/>
        <v>2.9399999999999999E-3</v>
      </c>
      <c r="S122" s="203">
        <v>0</v>
      </c>
      <c r="T122" s="204">
        <f t="shared" si="13"/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302</v>
      </c>
      <c r="AT122" s="205" t="s">
        <v>195</v>
      </c>
      <c r="AU122" s="205" t="s">
        <v>81</v>
      </c>
      <c r="AY122" s="19" t="s">
        <v>193</v>
      </c>
      <c r="BE122" s="206">
        <f t="shared" si="14"/>
        <v>0</v>
      </c>
      <c r="BF122" s="206">
        <f t="shared" si="15"/>
        <v>0</v>
      </c>
      <c r="BG122" s="206">
        <f t="shared" si="16"/>
        <v>0</v>
      </c>
      <c r="BH122" s="206">
        <f t="shared" si="17"/>
        <v>0</v>
      </c>
      <c r="BI122" s="206">
        <f t="shared" si="18"/>
        <v>0</v>
      </c>
      <c r="BJ122" s="19" t="s">
        <v>79</v>
      </c>
      <c r="BK122" s="206">
        <f t="shared" si="19"/>
        <v>0</v>
      </c>
      <c r="BL122" s="19" t="s">
        <v>302</v>
      </c>
      <c r="BM122" s="205" t="s">
        <v>4477</v>
      </c>
    </row>
    <row r="123" spans="1:65" s="2" customFormat="1" ht="21.75" customHeight="1">
      <c r="A123" s="36"/>
      <c r="B123" s="37"/>
      <c r="C123" s="194" t="s">
        <v>388</v>
      </c>
      <c r="D123" s="194" t="s">
        <v>195</v>
      </c>
      <c r="E123" s="195" t="s">
        <v>2540</v>
      </c>
      <c r="F123" s="196" t="s">
        <v>2541</v>
      </c>
      <c r="G123" s="197" t="s">
        <v>391</v>
      </c>
      <c r="H123" s="198">
        <v>32</v>
      </c>
      <c r="I123" s="199"/>
      <c r="J123" s="200">
        <f t="shared" si="10"/>
        <v>0</v>
      </c>
      <c r="K123" s="196" t="s">
        <v>199</v>
      </c>
      <c r="L123" s="41"/>
      <c r="M123" s="201" t="s">
        <v>19</v>
      </c>
      <c r="N123" s="202" t="s">
        <v>43</v>
      </c>
      <c r="O123" s="66"/>
      <c r="P123" s="203">
        <f t="shared" si="11"/>
        <v>0</v>
      </c>
      <c r="Q123" s="203">
        <v>6.9999999999999994E-5</v>
      </c>
      <c r="R123" s="203">
        <f t="shared" si="12"/>
        <v>2.2399999999999998E-3</v>
      </c>
      <c r="S123" s="203">
        <v>0</v>
      </c>
      <c r="T123" s="204">
        <f t="shared" si="13"/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205" t="s">
        <v>302</v>
      </c>
      <c r="AT123" s="205" t="s">
        <v>195</v>
      </c>
      <c r="AU123" s="205" t="s">
        <v>81</v>
      </c>
      <c r="AY123" s="19" t="s">
        <v>193</v>
      </c>
      <c r="BE123" s="206">
        <f t="shared" si="14"/>
        <v>0</v>
      </c>
      <c r="BF123" s="206">
        <f t="shared" si="15"/>
        <v>0</v>
      </c>
      <c r="BG123" s="206">
        <f t="shared" si="16"/>
        <v>0</v>
      </c>
      <c r="BH123" s="206">
        <f t="shared" si="17"/>
        <v>0</v>
      </c>
      <c r="BI123" s="206">
        <f t="shared" si="18"/>
        <v>0</v>
      </c>
      <c r="BJ123" s="19" t="s">
        <v>79</v>
      </c>
      <c r="BK123" s="206">
        <f t="shared" si="19"/>
        <v>0</v>
      </c>
      <c r="BL123" s="19" t="s">
        <v>302</v>
      </c>
      <c r="BM123" s="205" t="s">
        <v>4478</v>
      </c>
    </row>
    <row r="124" spans="1:65" s="2" customFormat="1" ht="21.75" customHeight="1">
      <c r="A124" s="36"/>
      <c r="B124" s="37"/>
      <c r="C124" s="194" t="s">
        <v>394</v>
      </c>
      <c r="D124" s="194" t="s">
        <v>195</v>
      </c>
      <c r="E124" s="195" t="s">
        <v>2543</v>
      </c>
      <c r="F124" s="196" t="s">
        <v>2544</v>
      </c>
      <c r="G124" s="197" t="s">
        <v>391</v>
      </c>
      <c r="H124" s="198">
        <v>58</v>
      </c>
      <c r="I124" s="199"/>
      <c r="J124" s="200">
        <f t="shared" si="10"/>
        <v>0</v>
      </c>
      <c r="K124" s="196" t="s">
        <v>199</v>
      </c>
      <c r="L124" s="41"/>
      <c r="M124" s="201" t="s">
        <v>19</v>
      </c>
      <c r="N124" s="202" t="s">
        <v>43</v>
      </c>
      <c r="O124" s="66"/>
      <c r="P124" s="203">
        <f t="shared" si="11"/>
        <v>0</v>
      </c>
      <c r="Q124" s="203">
        <v>9.0000000000000006E-5</v>
      </c>
      <c r="R124" s="203">
        <f t="shared" si="12"/>
        <v>5.2200000000000007E-3</v>
      </c>
      <c r="S124" s="203">
        <v>0</v>
      </c>
      <c r="T124" s="204">
        <f t="shared" si="13"/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205" t="s">
        <v>302</v>
      </c>
      <c r="AT124" s="205" t="s">
        <v>195</v>
      </c>
      <c r="AU124" s="205" t="s">
        <v>81</v>
      </c>
      <c r="AY124" s="19" t="s">
        <v>193</v>
      </c>
      <c r="BE124" s="206">
        <f t="shared" si="14"/>
        <v>0</v>
      </c>
      <c r="BF124" s="206">
        <f t="shared" si="15"/>
        <v>0</v>
      </c>
      <c r="BG124" s="206">
        <f t="shared" si="16"/>
        <v>0</v>
      </c>
      <c r="BH124" s="206">
        <f t="shared" si="17"/>
        <v>0</v>
      </c>
      <c r="BI124" s="206">
        <f t="shared" si="18"/>
        <v>0</v>
      </c>
      <c r="BJ124" s="19" t="s">
        <v>79</v>
      </c>
      <c r="BK124" s="206">
        <f t="shared" si="19"/>
        <v>0</v>
      </c>
      <c r="BL124" s="19" t="s">
        <v>302</v>
      </c>
      <c r="BM124" s="205" t="s">
        <v>4479</v>
      </c>
    </row>
    <row r="125" spans="1:65" s="2" customFormat="1" ht="16.5" customHeight="1">
      <c r="A125" s="36"/>
      <c r="B125" s="37"/>
      <c r="C125" s="194" t="s">
        <v>399</v>
      </c>
      <c r="D125" s="194" t="s">
        <v>195</v>
      </c>
      <c r="E125" s="195" t="s">
        <v>2546</v>
      </c>
      <c r="F125" s="196" t="s">
        <v>2547</v>
      </c>
      <c r="G125" s="197" t="s">
        <v>391</v>
      </c>
      <c r="H125" s="198">
        <v>4</v>
      </c>
      <c r="I125" s="199"/>
      <c r="J125" s="200">
        <f t="shared" si="10"/>
        <v>0</v>
      </c>
      <c r="K125" s="196" t="s">
        <v>199</v>
      </c>
      <c r="L125" s="41"/>
      <c r="M125" s="201" t="s">
        <v>19</v>
      </c>
      <c r="N125" s="202" t="s">
        <v>43</v>
      </c>
      <c r="O125" s="66"/>
      <c r="P125" s="203">
        <f t="shared" si="11"/>
        <v>0</v>
      </c>
      <c r="Q125" s="203">
        <v>1.92E-3</v>
      </c>
      <c r="R125" s="203">
        <f t="shared" si="12"/>
        <v>7.6800000000000002E-3</v>
      </c>
      <c r="S125" s="203">
        <v>0</v>
      </c>
      <c r="T125" s="204">
        <f t="shared" si="13"/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302</v>
      </c>
      <c r="AT125" s="205" t="s">
        <v>195</v>
      </c>
      <c r="AU125" s="205" t="s">
        <v>81</v>
      </c>
      <c r="AY125" s="19" t="s">
        <v>193</v>
      </c>
      <c r="BE125" s="206">
        <f t="shared" si="14"/>
        <v>0</v>
      </c>
      <c r="BF125" s="206">
        <f t="shared" si="15"/>
        <v>0</v>
      </c>
      <c r="BG125" s="206">
        <f t="shared" si="16"/>
        <v>0</v>
      </c>
      <c r="BH125" s="206">
        <f t="shared" si="17"/>
        <v>0</v>
      </c>
      <c r="BI125" s="206">
        <f t="shared" si="18"/>
        <v>0</v>
      </c>
      <c r="BJ125" s="19" t="s">
        <v>79</v>
      </c>
      <c r="BK125" s="206">
        <f t="shared" si="19"/>
        <v>0</v>
      </c>
      <c r="BL125" s="19" t="s">
        <v>302</v>
      </c>
      <c r="BM125" s="205" t="s">
        <v>4480</v>
      </c>
    </row>
    <row r="126" spans="1:65" s="2" customFormat="1" ht="16.5" customHeight="1">
      <c r="A126" s="36"/>
      <c r="B126" s="37"/>
      <c r="C126" s="194" t="s">
        <v>404</v>
      </c>
      <c r="D126" s="194" t="s">
        <v>195</v>
      </c>
      <c r="E126" s="195" t="s">
        <v>2550</v>
      </c>
      <c r="F126" s="196" t="s">
        <v>2551</v>
      </c>
      <c r="G126" s="197" t="s">
        <v>402</v>
      </c>
      <c r="H126" s="198">
        <v>32</v>
      </c>
      <c r="I126" s="199"/>
      <c r="J126" s="200">
        <f t="shared" si="10"/>
        <v>0</v>
      </c>
      <c r="K126" s="196" t="s">
        <v>199</v>
      </c>
      <c r="L126" s="41"/>
      <c r="M126" s="201" t="s">
        <v>19</v>
      </c>
      <c r="N126" s="202" t="s">
        <v>43</v>
      </c>
      <c r="O126" s="66"/>
      <c r="P126" s="203">
        <f t="shared" si="11"/>
        <v>0</v>
      </c>
      <c r="Q126" s="203">
        <v>0</v>
      </c>
      <c r="R126" s="203">
        <f t="shared" si="12"/>
        <v>0</v>
      </c>
      <c r="S126" s="203">
        <v>0</v>
      </c>
      <c r="T126" s="204">
        <f t="shared" si="13"/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205" t="s">
        <v>302</v>
      </c>
      <c r="AT126" s="205" t="s">
        <v>195</v>
      </c>
      <c r="AU126" s="205" t="s">
        <v>81</v>
      </c>
      <c r="AY126" s="19" t="s">
        <v>193</v>
      </c>
      <c r="BE126" s="206">
        <f t="shared" si="14"/>
        <v>0</v>
      </c>
      <c r="BF126" s="206">
        <f t="shared" si="15"/>
        <v>0</v>
      </c>
      <c r="BG126" s="206">
        <f t="shared" si="16"/>
        <v>0</v>
      </c>
      <c r="BH126" s="206">
        <f t="shared" si="17"/>
        <v>0</v>
      </c>
      <c r="BI126" s="206">
        <f t="shared" si="18"/>
        <v>0</v>
      </c>
      <c r="BJ126" s="19" t="s">
        <v>79</v>
      </c>
      <c r="BK126" s="206">
        <f t="shared" si="19"/>
        <v>0</v>
      </c>
      <c r="BL126" s="19" t="s">
        <v>302</v>
      </c>
      <c r="BM126" s="205" t="s">
        <v>4481</v>
      </c>
    </row>
    <row r="127" spans="1:65" s="2" customFormat="1" ht="16.5" customHeight="1">
      <c r="A127" s="36"/>
      <c r="B127" s="37"/>
      <c r="C127" s="194" t="s">
        <v>408</v>
      </c>
      <c r="D127" s="194" t="s">
        <v>195</v>
      </c>
      <c r="E127" s="195" t="s">
        <v>2553</v>
      </c>
      <c r="F127" s="196" t="s">
        <v>2554</v>
      </c>
      <c r="G127" s="197" t="s">
        <v>494</v>
      </c>
      <c r="H127" s="198">
        <v>10</v>
      </c>
      <c r="I127" s="199"/>
      <c r="J127" s="200">
        <f t="shared" si="10"/>
        <v>0</v>
      </c>
      <c r="K127" s="196" t="s">
        <v>199</v>
      </c>
      <c r="L127" s="41"/>
      <c r="M127" s="201" t="s">
        <v>19</v>
      </c>
      <c r="N127" s="202" t="s">
        <v>43</v>
      </c>
      <c r="O127" s="66"/>
      <c r="P127" s="203">
        <f t="shared" si="11"/>
        <v>0</v>
      </c>
      <c r="Q127" s="203">
        <v>2.1000000000000001E-4</v>
      </c>
      <c r="R127" s="203">
        <f t="shared" si="12"/>
        <v>2.1000000000000003E-3</v>
      </c>
      <c r="S127" s="203">
        <v>0</v>
      </c>
      <c r="T127" s="204">
        <f t="shared" si="13"/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302</v>
      </c>
      <c r="AT127" s="205" t="s">
        <v>195</v>
      </c>
      <c r="AU127" s="205" t="s">
        <v>81</v>
      </c>
      <c r="AY127" s="19" t="s">
        <v>193</v>
      </c>
      <c r="BE127" s="206">
        <f t="shared" si="14"/>
        <v>0</v>
      </c>
      <c r="BF127" s="206">
        <f t="shared" si="15"/>
        <v>0</v>
      </c>
      <c r="BG127" s="206">
        <f t="shared" si="16"/>
        <v>0</v>
      </c>
      <c r="BH127" s="206">
        <f t="shared" si="17"/>
        <v>0</v>
      </c>
      <c r="BI127" s="206">
        <f t="shared" si="18"/>
        <v>0</v>
      </c>
      <c r="BJ127" s="19" t="s">
        <v>79</v>
      </c>
      <c r="BK127" s="206">
        <f t="shared" si="19"/>
        <v>0</v>
      </c>
      <c r="BL127" s="19" t="s">
        <v>302</v>
      </c>
      <c r="BM127" s="205" t="s">
        <v>4482</v>
      </c>
    </row>
    <row r="128" spans="1:65" s="2" customFormat="1" ht="16.5" customHeight="1">
      <c r="A128" s="36"/>
      <c r="B128" s="37"/>
      <c r="C128" s="194" t="s">
        <v>413</v>
      </c>
      <c r="D128" s="194" t="s">
        <v>195</v>
      </c>
      <c r="E128" s="195" t="s">
        <v>2556</v>
      </c>
      <c r="F128" s="196" t="s">
        <v>2557</v>
      </c>
      <c r="G128" s="197" t="s">
        <v>494</v>
      </c>
      <c r="H128" s="198">
        <v>10</v>
      </c>
      <c r="I128" s="199"/>
      <c r="J128" s="200">
        <f t="shared" si="10"/>
        <v>0</v>
      </c>
      <c r="K128" s="196" t="s">
        <v>199</v>
      </c>
      <c r="L128" s="41"/>
      <c r="M128" s="201" t="s">
        <v>19</v>
      </c>
      <c r="N128" s="202" t="s">
        <v>43</v>
      </c>
      <c r="O128" s="66"/>
      <c r="P128" s="203">
        <f t="shared" si="11"/>
        <v>0</v>
      </c>
      <c r="Q128" s="203">
        <v>5.6999999999999998E-4</v>
      </c>
      <c r="R128" s="203">
        <f t="shared" si="12"/>
        <v>5.7000000000000002E-3</v>
      </c>
      <c r="S128" s="203">
        <v>0</v>
      </c>
      <c r="T128" s="204">
        <f t="shared" si="13"/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205" t="s">
        <v>302</v>
      </c>
      <c r="AT128" s="205" t="s">
        <v>195</v>
      </c>
      <c r="AU128" s="205" t="s">
        <v>81</v>
      </c>
      <c r="AY128" s="19" t="s">
        <v>193</v>
      </c>
      <c r="BE128" s="206">
        <f t="shared" si="14"/>
        <v>0</v>
      </c>
      <c r="BF128" s="206">
        <f t="shared" si="15"/>
        <v>0</v>
      </c>
      <c r="BG128" s="206">
        <f t="shared" si="16"/>
        <v>0</v>
      </c>
      <c r="BH128" s="206">
        <f t="shared" si="17"/>
        <v>0</v>
      </c>
      <c r="BI128" s="206">
        <f t="shared" si="18"/>
        <v>0</v>
      </c>
      <c r="BJ128" s="19" t="s">
        <v>79</v>
      </c>
      <c r="BK128" s="206">
        <f t="shared" si="19"/>
        <v>0</v>
      </c>
      <c r="BL128" s="19" t="s">
        <v>302</v>
      </c>
      <c r="BM128" s="205" t="s">
        <v>4483</v>
      </c>
    </row>
    <row r="129" spans="1:65" s="2" customFormat="1" ht="16.5" customHeight="1">
      <c r="A129" s="36"/>
      <c r="B129" s="37"/>
      <c r="C129" s="194" t="s">
        <v>418</v>
      </c>
      <c r="D129" s="194" t="s">
        <v>195</v>
      </c>
      <c r="E129" s="195" t="s">
        <v>2559</v>
      </c>
      <c r="F129" s="196" t="s">
        <v>2560</v>
      </c>
      <c r="G129" s="197" t="s">
        <v>402</v>
      </c>
      <c r="H129" s="198">
        <v>8</v>
      </c>
      <c r="I129" s="199"/>
      <c r="J129" s="200">
        <f t="shared" si="10"/>
        <v>0</v>
      </c>
      <c r="K129" s="196" t="s">
        <v>199</v>
      </c>
      <c r="L129" s="41"/>
      <c r="M129" s="201" t="s">
        <v>19</v>
      </c>
      <c r="N129" s="202" t="s">
        <v>43</v>
      </c>
      <c r="O129" s="66"/>
      <c r="P129" s="203">
        <f t="shared" si="11"/>
        <v>0</v>
      </c>
      <c r="Q129" s="203">
        <v>5.6999999999999998E-4</v>
      </c>
      <c r="R129" s="203">
        <f t="shared" si="12"/>
        <v>4.5599999999999998E-3</v>
      </c>
      <c r="S129" s="203">
        <v>0</v>
      </c>
      <c r="T129" s="204">
        <f t="shared" si="13"/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302</v>
      </c>
      <c r="AT129" s="205" t="s">
        <v>195</v>
      </c>
      <c r="AU129" s="205" t="s">
        <v>81</v>
      </c>
      <c r="AY129" s="19" t="s">
        <v>193</v>
      </c>
      <c r="BE129" s="206">
        <f t="shared" si="14"/>
        <v>0</v>
      </c>
      <c r="BF129" s="206">
        <f t="shared" si="15"/>
        <v>0</v>
      </c>
      <c r="BG129" s="206">
        <f t="shared" si="16"/>
        <v>0</v>
      </c>
      <c r="BH129" s="206">
        <f t="shared" si="17"/>
        <v>0</v>
      </c>
      <c r="BI129" s="206">
        <f t="shared" si="18"/>
        <v>0</v>
      </c>
      <c r="BJ129" s="19" t="s">
        <v>79</v>
      </c>
      <c r="BK129" s="206">
        <f t="shared" si="19"/>
        <v>0</v>
      </c>
      <c r="BL129" s="19" t="s">
        <v>302</v>
      </c>
      <c r="BM129" s="205" t="s">
        <v>4484</v>
      </c>
    </row>
    <row r="130" spans="1:65" s="2" customFormat="1" ht="16.5" customHeight="1">
      <c r="A130" s="36"/>
      <c r="B130" s="37"/>
      <c r="C130" s="194" t="s">
        <v>422</v>
      </c>
      <c r="D130" s="194" t="s">
        <v>195</v>
      </c>
      <c r="E130" s="195" t="s">
        <v>2562</v>
      </c>
      <c r="F130" s="196" t="s">
        <v>2563</v>
      </c>
      <c r="G130" s="197" t="s">
        <v>402</v>
      </c>
      <c r="H130" s="198">
        <v>2</v>
      </c>
      <c r="I130" s="199"/>
      <c r="J130" s="200">
        <f t="shared" si="10"/>
        <v>0</v>
      </c>
      <c r="K130" s="196" t="s">
        <v>199</v>
      </c>
      <c r="L130" s="41"/>
      <c r="M130" s="201" t="s">
        <v>19</v>
      </c>
      <c r="N130" s="202" t="s">
        <v>43</v>
      </c>
      <c r="O130" s="66"/>
      <c r="P130" s="203">
        <f t="shared" si="11"/>
        <v>0</v>
      </c>
      <c r="Q130" s="203">
        <v>7.5000000000000002E-4</v>
      </c>
      <c r="R130" s="203">
        <f t="shared" si="12"/>
        <v>1.5E-3</v>
      </c>
      <c r="S130" s="203">
        <v>0</v>
      </c>
      <c r="T130" s="204">
        <f t="shared" si="13"/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205" t="s">
        <v>302</v>
      </c>
      <c r="AT130" s="205" t="s">
        <v>195</v>
      </c>
      <c r="AU130" s="205" t="s">
        <v>81</v>
      </c>
      <c r="AY130" s="19" t="s">
        <v>193</v>
      </c>
      <c r="BE130" s="206">
        <f t="shared" si="14"/>
        <v>0</v>
      </c>
      <c r="BF130" s="206">
        <f t="shared" si="15"/>
        <v>0</v>
      </c>
      <c r="BG130" s="206">
        <f t="shared" si="16"/>
        <v>0</v>
      </c>
      <c r="BH130" s="206">
        <f t="shared" si="17"/>
        <v>0</v>
      </c>
      <c r="BI130" s="206">
        <f t="shared" si="18"/>
        <v>0</v>
      </c>
      <c r="BJ130" s="19" t="s">
        <v>79</v>
      </c>
      <c r="BK130" s="206">
        <f t="shared" si="19"/>
        <v>0</v>
      </c>
      <c r="BL130" s="19" t="s">
        <v>302</v>
      </c>
      <c r="BM130" s="205" t="s">
        <v>4485</v>
      </c>
    </row>
    <row r="131" spans="1:65" s="2" customFormat="1" ht="16.5" customHeight="1">
      <c r="A131" s="36"/>
      <c r="B131" s="37"/>
      <c r="C131" s="194" t="s">
        <v>427</v>
      </c>
      <c r="D131" s="194" t="s">
        <v>195</v>
      </c>
      <c r="E131" s="195" t="s">
        <v>2565</v>
      </c>
      <c r="F131" s="196" t="s">
        <v>2566</v>
      </c>
      <c r="G131" s="197" t="s">
        <v>402</v>
      </c>
      <c r="H131" s="198">
        <v>6</v>
      </c>
      <c r="I131" s="199"/>
      <c r="J131" s="200">
        <f t="shared" si="10"/>
        <v>0</v>
      </c>
      <c r="K131" s="196" t="s">
        <v>199</v>
      </c>
      <c r="L131" s="41"/>
      <c r="M131" s="201" t="s">
        <v>19</v>
      </c>
      <c r="N131" s="202" t="s">
        <v>43</v>
      </c>
      <c r="O131" s="66"/>
      <c r="P131" s="203">
        <f t="shared" si="11"/>
        <v>0</v>
      </c>
      <c r="Q131" s="203">
        <v>9.7000000000000005E-4</v>
      </c>
      <c r="R131" s="203">
        <f t="shared" si="12"/>
        <v>5.8200000000000005E-3</v>
      </c>
      <c r="S131" s="203">
        <v>0</v>
      </c>
      <c r="T131" s="204">
        <f t="shared" si="13"/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302</v>
      </c>
      <c r="AT131" s="205" t="s">
        <v>195</v>
      </c>
      <c r="AU131" s="205" t="s">
        <v>81</v>
      </c>
      <c r="AY131" s="19" t="s">
        <v>193</v>
      </c>
      <c r="BE131" s="206">
        <f t="shared" si="14"/>
        <v>0</v>
      </c>
      <c r="BF131" s="206">
        <f t="shared" si="15"/>
        <v>0</v>
      </c>
      <c r="BG131" s="206">
        <f t="shared" si="16"/>
        <v>0</v>
      </c>
      <c r="BH131" s="206">
        <f t="shared" si="17"/>
        <v>0</v>
      </c>
      <c r="BI131" s="206">
        <f t="shared" si="18"/>
        <v>0</v>
      </c>
      <c r="BJ131" s="19" t="s">
        <v>79</v>
      </c>
      <c r="BK131" s="206">
        <f t="shared" si="19"/>
        <v>0</v>
      </c>
      <c r="BL131" s="19" t="s">
        <v>302</v>
      </c>
      <c r="BM131" s="205" t="s">
        <v>4486</v>
      </c>
    </row>
    <row r="132" spans="1:65" s="2" customFormat="1" ht="16.5" customHeight="1">
      <c r="A132" s="36"/>
      <c r="B132" s="37"/>
      <c r="C132" s="194" t="s">
        <v>432</v>
      </c>
      <c r="D132" s="194" t="s">
        <v>195</v>
      </c>
      <c r="E132" s="195" t="s">
        <v>4487</v>
      </c>
      <c r="F132" s="196" t="s">
        <v>4488</v>
      </c>
      <c r="G132" s="197" t="s">
        <v>494</v>
      </c>
      <c r="H132" s="198">
        <v>1</v>
      </c>
      <c r="I132" s="199"/>
      <c r="J132" s="200">
        <f t="shared" si="10"/>
        <v>0</v>
      </c>
      <c r="K132" s="196" t="s">
        <v>19</v>
      </c>
      <c r="L132" s="41"/>
      <c r="M132" s="201" t="s">
        <v>19</v>
      </c>
      <c r="N132" s="202" t="s">
        <v>43</v>
      </c>
      <c r="O132" s="66"/>
      <c r="P132" s="203">
        <f t="shared" si="11"/>
        <v>0</v>
      </c>
      <c r="Q132" s="203">
        <v>2E-3</v>
      </c>
      <c r="R132" s="203">
        <f t="shared" si="12"/>
        <v>2E-3</v>
      </c>
      <c r="S132" s="203">
        <v>0</v>
      </c>
      <c r="T132" s="204">
        <f t="shared" si="13"/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205" t="s">
        <v>302</v>
      </c>
      <c r="AT132" s="205" t="s">
        <v>195</v>
      </c>
      <c r="AU132" s="205" t="s">
        <v>81</v>
      </c>
      <c r="AY132" s="19" t="s">
        <v>193</v>
      </c>
      <c r="BE132" s="206">
        <f t="shared" si="14"/>
        <v>0</v>
      </c>
      <c r="BF132" s="206">
        <f t="shared" si="15"/>
        <v>0</v>
      </c>
      <c r="BG132" s="206">
        <f t="shared" si="16"/>
        <v>0</v>
      </c>
      <c r="BH132" s="206">
        <f t="shared" si="17"/>
        <v>0</v>
      </c>
      <c r="BI132" s="206">
        <f t="shared" si="18"/>
        <v>0</v>
      </c>
      <c r="BJ132" s="19" t="s">
        <v>79</v>
      </c>
      <c r="BK132" s="206">
        <f t="shared" si="19"/>
        <v>0</v>
      </c>
      <c r="BL132" s="19" t="s">
        <v>302</v>
      </c>
      <c r="BM132" s="205" t="s">
        <v>4489</v>
      </c>
    </row>
    <row r="133" spans="1:65" s="2" customFormat="1" ht="16.5" customHeight="1">
      <c r="A133" s="36"/>
      <c r="B133" s="37"/>
      <c r="C133" s="194" t="s">
        <v>437</v>
      </c>
      <c r="D133" s="194" t="s">
        <v>195</v>
      </c>
      <c r="E133" s="195" t="s">
        <v>2571</v>
      </c>
      <c r="F133" s="196" t="s">
        <v>2572</v>
      </c>
      <c r="G133" s="197" t="s">
        <v>391</v>
      </c>
      <c r="H133" s="198">
        <v>90</v>
      </c>
      <c r="I133" s="199"/>
      <c r="J133" s="200">
        <f t="shared" si="10"/>
        <v>0</v>
      </c>
      <c r="K133" s="196" t="s">
        <v>199</v>
      </c>
      <c r="L133" s="41"/>
      <c r="M133" s="201" t="s">
        <v>19</v>
      </c>
      <c r="N133" s="202" t="s">
        <v>43</v>
      </c>
      <c r="O133" s="66"/>
      <c r="P133" s="203">
        <f t="shared" si="11"/>
        <v>0</v>
      </c>
      <c r="Q133" s="203">
        <v>1.0000000000000001E-5</v>
      </c>
      <c r="R133" s="203">
        <f t="shared" si="12"/>
        <v>9.0000000000000008E-4</v>
      </c>
      <c r="S133" s="203">
        <v>0</v>
      </c>
      <c r="T133" s="204">
        <f t="shared" si="13"/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205" t="s">
        <v>302</v>
      </c>
      <c r="AT133" s="205" t="s">
        <v>195</v>
      </c>
      <c r="AU133" s="205" t="s">
        <v>81</v>
      </c>
      <c r="AY133" s="19" t="s">
        <v>193</v>
      </c>
      <c r="BE133" s="206">
        <f t="shared" si="14"/>
        <v>0</v>
      </c>
      <c r="BF133" s="206">
        <f t="shared" si="15"/>
        <v>0</v>
      </c>
      <c r="BG133" s="206">
        <f t="shared" si="16"/>
        <v>0</v>
      </c>
      <c r="BH133" s="206">
        <f t="shared" si="17"/>
        <v>0</v>
      </c>
      <c r="BI133" s="206">
        <f t="shared" si="18"/>
        <v>0</v>
      </c>
      <c r="BJ133" s="19" t="s">
        <v>79</v>
      </c>
      <c r="BK133" s="206">
        <f t="shared" si="19"/>
        <v>0</v>
      </c>
      <c r="BL133" s="19" t="s">
        <v>302</v>
      </c>
      <c r="BM133" s="205" t="s">
        <v>4490</v>
      </c>
    </row>
    <row r="134" spans="1:65" s="2" customFormat="1" ht="21.75" customHeight="1">
      <c r="A134" s="36"/>
      <c r="B134" s="37"/>
      <c r="C134" s="194" t="s">
        <v>442</v>
      </c>
      <c r="D134" s="194" t="s">
        <v>195</v>
      </c>
      <c r="E134" s="195" t="s">
        <v>2578</v>
      </c>
      <c r="F134" s="196" t="s">
        <v>2579</v>
      </c>
      <c r="G134" s="197" t="s">
        <v>266</v>
      </c>
      <c r="H134" s="198">
        <v>0.154</v>
      </c>
      <c r="I134" s="199"/>
      <c r="J134" s="200">
        <f t="shared" si="10"/>
        <v>0</v>
      </c>
      <c r="K134" s="196" t="s">
        <v>199</v>
      </c>
      <c r="L134" s="41"/>
      <c r="M134" s="201" t="s">
        <v>19</v>
      </c>
      <c r="N134" s="202" t="s">
        <v>43</v>
      </c>
      <c r="O134" s="66"/>
      <c r="P134" s="203">
        <f t="shared" si="11"/>
        <v>0</v>
      </c>
      <c r="Q134" s="203">
        <v>0</v>
      </c>
      <c r="R134" s="203">
        <f t="shared" si="12"/>
        <v>0</v>
      </c>
      <c r="S134" s="203">
        <v>0</v>
      </c>
      <c r="T134" s="204">
        <f t="shared" si="13"/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205" t="s">
        <v>302</v>
      </c>
      <c r="AT134" s="205" t="s">
        <v>195</v>
      </c>
      <c r="AU134" s="205" t="s">
        <v>81</v>
      </c>
      <c r="AY134" s="19" t="s">
        <v>193</v>
      </c>
      <c r="BE134" s="206">
        <f t="shared" si="14"/>
        <v>0</v>
      </c>
      <c r="BF134" s="206">
        <f t="shared" si="15"/>
        <v>0</v>
      </c>
      <c r="BG134" s="206">
        <f t="shared" si="16"/>
        <v>0</v>
      </c>
      <c r="BH134" s="206">
        <f t="shared" si="17"/>
        <v>0</v>
      </c>
      <c r="BI134" s="206">
        <f t="shared" si="18"/>
        <v>0</v>
      </c>
      <c r="BJ134" s="19" t="s">
        <v>79</v>
      </c>
      <c r="BK134" s="206">
        <f t="shared" si="19"/>
        <v>0</v>
      </c>
      <c r="BL134" s="19" t="s">
        <v>302</v>
      </c>
      <c r="BM134" s="205" t="s">
        <v>4491</v>
      </c>
    </row>
    <row r="135" spans="1:65" s="12" customFormat="1" ht="22.9" customHeight="1">
      <c r="B135" s="178"/>
      <c r="C135" s="179"/>
      <c r="D135" s="180" t="s">
        <v>71</v>
      </c>
      <c r="E135" s="192" t="s">
        <v>2581</v>
      </c>
      <c r="F135" s="192" t="s">
        <v>2582</v>
      </c>
      <c r="G135" s="179"/>
      <c r="H135" s="179"/>
      <c r="I135" s="182"/>
      <c r="J135" s="193">
        <f>BK135</f>
        <v>0</v>
      </c>
      <c r="K135" s="179"/>
      <c r="L135" s="184"/>
      <c r="M135" s="185"/>
      <c r="N135" s="186"/>
      <c r="O135" s="186"/>
      <c r="P135" s="187">
        <f>SUM(P136:P143)</f>
        <v>0</v>
      </c>
      <c r="Q135" s="186"/>
      <c r="R135" s="187">
        <f>SUM(R136:R143)</f>
        <v>0.12286000000000001</v>
      </c>
      <c r="S135" s="186"/>
      <c r="T135" s="188">
        <f>SUM(T136:T143)</f>
        <v>0</v>
      </c>
      <c r="AR135" s="189" t="s">
        <v>81</v>
      </c>
      <c r="AT135" s="190" t="s">
        <v>71</v>
      </c>
      <c r="AU135" s="190" t="s">
        <v>79</v>
      </c>
      <c r="AY135" s="189" t="s">
        <v>193</v>
      </c>
      <c r="BK135" s="191">
        <f>SUM(BK136:BK143)</f>
        <v>0</v>
      </c>
    </row>
    <row r="136" spans="1:65" s="2" customFormat="1" ht="16.5" customHeight="1">
      <c r="A136" s="36"/>
      <c r="B136" s="37"/>
      <c r="C136" s="194" t="s">
        <v>450</v>
      </c>
      <c r="D136" s="194" t="s">
        <v>195</v>
      </c>
      <c r="E136" s="195" t="s">
        <v>2583</v>
      </c>
      <c r="F136" s="196" t="s">
        <v>2584</v>
      </c>
      <c r="G136" s="197" t="s">
        <v>391</v>
      </c>
      <c r="H136" s="198">
        <v>35</v>
      </c>
      <c r="I136" s="199"/>
      <c r="J136" s="200">
        <f t="shared" ref="J136:J143" si="20">ROUND(I136*H136,2)</f>
        <v>0</v>
      </c>
      <c r="K136" s="196" t="s">
        <v>199</v>
      </c>
      <c r="L136" s="41"/>
      <c r="M136" s="201" t="s">
        <v>19</v>
      </c>
      <c r="N136" s="202" t="s">
        <v>43</v>
      </c>
      <c r="O136" s="66"/>
      <c r="P136" s="203">
        <f t="shared" ref="P136:P143" si="21">O136*H136</f>
        <v>0</v>
      </c>
      <c r="Q136" s="203">
        <v>2.7000000000000001E-3</v>
      </c>
      <c r="R136" s="203">
        <f t="shared" ref="R136:R143" si="22">Q136*H136</f>
        <v>9.4500000000000001E-2</v>
      </c>
      <c r="S136" s="203">
        <v>0</v>
      </c>
      <c r="T136" s="204">
        <f t="shared" ref="T136:T143" si="23"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205" t="s">
        <v>302</v>
      </c>
      <c r="AT136" s="205" t="s">
        <v>195</v>
      </c>
      <c r="AU136" s="205" t="s">
        <v>81</v>
      </c>
      <c r="AY136" s="19" t="s">
        <v>193</v>
      </c>
      <c r="BE136" s="206">
        <f t="shared" ref="BE136:BE143" si="24">IF(N136="základní",J136,0)</f>
        <v>0</v>
      </c>
      <c r="BF136" s="206">
        <f t="shared" ref="BF136:BF143" si="25">IF(N136="snížená",J136,0)</f>
        <v>0</v>
      </c>
      <c r="BG136" s="206">
        <f t="shared" ref="BG136:BG143" si="26">IF(N136="zákl. přenesená",J136,0)</f>
        <v>0</v>
      </c>
      <c r="BH136" s="206">
        <f t="shared" ref="BH136:BH143" si="27">IF(N136="sníž. přenesená",J136,0)</f>
        <v>0</v>
      </c>
      <c r="BI136" s="206">
        <f t="shared" ref="BI136:BI143" si="28">IF(N136="nulová",J136,0)</f>
        <v>0</v>
      </c>
      <c r="BJ136" s="19" t="s">
        <v>79</v>
      </c>
      <c r="BK136" s="206">
        <f t="shared" ref="BK136:BK143" si="29">ROUND(I136*H136,2)</f>
        <v>0</v>
      </c>
      <c r="BL136" s="19" t="s">
        <v>302</v>
      </c>
      <c r="BM136" s="205" t="s">
        <v>4492</v>
      </c>
    </row>
    <row r="137" spans="1:65" s="2" customFormat="1" ht="16.5" customHeight="1">
      <c r="A137" s="36"/>
      <c r="B137" s="37"/>
      <c r="C137" s="194" t="s">
        <v>456</v>
      </c>
      <c r="D137" s="194" t="s">
        <v>195</v>
      </c>
      <c r="E137" s="195" t="s">
        <v>2586</v>
      </c>
      <c r="F137" s="196" t="s">
        <v>2587</v>
      </c>
      <c r="G137" s="197" t="s">
        <v>391</v>
      </c>
      <c r="H137" s="198">
        <v>4</v>
      </c>
      <c r="I137" s="199"/>
      <c r="J137" s="200">
        <f t="shared" si="20"/>
        <v>0</v>
      </c>
      <c r="K137" s="196" t="s">
        <v>199</v>
      </c>
      <c r="L137" s="41"/>
      <c r="M137" s="201" t="s">
        <v>19</v>
      </c>
      <c r="N137" s="202" t="s">
        <v>43</v>
      </c>
      <c r="O137" s="66"/>
      <c r="P137" s="203">
        <f t="shared" si="21"/>
        <v>0</v>
      </c>
      <c r="Q137" s="203">
        <v>6.5300000000000002E-3</v>
      </c>
      <c r="R137" s="203">
        <f t="shared" si="22"/>
        <v>2.6120000000000001E-2</v>
      </c>
      <c r="S137" s="203">
        <v>0</v>
      </c>
      <c r="T137" s="204">
        <f t="shared" si="23"/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302</v>
      </c>
      <c r="AT137" s="205" t="s">
        <v>195</v>
      </c>
      <c r="AU137" s="205" t="s">
        <v>81</v>
      </c>
      <c r="AY137" s="19" t="s">
        <v>193</v>
      </c>
      <c r="BE137" s="206">
        <f t="shared" si="24"/>
        <v>0</v>
      </c>
      <c r="BF137" s="206">
        <f t="shared" si="25"/>
        <v>0</v>
      </c>
      <c r="BG137" s="206">
        <f t="shared" si="26"/>
        <v>0</v>
      </c>
      <c r="BH137" s="206">
        <f t="shared" si="27"/>
        <v>0</v>
      </c>
      <c r="BI137" s="206">
        <f t="shared" si="28"/>
        <v>0</v>
      </c>
      <c r="BJ137" s="19" t="s">
        <v>79</v>
      </c>
      <c r="BK137" s="206">
        <f t="shared" si="29"/>
        <v>0</v>
      </c>
      <c r="BL137" s="19" t="s">
        <v>302</v>
      </c>
      <c r="BM137" s="205" t="s">
        <v>4493</v>
      </c>
    </row>
    <row r="138" spans="1:65" s="2" customFormat="1" ht="16.5" customHeight="1">
      <c r="A138" s="36"/>
      <c r="B138" s="37"/>
      <c r="C138" s="194" t="s">
        <v>461</v>
      </c>
      <c r="D138" s="194" t="s">
        <v>195</v>
      </c>
      <c r="E138" s="195" t="s">
        <v>2593</v>
      </c>
      <c r="F138" s="196" t="s">
        <v>2594</v>
      </c>
      <c r="G138" s="197" t="s">
        <v>494</v>
      </c>
      <c r="H138" s="198">
        <v>2</v>
      </c>
      <c r="I138" s="199"/>
      <c r="J138" s="200">
        <f t="shared" si="20"/>
        <v>0</v>
      </c>
      <c r="K138" s="196" t="s">
        <v>199</v>
      </c>
      <c r="L138" s="41"/>
      <c r="M138" s="201" t="s">
        <v>19</v>
      </c>
      <c r="N138" s="202" t="s">
        <v>43</v>
      </c>
      <c r="O138" s="66"/>
      <c r="P138" s="203">
        <f t="shared" si="21"/>
        <v>0</v>
      </c>
      <c r="Q138" s="203">
        <v>2.5999999999999998E-4</v>
      </c>
      <c r="R138" s="203">
        <f t="shared" si="22"/>
        <v>5.1999999999999995E-4</v>
      </c>
      <c r="S138" s="203">
        <v>0</v>
      </c>
      <c r="T138" s="204">
        <f t="shared" si="23"/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205" t="s">
        <v>302</v>
      </c>
      <c r="AT138" s="205" t="s">
        <v>195</v>
      </c>
      <c r="AU138" s="205" t="s">
        <v>81</v>
      </c>
      <c r="AY138" s="19" t="s">
        <v>193</v>
      </c>
      <c r="BE138" s="206">
        <f t="shared" si="24"/>
        <v>0</v>
      </c>
      <c r="BF138" s="206">
        <f t="shared" si="25"/>
        <v>0</v>
      </c>
      <c r="BG138" s="206">
        <f t="shared" si="26"/>
        <v>0</v>
      </c>
      <c r="BH138" s="206">
        <f t="shared" si="27"/>
        <v>0</v>
      </c>
      <c r="BI138" s="206">
        <f t="shared" si="28"/>
        <v>0</v>
      </c>
      <c r="BJ138" s="19" t="s">
        <v>79</v>
      </c>
      <c r="BK138" s="206">
        <f t="shared" si="29"/>
        <v>0</v>
      </c>
      <c r="BL138" s="19" t="s">
        <v>302</v>
      </c>
      <c r="BM138" s="205" t="s">
        <v>4494</v>
      </c>
    </row>
    <row r="139" spans="1:65" s="2" customFormat="1" ht="16.5" customHeight="1">
      <c r="A139" s="36"/>
      <c r="B139" s="37"/>
      <c r="C139" s="194" t="s">
        <v>466</v>
      </c>
      <c r="D139" s="194" t="s">
        <v>195</v>
      </c>
      <c r="E139" s="195" t="s">
        <v>2596</v>
      </c>
      <c r="F139" s="196" t="s">
        <v>2597</v>
      </c>
      <c r="G139" s="197" t="s">
        <v>494</v>
      </c>
      <c r="H139" s="198">
        <v>1</v>
      </c>
      <c r="I139" s="199"/>
      <c r="J139" s="200">
        <f t="shared" si="20"/>
        <v>0</v>
      </c>
      <c r="K139" s="196" t="s">
        <v>19</v>
      </c>
      <c r="L139" s="41"/>
      <c r="M139" s="201" t="s">
        <v>19</v>
      </c>
      <c r="N139" s="202" t="s">
        <v>43</v>
      </c>
      <c r="O139" s="66"/>
      <c r="P139" s="203">
        <f t="shared" si="21"/>
        <v>0</v>
      </c>
      <c r="Q139" s="203">
        <v>3.5E-4</v>
      </c>
      <c r="R139" s="203">
        <f t="shared" si="22"/>
        <v>3.5E-4</v>
      </c>
      <c r="S139" s="203">
        <v>0</v>
      </c>
      <c r="T139" s="204">
        <f t="shared" si="2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302</v>
      </c>
      <c r="AT139" s="205" t="s">
        <v>195</v>
      </c>
      <c r="AU139" s="205" t="s">
        <v>81</v>
      </c>
      <c r="AY139" s="19" t="s">
        <v>193</v>
      </c>
      <c r="BE139" s="206">
        <f t="shared" si="24"/>
        <v>0</v>
      </c>
      <c r="BF139" s="206">
        <f t="shared" si="25"/>
        <v>0</v>
      </c>
      <c r="BG139" s="206">
        <f t="shared" si="26"/>
        <v>0</v>
      </c>
      <c r="BH139" s="206">
        <f t="shared" si="27"/>
        <v>0</v>
      </c>
      <c r="BI139" s="206">
        <f t="shared" si="28"/>
        <v>0</v>
      </c>
      <c r="BJ139" s="19" t="s">
        <v>79</v>
      </c>
      <c r="BK139" s="206">
        <f t="shared" si="29"/>
        <v>0</v>
      </c>
      <c r="BL139" s="19" t="s">
        <v>302</v>
      </c>
      <c r="BM139" s="205" t="s">
        <v>4495</v>
      </c>
    </row>
    <row r="140" spans="1:65" s="2" customFormat="1" ht="21.75" customHeight="1">
      <c r="A140" s="36"/>
      <c r="B140" s="37"/>
      <c r="C140" s="194" t="s">
        <v>471</v>
      </c>
      <c r="D140" s="194" t="s">
        <v>195</v>
      </c>
      <c r="E140" s="195" t="s">
        <v>2599</v>
      </c>
      <c r="F140" s="196" t="s">
        <v>2600</v>
      </c>
      <c r="G140" s="197" t="s">
        <v>402</v>
      </c>
      <c r="H140" s="198">
        <v>2</v>
      </c>
      <c r="I140" s="199"/>
      <c r="J140" s="200">
        <f t="shared" si="20"/>
        <v>0</v>
      </c>
      <c r="K140" s="196" t="s">
        <v>199</v>
      </c>
      <c r="L140" s="41"/>
      <c r="M140" s="201" t="s">
        <v>19</v>
      </c>
      <c r="N140" s="202" t="s">
        <v>43</v>
      </c>
      <c r="O140" s="66"/>
      <c r="P140" s="203">
        <f t="shared" si="21"/>
        <v>0</v>
      </c>
      <c r="Q140" s="203">
        <v>0</v>
      </c>
      <c r="R140" s="203">
        <f t="shared" si="22"/>
        <v>0</v>
      </c>
      <c r="S140" s="203">
        <v>0</v>
      </c>
      <c r="T140" s="204">
        <f t="shared" si="23"/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205" t="s">
        <v>302</v>
      </c>
      <c r="AT140" s="205" t="s">
        <v>195</v>
      </c>
      <c r="AU140" s="205" t="s">
        <v>81</v>
      </c>
      <c r="AY140" s="19" t="s">
        <v>193</v>
      </c>
      <c r="BE140" s="206">
        <f t="shared" si="24"/>
        <v>0</v>
      </c>
      <c r="BF140" s="206">
        <f t="shared" si="25"/>
        <v>0</v>
      </c>
      <c r="BG140" s="206">
        <f t="shared" si="26"/>
        <v>0</v>
      </c>
      <c r="BH140" s="206">
        <f t="shared" si="27"/>
        <v>0</v>
      </c>
      <c r="BI140" s="206">
        <f t="shared" si="28"/>
        <v>0</v>
      </c>
      <c r="BJ140" s="19" t="s">
        <v>79</v>
      </c>
      <c r="BK140" s="206">
        <f t="shared" si="29"/>
        <v>0</v>
      </c>
      <c r="BL140" s="19" t="s">
        <v>302</v>
      </c>
      <c r="BM140" s="205" t="s">
        <v>4496</v>
      </c>
    </row>
    <row r="141" spans="1:65" s="2" customFormat="1" ht="16.5" customHeight="1">
      <c r="A141" s="36"/>
      <c r="B141" s="37"/>
      <c r="C141" s="194" t="s">
        <v>476</v>
      </c>
      <c r="D141" s="194" t="s">
        <v>195</v>
      </c>
      <c r="E141" s="195" t="s">
        <v>2602</v>
      </c>
      <c r="F141" s="196" t="s">
        <v>2603</v>
      </c>
      <c r="G141" s="197" t="s">
        <v>402</v>
      </c>
      <c r="H141" s="198">
        <v>2</v>
      </c>
      <c r="I141" s="199"/>
      <c r="J141" s="200">
        <f t="shared" si="20"/>
        <v>0</v>
      </c>
      <c r="K141" s="196" t="s">
        <v>19</v>
      </c>
      <c r="L141" s="41"/>
      <c r="M141" s="201" t="s">
        <v>19</v>
      </c>
      <c r="N141" s="202" t="s">
        <v>43</v>
      </c>
      <c r="O141" s="66"/>
      <c r="P141" s="203">
        <f t="shared" si="21"/>
        <v>0</v>
      </c>
      <c r="Q141" s="203">
        <v>3.8000000000000002E-4</v>
      </c>
      <c r="R141" s="203">
        <f t="shared" si="22"/>
        <v>7.6000000000000004E-4</v>
      </c>
      <c r="S141" s="203">
        <v>0</v>
      </c>
      <c r="T141" s="204">
        <f t="shared" si="2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205" t="s">
        <v>302</v>
      </c>
      <c r="AT141" s="205" t="s">
        <v>195</v>
      </c>
      <c r="AU141" s="205" t="s">
        <v>81</v>
      </c>
      <c r="AY141" s="19" t="s">
        <v>193</v>
      </c>
      <c r="BE141" s="206">
        <f t="shared" si="24"/>
        <v>0</v>
      </c>
      <c r="BF141" s="206">
        <f t="shared" si="25"/>
        <v>0</v>
      </c>
      <c r="BG141" s="206">
        <f t="shared" si="26"/>
        <v>0</v>
      </c>
      <c r="BH141" s="206">
        <f t="shared" si="27"/>
        <v>0</v>
      </c>
      <c r="BI141" s="206">
        <f t="shared" si="28"/>
        <v>0</v>
      </c>
      <c r="BJ141" s="19" t="s">
        <v>79</v>
      </c>
      <c r="BK141" s="206">
        <f t="shared" si="29"/>
        <v>0</v>
      </c>
      <c r="BL141" s="19" t="s">
        <v>302</v>
      </c>
      <c r="BM141" s="205" t="s">
        <v>4497</v>
      </c>
    </row>
    <row r="142" spans="1:65" s="2" customFormat="1" ht="16.5" customHeight="1">
      <c r="A142" s="36"/>
      <c r="B142" s="37"/>
      <c r="C142" s="194" t="s">
        <v>481</v>
      </c>
      <c r="D142" s="194" t="s">
        <v>195</v>
      </c>
      <c r="E142" s="195" t="s">
        <v>2605</v>
      </c>
      <c r="F142" s="196" t="s">
        <v>2606</v>
      </c>
      <c r="G142" s="197" t="s">
        <v>402</v>
      </c>
      <c r="H142" s="198">
        <v>1</v>
      </c>
      <c r="I142" s="199"/>
      <c r="J142" s="200">
        <f t="shared" si="20"/>
        <v>0</v>
      </c>
      <c r="K142" s="196" t="s">
        <v>19</v>
      </c>
      <c r="L142" s="41"/>
      <c r="M142" s="201" t="s">
        <v>19</v>
      </c>
      <c r="N142" s="202" t="s">
        <v>43</v>
      </c>
      <c r="O142" s="66"/>
      <c r="P142" s="203">
        <f t="shared" si="21"/>
        <v>0</v>
      </c>
      <c r="Q142" s="203">
        <v>6.0999999999999997E-4</v>
      </c>
      <c r="R142" s="203">
        <f t="shared" si="22"/>
        <v>6.0999999999999997E-4</v>
      </c>
      <c r="S142" s="203">
        <v>0</v>
      </c>
      <c r="T142" s="204">
        <f t="shared" si="2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205" t="s">
        <v>302</v>
      </c>
      <c r="AT142" s="205" t="s">
        <v>195</v>
      </c>
      <c r="AU142" s="205" t="s">
        <v>81</v>
      </c>
      <c r="AY142" s="19" t="s">
        <v>193</v>
      </c>
      <c r="BE142" s="206">
        <f t="shared" si="24"/>
        <v>0</v>
      </c>
      <c r="BF142" s="206">
        <f t="shared" si="25"/>
        <v>0</v>
      </c>
      <c r="BG142" s="206">
        <f t="shared" si="26"/>
        <v>0</v>
      </c>
      <c r="BH142" s="206">
        <f t="shared" si="27"/>
        <v>0</v>
      </c>
      <c r="BI142" s="206">
        <f t="shared" si="28"/>
        <v>0</v>
      </c>
      <c r="BJ142" s="19" t="s">
        <v>79</v>
      </c>
      <c r="BK142" s="206">
        <f t="shared" si="29"/>
        <v>0</v>
      </c>
      <c r="BL142" s="19" t="s">
        <v>302</v>
      </c>
      <c r="BM142" s="205" t="s">
        <v>4498</v>
      </c>
    </row>
    <row r="143" spans="1:65" s="2" customFormat="1" ht="21.75" customHeight="1">
      <c r="A143" s="36"/>
      <c r="B143" s="37"/>
      <c r="C143" s="194" t="s">
        <v>486</v>
      </c>
      <c r="D143" s="194" t="s">
        <v>195</v>
      </c>
      <c r="E143" s="195" t="s">
        <v>4499</v>
      </c>
      <c r="F143" s="196" t="s">
        <v>4500</v>
      </c>
      <c r="G143" s="197" t="s">
        <v>266</v>
      </c>
      <c r="H143" s="198">
        <v>0.123</v>
      </c>
      <c r="I143" s="199"/>
      <c r="J143" s="200">
        <f t="shared" si="20"/>
        <v>0</v>
      </c>
      <c r="K143" s="196" t="s">
        <v>199</v>
      </c>
      <c r="L143" s="41"/>
      <c r="M143" s="201" t="s">
        <v>19</v>
      </c>
      <c r="N143" s="202" t="s">
        <v>43</v>
      </c>
      <c r="O143" s="66"/>
      <c r="P143" s="203">
        <f t="shared" si="21"/>
        <v>0</v>
      </c>
      <c r="Q143" s="203">
        <v>0</v>
      </c>
      <c r="R143" s="203">
        <f t="shared" si="22"/>
        <v>0</v>
      </c>
      <c r="S143" s="203">
        <v>0</v>
      </c>
      <c r="T143" s="204">
        <f t="shared" si="23"/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205" t="s">
        <v>302</v>
      </c>
      <c r="AT143" s="205" t="s">
        <v>195</v>
      </c>
      <c r="AU143" s="205" t="s">
        <v>81</v>
      </c>
      <c r="AY143" s="19" t="s">
        <v>193</v>
      </c>
      <c r="BE143" s="206">
        <f t="shared" si="24"/>
        <v>0</v>
      </c>
      <c r="BF143" s="206">
        <f t="shared" si="25"/>
        <v>0</v>
      </c>
      <c r="BG143" s="206">
        <f t="shared" si="26"/>
        <v>0</v>
      </c>
      <c r="BH143" s="206">
        <f t="shared" si="27"/>
        <v>0</v>
      </c>
      <c r="BI143" s="206">
        <f t="shared" si="28"/>
        <v>0</v>
      </c>
      <c r="BJ143" s="19" t="s">
        <v>79</v>
      </c>
      <c r="BK143" s="206">
        <f t="shared" si="29"/>
        <v>0</v>
      </c>
      <c r="BL143" s="19" t="s">
        <v>302</v>
      </c>
      <c r="BM143" s="205" t="s">
        <v>4501</v>
      </c>
    </row>
    <row r="144" spans="1:65" s="12" customFormat="1" ht="22.9" customHeight="1">
      <c r="B144" s="178"/>
      <c r="C144" s="179"/>
      <c r="D144" s="180" t="s">
        <v>71</v>
      </c>
      <c r="E144" s="192" t="s">
        <v>1240</v>
      </c>
      <c r="F144" s="192" t="s">
        <v>1241</v>
      </c>
      <c r="G144" s="179"/>
      <c r="H144" s="179"/>
      <c r="I144" s="182"/>
      <c r="J144" s="193">
        <f>BK144</f>
        <v>0</v>
      </c>
      <c r="K144" s="179"/>
      <c r="L144" s="184"/>
      <c r="M144" s="185"/>
      <c r="N144" s="186"/>
      <c r="O144" s="186"/>
      <c r="P144" s="187">
        <f>SUM(P145:P168)</f>
        <v>0</v>
      </c>
      <c r="Q144" s="186"/>
      <c r="R144" s="187">
        <f>SUM(R145:R168)</f>
        <v>0.29513</v>
      </c>
      <c r="S144" s="186"/>
      <c r="T144" s="188">
        <f>SUM(T145:T168)</f>
        <v>0</v>
      </c>
      <c r="AR144" s="189" t="s">
        <v>81</v>
      </c>
      <c r="AT144" s="190" t="s">
        <v>71</v>
      </c>
      <c r="AU144" s="190" t="s">
        <v>79</v>
      </c>
      <c r="AY144" s="189" t="s">
        <v>193</v>
      </c>
      <c r="BK144" s="191">
        <f>SUM(BK145:BK168)</f>
        <v>0</v>
      </c>
    </row>
    <row r="145" spans="1:65" s="2" customFormat="1" ht="16.5" customHeight="1">
      <c r="A145" s="36"/>
      <c r="B145" s="37"/>
      <c r="C145" s="194" t="s">
        <v>491</v>
      </c>
      <c r="D145" s="194" t="s">
        <v>195</v>
      </c>
      <c r="E145" s="195" t="s">
        <v>2616</v>
      </c>
      <c r="F145" s="196" t="s">
        <v>2617</v>
      </c>
      <c r="G145" s="197" t="s">
        <v>494</v>
      </c>
      <c r="H145" s="198">
        <v>4</v>
      </c>
      <c r="I145" s="199"/>
      <c r="J145" s="200">
        <f t="shared" ref="J145:J157" si="30">ROUND(I145*H145,2)</f>
        <v>0</v>
      </c>
      <c r="K145" s="196" t="s">
        <v>199</v>
      </c>
      <c r="L145" s="41"/>
      <c r="M145" s="201" t="s">
        <v>19</v>
      </c>
      <c r="N145" s="202" t="s">
        <v>43</v>
      </c>
      <c r="O145" s="66"/>
      <c r="P145" s="203">
        <f t="shared" ref="P145:P157" si="31">O145*H145</f>
        <v>0</v>
      </c>
      <c r="Q145" s="203">
        <v>1.6969999999999999E-2</v>
      </c>
      <c r="R145" s="203">
        <f t="shared" ref="R145:R157" si="32">Q145*H145</f>
        <v>6.7879999999999996E-2</v>
      </c>
      <c r="S145" s="203">
        <v>0</v>
      </c>
      <c r="T145" s="204">
        <f t="shared" ref="T145:T157" si="33"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205" t="s">
        <v>302</v>
      </c>
      <c r="AT145" s="205" t="s">
        <v>195</v>
      </c>
      <c r="AU145" s="205" t="s">
        <v>81</v>
      </c>
      <c r="AY145" s="19" t="s">
        <v>193</v>
      </c>
      <c r="BE145" s="206">
        <f t="shared" ref="BE145:BE157" si="34">IF(N145="základní",J145,0)</f>
        <v>0</v>
      </c>
      <c r="BF145" s="206">
        <f t="shared" ref="BF145:BF157" si="35">IF(N145="snížená",J145,0)</f>
        <v>0</v>
      </c>
      <c r="BG145" s="206">
        <f t="shared" ref="BG145:BG157" si="36">IF(N145="zákl. přenesená",J145,0)</f>
        <v>0</v>
      </c>
      <c r="BH145" s="206">
        <f t="shared" ref="BH145:BH157" si="37">IF(N145="sníž. přenesená",J145,0)</f>
        <v>0</v>
      </c>
      <c r="BI145" s="206">
        <f t="shared" ref="BI145:BI157" si="38">IF(N145="nulová",J145,0)</f>
        <v>0</v>
      </c>
      <c r="BJ145" s="19" t="s">
        <v>79</v>
      </c>
      <c r="BK145" s="206">
        <f t="shared" ref="BK145:BK157" si="39">ROUND(I145*H145,2)</f>
        <v>0</v>
      </c>
      <c r="BL145" s="19" t="s">
        <v>302</v>
      </c>
      <c r="BM145" s="205" t="s">
        <v>4502</v>
      </c>
    </row>
    <row r="146" spans="1:65" s="2" customFormat="1" ht="16.5" customHeight="1">
      <c r="A146" s="36"/>
      <c r="B146" s="37"/>
      <c r="C146" s="194" t="s">
        <v>496</v>
      </c>
      <c r="D146" s="194" t="s">
        <v>195</v>
      </c>
      <c r="E146" s="195" t="s">
        <v>2621</v>
      </c>
      <c r="F146" s="196" t="s">
        <v>2622</v>
      </c>
      <c r="G146" s="197" t="s">
        <v>494</v>
      </c>
      <c r="H146" s="198">
        <v>2</v>
      </c>
      <c r="I146" s="199"/>
      <c r="J146" s="200">
        <f t="shared" si="30"/>
        <v>0</v>
      </c>
      <c r="K146" s="196" t="s">
        <v>199</v>
      </c>
      <c r="L146" s="41"/>
      <c r="M146" s="201" t="s">
        <v>19</v>
      </c>
      <c r="N146" s="202" t="s">
        <v>43</v>
      </c>
      <c r="O146" s="66"/>
      <c r="P146" s="203">
        <f t="shared" si="31"/>
        <v>0</v>
      </c>
      <c r="Q146" s="203">
        <v>2.1099999999999999E-3</v>
      </c>
      <c r="R146" s="203">
        <f t="shared" si="32"/>
        <v>4.2199999999999998E-3</v>
      </c>
      <c r="S146" s="203">
        <v>0</v>
      </c>
      <c r="T146" s="204">
        <f t="shared" si="33"/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205" t="s">
        <v>302</v>
      </c>
      <c r="AT146" s="205" t="s">
        <v>195</v>
      </c>
      <c r="AU146" s="205" t="s">
        <v>81</v>
      </c>
      <c r="AY146" s="19" t="s">
        <v>193</v>
      </c>
      <c r="BE146" s="206">
        <f t="shared" si="34"/>
        <v>0</v>
      </c>
      <c r="BF146" s="206">
        <f t="shared" si="35"/>
        <v>0</v>
      </c>
      <c r="BG146" s="206">
        <f t="shared" si="36"/>
        <v>0</v>
      </c>
      <c r="BH146" s="206">
        <f t="shared" si="37"/>
        <v>0</v>
      </c>
      <c r="BI146" s="206">
        <f t="shared" si="38"/>
        <v>0</v>
      </c>
      <c r="BJ146" s="19" t="s">
        <v>79</v>
      </c>
      <c r="BK146" s="206">
        <f t="shared" si="39"/>
        <v>0</v>
      </c>
      <c r="BL146" s="19" t="s">
        <v>302</v>
      </c>
      <c r="BM146" s="205" t="s">
        <v>4503</v>
      </c>
    </row>
    <row r="147" spans="1:65" s="2" customFormat="1" ht="21.75" customHeight="1">
      <c r="A147" s="36"/>
      <c r="B147" s="37"/>
      <c r="C147" s="194" t="s">
        <v>501</v>
      </c>
      <c r="D147" s="194" t="s">
        <v>195</v>
      </c>
      <c r="E147" s="195" t="s">
        <v>2624</v>
      </c>
      <c r="F147" s="196" t="s">
        <v>2625</v>
      </c>
      <c r="G147" s="197" t="s">
        <v>494</v>
      </c>
      <c r="H147" s="198">
        <v>5</v>
      </c>
      <c r="I147" s="199"/>
      <c r="J147" s="200">
        <f t="shared" si="30"/>
        <v>0</v>
      </c>
      <c r="K147" s="196" t="s">
        <v>199</v>
      </c>
      <c r="L147" s="41"/>
      <c r="M147" s="201" t="s">
        <v>19</v>
      </c>
      <c r="N147" s="202" t="s">
        <v>43</v>
      </c>
      <c r="O147" s="66"/>
      <c r="P147" s="203">
        <f t="shared" si="31"/>
        <v>0</v>
      </c>
      <c r="Q147" s="203">
        <v>1.7729999999999999E-2</v>
      </c>
      <c r="R147" s="203">
        <f t="shared" si="32"/>
        <v>8.8649999999999993E-2</v>
      </c>
      <c r="S147" s="203">
        <v>0</v>
      </c>
      <c r="T147" s="204">
        <f t="shared" si="33"/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302</v>
      </c>
      <c r="AT147" s="205" t="s">
        <v>195</v>
      </c>
      <c r="AU147" s="205" t="s">
        <v>81</v>
      </c>
      <c r="AY147" s="19" t="s">
        <v>193</v>
      </c>
      <c r="BE147" s="206">
        <f t="shared" si="34"/>
        <v>0</v>
      </c>
      <c r="BF147" s="206">
        <f t="shared" si="35"/>
        <v>0</v>
      </c>
      <c r="BG147" s="206">
        <f t="shared" si="36"/>
        <v>0</v>
      </c>
      <c r="BH147" s="206">
        <f t="shared" si="37"/>
        <v>0</v>
      </c>
      <c r="BI147" s="206">
        <f t="shared" si="38"/>
        <v>0</v>
      </c>
      <c r="BJ147" s="19" t="s">
        <v>79</v>
      </c>
      <c r="BK147" s="206">
        <f t="shared" si="39"/>
        <v>0</v>
      </c>
      <c r="BL147" s="19" t="s">
        <v>302</v>
      </c>
      <c r="BM147" s="205" t="s">
        <v>4504</v>
      </c>
    </row>
    <row r="148" spans="1:65" s="2" customFormat="1" ht="16.5" customHeight="1">
      <c r="A148" s="36"/>
      <c r="B148" s="37"/>
      <c r="C148" s="194" t="s">
        <v>505</v>
      </c>
      <c r="D148" s="194" t="s">
        <v>195</v>
      </c>
      <c r="E148" s="195" t="s">
        <v>2627</v>
      </c>
      <c r="F148" s="196" t="s">
        <v>2628</v>
      </c>
      <c r="G148" s="197" t="s">
        <v>494</v>
      </c>
      <c r="H148" s="198">
        <v>2</v>
      </c>
      <c r="I148" s="199"/>
      <c r="J148" s="200">
        <f t="shared" si="30"/>
        <v>0</v>
      </c>
      <c r="K148" s="196" t="s">
        <v>199</v>
      </c>
      <c r="L148" s="41"/>
      <c r="M148" s="201" t="s">
        <v>19</v>
      </c>
      <c r="N148" s="202" t="s">
        <v>43</v>
      </c>
      <c r="O148" s="66"/>
      <c r="P148" s="203">
        <f t="shared" si="31"/>
        <v>0</v>
      </c>
      <c r="Q148" s="203">
        <v>1.9210000000000001E-2</v>
      </c>
      <c r="R148" s="203">
        <f t="shared" si="32"/>
        <v>3.8420000000000003E-2</v>
      </c>
      <c r="S148" s="203">
        <v>0</v>
      </c>
      <c r="T148" s="204">
        <f t="shared" si="33"/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205" t="s">
        <v>302</v>
      </c>
      <c r="AT148" s="205" t="s">
        <v>195</v>
      </c>
      <c r="AU148" s="205" t="s">
        <v>81</v>
      </c>
      <c r="AY148" s="19" t="s">
        <v>193</v>
      </c>
      <c r="BE148" s="206">
        <f t="shared" si="34"/>
        <v>0</v>
      </c>
      <c r="BF148" s="206">
        <f t="shared" si="35"/>
        <v>0</v>
      </c>
      <c r="BG148" s="206">
        <f t="shared" si="36"/>
        <v>0</v>
      </c>
      <c r="BH148" s="206">
        <f t="shared" si="37"/>
        <v>0</v>
      </c>
      <c r="BI148" s="206">
        <f t="shared" si="38"/>
        <v>0</v>
      </c>
      <c r="BJ148" s="19" t="s">
        <v>79</v>
      </c>
      <c r="BK148" s="206">
        <f t="shared" si="39"/>
        <v>0</v>
      </c>
      <c r="BL148" s="19" t="s">
        <v>302</v>
      </c>
      <c r="BM148" s="205" t="s">
        <v>4505</v>
      </c>
    </row>
    <row r="149" spans="1:65" s="2" customFormat="1" ht="21.75" customHeight="1">
      <c r="A149" s="36"/>
      <c r="B149" s="37"/>
      <c r="C149" s="194" t="s">
        <v>510</v>
      </c>
      <c r="D149" s="194" t="s">
        <v>195</v>
      </c>
      <c r="E149" s="195" t="s">
        <v>2630</v>
      </c>
      <c r="F149" s="196" t="s">
        <v>2631</v>
      </c>
      <c r="G149" s="197" t="s">
        <v>494</v>
      </c>
      <c r="H149" s="198">
        <v>1</v>
      </c>
      <c r="I149" s="199"/>
      <c r="J149" s="200">
        <f t="shared" si="30"/>
        <v>0</v>
      </c>
      <c r="K149" s="196" t="s">
        <v>199</v>
      </c>
      <c r="L149" s="41"/>
      <c r="M149" s="201" t="s">
        <v>19</v>
      </c>
      <c r="N149" s="202" t="s">
        <v>43</v>
      </c>
      <c r="O149" s="66"/>
      <c r="P149" s="203">
        <f t="shared" si="31"/>
        <v>0</v>
      </c>
      <c r="Q149" s="203">
        <v>3.6490000000000002E-2</v>
      </c>
      <c r="R149" s="203">
        <f t="shared" si="32"/>
        <v>3.6490000000000002E-2</v>
      </c>
      <c r="S149" s="203">
        <v>0</v>
      </c>
      <c r="T149" s="204">
        <f t="shared" si="33"/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205" t="s">
        <v>302</v>
      </c>
      <c r="AT149" s="205" t="s">
        <v>195</v>
      </c>
      <c r="AU149" s="205" t="s">
        <v>81</v>
      </c>
      <c r="AY149" s="19" t="s">
        <v>193</v>
      </c>
      <c r="BE149" s="206">
        <f t="shared" si="34"/>
        <v>0</v>
      </c>
      <c r="BF149" s="206">
        <f t="shared" si="35"/>
        <v>0</v>
      </c>
      <c r="BG149" s="206">
        <f t="shared" si="36"/>
        <v>0</v>
      </c>
      <c r="BH149" s="206">
        <f t="shared" si="37"/>
        <v>0</v>
      </c>
      <c r="BI149" s="206">
        <f t="shared" si="38"/>
        <v>0</v>
      </c>
      <c r="BJ149" s="19" t="s">
        <v>79</v>
      </c>
      <c r="BK149" s="206">
        <f t="shared" si="39"/>
        <v>0</v>
      </c>
      <c r="BL149" s="19" t="s">
        <v>302</v>
      </c>
      <c r="BM149" s="205" t="s">
        <v>4506</v>
      </c>
    </row>
    <row r="150" spans="1:65" s="2" customFormat="1" ht="16.5" customHeight="1">
      <c r="A150" s="36"/>
      <c r="B150" s="37"/>
      <c r="C150" s="194" t="s">
        <v>515</v>
      </c>
      <c r="D150" s="194" t="s">
        <v>195</v>
      </c>
      <c r="E150" s="195" t="s">
        <v>2633</v>
      </c>
      <c r="F150" s="196" t="s">
        <v>2634</v>
      </c>
      <c r="G150" s="197" t="s">
        <v>494</v>
      </c>
      <c r="H150" s="198">
        <v>5</v>
      </c>
      <c r="I150" s="199"/>
      <c r="J150" s="200">
        <f t="shared" si="30"/>
        <v>0</v>
      </c>
      <c r="K150" s="196" t="s">
        <v>199</v>
      </c>
      <c r="L150" s="41"/>
      <c r="M150" s="201" t="s">
        <v>19</v>
      </c>
      <c r="N150" s="202" t="s">
        <v>43</v>
      </c>
      <c r="O150" s="66"/>
      <c r="P150" s="203">
        <f t="shared" si="31"/>
        <v>0</v>
      </c>
      <c r="Q150" s="203">
        <v>5.1999999999999995E-4</v>
      </c>
      <c r="R150" s="203">
        <f t="shared" si="32"/>
        <v>2.5999999999999999E-3</v>
      </c>
      <c r="S150" s="203">
        <v>0</v>
      </c>
      <c r="T150" s="204">
        <f t="shared" si="33"/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205" t="s">
        <v>302</v>
      </c>
      <c r="AT150" s="205" t="s">
        <v>195</v>
      </c>
      <c r="AU150" s="205" t="s">
        <v>81</v>
      </c>
      <c r="AY150" s="19" t="s">
        <v>193</v>
      </c>
      <c r="BE150" s="206">
        <f t="shared" si="34"/>
        <v>0</v>
      </c>
      <c r="BF150" s="206">
        <f t="shared" si="35"/>
        <v>0</v>
      </c>
      <c r="BG150" s="206">
        <f t="shared" si="36"/>
        <v>0</v>
      </c>
      <c r="BH150" s="206">
        <f t="shared" si="37"/>
        <v>0</v>
      </c>
      <c r="BI150" s="206">
        <f t="shared" si="38"/>
        <v>0</v>
      </c>
      <c r="BJ150" s="19" t="s">
        <v>79</v>
      </c>
      <c r="BK150" s="206">
        <f t="shared" si="39"/>
        <v>0</v>
      </c>
      <c r="BL150" s="19" t="s">
        <v>302</v>
      </c>
      <c r="BM150" s="205" t="s">
        <v>4507</v>
      </c>
    </row>
    <row r="151" spans="1:65" s="2" customFormat="1" ht="16.5" customHeight="1">
      <c r="A151" s="36"/>
      <c r="B151" s="37"/>
      <c r="C151" s="194" t="s">
        <v>521</v>
      </c>
      <c r="D151" s="194" t="s">
        <v>195</v>
      </c>
      <c r="E151" s="195" t="s">
        <v>2636</v>
      </c>
      <c r="F151" s="196" t="s">
        <v>2637</v>
      </c>
      <c r="G151" s="197" t="s">
        <v>494</v>
      </c>
      <c r="H151" s="198">
        <v>6</v>
      </c>
      <c r="I151" s="199"/>
      <c r="J151" s="200">
        <f t="shared" si="30"/>
        <v>0</v>
      </c>
      <c r="K151" s="196" t="s">
        <v>199</v>
      </c>
      <c r="L151" s="41"/>
      <c r="M151" s="201" t="s">
        <v>19</v>
      </c>
      <c r="N151" s="202" t="s">
        <v>43</v>
      </c>
      <c r="O151" s="66"/>
      <c r="P151" s="203">
        <f t="shared" si="31"/>
        <v>0</v>
      </c>
      <c r="Q151" s="203">
        <v>5.1999999999999995E-4</v>
      </c>
      <c r="R151" s="203">
        <f t="shared" si="32"/>
        <v>3.1199999999999995E-3</v>
      </c>
      <c r="S151" s="203">
        <v>0</v>
      </c>
      <c r="T151" s="204">
        <f t="shared" si="33"/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302</v>
      </c>
      <c r="AT151" s="205" t="s">
        <v>195</v>
      </c>
      <c r="AU151" s="205" t="s">
        <v>81</v>
      </c>
      <c r="AY151" s="19" t="s">
        <v>193</v>
      </c>
      <c r="BE151" s="206">
        <f t="shared" si="34"/>
        <v>0</v>
      </c>
      <c r="BF151" s="206">
        <f t="shared" si="35"/>
        <v>0</v>
      </c>
      <c r="BG151" s="206">
        <f t="shared" si="36"/>
        <v>0</v>
      </c>
      <c r="BH151" s="206">
        <f t="shared" si="37"/>
        <v>0</v>
      </c>
      <c r="BI151" s="206">
        <f t="shared" si="38"/>
        <v>0</v>
      </c>
      <c r="BJ151" s="19" t="s">
        <v>79</v>
      </c>
      <c r="BK151" s="206">
        <f t="shared" si="39"/>
        <v>0</v>
      </c>
      <c r="BL151" s="19" t="s">
        <v>302</v>
      </c>
      <c r="BM151" s="205" t="s">
        <v>4508</v>
      </c>
    </row>
    <row r="152" spans="1:65" s="2" customFormat="1" ht="16.5" customHeight="1">
      <c r="A152" s="36"/>
      <c r="B152" s="37"/>
      <c r="C152" s="194" t="s">
        <v>526</v>
      </c>
      <c r="D152" s="194" t="s">
        <v>195</v>
      </c>
      <c r="E152" s="195" t="s">
        <v>2639</v>
      </c>
      <c r="F152" s="196" t="s">
        <v>2640</v>
      </c>
      <c r="G152" s="197" t="s">
        <v>494</v>
      </c>
      <c r="H152" s="198">
        <v>4</v>
      </c>
      <c r="I152" s="199"/>
      <c r="J152" s="200">
        <f t="shared" si="30"/>
        <v>0</v>
      </c>
      <c r="K152" s="196" t="s">
        <v>199</v>
      </c>
      <c r="L152" s="41"/>
      <c r="M152" s="201" t="s">
        <v>19</v>
      </c>
      <c r="N152" s="202" t="s">
        <v>43</v>
      </c>
      <c r="O152" s="66"/>
      <c r="P152" s="203">
        <f t="shared" si="31"/>
        <v>0</v>
      </c>
      <c r="Q152" s="203">
        <v>5.1999999999999995E-4</v>
      </c>
      <c r="R152" s="203">
        <f t="shared" si="32"/>
        <v>2.0799999999999998E-3</v>
      </c>
      <c r="S152" s="203">
        <v>0</v>
      </c>
      <c r="T152" s="204">
        <f t="shared" si="33"/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205" t="s">
        <v>302</v>
      </c>
      <c r="AT152" s="205" t="s">
        <v>195</v>
      </c>
      <c r="AU152" s="205" t="s">
        <v>81</v>
      </c>
      <c r="AY152" s="19" t="s">
        <v>193</v>
      </c>
      <c r="BE152" s="206">
        <f t="shared" si="34"/>
        <v>0</v>
      </c>
      <c r="BF152" s="206">
        <f t="shared" si="35"/>
        <v>0</v>
      </c>
      <c r="BG152" s="206">
        <f t="shared" si="36"/>
        <v>0</v>
      </c>
      <c r="BH152" s="206">
        <f t="shared" si="37"/>
        <v>0</v>
      </c>
      <c r="BI152" s="206">
        <f t="shared" si="38"/>
        <v>0</v>
      </c>
      <c r="BJ152" s="19" t="s">
        <v>79</v>
      </c>
      <c r="BK152" s="206">
        <f t="shared" si="39"/>
        <v>0</v>
      </c>
      <c r="BL152" s="19" t="s">
        <v>302</v>
      </c>
      <c r="BM152" s="205" t="s">
        <v>4509</v>
      </c>
    </row>
    <row r="153" spans="1:65" s="2" customFormat="1" ht="16.5" customHeight="1">
      <c r="A153" s="36"/>
      <c r="B153" s="37"/>
      <c r="C153" s="194" t="s">
        <v>535</v>
      </c>
      <c r="D153" s="194" t="s">
        <v>195</v>
      </c>
      <c r="E153" s="195" t="s">
        <v>2642</v>
      </c>
      <c r="F153" s="196" t="s">
        <v>2643</v>
      </c>
      <c r="G153" s="197" t="s">
        <v>494</v>
      </c>
      <c r="H153" s="198">
        <v>2</v>
      </c>
      <c r="I153" s="199"/>
      <c r="J153" s="200">
        <f t="shared" si="30"/>
        <v>0</v>
      </c>
      <c r="K153" s="196" t="s">
        <v>199</v>
      </c>
      <c r="L153" s="41"/>
      <c r="M153" s="201" t="s">
        <v>19</v>
      </c>
      <c r="N153" s="202" t="s">
        <v>43</v>
      </c>
      <c r="O153" s="66"/>
      <c r="P153" s="203">
        <f t="shared" si="31"/>
        <v>0</v>
      </c>
      <c r="Q153" s="203">
        <v>8.0000000000000004E-4</v>
      </c>
      <c r="R153" s="203">
        <f t="shared" si="32"/>
        <v>1.6000000000000001E-3</v>
      </c>
      <c r="S153" s="203">
        <v>0</v>
      </c>
      <c r="T153" s="204">
        <f t="shared" si="33"/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205" t="s">
        <v>302</v>
      </c>
      <c r="AT153" s="205" t="s">
        <v>195</v>
      </c>
      <c r="AU153" s="205" t="s">
        <v>81</v>
      </c>
      <c r="AY153" s="19" t="s">
        <v>193</v>
      </c>
      <c r="BE153" s="206">
        <f t="shared" si="34"/>
        <v>0</v>
      </c>
      <c r="BF153" s="206">
        <f t="shared" si="35"/>
        <v>0</v>
      </c>
      <c r="BG153" s="206">
        <f t="shared" si="36"/>
        <v>0</v>
      </c>
      <c r="BH153" s="206">
        <f t="shared" si="37"/>
        <v>0</v>
      </c>
      <c r="BI153" s="206">
        <f t="shared" si="38"/>
        <v>0</v>
      </c>
      <c r="BJ153" s="19" t="s">
        <v>79</v>
      </c>
      <c r="BK153" s="206">
        <f t="shared" si="39"/>
        <v>0</v>
      </c>
      <c r="BL153" s="19" t="s">
        <v>302</v>
      </c>
      <c r="BM153" s="205" t="s">
        <v>4510</v>
      </c>
    </row>
    <row r="154" spans="1:65" s="2" customFormat="1" ht="16.5" customHeight="1">
      <c r="A154" s="36"/>
      <c r="B154" s="37"/>
      <c r="C154" s="194" t="s">
        <v>544</v>
      </c>
      <c r="D154" s="194" t="s">
        <v>195</v>
      </c>
      <c r="E154" s="195" t="s">
        <v>2645</v>
      </c>
      <c r="F154" s="196" t="s">
        <v>2646</v>
      </c>
      <c r="G154" s="197" t="s">
        <v>494</v>
      </c>
      <c r="H154" s="198">
        <v>2</v>
      </c>
      <c r="I154" s="199"/>
      <c r="J154" s="200">
        <f t="shared" si="30"/>
        <v>0</v>
      </c>
      <c r="K154" s="196" t="s">
        <v>19</v>
      </c>
      <c r="L154" s="41"/>
      <c r="M154" s="201" t="s">
        <v>19</v>
      </c>
      <c r="N154" s="202" t="s">
        <v>43</v>
      </c>
      <c r="O154" s="66"/>
      <c r="P154" s="203">
        <f t="shared" si="31"/>
        <v>0</v>
      </c>
      <c r="Q154" s="203">
        <v>4.9300000000000004E-3</v>
      </c>
      <c r="R154" s="203">
        <f t="shared" si="32"/>
        <v>9.8600000000000007E-3</v>
      </c>
      <c r="S154" s="203">
        <v>0</v>
      </c>
      <c r="T154" s="204">
        <f t="shared" si="33"/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205" t="s">
        <v>302</v>
      </c>
      <c r="AT154" s="205" t="s">
        <v>195</v>
      </c>
      <c r="AU154" s="205" t="s">
        <v>81</v>
      </c>
      <c r="AY154" s="19" t="s">
        <v>193</v>
      </c>
      <c r="BE154" s="206">
        <f t="shared" si="34"/>
        <v>0</v>
      </c>
      <c r="BF154" s="206">
        <f t="shared" si="35"/>
        <v>0</v>
      </c>
      <c r="BG154" s="206">
        <f t="shared" si="36"/>
        <v>0</v>
      </c>
      <c r="BH154" s="206">
        <f t="shared" si="37"/>
        <v>0</v>
      </c>
      <c r="BI154" s="206">
        <f t="shared" si="38"/>
        <v>0</v>
      </c>
      <c r="BJ154" s="19" t="s">
        <v>79</v>
      </c>
      <c r="BK154" s="206">
        <f t="shared" si="39"/>
        <v>0</v>
      </c>
      <c r="BL154" s="19" t="s">
        <v>302</v>
      </c>
      <c r="BM154" s="205" t="s">
        <v>4511</v>
      </c>
    </row>
    <row r="155" spans="1:65" s="2" customFormat="1" ht="16.5" customHeight="1">
      <c r="A155" s="36"/>
      <c r="B155" s="37"/>
      <c r="C155" s="194" t="s">
        <v>548</v>
      </c>
      <c r="D155" s="194" t="s">
        <v>195</v>
      </c>
      <c r="E155" s="195" t="s">
        <v>2651</v>
      </c>
      <c r="F155" s="196" t="s">
        <v>2652</v>
      </c>
      <c r="G155" s="197" t="s">
        <v>494</v>
      </c>
      <c r="H155" s="198">
        <v>1</v>
      </c>
      <c r="I155" s="199"/>
      <c r="J155" s="200">
        <f t="shared" si="30"/>
        <v>0</v>
      </c>
      <c r="K155" s="196" t="s">
        <v>19</v>
      </c>
      <c r="L155" s="41"/>
      <c r="M155" s="201" t="s">
        <v>19</v>
      </c>
      <c r="N155" s="202" t="s">
        <v>43</v>
      </c>
      <c r="O155" s="66"/>
      <c r="P155" s="203">
        <f t="shared" si="31"/>
        <v>0</v>
      </c>
      <c r="Q155" s="203">
        <v>1.4749999999999999E-2</v>
      </c>
      <c r="R155" s="203">
        <f t="shared" si="32"/>
        <v>1.4749999999999999E-2</v>
      </c>
      <c r="S155" s="203">
        <v>0</v>
      </c>
      <c r="T155" s="204">
        <f t="shared" si="33"/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205" t="s">
        <v>302</v>
      </c>
      <c r="AT155" s="205" t="s">
        <v>195</v>
      </c>
      <c r="AU155" s="205" t="s">
        <v>81</v>
      </c>
      <c r="AY155" s="19" t="s">
        <v>193</v>
      </c>
      <c r="BE155" s="206">
        <f t="shared" si="34"/>
        <v>0</v>
      </c>
      <c r="BF155" s="206">
        <f t="shared" si="35"/>
        <v>0</v>
      </c>
      <c r="BG155" s="206">
        <f t="shared" si="36"/>
        <v>0</v>
      </c>
      <c r="BH155" s="206">
        <f t="shared" si="37"/>
        <v>0</v>
      </c>
      <c r="BI155" s="206">
        <f t="shared" si="38"/>
        <v>0</v>
      </c>
      <c r="BJ155" s="19" t="s">
        <v>79</v>
      </c>
      <c r="BK155" s="206">
        <f t="shared" si="39"/>
        <v>0</v>
      </c>
      <c r="BL155" s="19" t="s">
        <v>302</v>
      </c>
      <c r="BM155" s="205" t="s">
        <v>4512</v>
      </c>
    </row>
    <row r="156" spans="1:65" s="2" customFormat="1" ht="16.5" customHeight="1">
      <c r="A156" s="36"/>
      <c r="B156" s="37"/>
      <c r="C156" s="194" t="s">
        <v>556</v>
      </c>
      <c r="D156" s="194" t="s">
        <v>195</v>
      </c>
      <c r="E156" s="195" t="s">
        <v>2654</v>
      </c>
      <c r="F156" s="196" t="s">
        <v>2655</v>
      </c>
      <c r="G156" s="197" t="s">
        <v>402</v>
      </c>
      <c r="H156" s="198">
        <v>2</v>
      </c>
      <c r="I156" s="199"/>
      <c r="J156" s="200">
        <f t="shared" si="30"/>
        <v>0</v>
      </c>
      <c r="K156" s="196" t="s">
        <v>19</v>
      </c>
      <c r="L156" s="41"/>
      <c r="M156" s="201" t="s">
        <v>19</v>
      </c>
      <c r="N156" s="202" t="s">
        <v>43</v>
      </c>
      <c r="O156" s="66"/>
      <c r="P156" s="203">
        <f t="shared" si="31"/>
        <v>0</v>
      </c>
      <c r="Q156" s="203">
        <v>2.9999999999999997E-4</v>
      </c>
      <c r="R156" s="203">
        <f t="shared" si="32"/>
        <v>5.9999999999999995E-4</v>
      </c>
      <c r="S156" s="203">
        <v>0</v>
      </c>
      <c r="T156" s="204">
        <f t="shared" si="33"/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205" t="s">
        <v>302</v>
      </c>
      <c r="AT156" s="205" t="s">
        <v>195</v>
      </c>
      <c r="AU156" s="205" t="s">
        <v>81</v>
      </c>
      <c r="AY156" s="19" t="s">
        <v>193</v>
      </c>
      <c r="BE156" s="206">
        <f t="shared" si="34"/>
        <v>0</v>
      </c>
      <c r="BF156" s="206">
        <f t="shared" si="35"/>
        <v>0</v>
      </c>
      <c r="BG156" s="206">
        <f t="shared" si="36"/>
        <v>0</v>
      </c>
      <c r="BH156" s="206">
        <f t="shared" si="37"/>
        <v>0</v>
      </c>
      <c r="BI156" s="206">
        <f t="shared" si="38"/>
        <v>0</v>
      </c>
      <c r="BJ156" s="19" t="s">
        <v>79</v>
      </c>
      <c r="BK156" s="206">
        <f t="shared" si="39"/>
        <v>0</v>
      </c>
      <c r="BL156" s="19" t="s">
        <v>302</v>
      </c>
      <c r="BM156" s="205" t="s">
        <v>4513</v>
      </c>
    </row>
    <row r="157" spans="1:65" s="2" customFormat="1" ht="16.5" customHeight="1">
      <c r="A157" s="36"/>
      <c r="B157" s="37"/>
      <c r="C157" s="194" t="s">
        <v>561</v>
      </c>
      <c r="D157" s="194" t="s">
        <v>195</v>
      </c>
      <c r="E157" s="195" t="s">
        <v>4514</v>
      </c>
      <c r="F157" s="196" t="s">
        <v>4515</v>
      </c>
      <c r="G157" s="197" t="s">
        <v>494</v>
      </c>
      <c r="H157" s="198">
        <v>1</v>
      </c>
      <c r="I157" s="199"/>
      <c r="J157" s="200">
        <f t="shared" si="30"/>
        <v>0</v>
      </c>
      <c r="K157" s="196" t="s">
        <v>199</v>
      </c>
      <c r="L157" s="41"/>
      <c r="M157" s="201" t="s">
        <v>19</v>
      </c>
      <c r="N157" s="202" t="s">
        <v>43</v>
      </c>
      <c r="O157" s="66"/>
      <c r="P157" s="203">
        <f t="shared" si="31"/>
        <v>0</v>
      </c>
      <c r="Q157" s="203">
        <v>1.8E-3</v>
      </c>
      <c r="R157" s="203">
        <f t="shared" si="32"/>
        <v>1.8E-3</v>
      </c>
      <c r="S157" s="203">
        <v>0</v>
      </c>
      <c r="T157" s="204">
        <f t="shared" si="33"/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205" t="s">
        <v>302</v>
      </c>
      <c r="AT157" s="205" t="s">
        <v>195</v>
      </c>
      <c r="AU157" s="205" t="s">
        <v>81</v>
      </c>
      <c r="AY157" s="19" t="s">
        <v>193</v>
      </c>
      <c r="BE157" s="206">
        <f t="shared" si="34"/>
        <v>0</v>
      </c>
      <c r="BF157" s="206">
        <f t="shared" si="35"/>
        <v>0</v>
      </c>
      <c r="BG157" s="206">
        <f t="shared" si="36"/>
        <v>0</v>
      </c>
      <c r="BH157" s="206">
        <f t="shared" si="37"/>
        <v>0</v>
      </c>
      <c r="BI157" s="206">
        <f t="shared" si="38"/>
        <v>0</v>
      </c>
      <c r="BJ157" s="19" t="s">
        <v>79</v>
      </c>
      <c r="BK157" s="206">
        <f t="shared" si="39"/>
        <v>0</v>
      </c>
      <c r="BL157" s="19" t="s">
        <v>302</v>
      </c>
      <c r="BM157" s="205" t="s">
        <v>4516</v>
      </c>
    </row>
    <row r="158" spans="1:65" s="14" customFormat="1">
      <c r="B158" s="218"/>
      <c r="C158" s="219"/>
      <c r="D158" s="209" t="s">
        <v>202</v>
      </c>
      <c r="E158" s="220" t="s">
        <v>19</v>
      </c>
      <c r="F158" s="221" t="s">
        <v>2706</v>
      </c>
      <c r="G158" s="219"/>
      <c r="H158" s="222">
        <v>1</v>
      </c>
      <c r="I158" s="223"/>
      <c r="J158" s="219"/>
      <c r="K158" s="219"/>
      <c r="L158" s="224"/>
      <c r="M158" s="225"/>
      <c r="N158" s="226"/>
      <c r="O158" s="226"/>
      <c r="P158" s="226"/>
      <c r="Q158" s="226"/>
      <c r="R158" s="226"/>
      <c r="S158" s="226"/>
      <c r="T158" s="227"/>
      <c r="AT158" s="228" t="s">
        <v>202</v>
      </c>
      <c r="AU158" s="228" t="s">
        <v>81</v>
      </c>
      <c r="AV158" s="14" t="s">
        <v>81</v>
      </c>
      <c r="AW158" s="14" t="s">
        <v>33</v>
      </c>
      <c r="AX158" s="14" t="s">
        <v>72</v>
      </c>
      <c r="AY158" s="228" t="s">
        <v>193</v>
      </c>
    </row>
    <row r="159" spans="1:65" s="2" customFormat="1" ht="16.5" customHeight="1">
      <c r="A159" s="36"/>
      <c r="B159" s="37"/>
      <c r="C159" s="194" t="s">
        <v>565</v>
      </c>
      <c r="D159" s="194" t="s">
        <v>195</v>
      </c>
      <c r="E159" s="195" t="s">
        <v>2664</v>
      </c>
      <c r="F159" s="196" t="s">
        <v>2665</v>
      </c>
      <c r="G159" s="197" t="s">
        <v>494</v>
      </c>
      <c r="H159" s="198">
        <v>2</v>
      </c>
      <c r="I159" s="199"/>
      <c r="J159" s="200">
        <f t="shared" ref="J159:J168" si="40">ROUND(I159*H159,2)</f>
        <v>0</v>
      </c>
      <c r="K159" s="196" t="s">
        <v>199</v>
      </c>
      <c r="L159" s="41"/>
      <c r="M159" s="201" t="s">
        <v>19</v>
      </c>
      <c r="N159" s="202" t="s">
        <v>43</v>
      </c>
      <c r="O159" s="66"/>
      <c r="P159" s="203">
        <f t="shared" ref="P159:P168" si="41">O159*H159</f>
        <v>0</v>
      </c>
      <c r="Q159" s="203">
        <v>1.8E-3</v>
      </c>
      <c r="R159" s="203">
        <f t="shared" ref="R159:R168" si="42">Q159*H159</f>
        <v>3.5999999999999999E-3</v>
      </c>
      <c r="S159" s="203">
        <v>0</v>
      </c>
      <c r="T159" s="204">
        <f t="shared" ref="T159:T168" si="43"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205" t="s">
        <v>302</v>
      </c>
      <c r="AT159" s="205" t="s">
        <v>195</v>
      </c>
      <c r="AU159" s="205" t="s">
        <v>81</v>
      </c>
      <c r="AY159" s="19" t="s">
        <v>193</v>
      </c>
      <c r="BE159" s="206">
        <f t="shared" ref="BE159:BE168" si="44">IF(N159="základní",J159,0)</f>
        <v>0</v>
      </c>
      <c r="BF159" s="206">
        <f t="shared" ref="BF159:BF168" si="45">IF(N159="snížená",J159,0)</f>
        <v>0</v>
      </c>
      <c r="BG159" s="206">
        <f t="shared" ref="BG159:BG168" si="46">IF(N159="zákl. přenesená",J159,0)</f>
        <v>0</v>
      </c>
      <c r="BH159" s="206">
        <f t="shared" ref="BH159:BH168" si="47">IF(N159="sníž. přenesená",J159,0)</f>
        <v>0</v>
      </c>
      <c r="BI159" s="206">
        <f t="shared" ref="BI159:BI168" si="48">IF(N159="nulová",J159,0)</f>
        <v>0</v>
      </c>
      <c r="BJ159" s="19" t="s">
        <v>79</v>
      </c>
      <c r="BK159" s="206">
        <f t="shared" ref="BK159:BK168" si="49">ROUND(I159*H159,2)</f>
        <v>0</v>
      </c>
      <c r="BL159" s="19" t="s">
        <v>302</v>
      </c>
      <c r="BM159" s="205" t="s">
        <v>4517</v>
      </c>
    </row>
    <row r="160" spans="1:65" s="2" customFormat="1" ht="16.5" customHeight="1">
      <c r="A160" s="36"/>
      <c r="B160" s="37"/>
      <c r="C160" s="194" t="s">
        <v>570</v>
      </c>
      <c r="D160" s="194" t="s">
        <v>195</v>
      </c>
      <c r="E160" s="195" t="s">
        <v>2667</v>
      </c>
      <c r="F160" s="196" t="s">
        <v>2668</v>
      </c>
      <c r="G160" s="197" t="s">
        <v>494</v>
      </c>
      <c r="H160" s="198">
        <v>7</v>
      </c>
      <c r="I160" s="199"/>
      <c r="J160" s="200">
        <f t="shared" si="40"/>
        <v>0</v>
      </c>
      <c r="K160" s="196" t="s">
        <v>199</v>
      </c>
      <c r="L160" s="41"/>
      <c r="M160" s="201" t="s">
        <v>19</v>
      </c>
      <c r="N160" s="202" t="s">
        <v>43</v>
      </c>
      <c r="O160" s="66"/>
      <c r="P160" s="203">
        <f t="shared" si="41"/>
        <v>0</v>
      </c>
      <c r="Q160" s="203">
        <v>1.8400000000000001E-3</v>
      </c>
      <c r="R160" s="203">
        <f t="shared" si="42"/>
        <v>1.2880000000000001E-2</v>
      </c>
      <c r="S160" s="203">
        <v>0</v>
      </c>
      <c r="T160" s="204">
        <f t="shared" si="43"/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205" t="s">
        <v>302</v>
      </c>
      <c r="AT160" s="205" t="s">
        <v>195</v>
      </c>
      <c r="AU160" s="205" t="s">
        <v>81</v>
      </c>
      <c r="AY160" s="19" t="s">
        <v>193</v>
      </c>
      <c r="BE160" s="206">
        <f t="shared" si="44"/>
        <v>0</v>
      </c>
      <c r="BF160" s="206">
        <f t="shared" si="45"/>
        <v>0</v>
      </c>
      <c r="BG160" s="206">
        <f t="shared" si="46"/>
        <v>0</v>
      </c>
      <c r="BH160" s="206">
        <f t="shared" si="47"/>
        <v>0</v>
      </c>
      <c r="BI160" s="206">
        <f t="shared" si="48"/>
        <v>0</v>
      </c>
      <c r="BJ160" s="19" t="s">
        <v>79</v>
      </c>
      <c r="BK160" s="206">
        <f t="shared" si="49"/>
        <v>0</v>
      </c>
      <c r="BL160" s="19" t="s">
        <v>302</v>
      </c>
      <c r="BM160" s="205" t="s">
        <v>4518</v>
      </c>
    </row>
    <row r="161" spans="1:65" s="2" customFormat="1" ht="16.5" customHeight="1">
      <c r="A161" s="36"/>
      <c r="B161" s="37"/>
      <c r="C161" s="194" t="s">
        <v>575</v>
      </c>
      <c r="D161" s="194" t="s">
        <v>195</v>
      </c>
      <c r="E161" s="195" t="s">
        <v>2670</v>
      </c>
      <c r="F161" s="196" t="s">
        <v>2671</v>
      </c>
      <c r="G161" s="197" t="s">
        <v>494</v>
      </c>
      <c r="H161" s="198">
        <v>1</v>
      </c>
      <c r="I161" s="199"/>
      <c r="J161" s="200">
        <f t="shared" si="40"/>
        <v>0</v>
      </c>
      <c r="K161" s="196" t="s">
        <v>199</v>
      </c>
      <c r="L161" s="41"/>
      <c r="M161" s="201" t="s">
        <v>19</v>
      </c>
      <c r="N161" s="202" t="s">
        <v>43</v>
      </c>
      <c r="O161" s="66"/>
      <c r="P161" s="203">
        <f t="shared" si="41"/>
        <v>0</v>
      </c>
      <c r="Q161" s="203">
        <v>1.8500000000000001E-3</v>
      </c>
      <c r="R161" s="203">
        <f t="shared" si="42"/>
        <v>1.8500000000000001E-3</v>
      </c>
      <c r="S161" s="203">
        <v>0</v>
      </c>
      <c r="T161" s="204">
        <f t="shared" si="43"/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205" t="s">
        <v>302</v>
      </c>
      <c r="AT161" s="205" t="s">
        <v>195</v>
      </c>
      <c r="AU161" s="205" t="s">
        <v>81</v>
      </c>
      <c r="AY161" s="19" t="s">
        <v>193</v>
      </c>
      <c r="BE161" s="206">
        <f t="shared" si="44"/>
        <v>0</v>
      </c>
      <c r="BF161" s="206">
        <f t="shared" si="45"/>
        <v>0</v>
      </c>
      <c r="BG161" s="206">
        <f t="shared" si="46"/>
        <v>0</v>
      </c>
      <c r="BH161" s="206">
        <f t="shared" si="47"/>
        <v>0</v>
      </c>
      <c r="BI161" s="206">
        <f t="shared" si="48"/>
        <v>0</v>
      </c>
      <c r="BJ161" s="19" t="s">
        <v>79</v>
      </c>
      <c r="BK161" s="206">
        <f t="shared" si="49"/>
        <v>0</v>
      </c>
      <c r="BL161" s="19" t="s">
        <v>302</v>
      </c>
      <c r="BM161" s="205" t="s">
        <v>4519</v>
      </c>
    </row>
    <row r="162" spans="1:65" s="2" customFormat="1" ht="16.5" customHeight="1">
      <c r="A162" s="36"/>
      <c r="B162" s="37"/>
      <c r="C162" s="194" t="s">
        <v>582</v>
      </c>
      <c r="D162" s="194" t="s">
        <v>195</v>
      </c>
      <c r="E162" s="195" t="s">
        <v>2673</v>
      </c>
      <c r="F162" s="196" t="s">
        <v>2674</v>
      </c>
      <c r="G162" s="197" t="s">
        <v>402</v>
      </c>
      <c r="H162" s="198">
        <v>2</v>
      </c>
      <c r="I162" s="199"/>
      <c r="J162" s="200">
        <f t="shared" si="40"/>
        <v>0</v>
      </c>
      <c r="K162" s="196" t="s">
        <v>199</v>
      </c>
      <c r="L162" s="41"/>
      <c r="M162" s="201" t="s">
        <v>19</v>
      </c>
      <c r="N162" s="202" t="s">
        <v>43</v>
      </c>
      <c r="O162" s="66"/>
      <c r="P162" s="203">
        <f t="shared" si="41"/>
        <v>0</v>
      </c>
      <c r="Q162" s="203">
        <v>1.6000000000000001E-4</v>
      </c>
      <c r="R162" s="203">
        <f t="shared" si="42"/>
        <v>3.2000000000000003E-4</v>
      </c>
      <c r="S162" s="203">
        <v>0</v>
      </c>
      <c r="T162" s="204">
        <f t="shared" si="43"/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205" t="s">
        <v>302</v>
      </c>
      <c r="AT162" s="205" t="s">
        <v>195</v>
      </c>
      <c r="AU162" s="205" t="s">
        <v>81</v>
      </c>
      <c r="AY162" s="19" t="s">
        <v>193</v>
      </c>
      <c r="BE162" s="206">
        <f t="shared" si="44"/>
        <v>0</v>
      </c>
      <c r="BF162" s="206">
        <f t="shared" si="45"/>
        <v>0</v>
      </c>
      <c r="BG162" s="206">
        <f t="shared" si="46"/>
        <v>0</v>
      </c>
      <c r="BH162" s="206">
        <f t="shared" si="47"/>
        <v>0</v>
      </c>
      <c r="BI162" s="206">
        <f t="shared" si="48"/>
        <v>0</v>
      </c>
      <c r="BJ162" s="19" t="s">
        <v>79</v>
      </c>
      <c r="BK162" s="206">
        <f t="shared" si="49"/>
        <v>0</v>
      </c>
      <c r="BL162" s="19" t="s">
        <v>302</v>
      </c>
      <c r="BM162" s="205" t="s">
        <v>4520</v>
      </c>
    </row>
    <row r="163" spans="1:65" s="2" customFormat="1" ht="16.5" customHeight="1">
      <c r="A163" s="36"/>
      <c r="B163" s="37"/>
      <c r="C163" s="194" t="s">
        <v>588</v>
      </c>
      <c r="D163" s="194" t="s">
        <v>195</v>
      </c>
      <c r="E163" s="195" t="s">
        <v>2679</v>
      </c>
      <c r="F163" s="196" t="s">
        <v>2680</v>
      </c>
      <c r="G163" s="197" t="s">
        <v>402</v>
      </c>
      <c r="H163" s="198">
        <v>7</v>
      </c>
      <c r="I163" s="199"/>
      <c r="J163" s="200">
        <f t="shared" si="40"/>
        <v>0</v>
      </c>
      <c r="K163" s="196" t="s">
        <v>199</v>
      </c>
      <c r="L163" s="41"/>
      <c r="M163" s="201" t="s">
        <v>19</v>
      </c>
      <c r="N163" s="202" t="s">
        <v>43</v>
      </c>
      <c r="O163" s="66"/>
      <c r="P163" s="203">
        <f t="shared" si="41"/>
        <v>0</v>
      </c>
      <c r="Q163" s="203">
        <v>1.3999999999999999E-4</v>
      </c>
      <c r="R163" s="203">
        <f t="shared" si="42"/>
        <v>9.7999999999999997E-4</v>
      </c>
      <c r="S163" s="203">
        <v>0</v>
      </c>
      <c r="T163" s="204">
        <f t="shared" si="43"/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205" t="s">
        <v>302</v>
      </c>
      <c r="AT163" s="205" t="s">
        <v>195</v>
      </c>
      <c r="AU163" s="205" t="s">
        <v>81</v>
      </c>
      <c r="AY163" s="19" t="s">
        <v>193</v>
      </c>
      <c r="BE163" s="206">
        <f t="shared" si="44"/>
        <v>0</v>
      </c>
      <c r="BF163" s="206">
        <f t="shared" si="45"/>
        <v>0</v>
      </c>
      <c r="BG163" s="206">
        <f t="shared" si="46"/>
        <v>0</v>
      </c>
      <c r="BH163" s="206">
        <f t="shared" si="47"/>
        <v>0</v>
      </c>
      <c r="BI163" s="206">
        <f t="shared" si="48"/>
        <v>0</v>
      </c>
      <c r="BJ163" s="19" t="s">
        <v>79</v>
      </c>
      <c r="BK163" s="206">
        <f t="shared" si="49"/>
        <v>0</v>
      </c>
      <c r="BL163" s="19" t="s">
        <v>302</v>
      </c>
      <c r="BM163" s="205" t="s">
        <v>4521</v>
      </c>
    </row>
    <row r="164" spans="1:65" s="2" customFormat="1" ht="16.5" customHeight="1">
      <c r="A164" s="36"/>
      <c r="B164" s="37"/>
      <c r="C164" s="194" t="s">
        <v>593</v>
      </c>
      <c r="D164" s="194" t="s">
        <v>195</v>
      </c>
      <c r="E164" s="195" t="s">
        <v>2682</v>
      </c>
      <c r="F164" s="196" t="s">
        <v>2683</v>
      </c>
      <c r="G164" s="197" t="s">
        <v>402</v>
      </c>
      <c r="H164" s="198">
        <v>7</v>
      </c>
      <c r="I164" s="199"/>
      <c r="J164" s="200">
        <f t="shared" si="40"/>
        <v>0</v>
      </c>
      <c r="K164" s="196" t="s">
        <v>199</v>
      </c>
      <c r="L164" s="41"/>
      <c r="M164" s="201" t="s">
        <v>19</v>
      </c>
      <c r="N164" s="202" t="s">
        <v>43</v>
      </c>
      <c r="O164" s="66"/>
      <c r="P164" s="203">
        <f t="shared" si="41"/>
        <v>0</v>
      </c>
      <c r="Q164" s="203">
        <v>2.4000000000000001E-4</v>
      </c>
      <c r="R164" s="203">
        <f t="shared" si="42"/>
        <v>1.6800000000000001E-3</v>
      </c>
      <c r="S164" s="203">
        <v>0</v>
      </c>
      <c r="T164" s="204">
        <f t="shared" si="43"/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205" t="s">
        <v>302</v>
      </c>
      <c r="AT164" s="205" t="s">
        <v>195</v>
      </c>
      <c r="AU164" s="205" t="s">
        <v>81</v>
      </c>
      <c r="AY164" s="19" t="s">
        <v>193</v>
      </c>
      <c r="BE164" s="206">
        <f t="shared" si="44"/>
        <v>0</v>
      </c>
      <c r="BF164" s="206">
        <f t="shared" si="45"/>
        <v>0</v>
      </c>
      <c r="BG164" s="206">
        <f t="shared" si="46"/>
        <v>0</v>
      </c>
      <c r="BH164" s="206">
        <f t="shared" si="47"/>
        <v>0</v>
      </c>
      <c r="BI164" s="206">
        <f t="shared" si="48"/>
        <v>0</v>
      </c>
      <c r="BJ164" s="19" t="s">
        <v>79</v>
      </c>
      <c r="BK164" s="206">
        <f t="shared" si="49"/>
        <v>0</v>
      </c>
      <c r="BL164" s="19" t="s">
        <v>302</v>
      </c>
      <c r="BM164" s="205" t="s">
        <v>4522</v>
      </c>
    </row>
    <row r="165" spans="1:65" s="2" customFormat="1" ht="16.5" customHeight="1">
      <c r="A165" s="36"/>
      <c r="B165" s="37"/>
      <c r="C165" s="194" t="s">
        <v>595</v>
      </c>
      <c r="D165" s="194" t="s">
        <v>195</v>
      </c>
      <c r="E165" s="195" t="s">
        <v>2685</v>
      </c>
      <c r="F165" s="196" t="s">
        <v>2686</v>
      </c>
      <c r="G165" s="197" t="s">
        <v>402</v>
      </c>
      <c r="H165" s="198">
        <v>2</v>
      </c>
      <c r="I165" s="199"/>
      <c r="J165" s="200">
        <f t="shared" si="40"/>
        <v>0</v>
      </c>
      <c r="K165" s="196" t="s">
        <v>199</v>
      </c>
      <c r="L165" s="41"/>
      <c r="M165" s="201" t="s">
        <v>19</v>
      </c>
      <c r="N165" s="202" t="s">
        <v>43</v>
      </c>
      <c r="O165" s="66"/>
      <c r="P165" s="203">
        <f t="shared" si="41"/>
        <v>0</v>
      </c>
      <c r="Q165" s="203">
        <v>2.7999999999999998E-4</v>
      </c>
      <c r="R165" s="203">
        <f t="shared" si="42"/>
        <v>5.5999999999999995E-4</v>
      </c>
      <c r="S165" s="203">
        <v>0</v>
      </c>
      <c r="T165" s="204">
        <f t="shared" si="43"/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205" t="s">
        <v>302</v>
      </c>
      <c r="AT165" s="205" t="s">
        <v>195</v>
      </c>
      <c r="AU165" s="205" t="s">
        <v>81</v>
      </c>
      <c r="AY165" s="19" t="s">
        <v>193</v>
      </c>
      <c r="BE165" s="206">
        <f t="shared" si="44"/>
        <v>0</v>
      </c>
      <c r="BF165" s="206">
        <f t="shared" si="45"/>
        <v>0</v>
      </c>
      <c r="BG165" s="206">
        <f t="shared" si="46"/>
        <v>0</v>
      </c>
      <c r="BH165" s="206">
        <f t="shared" si="47"/>
        <v>0</v>
      </c>
      <c r="BI165" s="206">
        <f t="shared" si="48"/>
        <v>0</v>
      </c>
      <c r="BJ165" s="19" t="s">
        <v>79</v>
      </c>
      <c r="BK165" s="206">
        <f t="shared" si="49"/>
        <v>0</v>
      </c>
      <c r="BL165" s="19" t="s">
        <v>302</v>
      </c>
      <c r="BM165" s="205" t="s">
        <v>4523</v>
      </c>
    </row>
    <row r="166" spans="1:65" s="2" customFormat="1" ht="16.5" customHeight="1">
      <c r="A166" s="36"/>
      <c r="B166" s="37"/>
      <c r="C166" s="194" t="s">
        <v>597</v>
      </c>
      <c r="D166" s="194" t="s">
        <v>195</v>
      </c>
      <c r="E166" s="195" t="s">
        <v>2688</v>
      </c>
      <c r="F166" s="196" t="s">
        <v>2689</v>
      </c>
      <c r="G166" s="197" t="s">
        <v>402</v>
      </c>
      <c r="H166" s="198">
        <v>2</v>
      </c>
      <c r="I166" s="199"/>
      <c r="J166" s="200">
        <f t="shared" si="40"/>
        <v>0</v>
      </c>
      <c r="K166" s="196" t="s">
        <v>199</v>
      </c>
      <c r="L166" s="41"/>
      <c r="M166" s="201" t="s">
        <v>19</v>
      </c>
      <c r="N166" s="202" t="s">
        <v>43</v>
      </c>
      <c r="O166" s="66"/>
      <c r="P166" s="203">
        <f t="shared" si="41"/>
        <v>0</v>
      </c>
      <c r="Q166" s="203">
        <v>2.7999999999999998E-4</v>
      </c>
      <c r="R166" s="203">
        <f t="shared" si="42"/>
        <v>5.5999999999999995E-4</v>
      </c>
      <c r="S166" s="203">
        <v>0</v>
      </c>
      <c r="T166" s="204">
        <f t="shared" si="43"/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205" t="s">
        <v>302</v>
      </c>
      <c r="AT166" s="205" t="s">
        <v>195</v>
      </c>
      <c r="AU166" s="205" t="s">
        <v>81</v>
      </c>
      <c r="AY166" s="19" t="s">
        <v>193</v>
      </c>
      <c r="BE166" s="206">
        <f t="shared" si="44"/>
        <v>0</v>
      </c>
      <c r="BF166" s="206">
        <f t="shared" si="45"/>
        <v>0</v>
      </c>
      <c r="BG166" s="206">
        <f t="shared" si="46"/>
        <v>0</v>
      </c>
      <c r="BH166" s="206">
        <f t="shared" si="47"/>
        <v>0</v>
      </c>
      <c r="BI166" s="206">
        <f t="shared" si="48"/>
        <v>0</v>
      </c>
      <c r="BJ166" s="19" t="s">
        <v>79</v>
      </c>
      <c r="BK166" s="206">
        <f t="shared" si="49"/>
        <v>0</v>
      </c>
      <c r="BL166" s="19" t="s">
        <v>302</v>
      </c>
      <c r="BM166" s="205" t="s">
        <v>4524</v>
      </c>
    </row>
    <row r="167" spans="1:65" s="2" customFormat="1" ht="16.5" customHeight="1">
      <c r="A167" s="36"/>
      <c r="B167" s="37"/>
      <c r="C167" s="194" t="s">
        <v>601</v>
      </c>
      <c r="D167" s="194" t="s">
        <v>195</v>
      </c>
      <c r="E167" s="195" t="s">
        <v>2691</v>
      </c>
      <c r="F167" s="196" t="s">
        <v>2692</v>
      </c>
      <c r="G167" s="197" t="s">
        <v>402</v>
      </c>
      <c r="H167" s="198">
        <v>7</v>
      </c>
      <c r="I167" s="199"/>
      <c r="J167" s="200">
        <f t="shared" si="40"/>
        <v>0</v>
      </c>
      <c r="K167" s="196" t="s">
        <v>199</v>
      </c>
      <c r="L167" s="41"/>
      <c r="M167" s="201" t="s">
        <v>19</v>
      </c>
      <c r="N167" s="202" t="s">
        <v>43</v>
      </c>
      <c r="O167" s="66"/>
      <c r="P167" s="203">
        <f t="shared" si="41"/>
        <v>0</v>
      </c>
      <c r="Q167" s="203">
        <v>9.0000000000000006E-5</v>
      </c>
      <c r="R167" s="203">
        <f t="shared" si="42"/>
        <v>6.3000000000000003E-4</v>
      </c>
      <c r="S167" s="203">
        <v>0</v>
      </c>
      <c r="T167" s="204">
        <f t="shared" si="43"/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205" t="s">
        <v>302</v>
      </c>
      <c r="AT167" s="205" t="s">
        <v>195</v>
      </c>
      <c r="AU167" s="205" t="s">
        <v>81</v>
      </c>
      <c r="AY167" s="19" t="s">
        <v>193</v>
      </c>
      <c r="BE167" s="206">
        <f t="shared" si="44"/>
        <v>0</v>
      </c>
      <c r="BF167" s="206">
        <f t="shared" si="45"/>
        <v>0</v>
      </c>
      <c r="BG167" s="206">
        <f t="shared" si="46"/>
        <v>0</v>
      </c>
      <c r="BH167" s="206">
        <f t="shared" si="47"/>
        <v>0</v>
      </c>
      <c r="BI167" s="206">
        <f t="shared" si="48"/>
        <v>0</v>
      </c>
      <c r="BJ167" s="19" t="s">
        <v>79</v>
      </c>
      <c r="BK167" s="206">
        <f t="shared" si="49"/>
        <v>0</v>
      </c>
      <c r="BL167" s="19" t="s">
        <v>302</v>
      </c>
      <c r="BM167" s="205" t="s">
        <v>4525</v>
      </c>
    </row>
    <row r="168" spans="1:65" s="2" customFormat="1" ht="21.75" customHeight="1">
      <c r="A168" s="36"/>
      <c r="B168" s="37"/>
      <c r="C168" s="194" t="s">
        <v>605</v>
      </c>
      <c r="D168" s="194" t="s">
        <v>195</v>
      </c>
      <c r="E168" s="195" t="s">
        <v>2697</v>
      </c>
      <c r="F168" s="196" t="s">
        <v>2698</v>
      </c>
      <c r="G168" s="197" t="s">
        <v>266</v>
      </c>
      <c r="H168" s="198">
        <v>0.29499999999999998</v>
      </c>
      <c r="I168" s="199"/>
      <c r="J168" s="200">
        <f t="shared" si="40"/>
        <v>0</v>
      </c>
      <c r="K168" s="196" t="s">
        <v>199</v>
      </c>
      <c r="L168" s="41"/>
      <c r="M168" s="201" t="s">
        <v>19</v>
      </c>
      <c r="N168" s="202" t="s">
        <v>43</v>
      </c>
      <c r="O168" s="66"/>
      <c r="P168" s="203">
        <f t="shared" si="41"/>
        <v>0</v>
      </c>
      <c r="Q168" s="203">
        <v>0</v>
      </c>
      <c r="R168" s="203">
        <f t="shared" si="42"/>
        <v>0</v>
      </c>
      <c r="S168" s="203">
        <v>0</v>
      </c>
      <c r="T168" s="204">
        <f t="shared" si="43"/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205" t="s">
        <v>302</v>
      </c>
      <c r="AT168" s="205" t="s">
        <v>195</v>
      </c>
      <c r="AU168" s="205" t="s">
        <v>81</v>
      </c>
      <c r="AY168" s="19" t="s">
        <v>193</v>
      </c>
      <c r="BE168" s="206">
        <f t="shared" si="44"/>
        <v>0</v>
      </c>
      <c r="BF168" s="206">
        <f t="shared" si="45"/>
        <v>0</v>
      </c>
      <c r="BG168" s="206">
        <f t="shared" si="46"/>
        <v>0</v>
      </c>
      <c r="BH168" s="206">
        <f t="shared" si="47"/>
        <v>0</v>
      </c>
      <c r="BI168" s="206">
        <f t="shared" si="48"/>
        <v>0</v>
      </c>
      <c r="BJ168" s="19" t="s">
        <v>79</v>
      </c>
      <c r="BK168" s="206">
        <f t="shared" si="49"/>
        <v>0</v>
      </c>
      <c r="BL168" s="19" t="s">
        <v>302</v>
      </c>
      <c r="BM168" s="205" t="s">
        <v>4526</v>
      </c>
    </row>
    <row r="169" spans="1:65" s="12" customFormat="1" ht="22.9" customHeight="1">
      <c r="B169" s="178"/>
      <c r="C169" s="179"/>
      <c r="D169" s="180" t="s">
        <v>71</v>
      </c>
      <c r="E169" s="192" t="s">
        <v>2700</v>
      </c>
      <c r="F169" s="192" t="s">
        <v>2701</v>
      </c>
      <c r="G169" s="179"/>
      <c r="H169" s="179"/>
      <c r="I169" s="182"/>
      <c r="J169" s="193">
        <f>BK169</f>
        <v>0</v>
      </c>
      <c r="K169" s="179"/>
      <c r="L169" s="184"/>
      <c r="M169" s="185"/>
      <c r="N169" s="186"/>
      <c r="O169" s="186"/>
      <c r="P169" s="187">
        <f>SUM(P170:P174)</f>
        <v>0</v>
      </c>
      <c r="Q169" s="186"/>
      <c r="R169" s="187">
        <f>SUM(R170:R174)</f>
        <v>0.12285</v>
      </c>
      <c r="S169" s="186"/>
      <c r="T169" s="188">
        <f>SUM(T170:T174)</f>
        <v>0</v>
      </c>
      <c r="AR169" s="189" t="s">
        <v>81</v>
      </c>
      <c r="AT169" s="190" t="s">
        <v>71</v>
      </c>
      <c r="AU169" s="190" t="s">
        <v>79</v>
      </c>
      <c r="AY169" s="189" t="s">
        <v>193</v>
      </c>
      <c r="BK169" s="191">
        <f>SUM(BK170:BK174)</f>
        <v>0</v>
      </c>
    </row>
    <row r="170" spans="1:65" s="2" customFormat="1" ht="21.75" customHeight="1">
      <c r="A170" s="36"/>
      <c r="B170" s="37"/>
      <c r="C170" s="194" t="s">
        <v>612</v>
      </c>
      <c r="D170" s="194" t="s">
        <v>195</v>
      </c>
      <c r="E170" s="195" t="s">
        <v>2702</v>
      </c>
      <c r="F170" s="196" t="s">
        <v>2703</v>
      </c>
      <c r="G170" s="197" t="s">
        <v>494</v>
      </c>
      <c r="H170" s="198">
        <v>5</v>
      </c>
      <c r="I170" s="199"/>
      <c r="J170" s="200">
        <f>ROUND(I170*H170,2)</f>
        <v>0</v>
      </c>
      <c r="K170" s="196" t="s">
        <v>199</v>
      </c>
      <c r="L170" s="41"/>
      <c r="M170" s="201" t="s">
        <v>19</v>
      </c>
      <c r="N170" s="202" t="s">
        <v>43</v>
      </c>
      <c r="O170" s="66"/>
      <c r="P170" s="203">
        <f>O170*H170</f>
        <v>0</v>
      </c>
      <c r="Q170" s="203">
        <v>1.66E-2</v>
      </c>
      <c r="R170" s="203">
        <f>Q170*H170</f>
        <v>8.3000000000000004E-2</v>
      </c>
      <c r="S170" s="203">
        <v>0</v>
      </c>
      <c r="T170" s="204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205" t="s">
        <v>302</v>
      </c>
      <c r="AT170" s="205" t="s">
        <v>195</v>
      </c>
      <c r="AU170" s="205" t="s">
        <v>81</v>
      </c>
      <c r="AY170" s="19" t="s">
        <v>193</v>
      </c>
      <c r="BE170" s="206">
        <f>IF(N170="základní",J170,0)</f>
        <v>0</v>
      </c>
      <c r="BF170" s="206">
        <f>IF(N170="snížená",J170,0)</f>
        <v>0</v>
      </c>
      <c r="BG170" s="206">
        <f>IF(N170="zákl. přenesená",J170,0)</f>
        <v>0</v>
      </c>
      <c r="BH170" s="206">
        <f>IF(N170="sníž. přenesená",J170,0)</f>
        <v>0</v>
      </c>
      <c r="BI170" s="206">
        <f>IF(N170="nulová",J170,0)</f>
        <v>0</v>
      </c>
      <c r="BJ170" s="19" t="s">
        <v>79</v>
      </c>
      <c r="BK170" s="206">
        <f>ROUND(I170*H170,2)</f>
        <v>0</v>
      </c>
      <c r="BL170" s="19" t="s">
        <v>302</v>
      </c>
      <c r="BM170" s="205" t="s">
        <v>4527</v>
      </c>
    </row>
    <row r="171" spans="1:65" s="2" customFormat="1" ht="21.75" customHeight="1">
      <c r="A171" s="36"/>
      <c r="B171" s="37"/>
      <c r="C171" s="194" t="s">
        <v>617</v>
      </c>
      <c r="D171" s="194" t="s">
        <v>195</v>
      </c>
      <c r="E171" s="195" t="s">
        <v>2707</v>
      </c>
      <c r="F171" s="196" t="s">
        <v>2708</v>
      </c>
      <c r="G171" s="197" t="s">
        <v>494</v>
      </c>
      <c r="H171" s="198">
        <v>2</v>
      </c>
      <c r="I171" s="199"/>
      <c r="J171" s="200">
        <f>ROUND(I171*H171,2)</f>
        <v>0</v>
      </c>
      <c r="K171" s="196" t="s">
        <v>199</v>
      </c>
      <c r="L171" s="41"/>
      <c r="M171" s="201" t="s">
        <v>19</v>
      </c>
      <c r="N171" s="202" t="s">
        <v>43</v>
      </c>
      <c r="O171" s="66"/>
      <c r="P171" s="203">
        <f>O171*H171</f>
        <v>0</v>
      </c>
      <c r="Q171" s="203">
        <v>1.7649999999999999E-2</v>
      </c>
      <c r="R171" s="203">
        <f>Q171*H171</f>
        <v>3.5299999999999998E-2</v>
      </c>
      <c r="S171" s="203">
        <v>0</v>
      </c>
      <c r="T171" s="204">
        <f>S171*H171</f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205" t="s">
        <v>302</v>
      </c>
      <c r="AT171" s="205" t="s">
        <v>195</v>
      </c>
      <c r="AU171" s="205" t="s">
        <v>81</v>
      </c>
      <c r="AY171" s="19" t="s">
        <v>193</v>
      </c>
      <c r="BE171" s="206">
        <f>IF(N171="základní",J171,0)</f>
        <v>0</v>
      </c>
      <c r="BF171" s="206">
        <f>IF(N171="snížená",J171,0)</f>
        <v>0</v>
      </c>
      <c r="BG171" s="206">
        <f>IF(N171="zákl. přenesená",J171,0)</f>
        <v>0</v>
      </c>
      <c r="BH171" s="206">
        <f>IF(N171="sníž. přenesená",J171,0)</f>
        <v>0</v>
      </c>
      <c r="BI171" s="206">
        <f>IF(N171="nulová",J171,0)</f>
        <v>0</v>
      </c>
      <c r="BJ171" s="19" t="s">
        <v>79</v>
      </c>
      <c r="BK171" s="206">
        <f>ROUND(I171*H171,2)</f>
        <v>0</v>
      </c>
      <c r="BL171" s="19" t="s">
        <v>302</v>
      </c>
      <c r="BM171" s="205" t="s">
        <v>4528</v>
      </c>
    </row>
    <row r="172" spans="1:65" s="2" customFormat="1" ht="16.5" customHeight="1">
      <c r="A172" s="36"/>
      <c r="B172" s="37"/>
      <c r="C172" s="194" t="s">
        <v>622</v>
      </c>
      <c r="D172" s="194" t="s">
        <v>195</v>
      </c>
      <c r="E172" s="195" t="s">
        <v>2710</v>
      </c>
      <c r="F172" s="196" t="s">
        <v>2711</v>
      </c>
      <c r="G172" s="197" t="s">
        <v>494</v>
      </c>
      <c r="H172" s="198">
        <v>7</v>
      </c>
      <c r="I172" s="199"/>
      <c r="J172" s="200">
        <f>ROUND(I172*H172,2)</f>
        <v>0</v>
      </c>
      <c r="K172" s="196" t="s">
        <v>199</v>
      </c>
      <c r="L172" s="41"/>
      <c r="M172" s="201" t="s">
        <v>19</v>
      </c>
      <c r="N172" s="202" t="s">
        <v>43</v>
      </c>
      <c r="O172" s="66"/>
      <c r="P172" s="203">
        <f>O172*H172</f>
        <v>0</v>
      </c>
      <c r="Q172" s="203">
        <v>1.4999999999999999E-4</v>
      </c>
      <c r="R172" s="203">
        <f>Q172*H172</f>
        <v>1.0499999999999999E-3</v>
      </c>
      <c r="S172" s="203">
        <v>0</v>
      </c>
      <c r="T172" s="204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205" t="s">
        <v>302</v>
      </c>
      <c r="AT172" s="205" t="s">
        <v>195</v>
      </c>
      <c r="AU172" s="205" t="s">
        <v>81</v>
      </c>
      <c r="AY172" s="19" t="s">
        <v>193</v>
      </c>
      <c r="BE172" s="206">
        <f>IF(N172="základní",J172,0)</f>
        <v>0</v>
      </c>
      <c r="BF172" s="206">
        <f>IF(N172="snížená",J172,0)</f>
        <v>0</v>
      </c>
      <c r="BG172" s="206">
        <f>IF(N172="zákl. přenesená",J172,0)</f>
        <v>0</v>
      </c>
      <c r="BH172" s="206">
        <f>IF(N172="sníž. přenesená",J172,0)</f>
        <v>0</v>
      </c>
      <c r="BI172" s="206">
        <f>IF(N172="nulová",J172,0)</f>
        <v>0</v>
      </c>
      <c r="BJ172" s="19" t="s">
        <v>79</v>
      </c>
      <c r="BK172" s="206">
        <f>ROUND(I172*H172,2)</f>
        <v>0</v>
      </c>
      <c r="BL172" s="19" t="s">
        <v>302</v>
      </c>
      <c r="BM172" s="205" t="s">
        <v>4529</v>
      </c>
    </row>
    <row r="173" spans="1:65" s="2" customFormat="1" ht="16.5" customHeight="1">
      <c r="A173" s="36"/>
      <c r="B173" s="37"/>
      <c r="C173" s="194" t="s">
        <v>626</v>
      </c>
      <c r="D173" s="194" t="s">
        <v>195</v>
      </c>
      <c r="E173" s="195" t="s">
        <v>2713</v>
      </c>
      <c r="F173" s="196" t="s">
        <v>2714</v>
      </c>
      <c r="G173" s="197" t="s">
        <v>494</v>
      </c>
      <c r="H173" s="198">
        <v>7</v>
      </c>
      <c r="I173" s="199"/>
      <c r="J173" s="200">
        <f>ROUND(I173*H173,2)</f>
        <v>0</v>
      </c>
      <c r="K173" s="196" t="s">
        <v>199</v>
      </c>
      <c r="L173" s="41"/>
      <c r="M173" s="201" t="s">
        <v>19</v>
      </c>
      <c r="N173" s="202" t="s">
        <v>43</v>
      </c>
      <c r="O173" s="66"/>
      <c r="P173" s="203">
        <f>O173*H173</f>
        <v>0</v>
      </c>
      <c r="Q173" s="203">
        <v>5.0000000000000001E-4</v>
      </c>
      <c r="R173" s="203">
        <f>Q173*H173</f>
        <v>3.5000000000000001E-3</v>
      </c>
      <c r="S173" s="203">
        <v>0</v>
      </c>
      <c r="T173" s="204">
        <f>S173*H173</f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205" t="s">
        <v>302</v>
      </c>
      <c r="AT173" s="205" t="s">
        <v>195</v>
      </c>
      <c r="AU173" s="205" t="s">
        <v>81</v>
      </c>
      <c r="AY173" s="19" t="s">
        <v>193</v>
      </c>
      <c r="BE173" s="206">
        <f>IF(N173="základní",J173,0)</f>
        <v>0</v>
      </c>
      <c r="BF173" s="206">
        <f>IF(N173="snížená",J173,0)</f>
        <v>0</v>
      </c>
      <c r="BG173" s="206">
        <f>IF(N173="zákl. přenesená",J173,0)</f>
        <v>0</v>
      </c>
      <c r="BH173" s="206">
        <f>IF(N173="sníž. přenesená",J173,0)</f>
        <v>0</v>
      </c>
      <c r="BI173" s="206">
        <f>IF(N173="nulová",J173,0)</f>
        <v>0</v>
      </c>
      <c r="BJ173" s="19" t="s">
        <v>79</v>
      </c>
      <c r="BK173" s="206">
        <f>ROUND(I173*H173,2)</f>
        <v>0</v>
      </c>
      <c r="BL173" s="19" t="s">
        <v>302</v>
      </c>
      <c r="BM173" s="205" t="s">
        <v>4530</v>
      </c>
    </row>
    <row r="174" spans="1:65" s="2" customFormat="1" ht="21.75" customHeight="1">
      <c r="A174" s="36"/>
      <c r="B174" s="37"/>
      <c r="C174" s="194" t="s">
        <v>630</v>
      </c>
      <c r="D174" s="194" t="s">
        <v>195</v>
      </c>
      <c r="E174" s="195" t="s">
        <v>4531</v>
      </c>
      <c r="F174" s="196" t="s">
        <v>4532</v>
      </c>
      <c r="G174" s="197" t="s">
        <v>266</v>
      </c>
      <c r="H174" s="198">
        <v>0.123</v>
      </c>
      <c r="I174" s="199"/>
      <c r="J174" s="200">
        <f>ROUND(I174*H174,2)</f>
        <v>0</v>
      </c>
      <c r="K174" s="196" t="s">
        <v>199</v>
      </c>
      <c r="L174" s="41"/>
      <c r="M174" s="270" t="s">
        <v>19</v>
      </c>
      <c r="N174" s="271" t="s">
        <v>43</v>
      </c>
      <c r="O174" s="272"/>
      <c r="P174" s="273">
        <f>O174*H174</f>
        <v>0</v>
      </c>
      <c r="Q174" s="273">
        <v>0</v>
      </c>
      <c r="R174" s="273">
        <f>Q174*H174</f>
        <v>0</v>
      </c>
      <c r="S174" s="273">
        <v>0</v>
      </c>
      <c r="T174" s="274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205" t="s">
        <v>302</v>
      </c>
      <c r="AT174" s="205" t="s">
        <v>195</v>
      </c>
      <c r="AU174" s="205" t="s">
        <v>81</v>
      </c>
      <c r="AY174" s="19" t="s">
        <v>193</v>
      </c>
      <c r="BE174" s="206">
        <f>IF(N174="základní",J174,0)</f>
        <v>0</v>
      </c>
      <c r="BF174" s="206">
        <f>IF(N174="snížená",J174,0)</f>
        <v>0</v>
      </c>
      <c r="BG174" s="206">
        <f>IF(N174="zákl. přenesená",J174,0)</f>
        <v>0</v>
      </c>
      <c r="BH174" s="206">
        <f>IF(N174="sníž. přenesená",J174,0)</f>
        <v>0</v>
      </c>
      <c r="BI174" s="206">
        <f>IF(N174="nulová",J174,0)</f>
        <v>0</v>
      </c>
      <c r="BJ174" s="19" t="s">
        <v>79</v>
      </c>
      <c r="BK174" s="206">
        <f>ROUND(I174*H174,2)</f>
        <v>0</v>
      </c>
      <c r="BL174" s="19" t="s">
        <v>302</v>
      </c>
      <c r="BM174" s="205" t="s">
        <v>4533</v>
      </c>
    </row>
    <row r="175" spans="1:65" s="2" customFormat="1" ht="6.95" customHeight="1">
      <c r="A175" s="36"/>
      <c r="B175" s="49"/>
      <c r="C175" s="50"/>
      <c r="D175" s="50"/>
      <c r="E175" s="50"/>
      <c r="F175" s="50"/>
      <c r="G175" s="50"/>
      <c r="H175" s="50"/>
      <c r="I175" s="144"/>
      <c r="J175" s="50"/>
      <c r="K175" s="50"/>
      <c r="L175" s="41"/>
      <c r="M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</sheetData>
  <sheetProtection algorithmName="SHA-512" hashValue="ztBwID8RN4h9gP0gC+BajYHmZVQc7bE/ByrZLQ/yv3htAOv7Ii9EKw5vOmxyoMza0t2/XBe8/D+35bsDrQzFmw==" saltValue="QTM3XZu14AkW64SJuiSH1C0dVMJxdjvLHYW82wmC53YCCz/BVE2DlBlhqqkNFDadZ2izR66/y/3Fhxi4U1IraQ==" spinCount="100000" sheet="1" objects="1" scenarios="1" formatColumns="0" formatRows="0" autoFilter="0"/>
  <autoFilter ref="C90:K174"/>
  <mergeCells count="12">
    <mergeCell ref="E83:H83"/>
    <mergeCell ref="L2:V2"/>
    <mergeCell ref="E50:H50"/>
    <mergeCell ref="E52:H52"/>
    <mergeCell ref="E54:H54"/>
    <mergeCell ref="E79:H79"/>
    <mergeCell ref="E81:H8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4" tint="0.79998168889431442"/>
    <pageSetUpPr fitToPage="1"/>
  </sheetPr>
  <dimension ref="A2:BM189"/>
  <sheetViews>
    <sheetView showGridLines="0" tabSelected="1" workbookViewId="0">
      <selection activeCell="Z137" sqref="Z136:Z137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106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1" customFormat="1" ht="12" customHeight="1">
      <c r="B8" s="22"/>
      <c r="D8" s="116" t="s">
        <v>128</v>
      </c>
      <c r="I8" s="110"/>
      <c r="L8" s="22"/>
    </row>
    <row r="9" spans="1:46" s="2" customFormat="1" ht="16.5" customHeight="1">
      <c r="A9" s="36"/>
      <c r="B9" s="41"/>
      <c r="C9" s="36"/>
      <c r="D9" s="36"/>
      <c r="E9" s="409" t="s">
        <v>3532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130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12" t="s">
        <v>2719</v>
      </c>
      <c r="F11" s="411"/>
      <c r="G11" s="411"/>
      <c r="H11" s="411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11. 11. 2020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13" t="str">
        <f>'Rekapitulace stavby'!E14</f>
        <v>Vyplň údaj</v>
      </c>
      <c r="F20" s="414"/>
      <c r="G20" s="414"/>
      <c r="H20" s="414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2720</v>
      </c>
      <c r="F26" s="36"/>
      <c r="G26" s="36"/>
      <c r="H26" s="36"/>
      <c r="I26" s="119" t="s">
        <v>28</v>
      </c>
      <c r="J26" s="105" t="s">
        <v>19</v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21"/>
      <c r="B29" s="122"/>
      <c r="C29" s="121"/>
      <c r="D29" s="121"/>
      <c r="E29" s="415" t="s">
        <v>19</v>
      </c>
      <c r="F29" s="415"/>
      <c r="G29" s="415"/>
      <c r="H29" s="415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ROUND(J98,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ROUND((SUM(BE98:BE188)),  2)</f>
        <v>0</v>
      </c>
      <c r="G35" s="36"/>
      <c r="H35" s="36"/>
      <c r="I35" s="133">
        <v>0.21</v>
      </c>
      <c r="J35" s="132">
        <f>ROUND(((SUM(BE98:BE188))*I35),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ROUND((SUM(BF98:BF188)),  2)</f>
        <v>0</v>
      </c>
      <c r="G36" s="36"/>
      <c r="H36" s="36"/>
      <c r="I36" s="133">
        <v>0.15</v>
      </c>
      <c r="J36" s="132">
        <f>ROUND(((SUM(BF98:BF188))*I36),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ROUND((SUM(BG98:BG188)),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ROUND((SUM(BH98:BH188)),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ROUND((SUM(BI98:BI188)),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132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7" t="str">
        <f>E7</f>
        <v>Novostavba víceúčelových objektů na p.č.1542/1 a 1521/2 v k.ú.Cetoraz</v>
      </c>
      <c r="F50" s="408"/>
      <c r="G50" s="408"/>
      <c r="H50" s="40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128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7" t="s">
        <v>3532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130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66" t="str">
        <f>E11</f>
        <v>03 - Vytápění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Cetoraz</v>
      </c>
      <c r="G56" s="38"/>
      <c r="H56" s="38"/>
      <c r="I56" s="119" t="s">
        <v>23</v>
      </c>
      <c r="J56" s="61" t="str">
        <f>IF(J14="","",J14)</f>
        <v>11. 11. 2020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Obec Cetoraz, Cetoraz 206, 39411 Cetoraz</v>
      </c>
      <c r="G58" s="38"/>
      <c r="H58" s="38"/>
      <c r="I58" s="119" t="s">
        <v>31</v>
      </c>
      <c r="J58" s="34" t="str">
        <f>E23</f>
        <v>Ing.Josef Slabý, Arnolec 30, 58827 Jamné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5.7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>Ing.Jiří Jánský (import)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133</v>
      </c>
      <c r="D61" s="149"/>
      <c r="E61" s="149"/>
      <c r="F61" s="149"/>
      <c r="G61" s="149"/>
      <c r="H61" s="149"/>
      <c r="I61" s="150"/>
      <c r="J61" s="151" t="s">
        <v>134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J98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135</v>
      </c>
    </row>
    <row r="64" spans="1:47" s="9" customFormat="1" ht="24.95" customHeight="1">
      <c r="B64" s="153"/>
      <c r="C64" s="154"/>
      <c r="D64" s="155" t="s">
        <v>154</v>
      </c>
      <c r="E64" s="156"/>
      <c r="F64" s="156"/>
      <c r="G64" s="156"/>
      <c r="H64" s="156"/>
      <c r="I64" s="157"/>
      <c r="J64" s="158">
        <f>J99</f>
        <v>0</v>
      </c>
      <c r="K64" s="154"/>
      <c r="L64" s="159"/>
    </row>
    <row r="65" spans="1:31" s="10" customFormat="1" ht="19.899999999999999" customHeight="1">
      <c r="B65" s="160"/>
      <c r="C65" s="99"/>
      <c r="D65" s="161" t="s">
        <v>4534</v>
      </c>
      <c r="E65" s="162"/>
      <c r="F65" s="162"/>
      <c r="G65" s="162"/>
      <c r="H65" s="162"/>
      <c r="I65" s="163"/>
      <c r="J65" s="164">
        <f>J100</f>
        <v>0</v>
      </c>
      <c r="K65" s="99"/>
      <c r="L65" s="165"/>
    </row>
    <row r="66" spans="1:31" s="10" customFormat="1" ht="14.85" customHeight="1">
      <c r="B66" s="160"/>
      <c r="C66" s="99"/>
      <c r="D66" s="161" t="s">
        <v>4535</v>
      </c>
      <c r="E66" s="162"/>
      <c r="F66" s="162"/>
      <c r="G66" s="162"/>
      <c r="H66" s="162"/>
      <c r="I66" s="163"/>
      <c r="J66" s="164">
        <f>J101</f>
        <v>0</v>
      </c>
      <c r="K66" s="99"/>
      <c r="L66" s="165"/>
    </row>
    <row r="67" spans="1:31" s="10" customFormat="1" ht="14.85" customHeight="1">
      <c r="B67" s="160"/>
      <c r="C67" s="99"/>
      <c r="D67" s="161" t="s">
        <v>4536</v>
      </c>
      <c r="E67" s="162"/>
      <c r="F67" s="162"/>
      <c r="G67" s="162"/>
      <c r="H67" s="162"/>
      <c r="I67" s="163"/>
      <c r="J67" s="164">
        <f>J115</f>
        <v>0</v>
      </c>
      <c r="K67" s="99"/>
      <c r="L67" s="165"/>
    </row>
    <row r="68" spans="1:31" s="10" customFormat="1" ht="14.85" customHeight="1">
      <c r="B68" s="160"/>
      <c r="C68" s="99"/>
      <c r="D68" s="161" t="s">
        <v>4537</v>
      </c>
      <c r="E68" s="162"/>
      <c r="F68" s="162"/>
      <c r="G68" s="162"/>
      <c r="H68" s="162"/>
      <c r="I68" s="163"/>
      <c r="J68" s="164">
        <f>J120</f>
        <v>0</v>
      </c>
      <c r="K68" s="99"/>
      <c r="L68" s="165"/>
    </row>
    <row r="69" spans="1:31" s="10" customFormat="1" ht="14.85" customHeight="1">
      <c r="B69" s="160"/>
      <c r="C69" s="99"/>
      <c r="D69" s="161" t="s">
        <v>4538</v>
      </c>
      <c r="E69" s="162"/>
      <c r="F69" s="162"/>
      <c r="G69" s="162"/>
      <c r="H69" s="162"/>
      <c r="I69" s="163"/>
      <c r="J69" s="164">
        <f>J123</f>
        <v>0</v>
      </c>
      <c r="K69" s="99"/>
      <c r="L69" s="165"/>
    </row>
    <row r="70" spans="1:31" s="10" customFormat="1" ht="14.85" customHeight="1">
      <c r="B70" s="160"/>
      <c r="C70" s="99"/>
      <c r="D70" s="161" t="s">
        <v>4539</v>
      </c>
      <c r="E70" s="162"/>
      <c r="F70" s="162"/>
      <c r="G70" s="162"/>
      <c r="H70" s="162"/>
      <c r="I70" s="163"/>
      <c r="J70" s="164">
        <f>J133</f>
        <v>0</v>
      </c>
      <c r="K70" s="99"/>
      <c r="L70" s="165"/>
    </row>
    <row r="71" spans="1:31" s="10" customFormat="1" ht="14.85" customHeight="1">
      <c r="B71" s="160"/>
      <c r="C71" s="99"/>
      <c r="D71" s="161" t="s">
        <v>4540</v>
      </c>
      <c r="E71" s="162"/>
      <c r="F71" s="162"/>
      <c r="G71" s="162"/>
      <c r="H71" s="162"/>
      <c r="I71" s="163"/>
      <c r="J71" s="164">
        <f>J143</f>
        <v>0</v>
      </c>
      <c r="K71" s="99"/>
      <c r="L71" s="165"/>
    </row>
    <row r="72" spans="1:31" s="10" customFormat="1" ht="14.85" customHeight="1">
      <c r="B72" s="160"/>
      <c r="C72" s="99"/>
      <c r="D72" s="161" t="s">
        <v>4536</v>
      </c>
      <c r="E72" s="162"/>
      <c r="F72" s="162"/>
      <c r="G72" s="162"/>
      <c r="H72" s="162"/>
      <c r="I72" s="163"/>
      <c r="J72" s="164">
        <f>J153</f>
        <v>0</v>
      </c>
      <c r="K72" s="99"/>
      <c r="L72" s="165"/>
    </row>
    <row r="73" spans="1:31" s="10" customFormat="1" ht="14.85" customHeight="1">
      <c r="B73" s="160"/>
      <c r="C73" s="99"/>
      <c r="D73" s="161" t="s">
        <v>4538</v>
      </c>
      <c r="E73" s="162"/>
      <c r="F73" s="162"/>
      <c r="G73" s="162"/>
      <c r="H73" s="162"/>
      <c r="I73" s="163"/>
      <c r="J73" s="164">
        <f>J157</f>
        <v>0</v>
      </c>
      <c r="K73" s="99"/>
      <c r="L73" s="165"/>
    </row>
    <row r="74" spans="1:31" s="10" customFormat="1" ht="14.85" customHeight="1">
      <c r="B74" s="160"/>
      <c r="C74" s="99"/>
      <c r="D74" s="161" t="s">
        <v>4541</v>
      </c>
      <c r="E74" s="162"/>
      <c r="F74" s="162"/>
      <c r="G74" s="162"/>
      <c r="H74" s="162"/>
      <c r="I74" s="163"/>
      <c r="J74" s="164">
        <f>J165</f>
        <v>0</v>
      </c>
      <c r="K74" s="99"/>
      <c r="L74" s="165"/>
    </row>
    <row r="75" spans="1:31" s="10" customFormat="1" ht="14.85" customHeight="1">
      <c r="B75" s="160"/>
      <c r="C75" s="99"/>
      <c r="D75" s="161" t="s">
        <v>4542</v>
      </c>
      <c r="E75" s="162"/>
      <c r="F75" s="162"/>
      <c r="G75" s="162"/>
      <c r="H75" s="162"/>
      <c r="I75" s="163"/>
      <c r="J75" s="164">
        <f>J173</f>
        <v>0</v>
      </c>
      <c r="K75" s="99"/>
      <c r="L75" s="165"/>
    </row>
    <row r="76" spans="1:31" s="10" customFormat="1" ht="14.85" customHeight="1">
      <c r="B76" s="160"/>
      <c r="C76" s="99"/>
      <c r="D76" s="161" t="s">
        <v>4543</v>
      </c>
      <c r="E76" s="162"/>
      <c r="F76" s="162"/>
      <c r="G76" s="162"/>
      <c r="H76" s="162"/>
      <c r="I76" s="163"/>
      <c r="J76" s="164">
        <f>J183</f>
        <v>0</v>
      </c>
      <c r="K76" s="99"/>
      <c r="L76" s="165"/>
    </row>
    <row r="77" spans="1:31" s="2" customFormat="1" ht="21.75" customHeight="1">
      <c r="A77" s="36"/>
      <c r="B77" s="37"/>
      <c r="C77" s="38"/>
      <c r="D77" s="38"/>
      <c r="E77" s="38"/>
      <c r="F77" s="38"/>
      <c r="G77" s="38"/>
      <c r="H77" s="38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6.95" customHeight="1">
      <c r="A78" s="36"/>
      <c r="B78" s="49"/>
      <c r="C78" s="50"/>
      <c r="D78" s="50"/>
      <c r="E78" s="50"/>
      <c r="F78" s="50"/>
      <c r="G78" s="50"/>
      <c r="H78" s="50"/>
      <c r="I78" s="144"/>
      <c r="J78" s="50"/>
      <c r="K78" s="50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82" spans="1:31" s="2" customFormat="1" ht="6.95" customHeight="1">
      <c r="A82" s="36"/>
      <c r="B82" s="51"/>
      <c r="C82" s="52"/>
      <c r="D82" s="52"/>
      <c r="E82" s="52"/>
      <c r="F82" s="52"/>
      <c r="G82" s="52"/>
      <c r="H82" s="52"/>
      <c r="I82" s="147"/>
      <c r="J82" s="52"/>
      <c r="K82" s="52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31" s="2" customFormat="1" ht="24.95" customHeight="1">
      <c r="A83" s="36"/>
      <c r="B83" s="37"/>
      <c r="C83" s="25" t="s">
        <v>178</v>
      </c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31" s="2" customFormat="1" ht="6.95" customHeight="1">
      <c r="A84" s="36"/>
      <c r="B84" s="37"/>
      <c r="C84" s="38"/>
      <c r="D84" s="38"/>
      <c r="E84" s="38"/>
      <c r="F84" s="38"/>
      <c r="G84" s="38"/>
      <c r="H84" s="3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31" s="2" customFormat="1" ht="12" customHeight="1">
      <c r="A85" s="36"/>
      <c r="B85" s="37"/>
      <c r="C85" s="31" t="s">
        <v>16</v>
      </c>
      <c r="D85" s="38"/>
      <c r="E85" s="38"/>
      <c r="F85" s="38"/>
      <c r="G85" s="38"/>
      <c r="H85" s="38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31" s="2" customFormat="1" ht="16.5" customHeight="1">
      <c r="A86" s="36"/>
      <c r="B86" s="37"/>
      <c r="C86" s="38"/>
      <c r="D86" s="38"/>
      <c r="E86" s="407" t="str">
        <f>E7</f>
        <v>Novostavba víceúčelových objektů na p.č.1542/1 a 1521/2 v k.ú.Cetoraz</v>
      </c>
      <c r="F86" s="408"/>
      <c r="G86" s="408"/>
      <c r="H86" s="40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31" s="1" customFormat="1" ht="12" customHeight="1">
      <c r="B87" s="23"/>
      <c r="C87" s="31" t="s">
        <v>128</v>
      </c>
      <c r="D87" s="24"/>
      <c r="E87" s="24"/>
      <c r="F87" s="24"/>
      <c r="G87" s="24"/>
      <c r="H87" s="24"/>
      <c r="I87" s="110"/>
      <c r="J87" s="24"/>
      <c r="K87" s="24"/>
      <c r="L87" s="22"/>
    </row>
    <row r="88" spans="1:31" s="2" customFormat="1" ht="16.5" customHeight="1">
      <c r="A88" s="36"/>
      <c r="B88" s="37"/>
      <c r="C88" s="38"/>
      <c r="D88" s="38"/>
      <c r="E88" s="407" t="s">
        <v>3532</v>
      </c>
      <c r="F88" s="406"/>
      <c r="G88" s="406"/>
      <c r="H88" s="406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31" s="2" customFormat="1" ht="12" customHeight="1">
      <c r="A89" s="36"/>
      <c r="B89" s="37"/>
      <c r="C89" s="31" t="s">
        <v>130</v>
      </c>
      <c r="D89" s="38"/>
      <c r="E89" s="38"/>
      <c r="F89" s="38"/>
      <c r="G89" s="38"/>
      <c r="H89" s="38"/>
      <c r="I89" s="117"/>
      <c r="J89" s="38"/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31" s="2" customFormat="1" ht="16.5" customHeight="1">
      <c r="A90" s="36"/>
      <c r="B90" s="37"/>
      <c r="C90" s="38"/>
      <c r="D90" s="38"/>
      <c r="E90" s="366" t="str">
        <f>E11</f>
        <v>03 - Vytápění</v>
      </c>
      <c r="F90" s="406"/>
      <c r="G90" s="406"/>
      <c r="H90" s="406"/>
      <c r="I90" s="117"/>
      <c r="J90" s="38"/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31" s="2" customFormat="1" ht="6.95" customHeight="1">
      <c r="A91" s="36"/>
      <c r="B91" s="37"/>
      <c r="C91" s="38"/>
      <c r="D91" s="38"/>
      <c r="E91" s="38"/>
      <c r="F91" s="38"/>
      <c r="G91" s="38"/>
      <c r="H91" s="38"/>
      <c r="I91" s="117"/>
      <c r="J91" s="38"/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31" s="2" customFormat="1" ht="12" customHeight="1">
      <c r="A92" s="36"/>
      <c r="B92" s="37"/>
      <c r="C92" s="31" t="s">
        <v>21</v>
      </c>
      <c r="D92" s="38"/>
      <c r="E92" s="38"/>
      <c r="F92" s="29" t="str">
        <f>F14</f>
        <v>Cetoraz</v>
      </c>
      <c r="G92" s="38"/>
      <c r="H92" s="38"/>
      <c r="I92" s="119" t="s">
        <v>23</v>
      </c>
      <c r="J92" s="61" t="str">
        <f>IF(J14="","",J14)</f>
        <v>11. 11. 2020</v>
      </c>
      <c r="K92" s="38"/>
      <c r="L92" s="11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s="2" customFormat="1" ht="6.95" customHeight="1">
      <c r="A93" s="36"/>
      <c r="B93" s="37"/>
      <c r="C93" s="38"/>
      <c r="D93" s="38"/>
      <c r="E93" s="38"/>
      <c r="F93" s="38"/>
      <c r="G93" s="38"/>
      <c r="H93" s="38"/>
      <c r="I93" s="117"/>
      <c r="J93" s="38"/>
      <c r="K93" s="38"/>
      <c r="L93" s="11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31" s="2" customFormat="1" ht="40.15" customHeight="1">
      <c r="A94" s="36"/>
      <c r="B94" s="37"/>
      <c r="C94" s="31" t="s">
        <v>25</v>
      </c>
      <c r="D94" s="38"/>
      <c r="E94" s="38"/>
      <c r="F94" s="29" t="str">
        <f>E17</f>
        <v>Obec Cetoraz, Cetoraz 206, 39411 Cetoraz</v>
      </c>
      <c r="G94" s="38"/>
      <c r="H94" s="38"/>
      <c r="I94" s="119" t="s">
        <v>31</v>
      </c>
      <c r="J94" s="34" t="str">
        <f>E23</f>
        <v>Ing.Josef Slabý, Arnolec 30, 58827 Jamné</v>
      </c>
      <c r="K94" s="38"/>
      <c r="L94" s="118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31" s="2" customFormat="1" ht="25.7" customHeight="1">
      <c r="A95" s="36"/>
      <c r="B95" s="37"/>
      <c r="C95" s="31" t="s">
        <v>29</v>
      </c>
      <c r="D95" s="38"/>
      <c r="E95" s="38"/>
      <c r="F95" s="29" t="str">
        <f>IF(E20="","",E20)</f>
        <v>Vyplň údaj</v>
      </c>
      <c r="G95" s="38"/>
      <c r="H95" s="38"/>
      <c r="I95" s="119" t="s">
        <v>34</v>
      </c>
      <c r="J95" s="34" t="str">
        <f>E26</f>
        <v>Ing.Jiří Jánský (import)</v>
      </c>
      <c r="K95" s="38"/>
      <c r="L95" s="118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spans="1:31" s="2" customFormat="1" ht="10.35" customHeight="1">
      <c r="A96" s="36"/>
      <c r="B96" s="37"/>
      <c r="C96" s="38"/>
      <c r="D96" s="38"/>
      <c r="E96" s="38"/>
      <c r="F96" s="38"/>
      <c r="G96" s="38"/>
      <c r="H96" s="38"/>
      <c r="I96" s="117"/>
      <c r="J96" s="38"/>
      <c r="K96" s="38"/>
      <c r="L96" s="118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spans="1:65" s="11" customFormat="1" ht="29.25" customHeight="1">
      <c r="A97" s="166"/>
      <c r="B97" s="167"/>
      <c r="C97" s="168" t="s">
        <v>179</v>
      </c>
      <c r="D97" s="169" t="s">
        <v>57</v>
      </c>
      <c r="E97" s="169" t="s">
        <v>53</v>
      </c>
      <c r="F97" s="169" t="s">
        <v>54</v>
      </c>
      <c r="G97" s="169" t="s">
        <v>180</v>
      </c>
      <c r="H97" s="169" t="s">
        <v>181</v>
      </c>
      <c r="I97" s="170" t="s">
        <v>182</v>
      </c>
      <c r="J97" s="169" t="s">
        <v>134</v>
      </c>
      <c r="K97" s="171" t="s">
        <v>183</v>
      </c>
      <c r="L97" s="172"/>
      <c r="M97" s="70" t="s">
        <v>19</v>
      </c>
      <c r="N97" s="71" t="s">
        <v>42</v>
      </c>
      <c r="O97" s="71" t="s">
        <v>184</v>
      </c>
      <c r="P97" s="71" t="s">
        <v>185</v>
      </c>
      <c r="Q97" s="71" t="s">
        <v>186</v>
      </c>
      <c r="R97" s="71" t="s">
        <v>187</v>
      </c>
      <c r="S97" s="71" t="s">
        <v>188</v>
      </c>
      <c r="T97" s="72" t="s">
        <v>189</v>
      </c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</row>
    <row r="98" spans="1:65" s="2" customFormat="1" ht="22.9" customHeight="1">
      <c r="A98" s="36"/>
      <c r="B98" s="37"/>
      <c r="C98" s="77" t="s">
        <v>190</v>
      </c>
      <c r="D98" s="38"/>
      <c r="E98" s="38"/>
      <c r="F98" s="38"/>
      <c r="G98" s="38"/>
      <c r="H98" s="38"/>
      <c r="I98" s="117"/>
      <c r="J98" s="173">
        <f>BK98</f>
        <v>0</v>
      </c>
      <c r="K98" s="38"/>
      <c r="L98" s="41"/>
      <c r="M98" s="73"/>
      <c r="N98" s="174"/>
      <c r="O98" s="74"/>
      <c r="P98" s="175">
        <f>P99</f>
        <v>0</v>
      </c>
      <c r="Q98" s="74"/>
      <c r="R98" s="175">
        <f>R99</f>
        <v>0</v>
      </c>
      <c r="S98" s="74"/>
      <c r="T98" s="176">
        <f>T99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71</v>
      </c>
      <c r="AU98" s="19" t="s">
        <v>135</v>
      </c>
      <c r="BK98" s="177">
        <f>BK99</f>
        <v>0</v>
      </c>
    </row>
    <row r="99" spans="1:65" s="12" customFormat="1" ht="25.9" customHeight="1">
      <c r="B99" s="178"/>
      <c r="C99" s="179"/>
      <c r="D99" s="180" t="s">
        <v>71</v>
      </c>
      <c r="E99" s="181" t="s">
        <v>954</v>
      </c>
      <c r="F99" s="181" t="s">
        <v>955</v>
      </c>
      <c r="G99" s="179"/>
      <c r="H99" s="179"/>
      <c r="I99" s="182"/>
      <c r="J99" s="183">
        <f>BK99</f>
        <v>0</v>
      </c>
      <c r="K99" s="179"/>
      <c r="L99" s="184"/>
      <c r="M99" s="185"/>
      <c r="N99" s="186"/>
      <c r="O99" s="186"/>
      <c r="P99" s="187">
        <f>P100</f>
        <v>0</v>
      </c>
      <c r="Q99" s="186"/>
      <c r="R99" s="187">
        <f>R100</f>
        <v>0</v>
      </c>
      <c r="S99" s="186"/>
      <c r="T99" s="188">
        <f>T100</f>
        <v>0</v>
      </c>
      <c r="AR99" s="189" t="s">
        <v>81</v>
      </c>
      <c r="AT99" s="190" t="s">
        <v>71</v>
      </c>
      <c r="AU99" s="190" t="s">
        <v>72</v>
      </c>
      <c r="AY99" s="189" t="s">
        <v>193</v>
      </c>
      <c r="BK99" s="191">
        <f>BK100</f>
        <v>0</v>
      </c>
    </row>
    <row r="100" spans="1:65" s="12" customFormat="1" ht="22.9" customHeight="1">
      <c r="B100" s="178"/>
      <c r="C100" s="179"/>
      <c r="D100" s="180" t="s">
        <v>71</v>
      </c>
      <c r="E100" s="192" t="s">
        <v>4544</v>
      </c>
      <c r="F100" s="192" t="s">
        <v>4545</v>
      </c>
      <c r="G100" s="179"/>
      <c r="H100" s="179"/>
      <c r="I100" s="182"/>
      <c r="J100" s="193">
        <f>BK100</f>
        <v>0</v>
      </c>
      <c r="K100" s="179"/>
      <c r="L100" s="184"/>
      <c r="M100" s="185"/>
      <c r="N100" s="186"/>
      <c r="O100" s="186"/>
      <c r="P100" s="187">
        <f>P101+P115+P120+P123+P133+P143+P153+P157+P165+P173+P183</f>
        <v>0</v>
      </c>
      <c r="Q100" s="186"/>
      <c r="R100" s="187">
        <f>R101+R115+R120+R123+R133+R143+R153+R157+R165+R173+R183</f>
        <v>0</v>
      </c>
      <c r="S100" s="186"/>
      <c r="T100" s="188">
        <f>T101+T115+T120+T123+T133+T143+T153+T157+T165+T173+T183</f>
        <v>0</v>
      </c>
      <c r="AR100" s="189" t="s">
        <v>81</v>
      </c>
      <c r="AT100" s="190" t="s">
        <v>71</v>
      </c>
      <c r="AU100" s="190" t="s">
        <v>79</v>
      </c>
      <c r="AY100" s="189" t="s">
        <v>193</v>
      </c>
      <c r="BK100" s="191">
        <f>BK101+BK115+BK120+BK123+BK133+BK143+BK153+BK157+BK165+BK173+BK183</f>
        <v>0</v>
      </c>
    </row>
    <row r="101" spans="1:65" s="12" customFormat="1" ht="20.85" customHeight="1">
      <c r="B101" s="178"/>
      <c r="C101" s="179"/>
      <c r="D101" s="180" t="s">
        <v>71</v>
      </c>
      <c r="E101" s="192" t="s">
        <v>2728</v>
      </c>
      <c r="F101" s="192" t="s">
        <v>4546</v>
      </c>
      <c r="G101" s="179"/>
      <c r="H101" s="179"/>
      <c r="I101" s="182"/>
      <c r="J101" s="193">
        <f>BK101</f>
        <v>0</v>
      </c>
      <c r="K101" s="179"/>
      <c r="L101" s="184"/>
      <c r="M101" s="185"/>
      <c r="N101" s="186"/>
      <c r="O101" s="186"/>
      <c r="P101" s="187">
        <f>SUM(P102:P114)</f>
        <v>0</v>
      </c>
      <c r="Q101" s="186"/>
      <c r="R101" s="187">
        <f>SUM(R102:R114)</f>
        <v>0</v>
      </c>
      <c r="S101" s="186"/>
      <c r="T101" s="188">
        <f>SUM(T102:T114)</f>
        <v>0</v>
      </c>
      <c r="AR101" s="189" t="s">
        <v>79</v>
      </c>
      <c r="AT101" s="190" t="s">
        <v>71</v>
      </c>
      <c r="AU101" s="190" t="s">
        <v>81</v>
      </c>
      <c r="AY101" s="189" t="s">
        <v>193</v>
      </c>
      <c r="BK101" s="191">
        <f>SUM(BK102:BK114)</f>
        <v>0</v>
      </c>
    </row>
    <row r="102" spans="1:65" s="2" customFormat="1" ht="33" customHeight="1">
      <c r="A102" s="36"/>
      <c r="B102" s="37"/>
      <c r="C102" s="194" t="s">
        <v>79</v>
      </c>
      <c r="D102" s="194" t="s">
        <v>195</v>
      </c>
      <c r="E102" s="195" t="s">
        <v>2730</v>
      </c>
      <c r="F102" s="196" t="s">
        <v>2731</v>
      </c>
      <c r="G102" s="197" t="s">
        <v>2732</v>
      </c>
      <c r="H102" s="198">
        <v>1</v>
      </c>
      <c r="I102" s="199"/>
      <c r="J102" s="200">
        <f t="shared" ref="J102:J114" si="0">ROUND(I102*H102,2)</f>
        <v>0</v>
      </c>
      <c r="K102" s="196" t="s">
        <v>19</v>
      </c>
      <c r="L102" s="41"/>
      <c r="M102" s="201" t="s">
        <v>19</v>
      </c>
      <c r="N102" s="202" t="s">
        <v>43</v>
      </c>
      <c r="O102" s="66"/>
      <c r="P102" s="203">
        <f t="shared" ref="P102:P114" si="1">O102*H102</f>
        <v>0</v>
      </c>
      <c r="Q102" s="203">
        <v>0</v>
      </c>
      <c r="R102" s="203">
        <f t="shared" ref="R102:R114" si="2">Q102*H102</f>
        <v>0</v>
      </c>
      <c r="S102" s="203">
        <v>0</v>
      </c>
      <c r="T102" s="204">
        <f t="shared" ref="T102:T114" si="3"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205" t="s">
        <v>302</v>
      </c>
      <c r="AT102" s="205" t="s">
        <v>195</v>
      </c>
      <c r="AU102" s="205" t="s">
        <v>209</v>
      </c>
      <c r="AY102" s="19" t="s">
        <v>193</v>
      </c>
      <c r="BE102" s="206">
        <f t="shared" ref="BE102:BE114" si="4">IF(N102="základní",J102,0)</f>
        <v>0</v>
      </c>
      <c r="BF102" s="206">
        <f t="shared" ref="BF102:BF114" si="5">IF(N102="snížená",J102,0)</f>
        <v>0</v>
      </c>
      <c r="BG102" s="206">
        <f t="shared" ref="BG102:BG114" si="6">IF(N102="zákl. přenesená",J102,0)</f>
        <v>0</v>
      </c>
      <c r="BH102" s="206">
        <f t="shared" ref="BH102:BH114" si="7">IF(N102="sníž. přenesená",J102,0)</f>
        <v>0</v>
      </c>
      <c r="BI102" s="206">
        <f t="shared" ref="BI102:BI114" si="8">IF(N102="nulová",J102,0)</f>
        <v>0</v>
      </c>
      <c r="BJ102" s="19" t="s">
        <v>79</v>
      </c>
      <c r="BK102" s="206">
        <f t="shared" ref="BK102:BK114" si="9">ROUND(I102*H102,2)</f>
        <v>0</v>
      </c>
      <c r="BL102" s="19" t="s">
        <v>302</v>
      </c>
      <c r="BM102" s="205" t="s">
        <v>81</v>
      </c>
    </row>
    <row r="103" spans="1:65" s="2" customFormat="1" ht="16.5" customHeight="1">
      <c r="A103" s="36"/>
      <c r="B103" s="37"/>
      <c r="C103" s="194" t="s">
        <v>81</v>
      </c>
      <c r="D103" s="194" t="s">
        <v>195</v>
      </c>
      <c r="E103" s="195" t="s">
        <v>2733</v>
      </c>
      <c r="F103" s="196" t="s">
        <v>2734</v>
      </c>
      <c r="G103" s="197" t="s">
        <v>2732</v>
      </c>
      <c r="H103" s="198">
        <v>1</v>
      </c>
      <c r="I103" s="199"/>
      <c r="J103" s="200">
        <f t="shared" si="0"/>
        <v>0</v>
      </c>
      <c r="K103" s="196" t="s">
        <v>19</v>
      </c>
      <c r="L103" s="41"/>
      <c r="M103" s="201" t="s">
        <v>19</v>
      </c>
      <c r="N103" s="202" t="s">
        <v>43</v>
      </c>
      <c r="O103" s="66"/>
      <c r="P103" s="203">
        <f t="shared" si="1"/>
        <v>0</v>
      </c>
      <c r="Q103" s="203">
        <v>0</v>
      </c>
      <c r="R103" s="203">
        <f t="shared" si="2"/>
        <v>0</v>
      </c>
      <c r="S103" s="203">
        <v>0</v>
      </c>
      <c r="T103" s="204">
        <f t="shared" si="3"/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205" t="s">
        <v>302</v>
      </c>
      <c r="AT103" s="205" t="s">
        <v>195</v>
      </c>
      <c r="AU103" s="205" t="s">
        <v>209</v>
      </c>
      <c r="AY103" s="19" t="s">
        <v>193</v>
      </c>
      <c r="BE103" s="206">
        <f t="shared" si="4"/>
        <v>0</v>
      </c>
      <c r="BF103" s="206">
        <f t="shared" si="5"/>
        <v>0</v>
      </c>
      <c r="BG103" s="206">
        <f t="shared" si="6"/>
        <v>0</v>
      </c>
      <c r="BH103" s="206">
        <f t="shared" si="7"/>
        <v>0</v>
      </c>
      <c r="BI103" s="206">
        <f t="shared" si="8"/>
        <v>0</v>
      </c>
      <c r="BJ103" s="19" t="s">
        <v>79</v>
      </c>
      <c r="BK103" s="206">
        <f t="shared" si="9"/>
        <v>0</v>
      </c>
      <c r="BL103" s="19" t="s">
        <v>302</v>
      </c>
      <c r="BM103" s="205" t="s">
        <v>200</v>
      </c>
    </row>
    <row r="104" spans="1:65" s="2" customFormat="1" ht="16.5" customHeight="1">
      <c r="A104" s="36"/>
      <c r="B104" s="37"/>
      <c r="C104" s="194" t="s">
        <v>209</v>
      </c>
      <c r="D104" s="194" t="s">
        <v>195</v>
      </c>
      <c r="E104" s="195" t="s">
        <v>2735</v>
      </c>
      <c r="F104" s="196" t="s">
        <v>2736</v>
      </c>
      <c r="G104" s="197" t="s">
        <v>2732</v>
      </c>
      <c r="H104" s="198">
        <v>1</v>
      </c>
      <c r="I104" s="199"/>
      <c r="J104" s="200">
        <f t="shared" si="0"/>
        <v>0</v>
      </c>
      <c r="K104" s="196" t="s">
        <v>19</v>
      </c>
      <c r="L104" s="41"/>
      <c r="M104" s="201" t="s">
        <v>19</v>
      </c>
      <c r="N104" s="202" t="s">
        <v>43</v>
      </c>
      <c r="O104" s="66"/>
      <c r="P104" s="203">
        <f t="shared" si="1"/>
        <v>0</v>
      </c>
      <c r="Q104" s="203">
        <v>0</v>
      </c>
      <c r="R104" s="203">
        <f t="shared" si="2"/>
        <v>0</v>
      </c>
      <c r="S104" s="203">
        <v>0</v>
      </c>
      <c r="T104" s="204">
        <f t="shared" si="3"/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205" t="s">
        <v>302</v>
      </c>
      <c r="AT104" s="205" t="s">
        <v>195</v>
      </c>
      <c r="AU104" s="205" t="s">
        <v>209</v>
      </c>
      <c r="AY104" s="19" t="s">
        <v>193</v>
      </c>
      <c r="BE104" s="206">
        <f t="shared" si="4"/>
        <v>0</v>
      </c>
      <c r="BF104" s="206">
        <f t="shared" si="5"/>
        <v>0</v>
      </c>
      <c r="BG104" s="206">
        <f t="shared" si="6"/>
        <v>0</v>
      </c>
      <c r="BH104" s="206">
        <f t="shared" si="7"/>
        <v>0</v>
      </c>
      <c r="BI104" s="206">
        <f t="shared" si="8"/>
        <v>0</v>
      </c>
      <c r="BJ104" s="19" t="s">
        <v>79</v>
      </c>
      <c r="BK104" s="206">
        <f t="shared" si="9"/>
        <v>0</v>
      </c>
      <c r="BL104" s="19" t="s">
        <v>302</v>
      </c>
      <c r="BM104" s="205" t="s">
        <v>248</v>
      </c>
    </row>
    <row r="105" spans="1:65" s="2" customFormat="1" ht="16.5" customHeight="1">
      <c r="A105" s="36"/>
      <c r="B105" s="37"/>
      <c r="C105" s="194" t="s">
        <v>200</v>
      </c>
      <c r="D105" s="194" t="s">
        <v>195</v>
      </c>
      <c r="E105" s="195" t="s">
        <v>2737</v>
      </c>
      <c r="F105" s="196" t="s">
        <v>2738</v>
      </c>
      <c r="G105" s="197" t="s">
        <v>2732</v>
      </c>
      <c r="H105" s="198">
        <v>1</v>
      </c>
      <c r="I105" s="199"/>
      <c r="J105" s="200">
        <f t="shared" si="0"/>
        <v>0</v>
      </c>
      <c r="K105" s="196" t="s">
        <v>19</v>
      </c>
      <c r="L105" s="41"/>
      <c r="M105" s="201" t="s">
        <v>19</v>
      </c>
      <c r="N105" s="202" t="s">
        <v>43</v>
      </c>
      <c r="O105" s="66"/>
      <c r="P105" s="203">
        <f t="shared" si="1"/>
        <v>0</v>
      </c>
      <c r="Q105" s="203">
        <v>0</v>
      </c>
      <c r="R105" s="203">
        <f t="shared" si="2"/>
        <v>0</v>
      </c>
      <c r="S105" s="203">
        <v>0</v>
      </c>
      <c r="T105" s="204">
        <f t="shared" si="3"/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302</v>
      </c>
      <c r="AT105" s="205" t="s">
        <v>195</v>
      </c>
      <c r="AU105" s="205" t="s">
        <v>209</v>
      </c>
      <c r="AY105" s="19" t="s">
        <v>193</v>
      </c>
      <c r="BE105" s="206">
        <f t="shared" si="4"/>
        <v>0</v>
      </c>
      <c r="BF105" s="206">
        <f t="shared" si="5"/>
        <v>0</v>
      </c>
      <c r="BG105" s="206">
        <f t="shared" si="6"/>
        <v>0</v>
      </c>
      <c r="BH105" s="206">
        <f t="shared" si="7"/>
        <v>0</v>
      </c>
      <c r="BI105" s="206">
        <f t="shared" si="8"/>
        <v>0</v>
      </c>
      <c r="BJ105" s="19" t="s">
        <v>79</v>
      </c>
      <c r="BK105" s="206">
        <f t="shared" si="9"/>
        <v>0</v>
      </c>
      <c r="BL105" s="19" t="s">
        <v>302</v>
      </c>
      <c r="BM105" s="205" t="s">
        <v>258</v>
      </c>
    </row>
    <row r="106" spans="1:65" s="2" customFormat="1" ht="16.5" customHeight="1">
      <c r="A106" s="36"/>
      <c r="B106" s="37"/>
      <c r="C106" s="194" t="s">
        <v>233</v>
      </c>
      <c r="D106" s="194" t="s">
        <v>195</v>
      </c>
      <c r="E106" s="195" t="s">
        <v>2739</v>
      </c>
      <c r="F106" s="196" t="s">
        <v>2740</v>
      </c>
      <c r="G106" s="197" t="s">
        <v>2732</v>
      </c>
      <c r="H106" s="198">
        <v>1</v>
      </c>
      <c r="I106" s="199"/>
      <c r="J106" s="200">
        <f t="shared" si="0"/>
        <v>0</v>
      </c>
      <c r="K106" s="196" t="s">
        <v>19</v>
      </c>
      <c r="L106" s="41"/>
      <c r="M106" s="201" t="s">
        <v>19</v>
      </c>
      <c r="N106" s="202" t="s">
        <v>43</v>
      </c>
      <c r="O106" s="66"/>
      <c r="P106" s="203">
        <f t="shared" si="1"/>
        <v>0</v>
      </c>
      <c r="Q106" s="203">
        <v>0</v>
      </c>
      <c r="R106" s="203">
        <f t="shared" si="2"/>
        <v>0</v>
      </c>
      <c r="S106" s="203">
        <v>0</v>
      </c>
      <c r="T106" s="204">
        <f t="shared" si="3"/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302</v>
      </c>
      <c r="AT106" s="205" t="s">
        <v>195</v>
      </c>
      <c r="AU106" s="205" t="s">
        <v>209</v>
      </c>
      <c r="AY106" s="19" t="s">
        <v>193</v>
      </c>
      <c r="BE106" s="206">
        <f t="shared" si="4"/>
        <v>0</v>
      </c>
      <c r="BF106" s="206">
        <f t="shared" si="5"/>
        <v>0</v>
      </c>
      <c r="BG106" s="206">
        <f t="shared" si="6"/>
        <v>0</v>
      </c>
      <c r="BH106" s="206">
        <f t="shared" si="7"/>
        <v>0</v>
      </c>
      <c r="BI106" s="206">
        <f t="shared" si="8"/>
        <v>0</v>
      </c>
      <c r="BJ106" s="19" t="s">
        <v>79</v>
      </c>
      <c r="BK106" s="206">
        <f t="shared" si="9"/>
        <v>0</v>
      </c>
      <c r="BL106" s="19" t="s">
        <v>302</v>
      </c>
      <c r="BM106" s="205" t="s">
        <v>271</v>
      </c>
    </row>
    <row r="107" spans="1:65" s="2" customFormat="1" ht="16.5" customHeight="1">
      <c r="A107" s="36"/>
      <c r="B107" s="37"/>
      <c r="C107" s="194" t="s">
        <v>248</v>
      </c>
      <c r="D107" s="194" t="s">
        <v>195</v>
      </c>
      <c r="E107" s="195" t="s">
        <v>2741</v>
      </c>
      <c r="F107" s="196" t="s">
        <v>2742</v>
      </c>
      <c r="G107" s="197" t="s">
        <v>2732</v>
      </c>
      <c r="H107" s="198">
        <v>1</v>
      </c>
      <c r="I107" s="199"/>
      <c r="J107" s="200">
        <f t="shared" si="0"/>
        <v>0</v>
      </c>
      <c r="K107" s="196" t="s">
        <v>19</v>
      </c>
      <c r="L107" s="41"/>
      <c r="M107" s="201" t="s">
        <v>19</v>
      </c>
      <c r="N107" s="202" t="s">
        <v>43</v>
      </c>
      <c r="O107" s="66"/>
      <c r="P107" s="203">
        <f t="shared" si="1"/>
        <v>0</v>
      </c>
      <c r="Q107" s="203">
        <v>0</v>
      </c>
      <c r="R107" s="203">
        <f t="shared" si="2"/>
        <v>0</v>
      </c>
      <c r="S107" s="203">
        <v>0</v>
      </c>
      <c r="T107" s="204">
        <f t="shared" si="3"/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205" t="s">
        <v>302</v>
      </c>
      <c r="AT107" s="205" t="s">
        <v>195</v>
      </c>
      <c r="AU107" s="205" t="s">
        <v>209</v>
      </c>
      <c r="AY107" s="19" t="s">
        <v>193</v>
      </c>
      <c r="BE107" s="206">
        <f t="shared" si="4"/>
        <v>0</v>
      </c>
      <c r="BF107" s="206">
        <f t="shared" si="5"/>
        <v>0</v>
      </c>
      <c r="BG107" s="206">
        <f t="shared" si="6"/>
        <v>0</v>
      </c>
      <c r="BH107" s="206">
        <f t="shared" si="7"/>
        <v>0</v>
      </c>
      <c r="BI107" s="206">
        <f t="shared" si="8"/>
        <v>0</v>
      </c>
      <c r="BJ107" s="19" t="s">
        <v>79</v>
      </c>
      <c r="BK107" s="206">
        <f t="shared" si="9"/>
        <v>0</v>
      </c>
      <c r="BL107" s="19" t="s">
        <v>302</v>
      </c>
      <c r="BM107" s="205" t="s">
        <v>279</v>
      </c>
    </row>
    <row r="108" spans="1:65" s="2" customFormat="1" ht="16.5" customHeight="1">
      <c r="A108" s="36"/>
      <c r="B108" s="37"/>
      <c r="C108" s="194" t="s">
        <v>252</v>
      </c>
      <c r="D108" s="194" t="s">
        <v>195</v>
      </c>
      <c r="E108" s="195" t="s">
        <v>2743</v>
      </c>
      <c r="F108" s="196" t="s">
        <v>2744</v>
      </c>
      <c r="G108" s="197" t="s">
        <v>2732</v>
      </c>
      <c r="H108" s="198">
        <v>1</v>
      </c>
      <c r="I108" s="199"/>
      <c r="J108" s="200">
        <f t="shared" si="0"/>
        <v>0</v>
      </c>
      <c r="K108" s="196" t="s">
        <v>19</v>
      </c>
      <c r="L108" s="41"/>
      <c r="M108" s="201" t="s">
        <v>19</v>
      </c>
      <c r="N108" s="202" t="s">
        <v>43</v>
      </c>
      <c r="O108" s="66"/>
      <c r="P108" s="203">
        <f t="shared" si="1"/>
        <v>0</v>
      </c>
      <c r="Q108" s="203">
        <v>0</v>
      </c>
      <c r="R108" s="203">
        <f t="shared" si="2"/>
        <v>0</v>
      </c>
      <c r="S108" s="203">
        <v>0</v>
      </c>
      <c r="T108" s="204">
        <f t="shared" si="3"/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302</v>
      </c>
      <c r="AT108" s="205" t="s">
        <v>195</v>
      </c>
      <c r="AU108" s="205" t="s">
        <v>209</v>
      </c>
      <c r="AY108" s="19" t="s">
        <v>193</v>
      </c>
      <c r="BE108" s="206">
        <f t="shared" si="4"/>
        <v>0</v>
      </c>
      <c r="BF108" s="206">
        <f t="shared" si="5"/>
        <v>0</v>
      </c>
      <c r="BG108" s="206">
        <f t="shared" si="6"/>
        <v>0</v>
      </c>
      <c r="BH108" s="206">
        <f t="shared" si="7"/>
        <v>0</v>
      </c>
      <c r="BI108" s="206">
        <f t="shared" si="8"/>
        <v>0</v>
      </c>
      <c r="BJ108" s="19" t="s">
        <v>79</v>
      </c>
      <c r="BK108" s="206">
        <f t="shared" si="9"/>
        <v>0</v>
      </c>
      <c r="BL108" s="19" t="s">
        <v>302</v>
      </c>
      <c r="BM108" s="205" t="s">
        <v>291</v>
      </c>
    </row>
    <row r="109" spans="1:65" s="2" customFormat="1" ht="16.5" customHeight="1">
      <c r="A109" s="36"/>
      <c r="B109" s="37"/>
      <c r="C109" s="194" t="s">
        <v>258</v>
      </c>
      <c r="D109" s="194" t="s">
        <v>195</v>
      </c>
      <c r="E109" s="195" t="s">
        <v>2745</v>
      </c>
      <c r="F109" s="196" t="s">
        <v>2746</v>
      </c>
      <c r="G109" s="197" t="s">
        <v>2732</v>
      </c>
      <c r="H109" s="198">
        <v>2</v>
      </c>
      <c r="I109" s="199"/>
      <c r="J109" s="200">
        <f t="shared" si="0"/>
        <v>0</v>
      </c>
      <c r="K109" s="196" t="s">
        <v>19</v>
      </c>
      <c r="L109" s="41"/>
      <c r="M109" s="201" t="s">
        <v>19</v>
      </c>
      <c r="N109" s="202" t="s">
        <v>43</v>
      </c>
      <c r="O109" s="66"/>
      <c r="P109" s="203">
        <f t="shared" si="1"/>
        <v>0</v>
      </c>
      <c r="Q109" s="203">
        <v>0</v>
      </c>
      <c r="R109" s="203">
        <f t="shared" si="2"/>
        <v>0</v>
      </c>
      <c r="S109" s="203">
        <v>0</v>
      </c>
      <c r="T109" s="204">
        <f t="shared" si="3"/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205" t="s">
        <v>302</v>
      </c>
      <c r="AT109" s="205" t="s">
        <v>195</v>
      </c>
      <c r="AU109" s="205" t="s">
        <v>209</v>
      </c>
      <c r="AY109" s="19" t="s">
        <v>193</v>
      </c>
      <c r="BE109" s="206">
        <f t="shared" si="4"/>
        <v>0</v>
      </c>
      <c r="BF109" s="206">
        <f t="shared" si="5"/>
        <v>0</v>
      </c>
      <c r="BG109" s="206">
        <f t="shared" si="6"/>
        <v>0</v>
      </c>
      <c r="BH109" s="206">
        <f t="shared" si="7"/>
        <v>0</v>
      </c>
      <c r="BI109" s="206">
        <f t="shared" si="8"/>
        <v>0</v>
      </c>
      <c r="BJ109" s="19" t="s">
        <v>79</v>
      </c>
      <c r="BK109" s="206">
        <f t="shared" si="9"/>
        <v>0</v>
      </c>
      <c r="BL109" s="19" t="s">
        <v>302</v>
      </c>
      <c r="BM109" s="205" t="s">
        <v>302</v>
      </c>
    </row>
    <row r="110" spans="1:65" s="2" customFormat="1" ht="16.5" customHeight="1">
      <c r="A110" s="36"/>
      <c r="B110" s="37"/>
      <c r="C110" s="194" t="s">
        <v>263</v>
      </c>
      <c r="D110" s="194" t="s">
        <v>195</v>
      </c>
      <c r="E110" s="195" t="s">
        <v>4547</v>
      </c>
      <c r="F110" s="196" t="s">
        <v>4548</v>
      </c>
      <c r="G110" s="197" t="s">
        <v>2732</v>
      </c>
      <c r="H110" s="198">
        <v>1</v>
      </c>
      <c r="I110" s="199"/>
      <c r="J110" s="200">
        <f t="shared" si="0"/>
        <v>0</v>
      </c>
      <c r="K110" s="196" t="s">
        <v>19</v>
      </c>
      <c r="L110" s="41"/>
      <c r="M110" s="201" t="s">
        <v>19</v>
      </c>
      <c r="N110" s="202" t="s">
        <v>43</v>
      </c>
      <c r="O110" s="66"/>
      <c r="P110" s="203">
        <f t="shared" si="1"/>
        <v>0</v>
      </c>
      <c r="Q110" s="203">
        <v>0</v>
      </c>
      <c r="R110" s="203">
        <f t="shared" si="2"/>
        <v>0</v>
      </c>
      <c r="S110" s="203">
        <v>0</v>
      </c>
      <c r="T110" s="204">
        <f t="shared" si="3"/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302</v>
      </c>
      <c r="AT110" s="205" t="s">
        <v>195</v>
      </c>
      <c r="AU110" s="205" t="s">
        <v>209</v>
      </c>
      <c r="AY110" s="19" t="s">
        <v>193</v>
      </c>
      <c r="BE110" s="206">
        <f t="shared" si="4"/>
        <v>0</v>
      </c>
      <c r="BF110" s="206">
        <f t="shared" si="5"/>
        <v>0</v>
      </c>
      <c r="BG110" s="206">
        <f t="shared" si="6"/>
        <v>0</v>
      </c>
      <c r="BH110" s="206">
        <f t="shared" si="7"/>
        <v>0</v>
      </c>
      <c r="BI110" s="206">
        <f t="shared" si="8"/>
        <v>0</v>
      </c>
      <c r="BJ110" s="19" t="s">
        <v>79</v>
      </c>
      <c r="BK110" s="206">
        <f t="shared" si="9"/>
        <v>0</v>
      </c>
      <c r="BL110" s="19" t="s">
        <v>302</v>
      </c>
      <c r="BM110" s="205" t="s">
        <v>315</v>
      </c>
    </row>
    <row r="111" spans="1:65" s="2" customFormat="1" ht="16.5" customHeight="1">
      <c r="A111" s="36"/>
      <c r="B111" s="37"/>
      <c r="C111" s="194" t="s">
        <v>271</v>
      </c>
      <c r="D111" s="194" t="s">
        <v>195</v>
      </c>
      <c r="E111" s="195" t="s">
        <v>4549</v>
      </c>
      <c r="F111" s="196" t="s">
        <v>4550</v>
      </c>
      <c r="G111" s="197" t="s">
        <v>2732</v>
      </c>
      <c r="H111" s="198">
        <v>2</v>
      </c>
      <c r="I111" s="199"/>
      <c r="J111" s="200">
        <f t="shared" si="0"/>
        <v>0</v>
      </c>
      <c r="K111" s="196" t="s">
        <v>19</v>
      </c>
      <c r="L111" s="41"/>
      <c r="M111" s="201" t="s">
        <v>19</v>
      </c>
      <c r="N111" s="202" t="s">
        <v>43</v>
      </c>
      <c r="O111" s="66"/>
      <c r="P111" s="203">
        <f t="shared" si="1"/>
        <v>0</v>
      </c>
      <c r="Q111" s="203">
        <v>0</v>
      </c>
      <c r="R111" s="203">
        <f t="shared" si="2"/>
        <v>0</v>
      </c>
      <c r="S111" s="203">
        <v>0</v>
      </c>
      <c r="T111" s="204">
        <f t="shared" si="3"/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205" t="s">
        <v>302</v>
      </c>
      <c r="AT111" s="205" t="s">
        <v>195</v>
      </c>
      <c r="AU111" s="205" t="s">
        <v>209</v>
      </c>
      <c r="AY111" s="19" t="s">
        <v>193</v>
      </c>
      <c r="BE111" s="206">
        <f t="shared" si="4"/>
        <v>0</v>
      </c>
      <c r="BF111" s="206">
        <f t="shared" si="5"/>
        <v>0</v>
      </c>
      <c r="BG111" s="206">
        <f t="shared" si="6"/>
        <v>0</v>
      </c>
      <c r="BH111" s="206">
        <f t="shared" si="7"/>
        <v>0</v>
      </c>
      <c r="BI111" s="206">
        <f t="shared" si="8"/>
        <v>0</v>
      </c>
      <c r="BJ111" s="19" t="s">
        <v>79</v>
      </c>
      <c r="BK111" s="206">
        <f t="shared" si="9"/>
        <v>0</v>
      </c>
      <c r="BL111" s="19" t="s">
        <v>302</v>
      </c>
      <c r="BM111" s="205" t="s">
        <v>325</v>
      </c>
    </row>
    <row r="112" spans="1:65" s="2" customFormat="1" ht="16.5" customHeight="1">
      <c r="A112" s="36"/>
      <c r="B112" s="37"/>
      <c r="C112" s="194" t="s">
        <v>269</v>
      </c>
      <c r="D112" s="194" t="s">
        <v>195</v>
      </c>
      <c r="E112" s="195" t="s">
        <v>4551</v>
      </c>
      <c r="F112" s="196" t="s">
        <v>2748</v>
      </c>
      <c r="G112" s="197" t="s">
        <v>2732</v>
      </c>
      <c r="H112" s="198">
        <v>1</v>
      </c>
      <c r="I112" s="199"/>
      <c r="J112" s="200">
        <f t="shared" si="0"/>
        <v>0</v>
      </c>
      <c r="K112" s="196" t="s">
        <v>19</v>
      </c>
      <c r="L112" s="41"/>
      <c r="M112" s="201" t="s">
        <v>19</v>
      </c>
      <c r="N112" s="202" t="s">
        <v>43</v>
      </c>
      <c r="O112" s="66"/>
      <c r="P112" s="203">
        <f t="shared" si="1"/>
        <v>0</v>
      </c>
      <c r="Q112" s="203">
        <v>0</v>
      </c>
      <c r="R112" s="203">
        <f t="shared" si="2"/>
        <v>0</v>
      </c>
      <c r="S112" s="203">
        <v>0</v>
      </c>
      <c r="T112" s="204">
        <f t="shared" si="3"/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302</v>
      </c>
      <c r="AT112" s="205" t="s">
        <v>195</v>
      </c>
      <c r="AU112" s="205" t="s">
        <v>209</v>
      </c>
      <c r="AY112" s="19" t="s">
        <v>193</v>
      </c>
      <c r="BE112" s="206">
        <f t="shared" si="4"/>
        <v>0</v>
      </c>
      <c r="BF112" s="206">
        <f t="shared" si="5"/>
        <v>0</v>
      </c>
      <c r="BG112" s="206">
        <f t="shared" si="6"/>
        <v>0</v>
      </c>
      <c r="BH112" s="206">
        <f t="shared" si="7"/>
        <v>0</v>
      </c>
      <c r="BI112" s="206">
        <f t="shared" si="8"/>
        <v>0</v>
      </c>
      <c r="BJ112" s="19" t="s">
        <v>79</v>
      </c>
      <c r="BK112" s="206">
        <f t="shared" si="9"/>
        <v>0</v>
      </c>
      <c r="BL112" s="19" t="s">
        <v>302</v>
      </c>
      <c r="BM112" s="205" t="s">
        <v>335</v>
      </c>
    </row>
    <row r="113" spans="1:65" s="2" customFormat="1" ht="16.5" customHeight="1">
      <c r="A113" s="36"/>
      <c r="B113" s="37"/>
      <c r="C113" s="194" t="s">
        <v>279</v>
      </c>
      <c r="D113" s="194" t="s">
        <v>195</v>
      </c>
      <c r="E113" s="195" t="s">
        <v>2749</v>
      </c>
      <c r="F113" s="196" t="s">
        <v>2750</v>
      </c>
      <c r="G113" s="197" t="s">
        <v>2732</v>
      </c>
      <c r="H113" s="198">
        <v>1</v>
      </c>
      <c r="I113" s="199"/>
      <c r="J113" s="200">
        <f t="shared" si="0"/>
        <v>0</v>
      </c>
      <c r="K113" s="196" t="s">
        <v>19</v>
      </c>
      <c r="L113" s="41"/>
      <c r="M113" s="201" t="s">
        <v>19</v>
      </c>
      <c r="N113" s="202" t="s">
        <v>43</v>
      </c>
      <c r="O113" s="66"/>
      <c r="P113" s="203">
        <f t="shared" si="1"/>
        <v>0</v>
      </c>
      <c r="Q113" s="203">
        <v>0</v>
      </c>
      <c r="R113" s="203">
        <f t="shared" si="2"/>
        <v>0</v>
      </c>
      <c r="S113" s="203">
        <v>0</v>
      </c>
      <c r="T113" s="204">
        <f t="shared" si="3"/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205" t="s">
        <v>302</v>
      </c>
      <c r="AT113" s="205" t="s">
        <v>195</v>
      </c>
      <c r="AU113" s="205" t="s">
        <v>209</v>
      </c>
      <c r="AY113" s="19" t="s">
        <v>193</v>
      </c>
      <c r="BE113" s="206">
        <f t="shared" si="4"/>
        <v>0</v>
      </c>
      <c r="BF113" s="206">
        <f t="shared" si="5"/>
        <v>0</v>
      </c>
      <c r="BG113" s="206">
        <f t="shared" si="6"/>
        <v>0</v>
      </c>
      <c r="BH113" s="206">
        <f t="shared" si="7"/>
        <v>0</v>
      </c>
      <c r="BI113" s="206">
        <f t="shared" si="8"/>
        <v>0</v>
      </c>
      <c r="BJ113" s="19" t="s">
        <v>79</v>
      </c>
      <c r="BK113" s="206">
        <f t="shared" si="9"/>
        <v>0</v>
      </c>
      <c r="BL113" s="19" t="s">
        <v>302</v>
      </c>
      <c r="BM113" s="205" t="s">
        <v>353</v>
      </c>
    </row>
    <row r="114" spans="1:65" s="2" customFormat="1" ht="16.5" customHeight="1">
      <c r="A114" s="36"/>
      <c r="B114" s="37"/>
      <c r="C114" s="194" t="s">
        <v>285</v>
      </c>
      <c r="D114" s="194" t="s">
        <v>195</v>
      </c>
      <c r="E114" s="195" t="s">
        <v>2751</v>
      </c>
      <c r="F114" s="196" t="s">
        <v>2752</v>
      </c>
      <c r="G114" s="197" t="s">
        <v>2732</v>
      </c>
      <c r="H114" s="198">
        <v>1</v>
      </c>
      <c r="I114" s="199"/>
      <c r="J114" s="200">
        <f t="shared" si="0"/>
        <v>0</v>
      </c>
      <c r="K114" s="196" t="s">
        <v>19</v>
      </c>
      <c r="L114" s="41"/>
      <c r="M114" s="201" t="s">
        <v>19</v>
      </c>
      <c r="N114" s="202" t="s">
        <v>43</v>
      </c>
      <c r="O114" s="66"/>
      <c r="P114" s="203">
        <f t="shared" si="1"/>
        <v>0</v>
      </c>
      <c r="Q114" s="203">
        <v>0</v>
      </c>
      <c r="R114" s="203">
        <f t="shared" si="2"/>
        <v>0</v>
      </c>
      <c r="S114" s="203">
        <v>0</v>
      </c>
      <c r="T114" s="204">
        <f t="shared" si="3"/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302</v>
      </c>
      <c r="AT114" s="205" t="s">
        <v>195</v>
      </c>
      <c r="AU114" s="205" t="s">
        <v>209</v>
      </c>
      <c r="AY114" s="19" t="s">
        <v>193</v>
      </c>
      <c r="BE114" s="206">
        <f t="shared" si="4"/>
        <v>0</v>
      </c>
      <c r="BF114" s="206">
        <f t="shared" si="5"/>
        <v>0</v>
      </c>
      <c r="BG114" s="206">
        <f t="shared" si="6"/>
        <v>0</v>
      </c>
      <c r="BH114" s="206">
        <f t="shared" si="7"/>
        <v>0</v>
      </c>
      <c r="BI114" s="206">
        <f t="shared" si="8"/>
        <v>0</v>
      </c>
      <c r="BJ114" s="19" t="s">
        <v>79</v>
      </c>
      <c r="BK114" s="206">
        <f t="shared" si="9"/>
        <v>0</v>
      </c>
      <c r="BL114" s="19" t="s">
        <v>302</v>
      </c>
      <c r="BM114" s="205" t="s">
        <v>369</v>
      </c>
    </row>
    <row r="115" spans="1:65" s="12" customFormat="1" ht="20.85" customHeight="1">
      <c r="B115" s="178"/>
      <c r="C115" s="179"/>
      <c r="D115" s="180" t="s">
        <v>71</v>
      </c>
      <c r="E115" s="192" t="s">
        <v>2753</v>
      </c>
      <c r="F115" s="192" t="s">
        <v>2754</v>
      </c>
      <c r="G115" s="179"/>
      <c r="H115" s="179"/>
      <c r="I115" s="182"/>
      <c r="J115" s="193">
        <f>BK115</f>
        <v>0</v>
      </c>
      <c r="K115" s="179"/>
      <c r="L115" s="184"/>
      <c r="M115" s="185"/>
      <c r="N115" s="186"/>
      <c r="O115" s="186"/>
      <c r="P115" s="187">
        <f>SUM(P116:P119)</f>
        <v>0</v>
      </c>
      <c r="Q115" s="186"/>
      <c r="R115" s="187">
        <f>SUM(R116:R119)</f>
        <v>0</v>
      </c>
      <c r="S115" s="186"/>
      <c r="T115" s="188">
        <f>SUM(T116:T119)</f>
        <v>0</v>
      </c>
      <c r="AR115" s="189" t="s">
        <v>79</v>
      </c>
      <c r="AT115" s="190" t="s">
        <v>71</v>
      </c>
      <c r="AU115" s="190" t="s">
        <v>81</v>
      </c>
      <c r="AY115" s="189" t="s">
        <v>193</v>
      </c>
      <c r="BK115" s="191">
        <f>SUM(BK116:BK119)</f>
        <v>0</v>
      </c>
    </row>
    <row r="116" spans="1:65" s="2" customFormat="1" ht="16.5" customHeight="1">
      <c r="A116" s="36"/>
      <c r="B116" s="37"/>
      <c r="C116" s="194" t="s">
        <v>291</v>
      </c>
      <c r="D116" s="194" t="s">
        <v>195</v>
      </c>
      <c r="E116" s="195" t="s">
        <v>2755</v>
      </c>
      <c r="F116" s="196" t="s">
        <v>2756</v>
      </c>
      <c r="G116" s="197" t="s">
        <v>451</v>
      </c>
      <c r="H116" s="198">
        <v>11</v>
      </c>
      <c r="I116" s="199"/>
      <c r="J116" s="200">
        <f>ROUND(I116*H116,2)</f>
        <v>0</v>
      </c>
      <c r="K116" s="196" t="s">
        <v>19</v>
      </c>
      <c r="L116" s="41"/>
      <c r="M116" s="201" t="s">
        <v>19</v>
      </c>
      <c r="N116" s="202" t="s">
        <v>43</v>
      </c>
      <c r="O116" s="66"/>
      <c r="P116" s="203">
        <f>O116*H116</f>
        <v>0</v>
      </c>
      <c r="Q116" s="203">
        <v>0</v>
      </c>
      <c r="R116" s="203">
        <f>Q116*H116</f>
        <v>0</v>
      </c>
      <c r="S116" s="203">
        <v>0</v>
      </c>
      <c r="T116" s="204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302</v>
      </c>
      <c r="AT116" s="205" t="s">
        <v>195</v>
      </c>
      <c r="AU116" s="205" t="s">
        <v>209</v>
      </c>
      <c r="AY116" s="19" t="s">
        <v>193</v>
      </c>
      <c r="BE116" s="206">
        <f>IF(N116="základní",J116,0)</f>
        <v>0</v>
      </c>
      <c r="BF116" s="206">
        <f>IF(N116="snížená",J116,0)</f>
        <v>0</v>
      </c>
      <c r="BG116" s="206">
        <f>IF(N116="zákl. přenesená",J116,0)</f>
        <v>0</v>
      </c>
      <c r="BH116" s="206">
        <f>IF(N116="sníž. přenesená",J116,0)</f>
        <v>0</v>
      </c>
      <c r="BI116" s="206">
        <f>IF(N116="nulová",J116,0)</f>
        <v>0</v>
      </c>
      <c r="BJ116" s="19" t="s">
        <v>79</v>
      </c>
      <c r="BK116" s="206">
        <f>ROUND(I116*H116,2)</f>
        <v>0</v>
      </c>
      <c r="BL116" s="19" t="s">
        <v>302</v>
      </c>
      <c r="BM116" s="205" t="s">
        <v>382</v>
      </c>
    </row>
    <row r="117" spans="1:65" s="2" customFormat="1" ht="16.5" customHeight="1">
      <c r="A117" s="36"/>
      <c r="B117" s="37"/>
      <c r="C117" s="194" t="s">
        <v>8</v>
      </c>
      <c r="D117" s="194" t="s">
        <v>195</v>
      </c>
      <c r="E117" s="195" t="s">
        <v>2757</v>
      </c>
      <c r="F117" s="196" t="s">
        <v>2758</v>
      </c>
      <c r="G117" s="197" t="s">
        <v>451</v>
      </c>
      <c r="H117" s="198">
        <v>35</v>
      </c>
      <c r="I117" s="199"/>
      <c r="J117" s="200">
        <f>ROUND(I117*H117,2)</f>
        <v>0</v>
      </c>
      <c r="K117" s="196" t="s">
        <v>19</v>
      </c>
      <c r="L117" s="41"/>
      <c r="M117" s="201" t="s">
        <v>19</v>
      </c>
      <c r="N117" s="202" t="s">
        <v>43</v>
      </c>
      <c r="O117" s="66"/>
      <c r="P117" s="203">
        <f>O117*H117</f>
        <v>0</v>
      </c>
      <c r="Q117" s="203">
        <v>0</v>
      </c>
      <c r="R117" s="203">
        <f>Q117*H117</f>
        <v>0</v>
      </c>
      <c r="S117" s="203">
        <v>0</v>
      </c>
      <c r="T117" s="204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205" t="s">
        <v>302</v>
      </c>
      <c r="AT117" s="205" t="s">
        <v>195</v>
      </c>
      <c r="AU117" s="205" t="s">
        <v>209</v>
      </c>
      <c r="AY117" s="19" t="s">
        <v>193</v>
      </c>
      <c r="BE117" s="206">
        <f>IF(N117="základní",J117,0)</f>
        <v>0</v>
      </c>
      <c r="BF117" s="206">
        <f>IF(N117="snížená",J117,0)</f>
        <v>0</v>
      </c>
      <c r="BG117" s="206">
        <f>IF(N117="zákl. přenesená",J117,0)</f>
        <v>0</v>
      </c>
      <c r="BH117" s="206">
        <f>IF(N117="sníž. přenesená",J117,0)</f>
        <v>0</v>
      </c>
      <c r="BI117" s="206">
        <f>IF(N117="nulová",J117,0)</f>
        <v>0</v>
      </c>
      <c r="BJ117" s="19" t="s">
        <v>79</v>
      </c>
      <c r="BK117" s="206">
        <f>ROUND(I117*H117,2)</f>
        <v>0</v>
      </c>
      <c r="BL117" s="19" t="s">
        <v>302</v>
      </c>
      <c r="BM117" s="205" t="s">
        <v>394</v>
      </c>
    </row>
    <row r="118" spans="1:65" s="2" customFormat="1" ht="16.5" customHeight="1">
      <c r="A118" s="36"/>
      <c r="B118" s="37"/>
      <c r="C118" s="194" t="s">
        <v>302</v>
      </c>
      <c r="D118" s="194" t="s">
        <v>195</v>
      </c>
      <c r="E118" s="195" t="s">
        <v>2759</v>
      </c>
      <c r="F118" s="196" t="s">
        <v>2760</v>
      </c>
      <c r="G118" s="197" t="s">
        <v>451</v>
      </c>
      <c r="H118" s="198">
        <v>70</v>
      </c>
      <c r="I118" s="199"/>
      <c r="J118" s="200">
        <f>ROUND(I118*H118,2)</f>
        <v>0</v>
      </c>
      <c r="K118" s="196" t="s">
        <v>19</v>
      </c>
      <c r="L118" s="41"/>
      <c r="M118" s="201" t="s">
        <v>19</v>
      </c>
      <c r="N118" s="202" t="s">
        <v>43</v>
      </c>
      <c r="O118" s="66"/>
      <c r="P118" s="203">
        <f>O118*H118</f>
        <v>0</v>
      </c>
      <c r="Q118" s="203">
        <v>0</v>
      </c>
      <c r="R118" s="203">
        <f>Q118*H118</f>
        <v>0</v>
      </c>
      <c r="S118" s="203">
        <v>0</v>
      </c>
      <c r="T118" s="204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205" t="s">
        <v>302</v>
      </c>
      <c r="AT118" s="205" t="s">
        <v>195</v>
      </c>
      <c r="AU118" s="205" t="s">
        <v>209</v>
      </c>
      <c r="AY118" s="19" t="s">
        <v>193</v>
      </c>
      <c r="BE118" s="206">
        <f>IF(N118="základní",J118,0)</f>
        <v>0</v>
      </c>
      <c r="BF118" s="206">
        <f>IF(N118="snížená",J118,0)</f>
        <v>0</v>
      </c>
      <c r="BG118" s="206">
        <f>IF(N118="zákl. přenesená",J118,0)</f>
        <v>0</v>
      </c>
      <c r="BH118" s="206">
        <f>IF(N118="sníž. přenesená",J118,0)</f>
        <v>0</v>
      </c>
      <c r="BI118" s="206">
        <f>IF(N118="nulová",J118,0)</f>
        <v>0</v>
      </c>
      <c r="BJ118" s="19" t="s">
        <v>79</v>
      </c>
      <c r="BK118" s="206">
        <f>ROUND(I118*H118,2)</f>
        <v>0</v>
      </c>
      <c r="BL118" s="19" t="s">
        <v>302</v>
      </c>
      <c r="BM118" s="205" t="s">
        <v>404</v>
      </c>
    </row>
    <row r="119" spans="1:65" s="2" customFormat="1" ht="16.5" customHeight="1">
      <c r="A119" s="36"/>
      <c r="B119" s="37"/>
      <c r="C119" s="194" t="s">
        <v>311</v>
      </c>
      <c r="D119" s="194" t="s">
        <v>195</v>
      </c>
      <c r="E119" s="195" t="s">
        <v>2761</v>
      </c>
      <c r="F119" s="196" t="s">
        <v>2762</v>
      </c>
      <c r="G119" s="197" t="s">
        <v>451</v>
      </c>
      <c r="H119" s="198">
        <v>3</v>
      </c>
      <c r="I119" s="199"/>
      <c r="J119" s="200">
        <f>ROUND(I119*H119,2)</f>
        <v>0</v>
      </c>
      <c r="K119" s="196" t="s">
        <v>19</v>
      </c>
      <c r="L119" s="41"/>
      <c r="M119" s="201" t="s">
        <v>19</v>
      </c>
      <c r="N119" s="202" t="s">
        <v>43</v>
      </c>
      <c r="O119" s="66"/>
      <c r="P119" s="203">
        <f>O119*H119</f>
        <v>0</v>
      </c>
      <c r="Q119" s="203">
        <v>0</v>
      </c>
      <c r="R119" s="203">
        <f>Q119*H119</f>
        <v>0</v>
      </c>
      <c r="S119" s="203">
        <v>0</v>
      </c>
      <c r="T119" s="204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205" t="s">
        <v>302</v>
      </c>
      <c r="AT119" s="205" t="s">
        <v>195</v>
      </c>
      <c r="AU119" s="205" t="s">
        <v>209</v>
      </c>
      <c r="AY119" s="19" t="s">
        <v>193</v>
      </c>
      <c r="BE119" s="206">
        <f>IF(N119="základní",J119,0)</f>
        <v>0</v>
      </c>
      <c r="BF119" s="206">
        <f>IF(N119="snížená",J119,0)</f>
        <v>0</v>
      </c>
      <c r="BG119" s="206">
        <f>IF(N119="zákl. přenesená",J119,0)</f>
        <v>0</v>
      </c>
      <c r="BH119" s="206">
        <f>IF(N119="sníž. přenesená",J119,0)</f>
        <v>0</v>
      </c>
      <c r="BI119" s="206">
        <f>IF(N119="nulová",J119,0)</f>
        <v>0</v>
      </c>
      <c r="BJ119" s="19" t="s">
        <v>79</v>
      </c>
      <c r="BK119" s="206">
        <f>ROUND(I119*H119,2)</f>
        <v>0</v>
      </c>
      <c r="BL119" s="19" t="s">
        <v>302</v>
      </c>
      <c r="BM119" s="205" t="s">
        <v>413</v>
      </c>
    </row>
    <row r="120" spans="1:65" s="12" customFormat="1" ht="20.85" customHeight="1">
      <c r="B120" s="178"/>
      <c r="C120" s="179"/>
      <c r="D120" s="180" t="s">
        <v>71</v>
      </c>
      <c r="E120" s="192" t="s">
        <v>2767</v>
      </c>
      <c r="F120" s="192" t="s">
        <v>4552</v>
      </c>
      <c r="G120" s="179"/>
      <c r="H120" s="179"/>
      <c r="I120" s="182"/>
      <c r="J120" s="193">
        <f>BK120</f>
        <v>0</v>
      </c>
      <c r="K120" s="179"/>
      <c r="L120" s="184"/>
      <c r="M120" s="185"/>
      <c r="N120" s="186"/>
      <c r="O120" s="186"/>
      <c r="P120" s="187">
        <f>SUM(P121:P122)</f>
        <v>0</v>
      </c>
      <c r="Q120" s="186"/>
      <c r="R120" s="187">
        <f>SUM(R121:R122)</f>
        <v>0</v>
      </c>
      <c r="S120" s="186"/>
      <c r="T120" s="188">
        <f>SUM(T121:T122)</f>
        <v>0</v>
      </c>
      <c r="AR120" s="189" t="s">
        <v>79</v>
      </c>
      <c r="AT120" s="190" t="s">
        <v>71</v>
      </c>
      <c r="AU120" s="190" t="s">
        <v>81</v>
      </c>
      <c r="AY120" s="189" t="s">
        <v>193</v>
      </c>
      <c r="BK120" s="191">
        <f>SUM(BK121:BK122)</f>
        <v>0</v>
      </c>
    </row>
    <row r="121" spans="1:65" s="2" customFormat="1" ht="16.5" customHeight="1">
      <c r="A121" s="36"/>
      <c r="B121" s="37"/>
      <c r="C121" s="194" t="s">
        <v>315</v>
      </c>
      <c r="D121" s="194" t="s">
        <v>195</v>
      </c>
      <c r="E121" s="195" t="s">
        <v>2763</v>
      </c>
      <c r="F121" s="196" t="s">
        <v>2762</v>
      </c>
      <c r="G121" s="197" t="s">
        <v>451</v>
      </c>
      <c r="H121" s="198">
        <v>3</v>
      </c>
      <c r="I121" s="199"/>
      <c r="J121" s="200">
        <f>ROUND(I121*H121,2)</f>
        <v>0</v>
      </c>
      <c r="K121" s="196" t="s">
        <v>19</v>
      </c>
      <c r="L121" s="41"/>
      <c r="M121" s="201" t="s">
        <v>19</v>
      </c>
      <c r="N121" s="202" t="s">
        <v>43</v>
      </c>
      <c r="O121" s="66"/>
      <c r="P121" s="203">
        <f>O121*H121</f>
        <v>0</v>
      </c>
      <c r="Q121" s="203">
        <v>0</v>
      </c>
      <c r="R121" s="203">
        <f>Q121*H121</f>
        <v>0</v>
      </c>
      <c r="S121" s="203">
        <v>0</v>
      </c>
      <c r="T121" s="204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302</v>
      </c>
      <c r="AT121" s="205" t="s">
        <v>195</v>
      </c>
      <c r="AU121" s="205" t="s">
        <v>209</v>
      </c>
      <c r="AY121" s="19" t="s">
        <v>193</v>
      </c>
      <c r="BE121" s="206">
        <f>IF(N121="základní",J121,0)</f>
        <v>0</v>
      </c>
      <c r="BF121" s="206">
        <f>IF(N121="snížená",J121,0)</f>
        <v>0</v>
      </c>
      <c r="BG121" s="206">
        <f>IF(N121="zákl. přenesená",J121,0)</f>
        <v>0</v>
      </c>
      <c r="BH121" s="206">
        <f>IF(N121="sníž. přenesená",J121,0)</f>
        <v>0</v>
      </c>
      <c r="BI121" s="206">
        <f>IF(N121="nulová",J121,0)</f>
        <v>0</v>
      </c>
      <c r="BJ121" s="19" t="s">
        <v>79</v>
      </c>
      <c r="BK121" s="206">
        <f>ROUND(I121*H121,2)</f>
        <v>0</v>
      </c>
      <c r="BL121" s="19" t="s">
        <v>302</v>
      </c>
      <c r="BM121" s="205" t="s">
        <v>422</v>
      </c>
    </row>
    <row r="122" spans="1:65" s="2" customFormat="1" ht="16.5" customHeight="1">
      <c r="A122" s="36"/>
      <c r="B122" s="37"/>
      <c r="C122" s="194" t="s">
        <v>320</v>
      </c>
      <c r="D122" s="194" t="s">
        <v>195</v>
      </c>
      <c r="E122" s="195" t="s">
        <v>2765</v>
      </c>
      <c r="F122" s="196" t="s">
        <v>2766</v>
      </c>
      <c r="G122" s="197" t="s">
        <v>451</v>
      </c>
      <c r="H122" s="198">
        <v>119</v>
      </c>
      <c r="I122" s="199"/>
      <c r="J122" s="200">
        <f>ROUND(I122*H122,2)</f>
        <v>0</v>
      </c>
      <c r="K122" s="196" t="s">
        <v>19</v>
      </c>
      <c r="L122" s="41"/>
      <c r="M122" s="201" t="s">
        <v>19</v>
      </c>
      <c r="N122" s="202" t="s">
        <v>43</v>
      </c>
      <c r="O122" s="66"/>
      <c r="P122" s="203">
        <f>O122*H122</f>
        <v>0</v>
      </c>
      <c r="Q122" s="203">
        <v>0</v>
      </c>
      <c r="R122" s="203">
        <f>Q122*H122</f>
        <v>0</v>
      </c>
      <c r="S122" s="203">
        <v>0</v>
      </c>
      <c r="T122" s="204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302</v>
      </c>
      <c r="AT122" s="205" t="s">
        <v>195</v>
      </c>
      <c r="AU122" s="205" t="s">
        <v>209</v>
      </c>
      <c r="AY122" s="19" t="s">
        <v>193</v>
      </c>
      <c r="BE122" s="206">
        <f>IF(N122="základní",J122,0)</f>
        <v>0</v>
      </c>
      <c r="BF122" s="206">
        <f>IF(N122="snížená",J122,0)</f>
        <v>0</v>
      </c>
      <c r="BG122" s="206">
        <f>IF(N122="zákl. přenesená",J122,0)</f>
        <v>0</v>
      </c>
      <c r="BH122" s="206">
        <f>IF(N122="sníž. přenesená",J122,0)</f>
        <v>0</v>
      </c>
      <c r="BI122" s="206">
        <f>IF(N122="nulová",J122,0)</f>
        <v>0</v>
      </c>
      <c r="BJ122" s="19" t="s">
        <v>79</v>
      </c>
      <c r="BK122" s="206">
        <f>ROUND(I122*H122,2)</f>
        <v>0</v>
      </c>
      <c r="BL122" s="19" t="s">
        <v>302</v>
      </c>
      <c r="BM122" s="205" t="s">
        <v>432</v>
      </c>
    </row>
    <row r="123" spans="1:65" s="12" customFormat="1" ht="20.85" customHeight="1">
      <c r="B123" s="178"/>
      <c r="C123" s="179"/>
      <c r="D123" s="180" t="s">
        <v>71</v>
      </c>
      <c r="E123" s="192" t="s">
        <v>2785</v>
      </c>
      <c r="F123" s="192" t="s">
        <v>2768</v>
      </c>
      <c r="G123" s="179"/>
      <c r="H123" s="179"/>
      <c r="I123" s="182"/>
      <c r="J123" s="193">
        <f>BK123</f>
        <v>0</v>
      </c>
      <c r="K123" s="179"/>
      <c r="L123" s="184"/>
      <c r="M123" s="185"/>
      <c r="N123" s="186"/>
      <c r="O123" s="186"/>
      <c r="P123" s="187">
        <f>SUM(P124:P132)</f>
        <v>0</v>
      </c>
      <c r="Q123" s="186"/>
      <c r="R123" s="187">
        <f>SUM(R124:R132)</f>
        <v>0</v>
      </c>
      <c r="S123" s="186"/>
      <c r="T123" s="188">
        <f>SUM(T124:T132)</f>
        <v>0</v>
      </c>
      <c r="AR123" s="189" t="s">
        <v>79</v>
      </c>
      <c r="AT123" s="190" t="s">
        <v>71</v>
      </c>
      <c r="AU123" s="190" t="s">
        <v>81</v>
      </c>
      <c r="AY123" s="189" t="s">
        <v>193</v>
      </c>
      <c r="BK123" s="191">
        <f>SUM(BK124:BK132)</f>
        <v>0</v>
      </c>
    </row>
    <row r="124" spans="1:65" s="2" customFormat="1" ht="16.5" customHeight="1">
      <c r="A124" s="36"/>
      <c r="B124" s="37"/>
      <c r="C124" s="194" t="s">
        <v>325</v>
      </c>
      <c r="D124" s="194" t="s">
        <v>195</v>
      </c>
      <c r="E124" s="195" t="s">
        <v>2769</v>
      </c>
      <c r="F124" s="196" t="s">
        <v>2770</v>
      </c>
      <c r="G124" s="197" t="s">
        <v>2732</v>
      </c>
      <c r="H124" s="198">
        <v>5</v>
      </c>
      <c r="I124" s="199"/>
      <c r="J124" s="200">
        <f t="shared" ref="J124:J132" si="10">ROUND(I124*H124,2)</f>
        <v>0</v>
      </c>
      <c r="K124" s="196" t="s">
        <v>19</v>
      </c>
      <c r="L124" s="41"/>
      <c r="M124" s="201" t="s">
        <v>19</v>
      </c>
      <c r="N124" s="202" t="s">
        <v>43</v>
      </c>
      <c r="O124" s="66"/>
      <c r="P124" s="203">
        <f t="shared" ref="P124:P132" si="11">O124*H124</f>
        <v>0</v>
      </c>
      <c r="Q124" s="203">
        <v>0</v>
      </c>
      <c r="R124" s="203">
        <f t="shared" ref="R124:R132" si="12">Q124*H124</f>
        <v>0</v>
      </c>
      <c r="S124" s="203">
        <v>0</v>
      </c>
      <c r="T124" s="204">
        <f t="shared" ref="T124:T132" si="13"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205" t="s">
        <v>302</v>
      </c>
      <c r="AT124" s="205" t="s">
        <v>195</v>
      </c>
      <c r="AU124" s="205" t="s">
        <v>209</v>
      </c>
      <c r="AY124" s="19" t="s">
        <v>193</v>
      </c>
      <c r="BE124" s="206">
        <f t="shared" ref="BE124:BE132" si="14">IF(N124="základní",J124,0)</f>
        <v>0</v>
      </c>
      <c r="BF124" s="206">
        <f t="shared" ref="BF124:BF132" si="15">IF(N124="snížená",J124,0)</f>
        <v>0</v>
      </c>
      <c r="BG124" s="206">
        <f t="shared" ref="BG124:BG132" si="16">IF(N124="zákl. přenesená",J124,0)</f>
        <v>0</v>
      </c>
      <c r="BH124" s="206">
        <f t="shared" ref="BH124:BH132" si="17">IF(N124="sníž. přenesená",J124,0)</f>
        <v>0</v>
      </c>
      <c r="BI124" s="206">
        <f t="shared" ref="BI124:BI132" si="18">IF(N124="nulová",J124,0)</f>
        <v>0</v>
      </c>
      <c r="BJ124" s="19" t="s">
        <v>79</v>
      </c>
      <c r="BK124" s="206">
        <f t="shared" ref="BK124:BK132" si="19">ROUND(I124*H124,2)</f>
        <v>0</v>
      </c>
      <c r="BL124" s="19" t="s">
        <v>302</v>
      </c>
      <c r="BM124" s="205" t="s">
        <v>442</v>
      </c>
    </row>
    <row r="125" spans="1:65" s="2" customFormat="1" ht="16.5" customHeight="1">
      <c r="A125" s="36"/>
      <c r="B125" s="37"/>
      <c r="C125" s="194" t="s">
        <v>7</v>
      </c>
      <c r="D125" s="194" t="s">
        <v>195</v>
      </c>
      <c r="E125" s="195" t="s">
        <v>2771</v>
      </c>
      <c r="F125" s="196" t="s">
        <v>2772</v>
      </c>
      <c r="G125" s="197" t="s">
        <v>2732</v>
      </c>
      <c r="H125" s="198">
        <v>2</v>
      </c>
      <c r="I125" s="199"/>
      <c r="J125" s="200">
        <f t="shared" si="10"/>
        <v>0</v>
      </c>
      <c r="K125" s="196" t="s">
        <v>19</v>
      </c>
      <c r="L125" s="41"/>
      <c r="M125" s="201" t="s">
        <v>19</v>
      </c>
      <c r="N125" s="202" t="s">
        <v>43</v>
      </c>
      <c r="O125" s="66"/>
      <c r="P125" s="203">
        <f t="shared" si="11"/>
        <v>0</v>
      </c>
      <c r="Q125" s="203">
        <v>0</v>
      </c>
      <c r="R125" s="203">
        <f t="shared" si="12"/>
        <v>0</v>
      </c>
      <c r="S125" s="203">
        <v>0</v>
      </c>
      <c r="T125" s="204">
        <f t="shared" si="13"/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302</v>
      </c>
      <c r="AT125" s="205" t="s">
        <v>195</v>
      </c>
      <c r="AU125" s="205" t="s">
        <v>209</v>
      </c>
      <c r="AY125" s="19" t="s">
        <v>193</v>
      </c>
      <c r="BE125" s="206">
        <f t="shared" si="14"/>
        <v>0</v>
      </c>
      <c r="BF125" s="206">
        <f t="shared" si="15"/>
        <v>0</v>
      </c>
      <c r="BG125" s="206">
        <f t="shared" si="16"/>
        <v>0</v>
      </c>
      <c r="BH125" s="206">
        <f t="shared" si="17"/>
        <v>0</v>
      </c>
      <c r="BI125" s="206">
        <f t="shared" si="18"/>
        <v>0</v>
      </c>
      <c r="BJ125" s="19" t="s">
        <v>79</v>
      </c>
      <c r="BK125" s="206">
        <f t="shared" si="19"/>
        <v>0</v>
      </c>
      <c r="BL125" s="19" t="s">
        <v>302</v>
      </c>
      <c r="BM125" s="205" t="s">
        <v>456</v>
      </c>
    </row>
    <row r="126" spans="1:65" s="2" customFormat="1" ht="16.5" customHeight="1">
      <c r="A126" s="36"/>
      <c r="B126" s="37"/>
      <c r="C126" s="194" t="s">
        <v>335</v>
      </c>
      <c r="D126" s="194" t="s">
        <v>195</v>
      </c>
      <c r="E126" s="195" t="s">
        <v>2773</v>
      </c>
      <c r="F126" s="196" t="s">
        <v>2774</v>
      </c>
      <c r="G126" s="197" t="s">
        <v>2732</v>
      </c>
      <c r="H126" s="198">
        <v>2</v>
      </c>
      <c r="I126" s="199"/>
      <c r="J126" s="200">
        <f t="shared" si="10"/>
        <v>0</v>
      </c>
      <c r="K126" s="196" t="s">
        <v>19</v>
      </c>
      <c r="L126" s="41"/>
      <c r="M126" s="201" t="s">
        <v>19</v>
      </c>
      <c r="N126" s="202" t="s">
        <v>43</v>
      </c>
      <c r="O126" s="66"/>
      <c r="P126" s="203">
        <f t="shared" si="11"/>
        <v>0</v>
      </c>
      <c r="Q126" s="203">
        <v>0</v>
      </c>
      <c r="R126" s="203">
        <f t="shared" si="12"/>
        <v>0</v>
      </c>
      <c r="S126" s="203">
        <v>0</v>
      </c>
      <c r="T126" s="204">
        <f t="shared" si="13"/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205" t="s">
        <v>302</v>
      </c>
      <c r="AT126" s="205" t="s">
        <v>195</v>
      </c>
      <c r="AU126" s="205" t="s">
        <v>209</v>
      </c>
      <c r="AY126" s="19" t="s">
        <v>193</v>
      </c>
      <c r="BE126" s="206">
        <f t="shared" si="14"/>
        <v>0</v>
      </c>
      <c r="BF126" s="206">
        <f t="shared" si="15"/>
        <v>0</v>
      </c>
      <c r="BG126" s="206">
        <f t="shared" si="16"/>
        <v>0</v>
      </c>
      <c r="BH126" s="206">
        <f t="shared" si="17"/>
        <v>0</v>
      </c>
      <c r="BI126" s="206">
        <f t="shared" si="18"/>
        <v>0</v>
      </c>
      <c r="BJ126" s="19" t="s">
        <v>79</v>
      </c>
      <c r="BK126" s="206">
        <f t="shared" si="19"/>
        <v>0</v>
      </c>
      <c r="BL126" s="19" t="s">
        <v>302</v>
      </c>
      <c r="BM126" s="205" t="s">
        <v>466</v>
      </c>
    </row>
    <row r="127" spans="1:65" s="2" customFormat="1" ht="16.5" customHeight="1">
      <c r="A127" s="36"/>
      <c r="B127" s="37"/>
      <c r="C127" s="194" t="s">
        <v>347</v>
      </c>
      <c r="D127" s="194" t="s">
        <v>195</v>
      </c>
      <c r="E127" s="195" t="s">
        <v>2775</v>
      </c>
      <c r="F127" s="196" t="s">
        <v>2776</v>
      </c>
      <c r="G127" s="197" t="s">
        <v>2732</v>
      </c>
      <c r="H127" s="198">
        <v>2</v>
      </c>
      <c r="I127" s="199"/>
      <c r="J127" s="200">
        <f t="shared" si="10"/>
        <v>0</v>
      </c>
      <c r="K127" s="196" t="s">
        <v>19</v>
      </c>
      <c r="L127" s="41"/>
      <c r="M127" s="201" t="s">
        <v>19</v>
      </c>
      <c r="N127" s="202" t="s">
        <v>43</v>
      </c>
      <c r="O127" s="66"/>
      <c r="P127" s="203">
        <f t="shared" si="11"/>
        <v>0</v>
      </c>
      <c r="Q127" s="203">
        <v>0</v>
      </c>
      <c r="R127" s="203">
        <f t="shared" si="12"/>
        <v>0</v>
      </c>
      <c r="S127" s="203">
        <v>0</v>
      </c>
      <c r="T127" s="204">
        <f t="shared" si="13"/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302</v>
      </c>
      <c r="AT127" s="205" t="s">
        <v>195</v>
      </c>
      <c r="AU127" s="205" t="s">
        <v>209</v>
      </c>
      <c r="AY127" s="19" t="s">
        <v>193</v>
      </c>
      <c r="BE127" s="206">
        <f t="shared" si="14"/>
        <v>0</v>
      </c>
      <c r="BF127" s="206">
        <f t="shared" si="15"/>
        <v>0</v>
      </c>
      <c r="BG127" s="206">
        <f t="shared" si="16"/>
        <v>0</v>
      </c>
      <c r="BH127" s="206">
        <f t="shared" si="17"/>
        <v>0</v>
      </c>
      <c r="BI127" s="206">
        <f t="shared" si="18"/>
        <v>0</v>
      </c>
      <c r="BJ127" s="19" t="s">
        <v>79</v>
      </c>
      <c r="BK127" s="206">
        <f t="shared" si="19"/>
        <v>0</v>
      </c>
      <c r="BL127" s="19" t="s">
        <v>302</v>
      </c>
      <c r="BM127" s="205" t="s">
        <v>476</v>
      </c>
    </row>
    <row r="128" spans="1:65" s="2" customFormat="1" ht="16.5" customHeight="1">
      <c r="A128" s="36"/>
      <c r="B128" s="37"/>
      <c r="C128" s="194" t="s">
        <v>353</v>
      </c>
      <c r="D128" s="194" t="s">
        <v>195</v>
      </c>
      <c r="E128" s="195" t="s">
        <v>2777</v>
      </c>
      <c r="F128" s="196" t="s">
        <v>2778</v>
      </c>
      <c r="G128" s="197" t="s">
        <v>2732</v>
      </c>
      <c r="H128" s="198">
        <v>34</v>
      </c>
      <c r="I128" s="199"/>
      <c r="J128" s="200">
        <f t="shared" si="10"/>
        <v>0</v>
      </c>
      <c r="K128" s="196" t="s">
        <v>19</v>
      </c>
      <c r="L128" s="41"/>
      <c r="M128" s="201" t="s">
        <v>19</v>
      </c>
      <c r="N128" s="202" t="s">
        <v>43</v>
      </c>
      <c r="O128" s="66"/>
      <c r="P128" s="203">
        <f t="shared" si="11"/>
        <v>0</v>
      </c>
      <c r="Q128" s="203">
        <v>0</v>
      </c>
      <c r="R128" s="203">
        <f t="shared" si="12"/>
        <v>0</v>
      </c>
      <c r="S128" s="203">
        <v>0</v>
      </c>
      <c r="T128" s="204">
        <f t="shared" si="13"/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205" t="s">
        <v>302</v>
      </c>
      <c r="AT128" s="205" t="s">
        <v>195</v>
      </c>
      <c r="AU128" s="205" t="s">
        <v>209</v>
      </c>
      <c r="AY128" s="19" t="s">
        <v>193</v>
      </c>
      <c r="BE128" s="206">
        <f t="shared" si="14"/>
        <v>0</v>
      </c>
      <c r="BF128" s="206">
        <f t="shared" si="15"/>
        <v>0</v>
      </c>
      <c r="BG128" s="206">
        <f t="shared" si="16"/>
        <v>0</v>
      </c>
      <c r="BH128" s="206">
        <f t="shared" si="17"/>
        <v>0</v>
      </c>
      <c r="BI128" s="206">
        <f t="shared" si="18"/>
        <v>0</v>
      </c>
      <c r="BJ128" s="19" t="s">
        <v>79</v>
      </c>
      <c r="BK128" s="206">
        <f t="shared" si="19"/>
        <v>0</v>
      </c>
      <c r="BL128" s="19" t="s">
        <v>302</v>
      </c>
      <c r="BM128" s="205" t="s">
        <v>486</v>
      </c>
    </row>
    <row r="129" spans="1:65" s="2" customFormat="1" ht="16.5" customHeight="1">
      <c r="A129" s="36"/>
      <c r="B129" s="37"/>
      <c r="C129" s="194" t="s">
        <v>361</v>
      </c>
      <c r="D129" s="194" t="s">
        <v>195</v>
      </c>
      <c r="E129" s="195" t="s">
        <v>2779</v>
      </c>
      <c r="F129" s="196" t="s">
        <v>2780</v>
      </c>
      <c r="G129" s="197" t="s">
        <v>2732</v>
      </c>
      <c r="H129" s="198">
        <v>17</v>
      </c>
      <c r="I129" s="199"/>
      <c r="J129" s="200">
        <f t="shared" si="10"/>
        <v>0</v>
      </c>
      <c r="K129" s="196" t="s">
        <v>19</v>
      </c>
      <c r="L129" s="41"/>
      <c r="M129" s="201" t="s">
        <v>19</v>
      </c>
      <c r="N129" s="202" t="s">
        <v>43</v>
      </c>
      <c r="O129" s="66"/>
      <c r="P129" s="203">
        <f t="shared" si="11"/>
        <v>0</v>
      </c>
      <c r="Q129" s="203">
        <v>0</v>
      </c>
      <c r="R129" s="203">
        <f t="shared" si="12"/>
        <v>0</v>
      </c>
      <c r="S129" s="203">
        <v>0</v>
      </c>
      <c r="T129" s="204">
        <f t="shared" si="13"/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302</v>
      </c>
      <c r="AT129" s="205" t="s">
        <v>195</v>
      </c>
      <c r="AU129" s="205" t="s">
        <v>209</v>
      </c>
      <c r="AY129" s="19" t="s">
        <v>193</v>
      </c>
      <c r="BE129" s="206">
        <f t="shared" si="14"/>
        <v>0</v>
      </c>
      <c r="BF129" s="206">
        <f t="shared" si="15"/>
        <v>0</v>
      </c>
      <c r="BG129" s="206">
        <f t="shared" si="16"/>
        <v>0</v>
      </c>
      <c r="BH129" s="206">
        <f t="shared" si="17"/>
        <v>0</v>
      </c>
      <c r="BI129" s="206">
        <f t="shared" si="18"/>
        <v>0</v>
      </c>
      <c r="BJ129" s="19" t="s">
        <v>79</v>
      </c>
      <c r="BK129" s="206">
        <f t="shared" si="19"/>
        <v>0</v>
      </c>
      <c r="BL129" s="19" t="s">
        <v>302</v>
      </c>
      <c r="BM129" s="205" t="s">
        <v>496</v>
      </c>
    </row>
    <row r="130" spans="1:65" s="2" customFormat="1" ht="16.5" customHeight="1">
      <c r="A130" s="36"/>
      <c r="B130" s="37"/>
      <c r="C130" s="194" t="s">
        <v>369</v>
      </c>
      <c r="D130" s="194" t="s">
        <v>195</v>
      </c>
      <c r="E130" s="195" t="s">
        <v>2781</v>
      </c>
      <c r="F130" s="196" t="s">
        <v>2782</v>
      </c>
      <c r="G130" s="197" t="s">
        <v>2732</v>
      </c>
      <c r="H130" s="198">
        <v>17</v>
      </c>
      <c r="I130" s="199"/>
      <c r="J130" s="200">
        <f t="shared" si="10"/>
        <v>0</v>
      </c>
      <c r="K130" s="196" t="s">
        <v>19</v>
      </c>
      <c r="L130" s="41"/>
      <c r="M130" s="201" t="s">
        <v>19</v>
      </c>
      <c r="N130" s="202" t="s">
        <v>43</v>
      </c>
      <c r="O130" s="66"/>
      <c r="P130" s="203">
        <f t="shared" si="11"/>
        <v>0</v>
      </c>
      <c r="Q130" s="203">
        <v>0</v>
      </c>
      <c r="R130" s="203">
        <f t="shared" si="12"/>
        <v>0</v>
      </c>
      <c r="S130" s="203">
        <v>0</v>
      </c>
      <c r="T130" s="204">
        <f t="shared" si="13"/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205" t="s">
        <v>302</v>
      </c>
      <c r="AT130" s="205" t="s">
        <v>195</v>
      </c>
      <c r="AU130" s="205" t="s">
        <v>209</v>
      </c>
      <c r="AY130" s="19" t="s">
        <v>193</v>
      </c>
      <c r="BE130" s="206">
        <f t="shared" si="14"/>
        <v>0</v>
      </c>
      <c r="BF130" s="206">
        <f t="shared" si="15"/>
        <v>0</v>
      </c>
      <c r="BG130" s="206">
        <f t="shared" si="16"/>
        <v>0</v>
      </c>
      <c r="BH130" s="206">
        <f t="shared" si="17"/>
        <v>0</v>
      </c>
      <c r="BI130" s="206">
        <f t="shared" si="18"/>
        <v>0</v>
      </c>
      <c r="BJ130" s="19" t="s">
        <v>79</v>
      </c>
      <c r="BK130" s="206">
        <f t="shared" si="19"/>
        <v>0</v>
      </c>
      <c r="BL130" s="19" t="s">
        <v>302</v>
      </c>
      <c r="BM130" s="205" t="s">
        <v>505</v>
      </c>
    </row>
    <row r="131" spans="1:65" s="2" customFormat="1" ht="16.5" customHeight="1">
      <c r="A131" s="36"/>
      <c r="B131" s="37"/>
      <c r="C131" s="194" t="s">
        <v>374</v>
      </c>
      <c r="D131" s="194" t="s">
        <v>195</v>
      </c>
      <c r="E131" s="195" t="s">
        <v>2783</v>
      </c>
      <c r="F131" s="196" t="s">
        <v>2784</v>
      </c>
      <c r="G131" s="197" t="s">
        <v>2732</v>
      </c>
      <c r="H131" s="198">
        <v>1</v>
      </c>
      <c r="I131" s="199"/>
      <c r="J131" s="200">
        <f t="shared" si="10"/>
        <v>0</v>
      </c>
      <c r="K131" s="196" t="s">
        <v>19</v>
      </c>
      <c r="L131" s="41"/>
      <c r="M131" s="201" t="s">
        <v>19</v>
      </c>
      <c r="N131" s="202" t="s">
        <v>43</v>
      </c>
      <c r="O131" s="66"/>
      <c r="P131" s="203">
        <f t="shared" si="11"/>
        <v>0</v>
      </c>
      <c r="Q131" s="203">
        <v>0</v>
      </c>
      <c r="R131" s="203">
        <f t="shared" si="12"/>
        <v>0</v>
      </c>
      <c r="S131" s="203">
        <v>0</v>
      </c>
      <c r="T131" s="204">
        <f t="shared" si="13"/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302</v>
      </c>
      <c r="AT131" s="205" t="s">
        <v>195</v>
      </c>
      <c r="AU131" s="205" t="s">
        <v>209</v>
      </c>
      <c r="AY131" s="19" t="s">
        <v>193</v>
      </c>
      <c r="BE131" s="206">
        <f t="shared" si="14"/>
        <v>0</v>
      </c>
      <c r="BF131" s="206">
        <f t="shared" si="15"/>
        <v>0</v>
      </c>
      <c r="BG131" s="206">
        <f t="shared" si="16"/>
        <v>0</v>
      </c>
      <c r="BH131" s="206">
        <f t="shared" si="17"/>
        <v>0</v>
      </c>
      <c r="BI131" s="206">
        <f t="shared" si="18"/>
        <v>0</v>
      </c>
      <c r="BJ131" s="19" t="s">
        <v>79</v>
      </c>
      <c r="BK131" s="206">
        <f t="shared" si="19"/>
        <v>0</v>
      </c>
      <c r="BL131" s="19" t="s">
        <v>302</v>
      </c>
      <c r="BM131" s="205" t="s">
        <v>515</v>
      </c>
    </row>
    <row r="132" spans="1:65" s="2" customFormat="1" ht="16.5" customHeight="1">
      <c r="A132" s="36"/>
      <c r="B132" s="37"/>
      <c r="C132" s="194" t="s">
        <v>382</v>
      </c>
      <c r="D132" s="194" t="s">
        <v>195</v>
      </c>
      <c r="E132" s="195" t="s">
        <v>2787</v>
      </c>
      <c r="F132" s="196" t="s">
        <v>4553</v>
      </c>
      <c r="G132" s="197" t="s">
        <v>2732</v>
      </c>
      <c r="H132" s="198">
        <v>1</v>
      </c>
      <c r="I132" s="199"/>
      <c r="J132" s="200">
        <f t="shared" si="10"/>
        <v>0</v>
      </c>
      <c r="K132" s="196" t="s">
        <v>19</v>
      </c>
      <c r="L132" s="41"/>
      <c r="M132" s="201" t="s">
        <v>19</v>
      </c>
      <c r="N132" s="202" t="s">
        <v>43</v>
      </c>
      <c r="O132" s="66"/>
      <c r="P132" s="203">
        <f t="shared" si="11"/>
        <v>0</v>
      </c>
      <c r="Q132" s="203">
        <v>0</v>
      </c>
      <c r="R132" s="203">
        <f t="shared" si="12"/>
        <v>0</v>
      </c>
      <c r="S132" s="203">
        <v>0</v>
      </c>
      <c r="T132" s="204">
        <f t="shared" si="13"/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205" t="s">
        <v>302</v>
      </c>
      <c r="AT132" s="205" t="s">
        <v>195</v>
      </c>
      <c r="AU132" s="205" t="s">
        <v>209</v>
      </c>
      <c r="AY132" s="19" t="s">
        <v>193</v>
      </c>
      <c r="BE132" s="206">
        <f t="shared" si="14"/>
        <v>0</v>
      </c>
      <c r="BF132" s="206">
        <f t="shared" si="15"/>
        <v>0</v>
      </c>
      <c r="BG132" s="206">
        <f t="shared" si="16"/>
        <v>0</v>
      </c>
      <c r="BH132" s="206">
        <f t="shared" si="17"/>
        <v>0</v>
      </c>
      <c r="BI132" s="206">
        <f t="shared" si="18"/>
        <v>0</v>
      </c>
      <c r="BJ132" s="19" t="s">
        <v>79</v>
      </c>
      <c r="BK132" s="206">
        <f t="shared" si="19"/>
        <v>0</v>
      </c>
      <c r="BL132" s="19" t="s">
        <v>302</v>
      </c>
      <c r="BM132" s="205" t="s">
        <v>526</v>
      </c>
    </row>
    <row r="133" spans="1:65" s="12" customFormat="1" ht="20.85" customHeight="1">
      <c r="B133" s="178"/>
      <c r="C133" s="179"/>
      <c r="D133" s="180" t="s">
        <v>71</v>
      </c>
      <c r="E133" s="192" t="s">
        <v>2789</v>
      </c>
      <c r="F133" s="192" t="s">
        <v>2790</v>
      </c>
      <c r="G133" s="179"/>
      <c r="H133" s="179"/>
      <c r="I133" s="182"/>
      <c r="J133" s="193">
        <f>BK133</f>
        <v>0</v>
      </c>
      <c r="K133" s="179"/>
      <c r="L133" s="184"/>
      <c r="M133" s="185"/>
      <c r="N133" s="186"/>
      <c r="O133" s="186"/>
      <c r="P133" s="187">
        <f>SUM(P134:P142)</f>
        <v>0</v>
      </c>
      <c r="Q133" s="186"/>
      <c r="R133" s="187">
        <f>SUM(R134:R142)</f>
        <v>0</v>
      </c>
      <c r="S133" s="186"/>
      <c r="T133" s="188">
        <f>SUM(T134:T142)</f>
        <v>0</v>
      </c>
      <c r="AR133" s="189" t="s">
        <v>79</v>
      </c>
      <c r="AT133" s="190" t="s">
        <v>71</v>
      </c>
      <c r="AU133" s="190" t="s">
        <v>81</v>
      </c>
      <c r="AY133" s="189" t="s">
        <v>193</v>
      </c>
      <c r="BK133" s="191">
        <f>SUM(BK134:BK142)</f>
        <v>0</v>
      </c>
    </row>
    <row r="134" spans="1:65" s="2" customFormat="1" ht="16.5" customHeight="1">
      <c r="A134" s="36"/>
      <c r="B134" s="37"/>
      <c r="C134" s="194" t="s">
        <v>388</v>
      </c>
      <c r="D134" s="194" t="s">
        <v>195</v>
      </c>
      <c r="E134" s="195" t="s">
        <v>2791</v>
      </c>
      <c r="F134" s="196" t="s">
        <v>2792</v>
      </c>
      <c r="G134" s="197" t="s">
        <v>2732</v>
      </c>
      <c r="H134" s="198">
        <v>5</v>
      </c>
      <c r="I134" s="199"/>
      <c r="J134" s="200">
        <f t="shared" ref="J134:J142" si="20">ROUND(I134*H134,2)</f>
        <v>0</v>
      </c>
      <c r="K134" s="196" t="s">
        <v>19</v>
      </c>
      <c r="L134" s="41"/>
      <c r="M134" s="201" t="s">
        <v>19</v>
      </c>
      <c r="N134" s="202" t="s">
        <v>43</v>
      </c>
      <c r="O134" s="66"/>
      <c r="P134" s="203">
        <f t="shared" ref="P134:P142" si="21">O134*H134</f>
        <v>0</v>
      </c>
      <c r="Q134" s="203">
        <v>0</v>
      </c>
      <c r="R134" s="203">
        <f t="shared" ref="R134:R142" si="22">Q134*H134</f>
        <v>0</v>
      </c>
      <c r="S134" s="203">
        <v>0</v>
      </c>
      <c r="T134" s="204">
        <f t="shared" ref="T134:T142" si="23">S134*H134</f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205" t="s">
        <v>302</v>
      </c>
      <c r="AT134" s="205" t="s">
        <v>195</v>
      </c>
      <c r="AU134" s="205" t="s">
        <v>209</v>
      </c>
      <c r="AY134" s="19" t="s">
        <v>193</v>
      </c>
      <c r="BE134" s="206">
        <f t="shared" ref="BE134:BE142" si="24">IF(N134="základní",J134,0)</f>
        <v>0</v>
      </c>
      <c r="BF134" s="206">
        <f t="shared" ref="BF134:BF142" si="25">IF(N134="snížená",J134,0)</f>
        <v>0</v>
      </c>
      <c r="BG134" s="206">
        <f t="shared" ref="BG134:BG142" si="26">IF(N134="zákl. přenesená",J134,0)</f>
        <v>0</v>
      </c>
      <c r="BH134" s="206">
        <f t="shared" ref="BH134:BH142" si="27">IF(N134="sníž. přenesená",J134,0)</f>
        <v>0</v>
      </c>
      <c r="BI134" s="206">
        <f t="shared" ref="BI134:BI142" si="28">IF(N134="nulová",J134,0)</f>
        <v>0</v>
      </c>
      <c r="BJ134" s="19" t="s">
        <v>79</v>
      </c>
      <c r="BK134" s="206">
        <f t="shared" ref="BK134:BK142" si="29">ROUND(I134*H134,2)</f>
        <v>0</v>
      </c>
      <c r="BL134" s="19" t="s">
        <v>302</v>
      </c>
      <c r="BM134" s="205" t="s">
        <v>544</v>
      </c>
    </row>
    <row r="135" spans="1:65" s="2" customFormat="1" ht="16.5" customHeight="1">
      <c r="A135" s="36"/>
      <c r="B135" s="37"/>
      <c r="C135" s="194" t="s">
        <v>394</v>
      </c>
      <c r="D135" s="194" t="s">
        <v>195</v>
      </c>
      <c r="E135" s="195" t="s">
        <v>2793</v>
      </c>
      <c r="F135" s="196" t="s">
        <v>2794</v>
      </c>
      <c r="G135" s="197" t="s">
        <v>2732</v>
      </c>
      <c r="H135" s="198">
        <v>1</v>
      </c>
      <c r="I135" s="199"/>
      <c r="J135" s="200">
        <f t="shared" si="20"/>
        <v>0</v>
      </c>
      <c r="K135" s="196" t="s">
        <v>19</v>
      </c>
      <c r="L135" s="41"/>
      <c r="M135" s="201" t="s">
        <v>19</v>
      </c>
      <c r="N135" s="202" t="s">
        <v>43</v>
      </c>
      <c r="O135" s="66"/>
      <c r="P135" s="203">
        <f t="shared" si="21"/>
        <v>0</v>
      </c>
      <c r="Q135" s="203">
        <v>0</v>
      </c>
      <c r="R135" s="203">
        <f t="shared" si="22"/>
        <v>0</v>
      </c>
      <c r="S135" s="203">
        <v>0</v>
      </c>
      <c r="T135" s="204">
        <f t="shared" si="23"/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205" t="s">
        <v>302</v>
      </c>
      <c r="AT135" s="205" t="s">
        <v>195</v>
      </c>
      <c r="AU135" s="205" t="s">
        <v>209</v>
      </c>
      <c r="AY135" s="19" t="s">
        <v>193</v>
      </c>
      <c r="BE135" s="206">
        <f t="shared" si="24"/>
        <v>0</v>
      </c>
      <c r="BF135" s="206">
        <f t="shared" si="25"/>
        <v>0</v>
      </c>
      <c r="BG135" s="206">
        <f t="shared" si="26"/>
        <v>0</v>
      </c>
      <c r="BH135" s="206">
        <f t="shared" si="27"/>
        <v>0</v>
      </c>
      <c r="BI135" s="206">
        <f t="shared" si="28"/>
        <v>0</v>
      </c>
      <c r="BJ135" s="19" t="s">
        <v>79</v>
      </c>
      <c r="BK135" s="206">
        <f t="shared" si="29"/>
        <v>0</v>
      </c>
      <c r="BL135" s="19" t="s">
        <v>302</v>
      </c>
      <c r="BM135" s="205" t="s">
        <v>556</v>
      </c>
    </row>
    <row r="136" spans="1:65" s="2" customFormat="1" ht="16.5" customHeight="1">
      <c r="A136" s="36"/>
      <c r="B136" s="37"/>
      <c r="C136" s="194" t="s">
        <v>399</v>
      </c>
      <c r="D136" s="194" t="s">
        <v>195</v>
      </c>
      <c r="E136" s="195" t="s">
        <v>2795</v>
      </c>
      <c r="F136" s="196" t="s">
        <v>2796</v>
      </c>
      <c r="G136" s="197" t="s">
        <v>2732</v>
      </c>
      <c r="H136" s="198">
        <v>1</v>
      </c>
      <c r="I136" s="199"/>
      <c r="J136" s="200">
        <f t="shared" si="20"/>
        <v>0</v>
      </c>
      <c r="K136" s="196" t="s">
        <v>19</v>
      </c>
      <c r="L136" s="41"/>
      <c r="M136" s="201" t="s">
        <v>19</v>
      </c>
      <c r="N136" s="202" t="s">
        <v>43</v>
      </c>
      <c r="O136" s="66"/>
      <c r="P136" s="203">
        <f t="shared" si="21"/>
        <v>0</v>
      </c>
      <c r="Q136" s="203">
        <v>0</v>
      </c>
      <c r="R136" s="203">
        <f t="shared" si="22"/>
        <v>0</v>
      </c>
      <c r="S136" s="203">
        <v>0</v>
      </c>
      <c r="T136" s="204">
        <f t="shared" si="23"/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205" t="s">
        <v>302</v>
      </c>
      <c r="AT136" s="205" t="s">
        <v>195</v>
      </c>
      <c r="AU136" s="205" t="s">
        <v>209</v>
      </c>
      <c r="AY136" s="19" t="s">
        <v>193</v>
      </c>
      <c r="BE136" s="206">
        <f t="shared" si="24"/>
        <v>0</v>
      </c>
      <c r="BF136" s="206">
        <f t="shared" si="25"/>
        <v>0</v>
      </c>
      <c r="BG136" s="206">
        <f t="shared" si="26"/>
        <v>0</v>
      </c>
      <c r="BH136" s="206">
        <f t="shared" si="27"/>
        <v>0</v>
      </c>
      <c r="BI136" s="206">
        <f t="shared" si="28"/>
        <v>0</v>
      </c>
      <c r="BJ136" s="19" t="s">
        <v>79</v>
      </c>
      <c r="BK136" s="206">
        <f t="shared" si="29"/>
        <v>0</v>
      </c>
      <c r="BL136" s="19" t="s">
        <v>302</v>
      </c>
      <c r="BM136" s="205" t="s">
        <v>565</v>
      </c>
    </row>
    <row r="137" spans="1:65" s="2" customFormat="1" ht="16.5" customHeight="1">
      <c r="A137" s="36"/>
      <c r="B137" s="37"/>
      <c r="C137" s="194" t="s">
        <v>404</v>
      </c>
      <c r="D137" s="194" t="s">
        <v>195</v>
      </c>
      <c r="E137" s="195" t="s">
        <v>2797</v>
      </c>
      <c r="F137" s="196" t="s">
        <v>2798</v>
      </c>
      <c r="G137" s="197" t="s">
        <v>2732</v>
      </c>
      <c r="H137" s="198">
        <v>1</v>
      </c>
      <c r="I137" s="199"/>
      <c r="J137" s="200">
        <f t="shared" si="20"/>
        <v>0</v>
      </c>
      <c r="K137" s="196" t="s">
        <v>19</v>
      </c>
      <c r="L137" s="41"/>
      <c r="M137" s="201" t="s">
        <v>19</v>
      </c>
      <c r="N137" s="202" t="s">
        <v>43</v>
      </c>
      <c r="O137" s="66"/>
      <c r="P137" s="203">
        <f t="shared" si="21"/>
        <v>0</v>
      </c>
      <c r="Q137" s="203">
        <v>0</v>
      </c>
      <c r="R137" s="203">
        <f t="shared" si="22"/>
        <v>0</v>
      </c>
      <c r="S137" s="203">
        <v>0</v>
      </c>
      <c r="T137" s="204">
        <f t="shared" si="23"/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302</v>
      </c>
      <c r="AT137" s="205" t="s">
        <v>195</v>
      </c>
      <c r="AU137" s="205" t="s">
        <v>209</v>
      </c>
      <c r="AY137" s="19" t="s">
        <v>193</v>
      </c>
      <c r="BE137" s="206">
        <f t="shared" si="24"/>
        <v>0</v>
      </c>
      <c r="BF137" s="206">
        <f t="shared" si="25"/>
        <v>0</v>
      </c>
      <c r="BG137" s="206">
        <f t="shared" si="26"/>
        <v>0</v>
      </c>
      <c r="BH137" s="206">
        <f t="shared" si="27"/>
        <v>0</v>
      </c>
      <c r="BI137" s="206">
        <f t="shared" si="28"/>
        <v>0</v>
      </c>
      <c r="BJ137" s="19" t="s">
        <v>79</v>
      </c>
      <c r="BK137" s="206">
        <f t="shared" si="29"/>
        <v>0</v>
      </c>
      <c r="BL137" s="19" t="s">
        <v>302</v>
      </c>
      <c r="BM137" s="205" t="s">
        <v>575</v>
      </c>
    </row>
    <row r="138" spans="1:65" s="2" customFormat="1" ht="16.5" customHeight="1">
      <c r="A138" s="36"/>
      <c r="B138" s="37"/>
      <c r="C138" s="194" t="s">
        <v>408</v>
      </c>
      <c r="D138" s="194" t="s">
        <v>195</v>
      </c>
      <c r="E138" s="195" t="s">
        <v>2799</v>
      </c>
      <c r="F138" s="196" t="s">
        <v>2800</v>
      </c>
      <c r="G138" s="197" t="s">
        <v>2732</v>
      </c>
      <c r="H138" s="198">
        <v>1</v>
      </c>
      <c r="I138" s="199"/>
      <c r="J138" s="200">
        <f t="shared" si="20"/>
        <v>0</v>
      </c>
      <c r="K138" s="196" t="s">
        <v>19</v>
      </c>
      <c r="L138" s="41"/>
      <c r="M138" s="201" t="s">
        <v>19</v>
      </c>
      <c r="N138" s="202" t="s">
        <v>43</v>
      </c>
      <c r="O138" s="66"/>
      <c r="P138" s="203">
        <f t="shared" si="21"/>
        <v>0</v>
      </c>
      <c r="Q138" s="203">
        <v>0</v>
      </c>
      <c r="R138" s="203">
        <f t="shared" si="22"/>
        <v>0</v>
      </c>
      <c r="S138" s="203">
        <v>0</v>
      </c>
      <c r="T138" s="204">
        <f t="shared" si="23"/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205" t="s">
        <v>302</v>
      </c>
      <c r="AT138" s="205" t="s">
        <v>195</v>
      </c>
      <c r="AU138" s="205" t="s">
        <v>209</v>
      </c>
      <c r="AY138" s="19" t="s">
        <v>193</v>
      </c>
      <c r="BE138" s="206">
        <f t="shared" si="24"/>
        <v>0</v>
      </c>
      <c r="BF138" s="206">
        <f t="shared" si="25"/>
        <v>0</v>
      </c>
      <c r="BG138" s="206">
        <f t="shared" si="26"/>
        <v>0</v>
      </c>
      <c r="BH138" s="206">
        <f t="shared" si="27"/>
        <v>0</v>
      </c>
      <c r="BI138" s="206">
        <f t="shared" si="28"/>
        <v>0</v>
      </c>
      <c r="BJ138" s="19" t="s">
        <v>79</v>
      </c>
      <c r="BK138" s="206">
        <f t="shared" si="29"/>
        <v>0</v>
      </c>
      <c r="BL138" s="19" t="s">
        <v>302</v>
      </c>
      <c r="BM138" s="205" t="s">
        <v>588</v>
      </c>
    </row>
    <row r="139" spans="1:65" s="2" customFormat="1" ht="16.5" customHeight="1">
      <c r="A139" s="36"/>
      <c r="B139" s="37"/>
      <c r="C139" s="194" t="s">
        <v>413</v>
      </c>
      <c r="D139" s="194" t="s">
        <v>195</v>
      </c>
      <c r="E139" s="195" t="s">
        <v>4554</v>
      </c>
      <c r="F139" s="196" t="s">
        <v>4555</v>
      </c>
      <c r="G139" s="197" t="s">
        <v>2732</v>
      </c>
      <c r="H139" s="198">
        <v>1</v>
      </c>
      <c r="I139" s="199"/>
      <c r="J139" s="200">
        <f t="shared" si="20"/>
        <v>0</v>
      </c>
      <c r="K139" s="196" t="s">
        <v>19</v>
      </c>
      <c r="L139" s="41"/>
      <c r="M139" s="201" t="s">
        <v>19</v>
      </c>
      <c r="N139" s="202" t="s">
        <v>43</v>
      </c>
      <c r="O139" s="66"/>
      <c r="P139" s="203">
        <f t="shared" si="21"/>
        <v>0</v>
      </c>
      <c r="Q139" s="203">
        <v>0</v>
      </c>
      <c r="R139" s="203">
        <f t="shared" si="22"/>
        <v>0</v>
      </c>
      <c r="S139" s="203">
        <v>0</v>
      </c>
      <c r="T139" s="204">
        <f t="shared" si="2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302</v>
      </c>
      <c r="AT139" s="205" t="s">
        <v>195</v>
      </c>
      <c r="AU139" s="205" t="s">
        <v>209</v>
      </c>
      <c r="AY139" s="19" t="s">
        <v>193</v>
      </c>
      <c r="BE139" s="206">
        <f t="shared" si="24"/>
        <v>0</v>
      </c>
      <c r="BF139" s="206">
        <f t="shared" si="25"/>
        <v>0</v>
      </c>
      <c r="BG139" s="206">
        <f t="shared" si="26"/>
        <v>0</v>
      </c>
      <c r="BH139" s="206">
        <f t="shared" si="27"/>
        <v>0</v>
      </c>
      <c r="BI139" s="206">
        <f t="shared" si="28"/>
        <v>0</v>
      </c>
      <c r="BJ139" s="19" t="s">
        <v>79</v>
      </c>
      <c r="BK139" s="206">
        <f t="shared" si="29"/>
        <v>0</v>
      </c>
      <c r="BL139" s="19" t="s">
        <v>302</v>
      </c>
      <c r="BM139" s="205" t="s">
        <v>595</v>
      </c>
    </row>
    <row r="140" spans="1:65" s="2" customFormat="1" ht="16.5" customHeight="1">
      <c r="A140" s="36"/>
      <c r="B140" s="37"/>
      <c r="C140" s="194" t="s">
        <v>418</v>
      </c>
      <c r="D140" s="194" t="s">
        <v>195</v>
      </c>
      <c r="E140" s="195" t="s">
        <v>4556</v>
      </c>
      <c r="F140" s="196" t="s">
        <v>4557</v>
      </c>
      <c r="G140" s="197" t="s">
        <v>2732</v>
      </c>
      <c r="H140" s="198">
        <v>2</v>
      </c>
      <c r="I140" s="199"/>
      <c r="J140" s="200">
        <f t="shared" si="20"/>
        <v>0</v>
      </c>
      <c r="K140" s="196" t="s">
        <v>19</v>
      </c>
      <c r="L140" s="41"/>
      <c r="M140" s="201" t="s">
        <v>19</v>
      </c>
      <c r="N140" s="202" t="s">
        <v>43</v>
      </c>
      <c r="O140" s="66"/>
      <c r="P140" s="203">
        <f t="shared" si="21"/>
        <v>0</v>
      </c>
      <c r="Q140" s="203">
        <v>0</v>
      </c>
      <c r="R140" s="203">
        <f t="shared" si="22"/>
        <v>0</v>
      </c>
      <c r="S140" s="203">
        <v>0</v>
      </c>
      <c r="T140" s="204">
        <f t="shared" si="23"/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205" t="s">
        <v>302</v>
      </c>
      <c r="AT140" s="205" t="s">
        <v>195</v>
      </c>
      <c r="AU140" s="205" t="s">
        <v>209</v>
      </c>
      <c r="AY140" s="19" t="s">
        <v>193</v>
      </c>
      <c r="BE140" s="206">
        <f t="shared" si="24"/>
        <v>0</v>
      </c>
      <c r="BF140" s="206">
        <f t="shared" si="25"/>
        <v>0</v>
      </c>
      <c r="BG140" s="206">
        <f t="shared" si="26"/>
        <v>0</v>
      </c>
      <c r="BH140" s="206">
        <f t="shared" si="27"/>
        <v>0</v>
      </c>
      <c r="BI140" s="206">
        <f t="shared" si="28"/>
        <v>0</v>
      </c>
      <c r="BJ140" s="19" t="s">
        <v>79</v>
      </c>
      <c r="BK140" s="206">
        <f t="shared" si="29"/>
        <v>0</v>
      </c>
      <c r="BL140" s="19" t="s">
        <v>302</v>
      </c>
      <c r="BM140" s="205" t="s">
        <v>601</v>
      </c>
    </row>
    <row r="141" spans="1:65" s="2" customFormat="1" ht="16.5" customHeight="1">
      <c r="A141" s="36"/>
      <c r="B141" s="37"/>
      <c r="C141" s="194" t="s">
        <v>422</v>
      </c>
      <c r="D141" s="194" t="s">
        <v>195</v>
      </c>
      <c r="E141" s="195" t="s">
        <v>4558</v>
      </c>
      <c r="F141" s="196" t="s">
        <v>4559</v>
      </c>
      <c r="G141" s="197" t="s">
        <v>2732</v>
      </c>
      <c r="H141" s="198">
        <v>1</v>
      </c>
      <c r="I141" s="199"/>
      <c r="J141" s="200">
        <f t="shared" si="20"/>
        <v>0</v>
      </c>
      <c r="K141" s="196" t="s">
        <v>19</v>
      </c>
      <c r="L141" s="41"/>
      <c r="M141" s="201" t="s">
        <v>19</v>
      </c>
      <c r="N141" s="202" t="s">
        <v>43</v>
      </c>
      <c r="O141" s="66"/>
      <c r="P141" s="203">
        <f t="shared" si="21"/>
        <v>0</v>
      </c>
      <c r="Q141" s="203">
        <v>0</v>
      </c>
      <c r="R141" s="203">
        <f t="shared" si="22"/>
        <v>0</v>
      </c>
      <c r="S141" s="203">
        <v>0</v>
      </c>
      <c r="T141" s="204">
        <f t="shared" si="2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205" t="s">
        <v>302</v>
      </c>
      <c r="AT141" s="205" t="s">
        <v>195</v>
      </c>
      <c r="AU141" s="205" t="s">
        <v>209</v>
      </c>
      <c r="AY141" s="19" t="s">
        <v>193</v>
      </c>
      <c r="BE141" s="206">
        <f t="shared" si="24"/>
        <v>0</v>
      </c>
      <c r="BF141" s="206">
        <f t="shared" si="25"/>
        <v>0</v>
      </c>
      <c r="BG141" s="206">
        <f t="shared" si="26"/>
        <v>0</v>
      </c>
      <c r="BH141" s="206">
        <f t="shared" si="27"/>
        <v>0</v>
      </c>
      <c r="BI141" s="206">
        <f t="shared" si="28"/>
        <v>0</v>
      </c>
      <c r="BJ141" s="19" t="s">
        <v>79</v>
      </c>
      <c r="BK141" s="206">
        <f t="shared" si="29"/>
        <v>0</v>
      </c>
      <c r="BL141" s="19" t="s">
        <v>302</v>
      </c>
      <c r="BM141" s="205" t="s">
        <v>612</v>
      </c>
    </row>
    <row r="142" spans="1:65" s="2" customFormat="1" ht="16.5" customHeight="1">
      <c r="A142" s="36"/>
      <c r="B142" s="37"/>
      <c r="C142" s="194" t="s">
        <v>427</v>
      </c>
      <c r="D142" s="194" t="s">
        <v>195</v>
      </c>
      <c r="E142" s="195" t="s">
        <v>4560</v>
      </c>
      <c r="F142" s="196" t="s">
        <v>4561</v>
      </c>
      <c r="G142" s="197" t="s">
        <v>2732</v>
      </c>
      <c r="H142" s="198">
        <v>4</v>
      </c>
      <c r="I142" s="199"/>
      <c r="J142" s="200">
        <f t="shared" si="20"/>
        <v>0</v>
      </c>
      <c r="K142" s="196" t="s">
        <v>19</v>
      </c>
      <c r="L142" s="41"/>
      <c r="M142" s="201" t="s">
        <v>19</v>
      </c>
      <c r="N142" s="202" t="s">
        <v>43</v>
      </c>
      <c r="O142" s="66"/>
      <c r="P142" s="203">
        <f t="shared" si="21"/>
        <v>0</v>
      </c>
      <c r="Q142" s="203">
        <v>0</v>
      </c>
      <c r="R142" s="203">
        <f t="shared" si="22"/>
        <v>0</v>
      </c>
      <c r="S142" s="203">
        <v>0</v>
      </c>
      <c r="T142" s="204">
        <f t="shared" si="2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205" t="s">
        <v>302</v>
      </c>
      <c r="AT142" s="205" t="s">
        <v>195</v>
      </c>
      <c r="AU142" s="205" t="s">
        <v>209</v>
      </c>
      <c r="AY142" s="19" t="s">
        <v>193</v>
      </c>
      <c r="BE142" s="206">
        <f t="shared" si="24"/>
        <v>0</v>
      </c>
      <c r="BF142" s="206">
        <f t="shared" si="25"/>
        <v>0</v>
      </c>
      <c r="BG142" s="206">
        <f t="shared" si="26"/>
        <v>0</v>
      </c>
      <c r="BH142" s="206">
        <f t="shared" si="27"/>
        <v>0</v>
      </c>
      <c r="BI142" s="206">
        <f t="shared" si="28"/>
        <v>0</v>
      </c>
      <c r="BJ142" s="19" t="s">
        <v>79</v>
      </c>
      <c r="BK142" s="206">
        <f t="shared" si="29"/>
        <v>0</v>
      </c>
      <c r="BL142" s="19" t="s">
        <v>302</v>
      </c>
      <c r="BM142" s="205" t="s">
        <v>622</v>
      </c>
    </row>
    <row r="143" spans="1:65" s="12" customFormat="1" ht="20.85" customHeight="1">
      <c r="B143" s="178"/>
      <c r="C143" s="179"/>
      <c r="D143" s="180" t="s">
        <v>71</v>
      </c>
      <c r="E143" s="192" t="s">
        <v>2815</v>
      </c>
      <c r="F143" s="192" t="s">
        <v>4562</v>
      </c>
      <c r="G143" s="179"/>
      <c r="H143" s="179"/>
      <c r="I143" s="182"/>
      <c r="J143" s="193">
        <f>BK143</f>
        <v>0</v>
      </c>
      <c r="K143" s="179"/>
      <c r="L143" s="184"/>
      <c r="M143" s="185"/>
      <c r="N143" s="186"/>
      <c r="O143" s="186"/>
      <c r="P143" s="187">
        <f>SUM(P144:P152)</f>
        <v>0</v>
      </c>
      <c r="Q143" s="186"/>
      <c r="R143" s="187">
        <f>SUM(R144:R152)</f>
        <v>0</v>
      </c>
      <c r="S143" s="186"/>
      <c r="T143" s="188">
        <f>SUM(T144:T152)</f>
        <v>0</v>
      </c>
      <c r="AR143" s="189" t="s">
        <v>79</v>
      </c>
      <c r="AT143" s="190" t="s">
        <v>71</v>
      </c>
      <c r="AU143" s="190" t="s">
        <v>81</v>
      </c>
      <c r="AY143" s="189" t="s">
        <v>193</v>
      </c>
      <c r="BK143" s="191">
        <f>SUM(BK144:BK152)</f>
        <v>0</v>
      </c>
    </row>
    <row r="144" spans="1:65" s="2" customFormat="1" ht="33" customHeight="1">
      <c r="A144" s="36"/>
      <c r="B144" s="37"/>
      <c r="C144" s="194" t="s">
        <v>432</v>
      </c>
      <c r="D144" s="194" t="s">
        <v>195</v>
      </c>
      <c r="E144" s="195" t="s">
        <v>2730</v>
      </c>
      <c r="F144" s="196" t="s">
        <v>2731</v>
      </c>
      <c r="G144" s="197" t="s">
        <v>2732</v>
      </c>
      <c r="H144" s="198">
        <v>1</v>
      </c>
      <c r="I144" s="199"/>
      <c r="J144" s="200">
        <f t="shared" ref="J144:J152" si="30">ROUND(I144*H144,2)</f>
        <v>0</v>
      </c>
      <c r="K144" s="196" t="s">
        <v>19</v>
      </c>
      <c r="L144" s="41"/>
      <c r="M144" s="201" t="s">
        <v>19</v>
      </c>
      <c r="N144" s="202" t="s">
        <v>43</v>
      </c>
      <c r="O144" s="66"/>
      <c r="P144" s="203">
        <f t="shared" ref="P144:P152" si="31">O144*H144</f>
        <v>0</v>
      </c>
      <c r="Q144" s="203">
        <v>0</v>
      </c>
      <c r="R144" s="203">
        <f t="shared" ref="R144:R152" si="32">Q144*H144</f>
        <v>0</v>
      </c>
      <c r="S144" s="203">
        <v>0</v>
      </c>
      <c r="T144" s="204">
        <f t="shared" ref="T144:T152" si="33"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205" t="s">
        <v>302</v>
      </c>
      <c r="AT144" s="205" t="s">
        <v>195</v>
      </c>
      <c r="AU144" s="205" t="s">
        <v>209</v>
      </c>
      <c r="AY144" s="19" t="s">
        <v>193</v>
      </c>
      <c r="BE144" s="206">
        <f t="shared" ref="BE144:BE152" si="34">IF(N144="základní",J144,0)</f>
        <v>0</v>
      </c>
      <c r="BF144" s="206">
        <f t="shared" ref="BF144:BF152" si="35">IF(N144="snížená",J144,0)</f>
        <v>0</v>
      </c>
      <c r="BG144" s="206">
        <f t="shared" ref="BG144:BG152" si="36">IF(N144="zákl. přenesená",J144,0)</f>
        <v>0</v>
      </c>
      <c r="BH144" s="206">
        <f t="shared" ref="BH144:BH152" si="37">IF(N144="sníž. přenesená",J144,0)</f>
        <v>0</v>
      </c>
      <c r="BI144" s="206">
        <f t="shared" ref="BI144:BI152" si="38">IF(N144="nulová",J144,0)</f>
        <v>0</v>
      </c>
      <c r="BJ144" s="19" t="s">
        <v>79</v>
      </c>
      <c r="BK144" s="206">
        <f t="shared" ref="BK144:BK152" si="39">ROUND(I144*H144,2)</f>
        <v>0</v>
      </c>
      <c r="BL144" s="19" t="s">
        <v>302</v>
      </c>
      <c r="BM144" s="205" t="s">
        <v>630</v>
      </c>
    </row>
    <row r="145" spans="1:65" s="2" customFormat="1" ht="16.5" customHeight="1">
      <c r="A145" s="36"/>
      <c r="B145" s="37"/>
      <c r="C145" s="194" t="s">
        <v>437</v>
      </c>
      <c r="D145" s="194" t="s">
        <v>195</v>
      </c>
      <c r="E145" s="195" t="s">
        <v>4563</v>
      </c>
      <c r="F145" s="196" t="s">
        <v>2734</v>
      </c>
      <c r="G145" s="197" t="s">
        <v>2732</v>
      </c>
      <c r="H145" s="198">
        <v>1</v>
      </c>
      <c r="I145" s="199"/>
      <c r="J145" s="200">
        <f t="shared" si="30"/>
        <v>0</v>
      </c>
      <c r="K145" s="196" t="s">
        <v>19</v>
      </c>
      <c r="L145" s="41"/>
      <c r="M145" s="201" t="s">
        <v>19</v>
      </c>
      <c r="N145" s="202" t="s">
        <v>43</v>
      </c>
      <c r="O145" s="66"/>
      <c r="P145" s="203">
        <f t="shared" si="31"/>
        <v>0</v>
      </c>
      <c r="Q145" s="203">
        <v>0</v>
      </c>
      <c r="R145" s="203">
        <f t="shared" si="32"/>
        <v>0</v>
      </c>
      <c r="S145" s="203">
        <v>0</v>
      </c>
      <c r="T145" s="204">
        <f t="shared" si="33"/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205" t="s">
        <v>302</v>
      </c>
      <c r="AT145" s="205" t="s">
        <v>195</v>
      </c>
      <c r="AU145" s="205" t="s">
        <v>209</v>
      </c>
      <c r="AY145" s="19" t="s">
        <v>193</v>
      </c>
      <c r="BE145" s="206">
        <f t="shared" si="34"/>
        <v>0</v>
      </c>
      <c r="BF145" s="206">
        <f t="shared" si="35"/>
        <v>0</v>
      </c>
      <c r="BG145" s="206">
        <f t="shared" si="36"/>
        <v>0</v>
      </c>
      <c r="BH145" s="206">
        <f t="shared" si="37"/>
        <v>0</v>
      </c>
      <c r="BI145" s="206">
        <f t="shared" si="38"/>
        <v>0</v>
      </c>
      <c r="BJ145" s="19" t="s">
        <v>79</v>
      </c>
      <c r="BK145" s="206">
        <f t="shared" si="39"/>
        <v>0</v>
      </c>
      <c r="BL145" s="19" t="s">
        <v>302</v>
      </c>
      <c r="BM145" s="205" t="s">
        <v>638</v>
      </c>
    </row>
    <row r="146" spans="1:65" s="2" customFormat="1" ht="16.5" customHeight="1">
      <c r="A146" s="36"/>
      <c r="B146" s="37"/>
      <c r="C146" s="194" t="s">
        <v>442</v>
      </c>
      <c r="D146" s="194" t="s">
        <v>195</v>
      </c>
      <c r="E146" s="195" t="s">
        <v>2735</v>
      </c>
      <c r="F146" s="196" t="s">
        <v>2736</v>
      </c>
      <c r="G146" s="197" t="s">
        <v>2732</v>
      </c>
      <c r="H146" s="198">
        <v>1</v>
      </c>
      <c r="I146" s="199"/>
      <c r="J146" s="200">
        <f t="shared" si="30"/>
        <v>0</v>
      </c>
      <c r="K146" s="196" t="s">
        <v>19</v>
      </c>
      <c r="L146" s="41"/>
      <c r="M146" s="201" t="s">
        <v>19</v>
      </c>
      <c r="N146" s="202" t="s">
        <v>43</v>
      </c>
      <c r="O146" s="66"/>
      <c r="P146" s="203">
        <f t="shared" si="31"/>
        <v>0</v>
      </c>
      <c r="Q146" s="203">
        <v>0</v>
      </c>
      <c r="R146" s="203">
        <f t="shared" si="32"/>
        <v>0</v>
      </c>
      <c r="S146" s="203">
        <v>0</v>
      </c>
      <c r="T146" s="204">
        <f t="shared" si="33"/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205" t="s">
        <v>302</v>
      </c>
      <c r="AT146" s="205" t="s">
        <v>195</v>
      </c>
      <c r="AU146" s="205" t="s">
        <v>209</v>
      </c>
      <c r="AY146" s="19" t="s">
        <v>193</v>
      </c>
      <c r="BE146" s="206">
        <f t="shared" si="34"/>
        <v>0</v>
      </c>
      <c r="BF146" s="206">
        <f t="shared" si="35"/>
        <v>0</v>
      </c>
      <c r="BG146" s="206">
        <f t="shared" si="36"/>
        <v>0</v>
      </c>
      <c r="BH146" s="206">
        <f t="shared" si="37"/>
        <v>0</v>
      </c>
      <c r="BI146" s="206">
        <f t="shared" si="38"/>
        <v>0</v>
      </c>
      <c r="BJ146" s="19" t="s">
        <v>79</v>
      </c>
      <c r="BK146" s="206">
        <f t="shared" si="39"/>
        <v>0</v>
      </c>
      <c r="BL146" s="19" t="s">
        <v>302</v>
      </c>
      <c r="BM146" s="205" t="s">
        <v>654</v>
      </c>
    </row>
    <row r="147" spans="1:65" s="2" customFormat="1" ht="16.5" customHeight="1">
      <c r="A147" s="36"/>
      <c r="B147" s="37"/>
      <c r="C147" s="194" t="s">
        <v>450</v>
      </c>
      <c r="D147" s="194" t="s">
        <v>195</v>
      </c>
      <c r="E147" s="195" t="s">
        <v>2737</v>
      </c>
      <c r="F147" s="196" t="s">
        <v>2738</v>
      </c>
      <c r="G147" s="197" t="s">
        <v>2732</v>
      </c>
      <c r="H147" s="198">
        <v>1</v>
      </c>
      <c r="I147" s="199"/>
      <c r="J147" s="200">
        <f t="shared" si="30"/>
        <v>0</v>
      </c>
      <c r="K147" s="196" t="s">
        <v>19</v>
      </c>
      <c r="L147" s="41"/>
      <c r="M147" s="201" t="s">
        <v>19</v>
      </c>
      <c r="N147" s="202" t="s">
        <v>43</v>
      </c>
      <c r="O147" s="66"/>
      <c r="P147" s="203">
        <f t="shared" si="31"/>
        <v>0</v>
      </c>
      <c r="Q147" s="203">
        <v>0</v>
      </c>
      <c r="R147" s="203">
        <f t="shared" si="32"/>
        <v>0</v>
      </c>
      <c r="S147" s="203">
        <v>0</v>
      </c>
      <c r="T147" s="204">
        <f t="shared" si="33"/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302</v>
      </c>
      <c r="AT147" s="205" t="s">
        <v>195</v>
      </c>
      <c r="AU147" s="205" t="s">
        <v>209</v>
      </c>
      <c r="AY147" s="19" t="s">
        <v>193</v>
      </c>
      <c r="BE147" s="206">
        <f t="shared" si="34"/>
        <v>0</v>
      </c>
      <c r="BF147" s="206">
        <f t="shared" si="35"/>
        <v>0</v>
      </c>
      <c r="BG147" s="206">
        <f t="shared" si="36"/>
        <v>0</v>
      </c>
      <c r="BH147" s="206">
        <f t="shared" si="37"/>
        <v>0</v>
      </c>
      <c r="BI147" s="206">
        <f t="shared" si="38"/>
        <v>0</v>
      </c>
      <c r="BJ147" s="19" t="s">
        <v>79</v>
      </c>
      <c r="BK147" s="206">
        <f t="shared" si="39"/>
        <v>0</v>
      </c>
      <c r="BL147" s="19" t="s">
        <v>302</v>
      </c>
      <c r="BM147" s="205" t="s">
        <v>682</v>
      </c>
    </row>
    <row r="148" spans="1:65" s="2" customFormat="1" ht="16.5" customHeight="1">
      <c r="A148" s="36"/>
      <c r="B148" s="37"/>
      <c r="C148" s="194" t="s">
        <v>456</v>
      </c>
      <c r="D148" s="194" t="s">
        <v>195</v>
      </c>
      <c r="E148" s="195" t="s">
        <v>4564</v>
      </c>
      <c r="F148" s="196" t="s">
        <v>4565</v>
      </c>
      <c r="G148" s="197" t="s">
        <v>2732</v>
      </c>
      <c r="H148" s="198">
        <v>1</v>
      </c>
      <c r="I148" s="199"/>
      <c r="J148" s="200">
        <f t="shared" si="30"/>
        <v>0</v>
      </c>
      <c r="K148" s="196" t="s">
        <v>19</v>
      </c>
      <c r="L148" s="41"/>
      <c r="M148" s="201" t="s">
        <v>19</v>
      </c>
      <c r="N148" s="202" t="s">
        <v>43</v>
      </c>
      <c r="O148" s="66"/>
      <c r="P148" s="203">
        <f t="shared" si="31"/>
        <v>0</v>
      </c>
      <c r="Q148" s="203">
        <v>0</v>
      </c>
      <c r="R148" s="203">
        <f t="shared" si="32"/>
        <v>0</v>
      </c>
      <c r="S148" s="203">
        <v>0</v>
      </c>
      <c r="T148" s="204">
        <f t="shared" si="33"/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205" t="s">
        <v>302</v>
      </c>
      <c r="AT148" s="205" t="s">
        <v>195</v>
      </c>
      <c r="AU148" s="205" t="s">
        <v>209</v>
      </c>
      <c r="AY148" s="19" t="s">
        <v>193</v>
      </c>
      <c r="BE148" s="206">
        <f t="shared" si="34"/>
        <v>0</v>
      </c>
      <c r="BF148" s="206">
        <f t="shared" si="35"/>
        <v>0</v>
      </c>
      <c r="BG148" s="206">
        <f t="shared" si="36"/>
        <v>0</v>
      </c>
      <c r="BH148" s="206">
        <f t="shared" si="37"/>
        <v>0</v>
      </c>
      <c r="BI148" s="206">
        <f t="shared" si="38"/>
        <v>0</v>
      </c>
      <c r="BJ148" s="19" t="s">
        <v>79</v>
      </c>
      <c r="BK148" s="206">
        <f t="shared" si="39"/>
        <v>0</v>
      </c>
      <c r="BL148" s="19" t="s">
        <v>302</v>
      </c>
      <c r="BM148" s="205" t="s">
        <v>705</v>
      </c>
    </row>
    <row r="149" spans="1:65" s="2" customFormat="1" ht="16.5" customHeight="1">
      <c r="A149" s="36"/>
      <c r="B149" s="37"/>
      <c r="C149" s="194" t="s">
        <v>461</v>
      </c>
      <c r="D149" s="194" t="s">
        <v>195</v>
      </c>
      <c r="E149" s="195" t="s">
        <v>2741</v>
      </c>
      <c r="F149" s="196" t="s">
        <v>2742</v>
      </c>
      <c r="G149" s="197" t="s">
        <v>2732</v>
      </c>
      <c r="H149" s="198">
        <v>1</v>
      </c>
      <c r="I149" s="199"/>
      <c r="J149" s="200">
        <f t="shared" si="30"/>
        <v>0</v>
      </c>
      <c r="K149" s="196" t="s">
        <v>19</v>
      </c>
      <c r="L149" s="41"/>
      <c r="M149" s="201" t="s">
        <v>19</v>
      </c>
      <c r="N149" s="202" t="s">
        <v>43</v>
      </c>
      <c r="O149" s="66"/>
      <c r="P149" s="203">
        <f t="shared" si="31"/>
        <v>0</v>
      </c>
      <c r="Q149" s="203">
        <v>0</v>
      </c>
      <c r="R149" s="203">
        <f t="shared" si="32"/>
        <v>0</v>
      </c>
      <c r="S149" s="203">
        <v>0</v>
      </c>
      <c r="T149" s="204">
        <f t="shared" si="33"/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205" t="s">
        <v>302</v>
      </c>
      <c r="AT149" s="205" t="s">
        <v>195</v>
      </c>
      <c r="AU149" s="205" t="s">
        <v>209</v>
      </c>
      <c r="AY149" s="19" t="s">
        <v>193</v>
      </c>
      <c r="BE149" s="206">
        <f t="shared" si="34"/>
        <v>0</v>
      </c>
      <c r="BF149" s="206">
        <f t="shared" si="35"/>
        <v>0</v>
      </c>
      <c r="BG149" s="206">
        <f t="shared" si="36"/>
        <v>0</v>
      </c>
      <c r="BH149" s="206">
        <f t="shared" si="37"/>
        <v>0</v>
      </c>
      <c r="BI149" s="206">
        <f t="shared" si="38"/>
        <v>0</v>
      </c>
      <c r="BJ149" s="19" t="s">
        <v>79</v>
      </c>
      <c r="BK149" s="206">
        <f t="shared" si="39"/>
        <v>0</v>
      </c>
      <c r="BL149" s="19" t="s">
        <v>302</v>
      </c>
      <c r="BM149" s="205" t="s">
        <v>715</v>
      </c>
    </row>
    <row r="150" spans="1:65" s="2" customFormat="1" ht="16.5" customHeight="1">
      <c r="A150" s="36"/>
      <c r="B150" s="37"/>
      <c r="C150" s="194" t="s">
        <v>466</v>
      </c>
      <c r="D150" s="194" t="s">
        <v>195</v>
      </c>
      <c r="E150" s="195" t="s">
        <v>2743</v>
      </c>
      <c r="F150" s="196" t="s">
        <v>2744</v>
      </c>
      <c r="G150" s="197" t="s">
        <v>2732</v>
      </c>
      <c r="H150" s="198">
        <v>1</v>
      </c>
      <c r="I150" s="199"/>
      <c r="J150" s="200">
        <f t="shared" si="30"/>
        <v>0</v>
      </c>
      <c r="K150" s="196" t="s">
        <v>19</v>
      </c>
      <c r="L150" s="41"/>
      <c r="M150" s="201" t="s">
        <v>19</v>
      </c>
      <c r="N150" s="202" t="s">
        <v>43</v>
      </c>
      <c r="O150" s="66"/>
      <c r="P150" s="203">
        <f t="shared" si="31"/>
        <v>0</v>
      </c>
      <c r="Q150" s="203">
        <v>0</v>
      </c>
      <c r="R150" s="203">
        <f t="shared" si="32"/>
        <v>0</v>
      </c>
      <c r="S150" s="203">
        <v>0</v>
      </c>
      <c r="T150" s="204">
        <f t="shared" si="33"/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205" t="s">
        <v>302</v>
      </c>
      <c r="AT150" s="205" t="s">
        <v>195</v>
      </c>
      <c r="AU150" s="205" t="s">
        <v>209</v>
      </c>
      <c r="AY150" s="19" t="s">
        <v>193</v>
      </c>
      <c r="BE150" s="206">
        <f t="shared" si="34"/>
        <v>0</v>
      </c>
      <c r="BF150" s="206">
        <f t="shared" si="35"/>
        <v>0</v>
      </c>
      <c r="BG150" s="206">
        <f t="shared" si="36"/>
        <v>0</v>
      </c>
      <c r="BH150" s="206">
        <f t="shared" si="37"/>
        <v>0</v>
      </c>
      <c r="BI150" s="206">
        <f t="shared" si="38"/>
        <v>0</v>
      </c>
      <c r="BJ150" s="19" t="s">
        <v>79</v>
      </c>
      <c r="BK150" s="206">
        <f t="shared" si="39"/>
        <v>0</v>
      </c>
      <c r="BL150" s="19" t="s">
        <v>302</v>
      </c>
      <c r="BM150" s="205" t="s">
        <v>725</v>
      </c>
    </row>
    <row r="151" spans="1:65" s="2" customFormat="1" ht="16.5" customHeight="1">
      <c r="A151" s="36"/>
      <c r="B151" s="37"/>
      <c r="C151" s="194" t="s">
        <v>471</v>
      </c>
      <c r="D151" s="194" t="s">
        <v>195</v>
      </c>
      <c r="E151" s="195" t="s">
        <v>2745</v>
      </c>
      <c r="F151" s="196" t="s">
        <v>2746</v>
      </c>
      <c r="G151" s="197" t="s">
        <v>2732</v>
      </c>
      <c r="H151" s="198">
        <v>1</v>
      </c>
      <c r="I151" s="199"/>
      <c r="J151" s="200">
        <f t="shared" si="30"/>
        <v>0</v>
      </c>
      <c r="K151" s="196" t="s">
        <v>19</v>
      </c>
      <c r="L151" s="41"/>
      <c r="M151" s="201" t="s">
        <v>19</v>
      </c>
      <c r="N151" s="202" t="s">
        <v>43</v>
      </c>
      <c r="O151" s="66"/>
      <c r="P151" s="203">
        <f t="shared" si="31"/>
        <v>0</v>
      </c>
      <c r="Q151" s="203">
        <v>0</v>
      </c>
      <c r="R151" s="203">
        <f t="shared" si="32"/>
        <v>0</v>
      </c>
      <c r="S151" s="203">
        <v>0</v>
      </c>
      <c r="T151" s="204">
        <f t="shared" si="33"/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302</v>
      </c>
      <c r="AT151" s="205" t="s">
        <v>195</v>
      </c>
      <c r="AU151" s="205" t="s">
        <v>209</v>
      </c>
      <c r="AY151" s="19" t="s">
        <v>193</v>
      </c>
      <c r="BE151" s="206">
        <f t="shared" si="34"/>
        <v>0</v>
      </c>
      <c r="BF151" s="206">
        <f t="shared" si="35"/>
        <v>0</v>
      </c>
      <c r="BG151" s="206">
        <f t="shared" si="36"/>
        <v>0</v>
      </c>
      <c r="BH151" s="206">
        <f t="shared" si="37"/>
        <v>0</v>
      </c>
      <c r="BI151" s="206">
        <f t="shared" si="38"/>
        <v>0</v>
      </c>
      <c r="BJ151" s="19" t="s">
        <v>79</v>
      </c>
      <c r="BK151" s="206">
        <f t="shared" si="39"/>
        <v>0</v>
      </c>
      <c r="BL151" s="19" t="s">
        <v>302</v>
      </c>
      <c r="BM151" s="205" t="s">
        <v>735</v>
      </c>
    </row>
    <row r="152" spans="1:65" s="2" customFormat="1" ht="16.5" customHeight="1">
      <c r="A152" s="36"/>
      <c r="B152" s="37"/>
      <c r="C152" s="194" t="s">
        <v>476</v>
      </c>
      <c r="D152" s="194" t="s">
        <v>195</v>
      </c>
      <c r="E152" s="195" t="s">
        <v>4566</v>
      </c>
      <c r="F152" s="196" t="s">
        <v>2748</v>
      </c>
      <c r="G152" s="197" t="s">
        <v>2732</v>
      </c>
      <c r="H152" s="198">
        <v>1</v>
      </c>
      <c r="I152" s="199"/>
      <c r="J152" s="200">
        <f t="shared" si="30"/>
        <v>0</v>
      </c>
      <c r="K152" s="196" t="s">
        <v>19</v>
      </c>
      <c r="L152" s="41"/>
      <c r="M152" s="201" t="s">
        <v>19</v>
      </c>
      <c r="N152" s="202" t="s">
        <v>43</v>
      </c>
      <c r="O152" s="66"/>
      <c r="P152" s="203">
        <f t="shared" si="31"/>
        <v>0</v>
      </c>
      <c r="Q152" s="203">
        <v>0</v>
      </c>
      <c r="R152" s="203">
        <f t="shared" si="32"/>
        <v>0</v>
      </c>
      <c r="S152" s="203">
        <v>0</v>
      </c>
      <c r="T152" s="204">
        <f t="shared" si="33"/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205" t="s">
        <v>302</v>
      </c>
      <c r="AT152" s="205" t="s">
        <v>195</v>
      </c>
      <c r="AU152" s="205" t="s">
        <v>209</v>
      </c>
      <c r="AY152" s="19" t="s">
        <v>193</v>
      </c>
      <c r="BE152" s="206">
        <f t="shared" si="34"/>
        <v>0</v>
      </c>
      <c r="BF152" s="206">
        <f t="shared" si="35"/>
        <v>0</v>
      </c>
      <c r="BG152" s="206">
        <f t="shared" si="36"/>
        <v>0</v>
      </c>
      <c r="BH152" s="206">
        <f t="shared" si="37"/>
        <v>0</v>
      </c>
      <c r="BI152" s="206">
        <f t="shared" si="38"/>
        <v>0</v>
      </c>
      <c r="BJ152" s="19" t="s">
        <v>79</v>
      </c>
      <c r="BK152" s="206">
        <f t="shared" si="39"/>
        <v>0</v>
      </c>
      <c r="BL152" s="19" t="s">
        <v>302</v>
      </c>
      <c r="BM152" s="205" t="s">
        <v>753</v>
      </c>
    </row>
    <row r="153" spans="1:65" s="12" customFormat="1" ht="20.85" customHeight="1">
      <c r="B153" s="178"/>
      <c r="C153" s="179"/>
      <c r="D153" s="180" t="s">
        <v>71</v>
      </c>
      <c r="E153" s="192" t="s">
        <v>2753</v>
      </c>
      <c r="F153" s="192" t="s">
        <v>2754</v>
      </c>
      <c r="G153" s="179"/>
      <c r="H153" s="179"/>
      <c r="I153" s="182"/>
      <c r="J153" s="193">
        <f>BK153</f>
        <v>0</v>
      </c>
      <c r="K153" s="179"/>
      <c r="L153" s="184"/>
      <c r="M153" s="185"/>
      <c r="N153" s="186"/>
      <c r="O153" s="186"/>
      <c r="P153" s="187">
        <f>SUM(P154:P156)</f>
        <v>0</v>
      </c>
      <c r="Q153" s="186"/>
      <c r="R153" s="187">
        <f>SUM(R154:R156)</f>
        <v>0</v>
      </c>
      <c r="S153" s="186"/>
      <c r="T153" s="188">
        <f>SUM(T154:T156)</f>
        <v>0</v>
      </c>
      <c r="AR153" s="189" t="s">
        <v>79</v>
      </c>
      <c r="AT153" s="190" t="s">
        <v>71</v>
      </c>
      <c r="AU153" s="190" t="s">
        <v>81</v>
      </c>
      <c r="AY153" s="189" t="s">
        <v>193</v>
      </c>
      <c r="BK153" s="191">
        <f>SUM(BK154:BK156)</f>
        <v>0</v>
      </c>
    </row>
    <row r="154" spans="1:65" s="2" customFormat="1" ht="16.5" customHeight="1">
      <c r="A154" s="36"/>
      <c r="B154" s="37"/>
      <c r="C154" s="194" t="s">
        <v>481</v>
      </c>
      <c r="D154" s="194" t="s">
        <v>195</v>
      </c>
      <c r="E154" s="195" t="s">
        <v>2755</v>
      </c>
      <c r="F154" s="196" t="s">
        <v>2756</v>
      </c>
      <c r="G154" s="197" t="s">
        <v>451</v>
      </c>
      <c r="H154" s="198">
        <v>75</v>
      </c>
      <c r="I154" s="199"/>
      <c r="J154" s="200">
        <f>ROUND(I154*H154,2)</f>
        <v>0</v>
      </c>
      <c r="K154" s="196" t="s">
        <v>19</v>
      </c>
      <c r="L154" s="41"/>
      <c r="M154" s="201" t="s">
        <v>19</v>
      </c>
      <c r="N154" s="202" t="s">
        <v>43</v>
      </c>
      <c r="O154" s="66"/>
      <c r="P154" s="203">
        <f>O154*H154</f>
        <v>0</v>
      </c>
      <c r="Q154" s="203">
        <v>0</v>
      </c>
      <c r="R154" s="203">
        <f>Q154*H154</f>
        <v>0</v>
      </c>
      <c r="S154" s="203">
        <v>0</v>
      </c>
      <c r="T154" s="204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205" t="s">
        <v>302</v>
      </c>
      <c r="AT154" s="205" t="s">
        <v>195</v>
      </c>
      <c r="AU154" s="205" t="s">
        <v>209</v>
      </c>
      <c r="AY154" s="19" t="s">
        <v>193</v>
      </c>
      <c r="BE154" s="206">
        <f>IF(N154="základní",J154,0)</f>
        <v>0</v>
      </c>
      <c r="BF154" s="206">
        <f>IF(N154="snížená",J154,0)</f>
        <v>0</v>
      </c>
      <c r="BG154" s="206">
        <f>IF(N154="zákl. přenesená",J154,0)</f>
        <v>0</v>
      </c>
      <c r="BH154" s="206">
        <f>IF(N154="sníž. přenesená",J154,0)</f>
        <v>0</v>
      </c>
      <c r="BI154" s="206">
        <f>IF(N154="nulová",J154,0)</f>
        <v>0</v>
      </c>
      <c r="BJ154" s="19" t="s">
        <v>79</v>
      </c>
      <c r="BK154" s="206">
        <f>ROUND(I154*H154,2)</f>
        <v>0</v>
      </c>
      <c r="BL154" s="19" t="s">
        <v>302</v>
      </c>
      <c r="BM154" s="205" t="s">
        <v>762</v>
      </c>
    </row>
    <row r="155" spans="1:65" s="2" customFormat="1" ht="16.5" customHeight="1">
      <c r="A155" s="36"/>
      <c r="B155" s="37"/>
      <c r="C155" s="194" t="s">
        <v>486</v>
      </c>
      <c r="D155" s="194" t="s">
        <v>195</v>
      </c>
      <c r="E155" s="195" t="s">
        <v>2759</v>
      </c>
      <c r="F155" s="196" t="s">
        <v>2760</v>
      </c>
      <c r="G155" s="197" t="s">
        <v>451</v>
      </c>
      <c r="H155" s="198">
        <v>25</v>
      </c>
      <c r="I155" s="199"/>
      <c r="J155" s="200">
        <f>ROUND(I155*H155,2)</f>
        <v>0</v>
      </c>
      <c r="K155" s="196" t="s">
        <v>19</v>
      </c>
      <c r="L155" s="41"/>
      <c r="M155" s="201" t="s">
        <v>19</v>
      </c>
      <c r="N155" s="202" t="s">
        <v>43</v>
      </c>
      <c r="O155" s="66"/>
      <c r="P155" s="203">
        <f>O155*H155</f>
        <v>0</v>
      </c>
      <c r="Q155" s="203">
        <v>0</v>
      </c>
      <c r="R155" s="203">
        <f>Q155*H155</f>
        <v>0</v>
      </c>
      <c r="S155" s="203">
        <v>0</v>
      </c>
      <c r="T155" s="204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205" t="s">
        <v>302</v>
      </c>
      <c r="AT155" s="205" t="s">
        <v>195</v>
      </c>
      <c r="AU155" s="205" t="s">
        <v>209</v>
      </c>
      <c r="AY155" s="19" t="s">
        <v>193</v>
      </c>
      <c r="BE155" s="206">
        <f>IF(N155="základní",J155,0)</f>
        <v>0</v>
      </c>
      <c r="BF155" s="206">
        <f>IF(N155="snížená",J155,0)</f>
        <v>0</v>
      </c>
      <c r="BG155" s="206">
        <f>IF(N155="zákl. přenesená",J155,0)</f>
        <v>0</v>
      </c>
      <c r="BH155" s="206">
        <f>IF(N155="sníž. přenesená",J155,0)</f>
        <v>0</v>
      </c>
      <c r="BI155" s="206">
        <f>IF(N155="nulová",J155,0)</f>
        <v>0</v>
      </c>
      <c r="BJ155" s="19" t="s">
        <v>79</v>
      </c>
      <c r="BK155" s="206">
        <f>ROUND(I155*H155,2)</f>
        <v>0</v>
      </c>
      <c r="BL155" s="19" t="s">
        <v>302</v>
      </c>
      <c r="BM155" s="205" t="s">
        <v>775</v>
      </c>
    </row>
    <row r="156" spans="1:65" s="2" customFormat="1" ht="16.5" customHeight="1">
      <c r="A156" s="36"/>
      <c r="B156" s="37"/>
      <c r="C156" s="194" t="s">
        <v>491</v>
      </c>
      <c r="D156" s="194" t="s">
        <v>195</v>
      </c>
      <c r="E156" s="195" t="s">
        <v>2765</v>
      </c>
      <c r="F156" s="196" t="s">
        <v>2766</v>
      </c>
      <c r="G156" s="197" t="s">
        <v>451</v>
      </c>
      <c r="H156" s="198">
        <v>100</v>
      </c>
      <c r="I156" s="199"/>
      <c r="J156" s="200">
        <f>ROUND(I156*H156,2)</f>
        <v>0</v>
      </c>
      <c r="K156" s="196" t="s">
        <v>19</v>
      </c>
      <c r="L156" s="41"/>
      <c r="M156" s="201" t="s">
        <v>19</v>
      </c>
      <c r="N156" s="202" t="s">
        <v>43</v>
      </c>
      <c r="O156" s="66"/>
      <c r="P156" s="203">
        <f>O156*H156</f>
        <v>0</v>
      </c>
      <c r="Q156" s="203">
        <v>0</v>
      </c>
      <c r="R156" s="203">
        <f>Q156*H156</f>
        <v>0</v>
      </c>
      <c r="S156" s="203">
        <v>0</v>
      </c>
      <c r="T156" s="204">
        <f>S156*H156</f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205" t="s">
        <v>302</v>
      </c>
      <c r="AT156" s="205" t="s">
        <v>195</v>
      </c>
      <c r="AU156" s="205" t="s">
        <v>209</v>
      </c>
      <c r="AY156" s="19" t="s">
        <v>193</v>
      </c>
      <c r="BE156" s="206">
        <f>IF(N156="základní",J156,0)</f>
        <v>0</v>
      </c>
      <c r="BF156" s="206">
        <f>IF(N156="snížená",J156,0)</f>
        <v>0</v>
      </c>
      <c r="BG156" s="206">
        <f>IF(N156="zákl. přenesená",J156,0)</f>
        <v>0</v>
      </c>
      <c r="BH156" s="206">
        <f>IF(N156="sníž. přenesená",J156,0)</f>
        <v>0</v>
      </c>
      <c r="BI156" s="206">
        <f>IF(N156="nulová",J156,0)</f>
        <v>0</v>
      </c>
      <c r="BJ156" s="19" t="s">
        <v>79</v>
      </c>
      <c r="BK156" s="206">
        <f>ROUND(I156*H156,2)</f>
        <v>0</v>
      </c>
      <c r="BL156" s="19" t="s">
        <v>302</v>
      </c>
      <c r="BM156" s="205" t="s">
        <v>786</v>
      </c>
    </row>
    <row r="157" spans="1:65" s="12" customFormat="1" ht="20.85" customHeight="1">
      <c r="B157" s="178"/>
      <c r="C157" s="179"/>
      <c r="D157" s="180" t="s">
        <v>71</v>
      </c>
      <c r="E157" s="192" t="s">
        <v>2785</v>
      </c>
      <c r="F157" s="192" t="s">
        <v>2768</v>
      </c>
      <c r="G157" s="179"/>
      <c r="H157" s="179"/>
      <c r="I157" s="182"/>
      <c r="J157" s="193">
        <f>BK157</f>
        <v>0</v>
      </c>
      <c r="K157" s="179"/>
      <c r="L157" s="184"/>
      <c r="M157" s="185"/>
      <c r="N157" s="186"/>
      <c r="O157" s="186"/>
      <c r="P157" s="187">
        <f>SUM(P158:P164)</f>
        <v>0</v>
      </c>
      <c r="Q157" s="186"/>
      <c r="R157" s="187">
        <f>SUM(R158:R164)</f>
        <v>0</v>
      </c>
      <c r="S157" s="186"/>
      <c r="T157" s="188">
        <f>SUM(T158:T164)</f>
        <v>0</v>
      </c>
      <c r="AR157" s="189" t="s">
        <v>79</v>
      </c>
      <c r="AT157" s="190" t="s">
        <v>71</v>
      </c>
      <c r="AU157" s="190" t="s">
        <v>81</v>
      </c>
      <c r="AY157" s="189" t="s">
        <v>193</v>
      </c>
      <c r="BK157" s="191">
        <f>SUM(BK158:BK164)</f>
        <v>0</v>
      </c>
    </row>
    <row r="158" spans="1:65" s="2" customFormat="1" ht="16.5" customHeight="1">
      <c r="A158" s="36"/>
      <c r="B158" s="37"/>
      <c r="C158" s="194" t="s">
        <v>496</v>
      </c>
      <c r="D158" s="194" t="s">
        <v>195</v>
      </c>
      <c r="E158" s="195" t="s">
        <v>2769</v>
      </c>
      <c r="F158" s="196" t="s">
        <v>2770</v>
      </c>
      <c r="G158" s="197" t="s">
        <v>2732</v>
      </c>
      <c r="H158" s="198">
        <v>2</v>
      </c>
      <c r="I158" s="199"/>
      <c r="J158" s="200">
        <f t="shared" ref="J158:J164" si="40">ROUND(I158*H158,2)</f>
        <v>0</v>
      </c>
      <c r="K158" s="196" t="s">
        <v>19</v>
      </c>
      <c r="L158" s="41"/>
      <c r="M158" s="201" t="s">
        <v>19</v>
      </c>
      <c r="N158" s="202" t="s">
        <v>43</v>
      </c>
      <c r="O158" s="66"/>
      <c r="P158" s="203">
        <f t="shared" ref="P158:P164" si="41">O158*H158</f>
        <v>0</v>
      </c>
      <c r="Q158" s="203">
        <v>0</v>
      </c>
      <c r="R158" s="203">
        <f t="shared" ref="R158:R164" si="42">Q158*H158</f>
        <v>0</v>
      </c>
      <c r="S158" s="203">
        <v>0</v>
      </c>
      <c r="T158" s="204">
        <f t="shared" ref="T158:T164" si="43"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205" t="s">
        <v>302</v>
      </c>
      <c r="AT158" s="205" t="s">
        <v>195</v>
      </c>
      <c r="AU158" s="205" t="s">
        <v>209</v>
      </c>
      <c r="AY158" s="19" t="s">
        <v>193</v>
      </c>
      <c r="BE158" s="206">
        <f t="shared" ref="BE158:BE164" si="44">IF(N158="základní",J158,0)</f>
        <v>0</v>
      </c>
      <c r="BF158" s="206">
        <f t="shared" ref="BF158:BF164" si="45">IF(N158="snížená",J158,0)</f>
        <v>0</v>
      </c>
      <c r="BG158" s="206">
        <f t="shared" ref="BG158:BG164" si="46">IF(N158="zákl. přenesená",J158,0)</f>
        <v>0</v>
      </c>
      <c r="BH158" s="206">
        <f t="shared" ref="BH158:BH164" si="47">IF(N158="sníž. přenesená",J158,0)</f>
        <v>0</v>
      </c>
      <c r="BI158" s="206">
        <f t="shared" ref="BI158:BI164" si="48">IF(N158="nulová",J158,0)</f>
        <v>0</v>
      </c>
      <c r="BJ158" s="19" t="s">
        <v>79</v>
      </c>
      <c r="BK158" s="206">
        <f t="shared" ref="BK158:BK164" si="49">ROUND(I158*H158,2)</f>
        <v>0</v>
      </c>
      <c r="BL158" s="19" t="s">
        <v>302</v>
      </c>
      <c r="BM158" s="205" t="s">
        <v>803</v>
      </c>
    </row>
    <row r="159" spans="1:65" s="2" customFormat="1" ht="16.5" customHeight="1">
      <c r="A159" s="36"/>
      <c r="B159" s="37"/>
      <c r="C159" s="194" t="s">
        <v>501</v>
      </c>
      <c r="D159" s="194" t="s">
        <v>195</v>
      </c>
      <c r="E159" s="195" t="s">
        <v>4567</v>
      </c>
      <c r="F159" s="196" t="s">
        <v>4568</v>
      </c>
      <c r="G159" s="197" t="s">
        <v>2732</v>
      </c>
      <c r="H159" s="198">
        <v>2</v>
      </c>
      <c r="I159" s="199"/>
      <c r="J159" s="200">
        <f t="shared" si="40"/>
        <v>0</v>
      </c>
      <c r="K159" s="196" t="s">
        <v>19</v>
      </c>
      <c r="L159" s="41"/>
      <c r="M159" s="201" t="s">
        <v>19</v>
      </c>
      <c r="N159" s="202" t="s">
        <v>43</v>
      </c>
      <c r="O159" s="66"/>
      <c r="P159" s="203">
        <f t="shared" si="41"/>
        <v>0</v>
      </c>
      <c r="Q159" s="203">
        <v>0</v>
      </c>
      <c r="R159" s="203">
        <f t="shared" si="42"/>
        <v>0</v>
      </c>
      <c r="S159" s="203">
        <v>0</v>
      </c>
      <c r="T159" s="204">
        <f t="shared" si="43"/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205" t="s">
        <v>302</v>
      </c>
      <c r="AT159" s="205" t="s">
        <v>195</v>
      </c>
      <c r="AU159" s="205" t="s">
        <v>209</v>
      </c>
      <c r="AY159" s="19" t="s">
        <v>193</v>
      </c>
      <c r="BE159" s="206">
        <f t="shared" si="44"/>
        <v>0</v>
      </c>
      <c r="BF159" s="206">
        <f t="shared" si="45"/>
        <v>0</v>
      </c>
      <c r="BG159" s="206">
        <f t="shared" si="46"/>
        <v>0</v>
      </c>
      <c r="BH159" s="206">
        <f t="shared" si="47"/>
        <v>0</v>
      </c>
      <c r="BI159" s="206">
        <f t="shared" si="48"/>
        <v>0</v>
      </c>
      <c r="BJ159" s="19" t="s">
        <v>79</v>
      </c>
      <c r="BK159" s="206">
        <f t="shared" si="49"/>
        <v>0</v>
      </c>
      <c r="BL159" s="19" t="s">
        <v>302</v>
      </c>
      <c r="BM159" s="205" t="s">
        <v>813</v>
      </c>
    </row>
    <row r="160" spans="1:65" s="2" customFormat="1" ht="16.5" customHeight="1">
      <c r="A160" s="36"/>
      <c r="B160" s="37"/>
      <c r="C160" s="194" t="s">
        <v>505</v>
      </c>
      <c r="D160" s="194" t="s">
        <v>195</v>
      </c>
      <c r="E160" s="195" t="s">
        <v>2777</v>
      </c>
      <c r="F160" s="196" t="s">
        <v>2778</v>
      </c>
      <c r="G160" s="197" t="s">
        <v>2732</v>
      </c>
      <c r="H160" s="198">
        <v>12</v>
      </c>
      <c r="I160" s="199"/>
      <c r="J160" s="200">
        <f t="shared" si="40"/>
        <v>0</v>
      </c>
      <c r="K160" s="196" t="s">
        <v>19</v>
      </c>
      <c r="L160" s="41"/>
      <c r="M160" s="201" t="s">
        <v>19</v>
      </c>
      <c r="N160" s="202" t="s">
        <v>43</v>
      </c>
      <c r="O160" s="66"/>
      <c r="P160" s="203">
        <f t="shared" si="41"/>
        <v>0</v>
      </c>
      <c r="Q160" s="203">
        <v>0</v>
      </c>
      <c r="R160" s="203">
        <f t="shared" si="42"/>
        <v>0</v>
      </c>
      <c r="S160" s="203">
        <v>0</v>
      </c>
      <c r="T160" s="204">
        <f t="shared" si="43"/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205" t="s">
        <v>302</v>
      </c>
      <c r="AT160" s="205" t="s">
        <v>195</v>
      </c>
      <c r="AU160" s="205" t="s">
        <v>209</v>
      </c>
      <c r="AY160" s="19" t="s">
        <v>193</v>
      </c>
      <c r="BE160" s="206">
        <f t="shared" si="44"/>
        <v>0</v>
      </c>
      <c r="BF160" s="206">
        <f t="shared" si="45"/>
        <v>0</v>
      </c>
      <c r="BG160" s="206">
        <f t="shared" si="46"/>
        <v>0</v>
      </c>
      <c r="BH160" s="206">
        <f t="shared" si="47"/>
        <v>0</v>
      </c>
      <c r="BI160" s="206">
        <f t="shared" si="48"/>
        <v>0</v>
      </c>
      <c r="BJ160" s="19" t="s">
        <v>79</v>
      </c>
      <c r="BK160" s="206">
        <f t="shared" si="49"/>
        <v>0</v>
      </c>
      <c r="BL160" s="19" t="s">
        <v>302</v>
      </c>
      <c r="BM160" s="205" t="s">
        <v>825</v>
      </c>
    </row>
    <row r="161" spans="1:65" s="2" customFormat="1" ht="16.5" customHeight="1">
      <c r="A161" s="36"/>
      <c r="B161" s="37"/>
      <c r="C161" s="194" t="s">
        <v>510</v>
      </c>
      <c r="D161" s="194" t="s">
        <v>195</v>
      </c>
      <c r="E161" s="195" t="s">
        <v>2779</v>
      </c>
      <c r="F161" s="196" t="s">
        <v>2780</v>
      </c>
      <c r="G161" s="197" t="s">
        <v>2732</v>
      </c>
      <c r="H161" s="198">
        <v>5</v>
      </c>
      <c r="I161" s="199"/>
      <c r="J161" s="200">
        <f t="shared" si="40"/>
        <v>0</v>
      </c>
      <c r="K161" s="196" t="s">
        <v>19</v>
      </c>
      <c r="L161" s="41"/>
      <c r="M161" s="201" t="s">
        <v>19</v>
      </c>
      <c r="N161" s="202" t="s">
        <v>43</v>
      </c>
      <c r="O161" s="66"/>
      <c r="P161" s="203">
        <f t="shared" si="41"/>
        <v>0</v>
      </c>
      <c r="Q161" s="203">
        <v>0</v>
      </c>
      <c r="R161" s="203">
        <f t="shared" si="42"/>
        <v>0</v>
      </c>
      <c r="S161" s="203">
        <v>0</v>
      </c>
      <c r="T161" s="204">
        <f t="shared" si="43"/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205" t="s">
        <v>302</v>
      </c>
      <c r="AT161" s="205" t="s">
        <v>195</v>
      </c>
      <c r="AU161" s="205" t="s">
        <v>209</v>
      </c>
      <c r="AY161" s="19" t="s">
        <v>193</v>
      </c>
      <c r="BE161" s="206">
        <f t="shared" si="44"/>
        <v>0</v>
      </c>
      <c r="BF161" s="206">
        <f t="shared" si="45"/>
        <v>0</v>
      </c>
      <c r="BG161" s="206">
        <f t="shared" si="46"/>
        <v>0</v>
      </c>
      <c r="BH161" s="206">
        <f t="shared" si="47"/>
        <v>0</v>
      </c>
      <c r="BI161" s="206">
        <f t="shared" si="48"/>
        <v>0</v>
      </c>
      <c r="BJ161" s="19" t="s">
        <v>79</v>
      </c>
      <c r="BK161" s="206">
        <f t="shared" si="49"/>
        <v>0</v>
      </c>
      <c r="BL161" s="19" t="s">
        <v>302</v>
      </c>
      <c r="BM161" s="205" t="s">
        <v>836</v>
      </c>
    </row>
    <row r="162" spans="1:65" s="2" customFormat="1" ht="16.5" customHeight="1">
      <c r="A162" s="36"/>
      <c r="B162" s="37"/>
      <c r="C162" s="194" t="s">
        <v>515</v>
      </c>
      <c r="D162" s="194" t="s">
        <v>195</v>
      </c>
      <c r="E162" s="195" t="s">
        <v>2781</v>
      </c>
      <c r="F162" s="196" t="s">
        <v>2782</v>
      </c>
      <c r="G162" s="197" t="s">
        <v>2732</v>
      </c>
      <c r="H162" s="198">
        <v>6</v>
      </c>
      <c r="I162" s="199"/>
      <c r="J162" s="200">
        <f t="shared" si="40"/>
        <v>0</v>
      </c>
      <c r="K162" s="196" t="s">
        <v>19</v>
      </c>
      <c r="L162" s="41"/>
      <c r="M162" s="201" t="s">
        <v>19</v>
      </c>
      <c r="N162" s="202" t="s">
        <v>43</v>
      </c>
      <c r="O162" s="66"/>
      <c r="P162" s="203">
        <f t="shared" si="41"/>
        <v>0</v>
      </c>
      <c r="Q162" s="203">
        <v>0</v>
      </c>
      <c r="R162" s="203">
        <f t="shared" si="42"/>
        <v>0</v>
      </c>
      <c r="S162" s="203">
        <v>0</v>
      </c>
      <c r="T162" s="204">
        <f t="shared" si="43"/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205" t="s">
        <v>302</v>
      </c>
      <c r="AT162" s="205" t="s">
        <v>195</v>
      </c>
      <c r="AU162" s="205" t="s">
        <v>209</v>
      </c>
      <c r="AY162" s="19" t="s">
        <v>193</v>
      </c>
      <c r="BE162" s="206">
        <f t="shared" si="44"/>
        <v>0</v>
      </c>
      <c r="BF162" s="206">
        <f t="shared" si="45"/>
        <v>0</v>
      </c>
      <c r="BG162" s="206">
        <f t="shared" si="46"/>
        <v>0</v>
      </c>
      <c r="BH162" s="206">
        <f t="shared" si="47"/>
        <v>0</v>
      </c>
      <c r="BI162" s="206">
        <f t="shared" si="48"/>
        <v>0</v>
      </c>
      <c r="BJ162" s="19" t="s">
        <v>79</v>
      </c>
      <c r="BK162" s="206">
        <f t="shared" si="49"/>
        <v>0</v>
      </c>
      <c r="BL162" s="19" t="s">
        <v>302</v>
      </c>
      <c r="BM162" s="205" t="s">
        <v>853</v>
      </c>
    </row>
    <row r="163" spans="1:65" s="2" customFormat="1" ht="16.5" customHeight="1">
      <c r="A163" s="36"/>
      <c r="B163" s="37"/>
      <c r="C163" s="194" t="s">
        <v>521</v>
      </c>
      <c r="D163" s="194" t="s">
        <v>195</v>
      </c>
      <c r="E163" s="195" t="s">
        <v>4569</v>
      </c>
      <c r="F163" s="196" t="s">
        <v>4570</v>
      </c>
      <c r="G163" s="197" t="s">
        <v>2732</v>
      </c>
      <c r="H163" s="198">
        <v>1</v>
      </c>
      <c r="I163" s="199"/>
      <c r="J163" s="200">
        <f t="shared" si="40"/>
        <v>0</v>
      </c>
      <c r="K163" s="196" t="s">
        <v>19</v>
      </c>
      <c r="L163" s="41"/>
      <c r="M163" s="201" t="s">
        <v>19</v>
      </c>
      <c r="N163" s="202" t="s">
        <v>43</v>
      </c>
      <c r="O163" s="66"/>
      <c r="P163" s="203">
        <f t="shared" si="41"/>
        <v>0</v>
      </c>
      <c r="Q163" s="203">
        <v>0</v>
      </c>
      <c r="R163" s="203">
        <f t="shared" si="42"/>
        <v>0</v>
      </c>
      <c r="S163" s="203">
        <v>0</v>
      </c>
      <c r="T163" s="204">
        <f t="shared" si="43"/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205" t="s">
        <v>302</v>
      </c>
      <c r="AT163" s="205" t="s">
        <v>195</v>
      </c>
      <c r="AU163" s="205" t="s">
        <v>209</v>
      </c>
      <c r="AY163" s="19" t="s">
        <v>193</v>
      </c>
      <c r="BE163" s="206">
        <f t="shared" si="44"/>
        <v>0</v>
      </c>
      <c r="BF163" s="206">
        <f t="shared" si="45"/>
        <v>0</v>
      </c>
      <c r="BG163" s="206">
        <f t="shared" si="46"/>
        <v>0</v>
      </c>
      <c r="BH163" s="206">
        <f t="shared" si="47"/>
        <v>0</v>
      </c>
      <c r="BI163" s="206">
        <f t="shared" si="48"/>
        <v>0</v>
      </c>
      <c r="BJ163" s="19" t="s">
        <v>79</v>
      </c>
      <c r="BK163" s="206">
        <f t="shared" si="49"/>
        <v>0</v>
      </c>
      <c r="BL163" s="19" t="s">
        <v>302</v>
      </c>
      <c r="BM163" s="205" t="s">
        <v>861</v>
      </c>
    </row>
    <row r="164" spans="1:65" s="2" customFormat="1" ht="16.5" customHeight="1">
      <c r="A164" s="36"/>
      <c r="B164" s="37"/>
      <c r="C164" s="194" t="s">
        <v>526</v>
      </c>
      <c r="D164" s="194" t="s">
        <v>195</v>
      </c>
      <c r="E164" s="195" t="s">
        <v>4571</v>
      </c>
      <c r="F164" s="196" t="s">
        <v>4572</v>
      </c>
      <c r="G164" s="197" t="s">
        <v>2732</v>
      </c>
      <c r="H164" s="198">
        <v>1</v>
      </c>
      <c r="I164" s="199"/>
      <c r="J164" s="200">
        <f t="shared" si="40"/>
        <v>0</v>
      </c>
      <c r="K164" s="196" t="s">
        <v>19</v>
      </c>
      <c r="L164" s="41"/>
      <c r="M164" s="201" t="s">
        <v>19</v>
      </c>
      <c r="N164" s="202" t="s">
        <v>43</v>
      </c>
      <c r="O164" s="66"/>
      <c r="P164" s="203">
        <f t="shared" si="41"/>
        <v>0</v>
      </c>
      <c r="Q164" s="203">
        <v>0</v>
      </c>
      <c r="R164" s="203">
        <f t="shared" si="42"/>
        <v>0</v>
      </c>
      <c r="S164" s="203">
        <v>0</v>
      </c>
      <c r="T164" s="204">
        <f t="shared" si="43"/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205" t="s">
        <v>302</v>
      </c>
      <c r="AT164" s="205" t="s">
        <v>195</v>
      </c>
      <c r="AU164" s="205" t="s">
        <v>209</v>
      </c>
      <c r="AY164" s="19" t="s">
        <v>193</v>
      </c>
      <c r="BE164" s="206">
        <f t="shared" si="44"/>
        <v>0</v>
      </c>
      <c r="BF164" s="206">
        <f t="shared" si="45"/>
        <v>0</v>
      </c>
      <c r="BG164" s="206">
        <f t="shared" si="46"/>
        <v>0</v>
      </c>
      <c r="BH164" s="206">
        <f t="shared" si="47"/>
        <v>0</v>
      </c>
      <c r="BI164" s="206">
        <f t="shared" si="48"/>
        <v>0</v>
      </c>
      <c r="BJ164" s="19" t="s">
        <v>79</v>
      </c>
      <c r="BK164" s="206">
        <f t="shared" si="49"/>
        <v>0</v>
      </c>
      <c r="BL164" s="19" t="s">
        <v>302</v>
      </c>
      <c r="BM164" s="205" t="s">
        <v>869</v>
      </c>
    </row>
    <row r="165" spans="1:65" s="12" customFormat="1" ht="20.85" customHeight="1">
      <c r="B165" s="178"/>
      <c r="C165" s="179"/>
      <c r="D165" s="180" t="s">
        <v>71</v>
      </c>
      <c r="E165" s="192" t="s">
        <v>2833</v>
      </c>
      <c r="F165" s="192" t="s">
        <v>4573</v>
      </c>
      <c r="G165" s="179"/>
      <c r="H165" s="179"/>
      <c r="I165" s="182"/>
      <c r="J165" s="193">
        <f>BK165</f>
        <v>0</v>
      </c>
      <c r="K165" s="179"/>
      <c r="L165" s="184"/>
      <c r="M165" s="185"/>
      <c r="N165" s="186"/>
      <c r="O165" s="186"/>
      <c r="P165" s="187">
        <f>SUM(P166:P172)</f>
        <v>0</v>
      </c>
      <c r="Q165" s="186"/>
      <c r="R165" s="187">
        <f>SUM(R166:R172)</f>
        <v>0</v>
      </c>
      <c r="S165" s="186"/>
      <c r="T165" s="188">
        <f>SUM(T166:T172)</f>
        <v>0</v>
      </c>
      <c r="AR165" s="189" t="s">
        <v>79</v>
      </c>
      <c r="AT165" s="190" t="s">
        <v>71</v>
      </c>
      <c r="AU165" s="190" t="s">
        <v>81</v>
      </c>
      <c r="AY165" s="189" t="s">
        <v>193</v>
      </c>
      <c r="BK165" s="191">
        <f>SUM(BK166:BK172)</f>
        <v>0</v>
      </c>
    </row>
    <row r="166" spans="1:65" s="2" customFormat="1" ht="16.5" customHeight="1">
      <c r="A166" s="36"/>
      <c r="B166" s="37"/>
      <c r="C166" s="194" t="s">
        <v>535</v>
      </c>
      <c r="D166" s="194" t="s">
        <v>195</v>
      </c>
      <c r="E166" s="195" t="s">
        <v>4574</v>
      </c>
      <c r="F166" s="196" t="s">
        <v>4575</v>
      </c>
      <c r="G166" s="197" t="s">
        <v>2732</v>
      </c>
      <c r="H166" s="198">
        <v>1</v>
      </c>
      <c r="I166" s="199"/>
      <c r="J166" s="200">
        <f t="shared" ref="J166:J172" si="50">ROUND(I166*H166,2)</f>
        <v>0</v>
      </c>
      <c r="K166" s="196" t="s">
        <v>19</v>
      </c>
      <c r="L166" s="41"/>
      <c r="M166" s="201" t="s">
        <v>19</v>
      </c>
      <c r="N166" s="202" t="s">
        <v>43</v>
      </c>
      <c r="O166" s="66"/>
      <c r="P166" s="203">
        <f t="shared" ref="P166:P172" si="51">O166*H166</f>
        <v>0</v>
      </c>
      <c r="Q166" s="203">
        <v>0</v>
      </c>
      <c r="R166" s="203">
        <f t="shared" ref="R166:R172" si="52">Q166*H166</f>
        <v>0</v>
      </c>
      <c r="S166" s="203">
        <v>0</v>
      </c>
      <c r="T166" s="204">
        <f t="shared" ref="T166:T172" si="53">S166*H166</f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205" t="s">
        <v>302</v>
      </c>
      <c r="AT166" s="205" t="s">
        <v>195</v>
      </c>
      <c r="AU166" s="205" t="s">
        <v>209</v>
      </c>
      <c r="AY166" s="19" t="s">
        <v>193</v>
      </c>
      <c r="BE166" s="206">
        <f t="shared" ref="BE166:BE172" si="54">IF(N166="základní",J166,0)</f>
        <v>0</v>
      </c>
      <c r="BF166" s="206">
        <f t="shared" ref="BF166:BF172" si="55">IF(N166="snížená",J166,0)</f>
        <v>0</v>
      </c>
      <c r="BG166" s="206">
        <f t="shared" ref="BG166:BG172" si="56">IF(N166="zákl. přenesená",J166,0)</f>
        <v>0</v>
      </c>
      <c r="BH166" s="206">
        <f t="shared" ref="BH166:BH172" si="57">IF(N166="sníž. přenesená",J166,0)</f>
        <v>0</v>
      </c>
      <c r="BI166" s="206">
        <f t="shared" ref="BI166:BI172" si="58">IF(N166="nulová",J166,0)</f>
        <v>0</v>
      </c>
      <c r="BJ166" s="19" t="s">
        <v>79</v>
      </c>
      <c r="BK166" s="206">
        <f t="shared" ref="BK166:BK172" si="59">ROUND(I166*H166,2)</f>
        <v>0</v>
      </c>
      <c r="BL166" s="19" t="s">
        <v>302</v>
      </c>
      <c r="BM166" s="205" t="s">
        <v>882</v>
      </c>
    </row>
    <row r="167" spans="1:65" s="2" customFormat="1" ht="16.5" customHeight="1">
      <c r="A167" s="36"/>
      <c r="B167" s="37"/>
      <c r="C167" s="194" t="s">
        <v>544</v>
      </c>
      <c r="D167" s="194" t="s">
        <v>195</v>
      </c>
      <c r="E167" s="195" t="s">
        <v>4576</v>
      </c>
      <c r="F167" s="196" t="s">
        <v>4577</v>
      </c>
      <c r="G167" s="197" t="s">
        <v>2732</v>
      </c>
      <c r="H167" s="198">
        <v>1</v>
      </c>
      <c r="I167" s="199"/>
      <c r="J167" s="200">
        <f t="shared" si="50"/>
        <v>0</v>
      </c>
      <c r="K167" s="196" t="s">
        <v>19</v>
      </c>
      <c r="L167" s="41"/>
      <c r="M167" s="201" t="s">
        <v>19</v>
      </c>
      <c r="N167" s="202" t="s">
        <v>43</v>
      </c>
      <c r="O167" s="66"/>
      <c r="P167" s="203">
        <f t="shared" si="51"/>
        <v>0</v>
      </c>
      <c r="Q167" s="203">
        <v>0</v>
      </c>
      <c r="R167" s="203">
        <f t="shared" si="52"/>
        <v>0</v>
      </c>
      <c r="S167" s="203">
        <v>0</v>
      </c>
      <c r="T167" s="204">
        <f t="shared" si="53"/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205" t="s">
        <v>302</v>
      </c>
      <c r="AT167" s="205" t="s">
        <v>195</v>
      </c>
      <c r="AU167" s="205" t="s">
        <v>209</v>
      </c>
      <c r="AY167" s="19" t="s">
        <v>193</v>
      </c>
      <c r="BE167" s="206">
        <f t="shared" si="54"/>
        <v>0</v>
      </c>
      <c r="BF167" s="206">
        <f t="shared" si="55"/>
        <v>0</v>
      </c>
      <c r="BG167" s="206">
        <f t="shared" si="56"/>
        <v>0</v>
      </c>
      <c r="BH167" s="206">
        <f t="shared" si="57"/>
        <v>0</v>
      </c>
      <c r="BI167" s="206">
        <f t="shared" si="58"/>
        <v>0</v>
      </c>
      <c r="BJ167" s="19" t="s">
        <v>79</v>
      </c>
      <c r="BK167" s="206">
        <f t="shared" si="59"/>
        <v>0</v>
      </c>
      <c r="BL167" s="19" t="s">
        <v>302</v>
      </c>
      <c r="BM167" s="205" t="s">
        <v>892</v>
      </c>
    </row>
    <row r="168" spans="1:65" s="2" customFormat="1" ht="16.5" customHeight="1">
      <c r="A168" s="36"/>
      <c r="B168" s="37"/>
      <c r="C168" s="194" t="s">
        <v>548</v>
      </c>
      <c r="D168" s="194" t="s">
        <v>195</v>
      </c>
      <c r="E168" s="195" t="s">
        <v>4578</v>
      </c>
      <c r="F168" s="196" t="s">
        <v>4579</v>
      </c>
      <c r="G168" s="197" t="s">
        <v>2732</v>
      </c>
      <c r="H168" s="198">
        <v>1</v>
      </c>
      <c r="I168" s="199"/>
      <c r="J168" s="200">
        <f t="shared" si="50"/>
        <v>0</v>
      </c>
      <c r="K168" s="196" t="s">
        <v>19</v>
      </c>
      <c r="L168" s="41"/>
      <c r="M168" s="201" t="s">
        <v>19</v>
      </c>
      <c r="N168" s="202" t="s">
        <v>43</v>
      </c>
      <c r="O168" s="66"/>
      <c r="P168" s="203">
        <f t="shared" si="51"/>
        <v>0</v>
      </c>
      <c r="Q168" s="203">
        <v>0</v>
      </c>
      <c r="R168" s="203">
        <f t="shared" si="52"/>
        <v>0</v>
      </c>
      <c r="S168" s="203">
        <v>0</v>
      </c>
      <c r="T168" s="204">
        <f t="shared" si="53"/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205" t="s">
        <v>302</v>
      </c>
      <c r="AT168" s="205" t="s">
        <v>195</v>
      </c>
      <c r="AU168" s="205" t="s">
        <v>209</v>
      </c>
      <c r="AY168" s="19" t="s">
        <v>193</v>
      </c>
      <c r="BE168" s="206">
        <f t="shared" si="54"/>
        <v>0</v>
      </c>
      <c r="BF168" s="206">
        <f t="shared" si="55"/>
        <v>0</v>
      </c>
      <c r="BG168" s="206">
        <f t="shared" si="56"/>
        <v>0</v>
      </c>
      <c r="BH168" s="206">
        <f t="shared" si="57"/>
        <v>0</v>
      </c>
      <c r="BI168" s="206">
        <f t="shared" si="58"/>
        <v>0</v>
      </c>
      <c r="BJ168" s="19" t="s">
        <v>79</v>
      </c>
      <c r="BK168" s="206">
        <f t="shared" si="59"/>
        <v>0</v>
      </c>
      <c r="BL168" s="19" t="s">
        <v>302</v>
      </c>
      <c r="BM168" s="205" t="s">
        <v>903</v>
      </c>
    </row>
    <row r="169" spans="1:65" s="2" customFormat="1" ht="16.5" customHeight="1">
      <c r="A169" s="36"/>
      <c r="B169" s="37"/>
      <c r="C169" s="194" t="s">
        <v>556</v>
      </c>
      <c r="D169" s="194" t="s">
        <v>195</v>
      </c>
      <c r="E169" s="195" t="s">
        <v>4580</v>
      </c>
      <c r="F169" s="196" t="s">
        <v>4581</v>
      </c>
      <c r="G169" s="197" t="s">
        <v>2732</v>
      </c>
      <c r="H169" s="198">
        <v>1</v>
      </c>
      <c r="I169" s="199"/>
      <c r="J169" s="200">
        <f t="shared" si="50"/>
        <v>0</v>
      </c>
      <c r="K169" s="196" t="s">
        <v>19</v>
      </c>
      <c r="L169" s="41"/>
      <c r="M169" s="201" t="s">
        <v>19</v>
      </c>
      <c r="N169" s="202" t="s">
        <v>43</v>
      </c>
      <c r="O169" s="66"/>
      <c r="P169" s="203">
        <f t="shared" si="51"/>
        <v>0</v>
      </c>
      <c r="Q169" s="203">
        <v>0</v>
      </c>
      <c r="R169" s="203">
        <f t="shared" si="52"/>
        <v>0</v>
      </c>
      <c r="S169" s="203">
        <v>0</v>
      </c>
      <c r="T169" s="204">
        <f t="shared" si="53"/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205" t="s">
        <v>302</v>
      </c>
      <c r="AT169" s="205" t="s">
        <v>195</v>
      </c>
      <c r="AU169" s="205" t="s">
        <v>209</v>
      </c>
      <c r="AY169" s="19" t="s">
        <v>193</v>
      </c>
      <c r="BE169" s="206">
        <f t="shared" si="54"/>
        <v>0</v>
      </c>
      <c r="BF169" s="206">
        <f t="shared" si="55"/>
        <v>0</v>
      </c>
      <c r="BG169" s="206">
        <f t="shared" si="56"/>
        <v>0</v>
      </c>
      <c r="BH169" s="206">
        <f t="shared" si="57"/>
        <v>0</v>
      </c>
      <c r="BI169" s="206">
        <f t="shared" si="58"/>
        <v>0</v>
      </c>
      <c r="BJ169" s="19" t="s">
        <v>79</v>
      </c>
      <c r="BK169" s="206">
        <f t="shared" si="59"/>
        <v>0</v>
      </c>
      <c r="BL169" s="19" t="s">
        <v>302</v>
      </c>
      <c r="BM169" s="205" t="s">
        <v>911</v>
      </c>
    </row>
    <row r="170" spans="1:65" s="2" customFormat="1" ht="16.5" customHeight="1">
      <c r="A170" s="36"/>
      <c r="B170" s="37"/>
      <c r="C170" s="194" t="s">
        <v>561</v>
      </c>
      <c r="D170" s="194" t="s">
        <v>195</v>
      </c>
      <c r="E170" s="195" t="s">
        <v>4582</v>
      </c>
      <c r="F170" s="196" t="s">
        <v>4583</v>
      </c>
      <c r="G170" s="197" t="s">
        <v>2732</v>
      </c>
      <c r="H170" s="198">
        <v>1</v>
      </c>
      <c r="I170" s="199"/>
      <c r="J170" s="200">
        <f t="shared" si="50"/>
        <v>0</v>
      </c>
      <c r="K170" s="196" t="s">
        <v>19</v>
      </c>
      <c r="L170" s="41"/>
      <c r="M170" s="201" t="s">
        <v>19</v>
      </c>
      <c r="N170" s="202" t="s">
        <v>43</v>
      </c>
      <c r="O170" s="66"/>
      <c r="P170" s="203">
        <f t="shared" si="51"/>
        <v>0</v>
      </c>
      <c r="Q170" s="203">
        <v>0</v>
      </c>
      <c r="R170" s="203">
        <f t="shared" si="52"/>
        <v>0</v>
      </c>
      <c r="S170" s="203">
        <v>0</v>
      </c>
      <c r="T170" s="204">
        <f t="shared" si="53"/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205" t="s">
        <v>302</v>
      </c>
      <c r="AT170" s="205" t="s">
        <v>195</v>
      </c>
      <c r="AU170" s="205" t="s">
        <v>209</v>
      </c>
      <c r="AY170" s="19" t="s">
        <v>193</v>
      </c>
      <c r="BE170" s="206">
        <f t="shared" si="54"/>
        <v>0</v>
      </c>
      <c r="BF170" s="206">
        <f t="shared" si="55"/>
        <v>0</v>
      </c>
      <c r="BG170" s="206">
        <f t="shared" si="56"/>
        <v>0</v>
      </c>
      <c r="BH170" s="206">
        <f t="shared" si="57"/>
        <v>0</v>
      </c>
      <c r="BI170" s="206">
        <f t="shared" si="58"/>
        <v>0</v>
      </c>
      <c r="BJ170" s="19" t="s">
        <v>79</v>
      </c>
      <c r="BK170" s="206">
        <f t="shared" si="59"/>
        <v>0</v>
      </c>
      <c r="BL170" s="19" t="s">
        <v>302</v>
      </c>
      <c r="BM170" s="205" t="s">
        <v>920</v>
      </c>
    </row>
    <row r="171" spans="1:65" s="2" customFormat="1" ht="16.5" customHeight="1">
      <c r="A171" s="36"/>
      <c r="B171" s="37"/>
      <c r="C171" s="194" t="s">
        <v>565</v>
      </c>
      <c r="D171" s="194" t="s">
        <v>195</v>
      </c>
      <c r="E171" s="195" t="s">
        <v>4584</v>
      </c>
      <c r="F171" s="196" t="s">
        <v>4585</v>
      </c>
      <c r="G171" s="197" t="s">
        <v>2732</v>
      </c>
      <c r="H171" s="198">
        <v>1</v>
      </c>
      <c r="I171" s="199"/>
      <c r="J171" s="200">
        <f t="shared" si="50"/>
        <v>0</v>
      </c>
      <c r="K171" s="196" t="s">
        <v>19</v>
      </c>
      <c r="L171" s="41"/>
      <c r="M171" s="201" t="s">
        <v>19</v>
      </c>
      <c r="N171" s="202" t="s">
        <v>43</v>
      </c>
      <c r="O171" s="66"/>
      <c r="P171" s="203">
        <f t="shared" si="51"/>
        <v>0</v>
      </c>
      <c r="Q171" s="203">
        <v>0</v>
      </c>
      <c r="R171" s="203">
        <f t="shared" si="52"/>
        <v>0</v>
      </c>
      <c r="S171" s="203">
        <v>0</v>
      </c>
      <c r="T171" s="204">
        <f t="shared" si="53"/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205" t="s">
        <v>302</v>
      </c>
      <c r="AT171" s="205" t="s">
        <v>195</v>
      </c>
      <c r="AU171" s="205" t="s">
        <v>209</v>
      </c>
      <c r="AY171" s="19" t="s">
        <v>193</v>
      </c>
      <c r="BE171" s="206">
        <f t="shared" si="54"/>
        <v>0</v>
      </c>
      <c r="BF171" s="206">
        <f t="shared" si="55"/>
        <v>0</v>
      </c>
      <c r="BG171" s="206">
        <f t="shared" si="56"/>
        <v>0</v>
      </c>
      <c r="BH171" s="206">
        <f t="shared" si="57"/>
        <v>0</v>
      </c>
      <c r="BI171" s="206">
        <f t="shared" si="58"/>
        <v>0</v>
      </c>
      <c r="BJ171" s="19" t="s">
        <v>79</v>
      </c>
      <c r="BK171" s="206">
        <f t="shared" si="59"/>
        <v>0</v>
      </c>
      <c r="BL171" s="19" t="s">
        <v>302</v>
      </c>
      <c r="BM171" s="205" t="s">
        <v>937</v>
      </c>
    </row>
    <row r="172" spans="1:65" s="2" customFormat="1" ht="16.5" customHeight="1">
      <c r="A172" s="36"/>
      <c r="B172" s="37"/>
      <c r="C172" s="194" t="s">
        <v>570</v>
      </c>
      <c r="D172" s="194" t="s">
        <v>195</v>
      </c>
      <c r="E172" s="195" t="s">
        <v>4586</v>
      </c>
      <c r="F172" s="196" t="s">
        <v>2814</v>
      </c>
      <c r="G172" s="197" t="s">
        <v>2732</v>
      </c>
      <c r="H172" s="198">
        <v>1</v>
      </c>
      <c r="I172" s="199"/>
      <c r="J172" s="200">
        <f t="shared" si="50"/>
        <v>0</v>
      </c>
      <c r="K172" s="196" t="s">
        <v>19</v>
      </c>
      <c r="L172" s="41"/>
      <c r="M172" s="201" t="s">
        <v>19</v>
      </c>
      <c r="N172" s="202" t="s">
        <v>43</v>
      </c>
      <c r="O172" s="66"/>
      <c r="P172" s="203">
        <f t="shared" si="51"/>
        <v>0</v>
      </c>
      <c r="Q172" s="203">
        <v>0</v>
      </c>
      <c r="R172" s="203">
        <f t="shared" si="52"/>
        <v>0</v>
      </c>
      <c r="S172" s="203">
        <v>0</v>
      </c>
      <c r="T172" s="204">
        <f t="shared" si="53"/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205" t="s">
        <v>302</v>
      </c>
      <c r="AT172" s="205" t="s">
        <v>195</v>
      </c>
      <c r="AU172" s="205" t="s">
        <v>209</v>
      </c>
      <c r="AY172" s="19" t="s">
        <v>193</v>
      </c>
      <c r="BE172" s="206">
        <f t="shared" si="54"/>
        <v>0</v>
      </c>
      <c r="BF172" s="206">
        <f t="shared" si="55"/>
        <v>0</v>
      </c>
      <c r="BG172" s="206">
        <f t="shared" si="56"/>
        <v>0</v>
      </c>
      <c r="BH172" s="206">
        <f t="shared" si="57"/>
        <v>0</v>
      </c>
      <c r="BI172" s="206">
        <f t="shared" si="58"/>
        <v>0</v>
      </c>
      <c r="BJ172" s="19" t="s">
        <v>79</v>
      </c>
      <c r="BK172" s="206">
        <f t="shared" si="59"/>
        <v>0</v>
      </c>
      <c r="BL172" s="19" t="s">
        <v>302</v>
      </c>
      <c r="BM172" s="205" t="s">
        <v>950</v>
      </c>
    </row>
    <row r="173" spans="1:65" s="12" customFormat="1" ht="20.85" customHeight="1">
      <c r="B173" s="178"/>
      <c r="C173" s="179"/>
      <c r="D173" s="180" t="s">
        <v>71</v>
      </c>
      <c r="E173" s="192" t="s">
        <v>2989</v>
      </c>
      <c r="F173" s="192" t="s">
        <v>2816</v>
      </c>
      <c r="G173" s="179"/>
      <c r="H173" s="179"/>
      <c r="I173" s="182"/>
      <c r="J173" s="193">
        <f>BK173</f>
        <v>0</v>
      </c>
      <c r="K173" s="179"/>
      <c r="L173" s="184"/>
      <c r="M173" s="185"/>
      <c r="N173" s="186"/>
      <c r="O173" s="186"/>
      <c r="P173" s="187">
        <f>SUM(P174:P182)</f>
        <v>0</v>
      </c>
      <c r="Q173" s="186"/>
      <c r="R173" s="187">
        <f>SUM(R174:R182)</f>
        <v>0</v>
      </c>
      <c r="S173" s="186"/>
      <c r="T173" s="188">
        <f>SUM(T174:T182)</f>
        <v>0</v>
      </c>
      <c r="AR173" s="189" t="s">
        <v>79</v>
      </c>
      <c r="AT173" s="190" t="s">
        <v>71</v>
      </c>
      <c r="AU173" s="190" t="s">
        <v>81</v>
      </c>
      <c r="AY173" s="189" t="s">
        <v>193</v>
      </c>
      <c r="BK173" s="191">
        <f>SUM(BK174:BK182)</f>
        <v>0</v>
      </c>
    </row>
    <row r="174" spans="1:65" s="2" customFormat="1" ht="16.5" customHeight="1">
      <c r="A174" s="36"/>
      <c r="B174" s="37"/>
      <c r="C174" s="194" t="s">
        <v>575</v>
      </c>
      <c r="D174" s="194" t="s">
        <v>195</v>
      </c>
      <c r="E174" s="195" t="s">
        <v>2817</v>
      </c>
      <c r="F174" s="196" t="s">
        <v>2818</v>
      </c>
      <c r="G174" s="197" t="s">
        <v>451</v>
      </c>
      <c r="H174" s="198">
        <v>10</v>
      </c>
      <c r="I174" s="199"/>
      <c r="J174" s="200">
        <f t="shared" ref="J174:J182" si="60">ROUND(I174*H174,2)</f>
        <v>0</v>
      </c>
      <c r="K174" s="196" t="s">
        <v>19</v>
      </c>
      <c r="L174" s="41"/>
      <c r="M174" s="201" t="s">
        <v>19</v>
      </c>
      <c r="N174" s="202" t="s">
        <v>43</v>
      </c>
      <c r="O174" s="66"/>
      <c r="P174" s="203">
        <f t="shared" ref="P174:P182" si="61">O174*H174</f>
        <v>0</v>
      </c>
      <c r="Q174" s="203">
        <v>0</v>
      </c>
      <c r="R174" s="203">
        <f t="shared" ref="R174:R182" si="62">Q174*H174</f>
        <v>0</v>
      </c>
      <c r="S174" s="203">
        <v>0</v>
      </c>
      <c r="T174" s="204">
        <f t="shared" ref="T174:T182" si="63"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205" t="s">
        <v>302</v>
      </c>
      <c r="AT174" s="205" t="s">
        <v>195</v>
      </c>
      <c r="AU174" s="205" t="s">
        <v>209</v>
      </c>
      <c r="AY174" s="19" t="s">
        <v>193</v>
      </c>
      <c r="BE174" s="206">
        <f t="shared" ref="BE174:BE182" si="64">IF(N174="základní",J174,0)</f>
        <v>0</v>
      </c>
      <c r="BF174" s="206">
        <f t="shared" ref="BF174:BF182" si="65">IF(N174="snížená",J174,0)</f>
        <v>0</v>
      </c>
      <c r="BG174" s="206">
        <f t="shared" ref="BG174:BG182" si="66">IF(N174="zákl. přenesená",J174,0)</f>
        <v>0</v>
      </c>
      <c r="BH174" s="206">
        <f t="shared" ref="BH174:BH182" si="67">IF(N174="sníž. přenesená",J174,0)</f>
        <v>0</v>
      </c>
      <c r="BI174" s="206">
        <f t="shared" ref="BI174:BI182" si="68">IF(N174="nulová",J174,0)</f>
        <v>0</v>
      </c>
      <c r="BJ174" s="19" t="s">
        <v>79</v>
      </c>
      <c r="BK174" s="206">
        <f t="shared" ref="BK174:BK182" si="69">ROUND(I174*H174,2)</f>
        <v>0</v>
      </c>
      <c r="BL174" s="19" t="s">
        <v>302</v>
      </c>
      <c r="BM174" s="205" t="s">
        <v>964</v>
      </c>
    </row>
    <row r="175" spans="1:65" s="2" customFormat="1" ht="16.5" customHeight="1">
      <c r="A175" s="36"/>
      <c r="B175" s="37"/>
      <c r="C175" s="194" t="s">
        <v>582</v>
      </c>
      <c r="D175" s="194" t="s">
        <v>195</v>
      </c>
      <c r="E175" s="195" t="s">
        <v>2819</v>
      </c>
      <c r="F175" s="196" t="s">
        <v>2820</v>
      </c>
      <c r="G175" s="197" t="s">
        <v>2732</v>
      </c>
      <c r="H175" s="198">
        <v>1</v>
      </c>
      <c r="I175" s="199"/>
      <c r="J175" s="200">
        <f t="shared" si="60"/>
        <v>0</v>
      </c>
      <c r="K175" s="196" t="s">
        <v>19</v>
      </c>
      <c r="L175" s="41"/>
      <c r="M175" s="201" t="s">
        <v>19</v>
      </c>
      <c r="N175" s="202" t="s">
        <v>43</v>
      </c>
      <c r="O175" s="66"/>
      <c r="P175" s="203">
        <f t="shared" si="61"/>
        <v>0</v>
      </c>
      <c r="Q175" s="203">
        <v>0</v>
      </c>
      <c r="R175" s="203">
        <f t="shared" si="62"/>
        <v>0</v>
      </c>
      <c r="S175" s="203">
        <v>0</v>
      </c>
      <c r="T175" s="204">
        <f t="shared" si="63"/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205" t="s">
        <v>302</v>
      </c>
      <c r="AT175" s="205" t="s">
        <v>195</v>
      </c>
      <c r="AU175" s="205" t="s">
        <v>209</v>
      </c>
      <c r="AY175" s="19" t="s">
        <v>193</v>
      </c>
      <c r="BE175" s="206">
        <f t="shared" si="64"/>
        <v>0</v>
      </c>
      <c r="BF175" s="206">
        <f t="shared" si="65"/>
        <v>0</v>
      </c>
      <c r="BG175" s="206">
        <f t="shared" si="66"/>
        <v>0</v>
      </c>
      <c r="BH175" s="206">
        <f t="shared" si="67"/>
        <v>0</v>
      </c>
      <c r="BI175" s="206">
        <f t="shared" si="68"/>
        <v>0</v>
      </c>
      <c r="BJ175" s="19" t="s">
        <v>79</v>
      </c>
      <c r="BK175" s="206">
        <f t="shared" si="69"/>
        <v>0</v>
      </c>
      <c r="BL175" s="19" t="s">
        <v>302</v>
      </c>
      <c r="BM175" s="205" t="s">
        <v>974</v>
      </c>
    </row>
    <row r="176" spans="1:65" s="2" customFormat="1" ht="16.5" customHeight="1">
      <c r="A176" s="36"/>
      <c r="B176" s="37"/>
      <c r="C176" s="194" t="s">
        <v>588</v>
      </c>
      <c r="D176" s="194" t="s">
        <v>195</v>
      </c>
      <c r="E176" s="195" t="s">
        <v>2821</v>
      </c>
      <c r="F176" s="196" t="s">
        <v>2822</v>
      </c>
      <c r="G176" s="197" t="s">
        <v>451</v>
      </c>
      <c r="H176" s="198">
        <v>1</v>
      </c>
      <c r="I176" s="199"/>
      <c r="J176" s="200">
        <f t="shared" si="60"/>
        <v>0</v>
      </c>
      <c r="K176" s="196" t="s">
        <v>19</v>
      </c>
      <c r="L176" s="41"/>
      <c r="M176" s="201" t="s">
        <v>19</v>
      </c>
      <c r="N176" s="202" t="s">
        <v>43</v>
      </c>
      <c r="O176" s="66"/>
      <c r="P176" s="203">
        <f t="shared" si="61"/>
        <v>0</v>
      </c>
      <c r="Q176" s="203">
        <v>0</v>
      </c>
      <c r="R176" s="203">
        <f t="shared" si="62"/>
        <v>0</v>
      </c>
      <c r="S176" s="203">
        <v>0</v>
      </c>
      <c r="T176" s="204">
        <f t="shared" si="63"/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205" t="s">
        <v>302</v>
      </c>
      <c r="AT176" s="205" t="s">
        <v>195</v>
      </c>
      <c r="AU176" s="205" t="s">
        <v>209</v>
      </c>
      <c r="AY176" s="19" t="s">
        <v>193</v>
      </c>
      <c r="BE176" s="206">
        <f t="shared" si="64"/>
        <v>0</v>
      </c>
      <c r="BF176" s="206">
        <f t="shared" si="65"/>
        <v>0</v>
      </c>
      <c r="BG176" s="206">
        <f t="shared" si="66"/>
        <v>0</v>
      </c>
      <c r="BH176" s="206">
        <f t="shared" si="67"/>
        <v>0</v>
      </c>
      <c r="BI176" s="206">
        <f t="shared" si="68"/>
        <v>0</v>
      </c>
      <c r="BJ176" s="19" t="s">
        <v>79</v>
      </c>
      <c r="BK176" s="206">
        <f t="shared" si="69"/>
        <v>0</v>
      </c>
      <c r="BL176" s="19" t="s">
        <v>302</v>
      </c>
      <c r="BM176" s="205" t="s">
        <v>981</v>
      </c>
    </row>
    <row r="177" spans="1:65" s="2" customFormat="1" ht="16.5" customHeight="1">
      <c r="A177" s="36"/>
      <c r="B177" s="37"/>
      <c r="C177" s="194" t="s">
        <v>593</v>
      </c>
      <c r="D177" s="194" t="s">
        <v>195</v>
      </c>
      <c r="E177" s="195" t="s">
        <v>4587</v>
      </c>
      <c r="F177" s="196" t="s">
        <v>4588</v>
      </c>
      <c r="G177" s="197" t="s">
        <v>451</v>
      </c>
      <c r="H177" s="198">
        <v>185</v>
      </c>
      <c r="I177" s="199"/>
      <c r="J177" s="200">
        <f t="shared" si="60"/>
        <v>0</v>
      </c>
      <c r="K177" s="196" t="s">
        <v>19</v>
      </c>
      <c r="L177" s="41"/>
      <c r="M177" s="201" t="s">
        <v>19</v>
      </c>
      <c r="N177" s="202" t="s">
        <v>43</v>
      </c>
      <c r="O177" s="66"/>
      <c r="P177" s="203">
        <f t="shared" si="61"/>
        <v>0</v>
      </c>
      <c r="Q177" s="203">
        <v>0</v>
      </c>
      <c r="R177" s="203">
        <f t="shared" si="62"/>
        <v>0</v>
      </c>
      <c r="S177" s="203">
        <v>0</v>
      </c>
      <c r="T177" s="204">
        <f t="shared" si="63"/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205" t="s">
        <v>302</v>
      </c>
      <c r="AT177" s="205" t="s">
        <v>195</v>
      </c>
      <c r="AU177" s="205" t="s">
        <v>209</v>
      </c>
      <c r="AY177" s="19" t="s">
        <v>193</v>
      </c>
      <c r="BE177" s="206">
        <f t="shared" si="64"/>
        <v>0</v>
      </c>
      <c r="BF177" s="206">
        <f t="shared" si="65"/>
        <v>0</v>
      </c>
      <c r="BG177" s="206">
        <f t="shared" si="66"/>
        <v>0</v>
      </c>
      <c r="BH177" s="206">
        <f t="shared" si="67"/>
        <v>0</v>
      </c>
      <c r="BI177" s="206">
        <f t="shared" si="68"/>
        <v>0</v>
      </c>
      <c r="BJ177" s="19" t="s">
        <v>79</v>
      </c>
      <c r="BK177" s="206">
        <f t="shared" si="69"/>
        <v>0</v>
      </c>
      <c r="BL177" s="19" t="s">
        <v>302</v>
      </c>
      <c r="BM177" s="205" t="s">
        <v>991</v>
      </c>
    </row>
    <row r="178" spans="1:65" s="2" customFormat="1" ht="16.5" customHeight="1">
      <c r="A178" s="36"/>
      <c r="B178" s="37"/>
      <c r="C178" s="194" t="s">
        <v>595</v>
      </c>
      <c r="D178" s="194" t="s">
        <v>195</v>
      </c>
      <c r="E178" s="195" t="s">
        <v>4589</v>
      </c>
      <c r="F178" s="196" t="s">
        <v>4590</v>
      </c>
      <c r="G178" s="197" t="s">
        <v>451</v>
      </c>
      <c r="H178" s="198">
        <v>35</v>
      </c>
      <c r="I178" s="199"/>
      <c r="J178" s="200">
        <f t="shared" si="60"/>
        <v>0</v>
      </c>
      <c r="K178" s="196" t="s">
        <v>19</v>
      </c>
      <c r="L178" s="41"/>
      <c r="M178" s="201" t="s">
        <v>19</v>
      </c>
      <c r="N178" s="202" t="s">
        <v>43</v>
      </c>
      <c r="O178" s="66"/>
      <c r="P178" s="203">
        <f t="shared" si="61"/>
        <v>0</v>
      </c>
      <c r="Q178" s="203">
        <v>0</v>
      </c>
      <c r="R178" s="203">
        <f t="shared" si="62"/>
        <v>0</v>
      </c>
      <c r="S178" s="203">
        <v>0</v>
      </c>
      <c r="T178" s="204">
        <f t="shared" si="63"/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205" t="s">
        <v>302</v>
      </c>
      <c r="AT178" s="205" t="s">
        <v>195</v>
      </c>
      <c r="AU178" s="205" t="s">
        <v>209</v>
      </c>
      <c r="AY178" s="19" t="s">
        <v>193</v>
      </c>
      <c r="BE178" s="206">
        <f t="shared" si="64"/>
        <v>0</v>
      </c>
      <c r="BF178" s="206">
        <f t="shared" si="65"/>
        <v>0</v>
      </c>
      <c r="BG178" s="206">
        <f t="shared" si="66"/>
        <v>0</v>
      </c>
      <c r="BH178" s="206">
        <f t="shared" si="67"/>
        <v>0</v>
      </c>
      <c r="BI178" s="206">
        <f t="shared" si="68"/>
        <v>0</v>
      </c>
      <c r="BJ178" s="19" t="s">
        <v>79</v>
      </c>
      <c r="BK178" s="206">
        <f t="shared" si="69"/>
        <v>0</v>
      </c>
      <c r="BL178" s="19" t="s">
        <v>302</v>
      </c>
      <c r="BM178" s="205" t="s">
        <v>999</v>
      </c>
    </row>
    <row r="179" spans="1:65" s="2" customFormat="1" ht="16.5" customHeight="1">
      <c r="A179" s="36"/>
      <c r="B179" s="37"/>
      <c r="C179" s="194" t="s">
        <v>597</v>
      </c>
      <c r="D179" s="194" t="s">
        <v>195</v>
      </c>
      <c r="E179" s="195" t="s">
        <v>4591</v>
      </c>
      <c r="F179" s="196" t="s">
        <v>4592</v>
      </c>
      <c r="G179" s="197" t="s">
        <v>451</v>
      </c>
      <c r="H179" s="198">
        <v>55</v>
      </c>
      <c r="I179" s="199"/>
      <c r="J179" s="200">
        <f t="shared" si="60"/>
        <v>0</v>
      </c>
      <c r="K179" s="196" t="s">
        <v>19</v>
      </c>
      <c r="L179" s="41"/>
      <c r="M179" s="201" t="s">
        <v>19</v>
      </c>
      <c r="N179" s="202" t="s">
        <v>43</v>
      </c>
      <c r="O179" s="66"/>
      <c r="P179" s="203">
        <f t="shared" si="61"/>
        <v>0</v>
      </c>
      <c r="Q179" s="203">
        <v>0</v>
      </c>
      <c r="R179" s="203">
        <f t="shared" si="62"/>
        <v>0</v>
      </c>
      <c r="S179" s="203">
        <v>0</v>
      </c>
      <c r="T179" s="204">
        <f t="shared" si="63"/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205" t="s">
        <v>302</v>
      </c>
      <c r="AT179" s="205" t="s">
        <v>195</v>
      </c>
      <c r="AU179" s="205" t="s">
        <v>209</v>
      </c>
      <c r="AY179" s="19" t="s">
        <v>193</v>
      </c>
      <c r="BE179" s="206">
        <f t="shared" si="64"/>
        <v>0</v>
      </c>
      <c r="BF179" s="206">
        <f t="shared" si="65"/>
        <v>0</v>
      </c>
      <c r="BG179" s="206">
        <f t="shared" si="66"/>
        <v>0</v>
      </c>
      <c r="BH179" s="206">
        <f t="shared" si="67"/>
        <v>0</v>
      </c>
      <c r="BI179" s="206">
        <f t="shared" si="68"/>
        <v>0</v>
      </c>
      <c r="BJ179" s="19" t="s">
        <v>79</v>
      </c>
      <c r="BK179" s="206">
        <f t="shared" si="69"/>
        <v>0</v>
      </c>
      <c r="BL179" s="19" t="s">
        <v>302</v>
      </c>
      <c r="BM179" s="205" t="s">
        <v>1028</v>
      </c>
    </row>
    <row r="180" spans="1:65" s="2" customFormat="1" ht="16.5" customHeight="1">
      <c r="A180" s="36"/>
      <c r="B180" s="37"/>
      <c r="C180" s="194" t="s">
        <v>601</v>
      </c>
      <c r="D180" s="194" t="s">
        <v>195</v>
      </c>
      <c r="E180" s="195" t="s">
        <v>4593</v>
      </c>
      <c r="F180" s="196" t="s">
        <v>4594</v>
      </c>
      <c r="G180" s="197" t="s">
        <v>451</v>
      </c>
      <c r="H180" s="198">
        <v>3</v>
      </c>
      <c r="I180" s="199"/>
      <c r="J180" s="200">
        <f t="shared" si="60"/>
        <v>0</v>
      </c>
      <c r="K180" s="196" t="s">
        <v>19</v>
      </c>
      <c r="L180" s="41"/>
      <c r="M180" s="201" t="s">
        <v>19</v>
      </c>
      <c r="N180" s="202" t="s">
        <v>43</v>
      </c>
      <c r="O180" s="66"/>
      <c r="P180" s="203">
        <f t="shared" si="61"/>
        <v>0</v>
      </c>
      <c r="Q180" s="203">
        <v>0</v>
      </c>
      <c r="R180" s="203">
        <f t="shared" si="62"/>
        <v>0</v>
      </c>
      <c r="S180" s="203">
        <v>0</v>
      </c>
      <c r="T180" s="204">
        <f t="shared" si="63"/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205" t="s">
        <v>302</v>
      </c>
      <c r="AT180" s="205" t="s">
        <v>195</v>
      </c>
      <c r="AU180" s="205" t="s">
        <v>209</v>
      </c>
      <c r="AY180" s="19" t="s">
        <v>193</v>
      </c>
      <c r="BE180" s="206">
        <f t="shared" si="64"/>
        <v>0</v>
      </c>
      <c r="BF180" s="206">
        <f t="shared" si="65"/>
        <v>0</v>
      </c>
      <c r="BG180" s="206">
        <f t="shared" si="66"/>
        <v>0</v>
      </c>
      <c r="BH180" s="206">
        <f t="shared" si="67"/>
        <v>0</v>
      </c>
      <c r="BI180" s="206">
        <f t="shared" si="68"/>
        <v>0</v>
      </c>
      <c r="BJ180" s="19" t="s">
        <v>79</v>
      </c>
      <c r="BK180" s="206">
        <f t="shared" si="69"/>
        <v>0</v>
      </c>
      <c r="BL180" s="19" t="s">
        <v>302</v>
      </c>
      <c r="BM180" s="205" t="s">
        <v>1059</v>
      </c>
    </row>
    <row r="181" spans="1:65" s="2" customFormat="1" ht="16.5" customHeight="1">
      <c r="A181" s="36"/>
      <c r="B181" s="37"/>
      <c r="C181" s="194" t="s">
        <v>605</v>
      </c>
      <c r="D181" s="194" t="s">
        <v>195</v>
      </c>
      <c r="E181" s="195" t="s">
        <v>2831</v>
      </c>
      <c r="F181" s="196" t="s">
        <v>2822</v>
      </c>
      <c r="G181" s="197" t="s">
        <v>451</v>
      </c>
      <c r="H181" s="198">
        <v>278</v>
      </c>
      <c r="I181" s="199"/>
      <c r="J181" s="200">
        <f t="shared" si="60"/>
        <v>0</v>
      </c>
      <c r="K181" s="196" t="s">
        <v>19</v>
      </c>
      <c r="L181" s="41"/>
      <c r="M181" s="201" t="s">
        <v>19</v>
      </c>
      <c r="N181" s="202" t="s">
        <v>43</v>
      </c>
      <c r="O181" s="66"/>
      <c r="P181" s="203">
        <f t="shared" si="61"/>
        <v>0</v>
      </c>
      <c r="Q181" s="203">
        <v>0</v>
      </c>
      <c r="R181" s="203">
        <f t="shared" si="62"/>
        <v>0</v>
      </c>
      <c r="S181" s="203">
        <v>0</v>
      </c>
      <c r="T181" s="204">
        <f t="shared" si="63"/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205" t="s">
        <v>302</v>
      </c>
      <c r="AT181" s="205" t="s">
        <v>195</v>
      </c>
      <c r="AU181" s="205" t="s">
        <v>209</v>
      </c>
      <c r="AY181" s="19" t="s">
        <v>193</v>
      </c>
      <c r="BE181" s="206">
        <f t="shared" si="64"/>
        <v>0</v>
      </c>
      <c r="BF181" s="206">
        <f t="shared" si="65"/>
        <v>0</v>
      </c>
      <c r="BG181" s="206">
        <f t="shared" si="66"/>
        <v>0</v>
      </c>
      <c r="BH181" s="206">
        <f t="shared" si="67"/>
        <v>0</v>
      </c>
      <c r="BI181" s="206">
        <f t="shared" si="68"/>
        <v>0</v>
      </c>
      <c r="BJ181" s="19" t="s">
        <v>79</v>
      </c>
      <c r="BK181" s="206">
        <f t="shared" si="69"/>
        <v>0</v>
      </c>
      <c r="BL181" s="19" t="s">
        <v>302</v>
      </c>
      <c r="BM181" s="205" t="s">
        <v>1080</v>
      </c>
    </row>
    <row r="182" spans="1:65" s="2" customFormat="1" ht="16.5" customHeight="1">
      <c r="A182" s="36"/>
      <c r="B182" s="37"/>
      <c r="C182" s="194" t="s">
        <v>612</v>
      </c>
      <c r="D182" s="194" t="s">
        <v>195</v>
      </c>
      <c r="E182" s="195" t="s">
        <v>4595</v>
      </c>
      <c r="F182" s="196" t="s">
        <v>2814</v>
      </c>
      <c r="G182" s="197" t="s">
        <v>2732</v>
      </c>
      <c r="H182" s="198">
        <v>1</v>
      </c>
      <c r="I182" s="199"/>
      <c r="J182" s="200">
        <f t="shared" si="60"/>
        <v>0</v>
      </c>
      <c r="K182" s="196" t="s">
        <v>19</v>
      </c>
      <c r="L182" s="41"/>
      <c r="M182" s="201" t="s">
        <v>19</v>
      </c>
      <c r="N182" s="202" t="s">
        <v>43</v>
      </c>
      <c r="O182" s="66"/>
      <c r="P182" s="203">
        <f t="shared" si="61"/>
        <v>0</v>
      </c>
      <c r="Q182" s="203">
        <v>0</v>
      </c>
      <c r="R182" s="203">
        <f t="shared" si="62"/>
        <v>0</v>
      </c>
      <c r="S182" s="203">
        <v>0</v>
      </c>
      <c r="T182" s="204">
        <f t="shared" si="63"/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205" t="s">
        <v>302</v>
      </c>
      <c r="AT182" s="205" t="s">
        <v>195</v>
      </c>
      <c r="AU182" s="205" t="s">
        <v>209</v>
      </c>
      <c r="AY182" s="19" t="s">
        <v>193</v>
      </c>
      <c r="BE182" s="206">
        <f t="shared" si="64"/>
        <v>0</v>
      </c>
      <c r="BF182" s="206">
        <f t="shared" si="65"/>
        <v>0</v>
      </c>
      <c r="BG182" s="206">
        <f t="shared" si="66"/>
        <v>0</v>
      </c>
      <c r="BH182" s="206">
        <f t="shared" si="67"/>
        <v>0</v>
      </c>
      <c r="BI182" s="206">
        <f t="shared" si="68"/>
        <v>0</v>
      </c>
      <c r="BJ182" s="19" t="s">
        <v>79</v>
      </c>
      <c r="BK182" s="206">
        <f t="shared" si="69"/>
        <v>0</v>
      </c>
      <c r="BL182" s="19" t="s">
        <v>302</v>
      </c>
      <c r="BM182" s="205" t="s">
        <v>1092</v>
      </c>
    </row>
    <row r="183" spans="1:65" s="12" customFormat="1" ht="20.85" customHeight="1">
      <c r="B183" s="178"/>
      <c r="C183" s="179"/>
      <c r="D183" s="180" t="s">
        <v>71</v>
      </c>
      <c r="E183" s="192" t="s">
        <v>2993</v>
      </c>
      <c r="F183" s="192" t="s">
        <v>2834</v>
      </c>
      <c r="G183" s="179"/>
      <c r="H183" s="179"/>
      <c r="I183" s="182"/>
      <c r="J183" s="193">
        <f>BK183</f>
        <v>0</v>
      </c>
      <c r="K183" s="179"/>
      <c r="L183" s="184"/>
      <c r="M183" s="185"/>
      <c r="N183" s="186"/>
      <c r="O183" s="186"/>
      <c r="P183" s="187">
        <f>SUM(P184:P188)</f>
        <v>0</v>
      </c>
      <c r="Q183" s="186"/>
      <c r="R183" s="187">
        <f>SUM(R184:R188)</f>
        <v>0</v>
      </c>
      <c r="S183" s="186"/>
      <c r="T183" s="188">
        <f>SUM(T184:T188)</f>
        <v>0</v>
      </c>
      <c r="AR183" s="189" t="s">
        <v>79</v>
      </c>
      <c r="AT183" s="190" t="s">
        <v>71</v>
      </c>
      <c r="AU183" s="190" t="s">
        <v>81</v>
      </c>
      <c r="AY183" s="189" t="s">
        <v>193</v>
      </c>
      <c r="BK183" s="191">
        <f>SUM(BK184:BK188)</f>
        <v>0</v>
      </c>
    </row>
    <row r="184" spans="1:65" s="2" customFormat="1" ht="16.5" customHeight="1">
      <c r="A184" s="36"/>
      <c r="B184" s="37"/>
      <c r="C184" s="194" t="s">
        <v>617</v>
      </c>
      <c r="D184" s="194" t="s">
        <v>195</v>
      </c>
      <c r="E184" s="195" t="s">
        <v>2835</v>
      </c>
      <c r="F184" s="196" t="s">
        <v>2836</v>
      </c>
      <c r="G184" s="197" t="s">
        <v>2837</v>
      </c>
      <c r="H184" s="198">
        <v>8</v>
      </c>
      <c r="I184" s="199"/>
      <c r="J184" s="200">
        <f>ROUND(I184*H184,2)</f>
        <v>0</v>
      </c>
      <c r="K184" s="196" t="s">
        <v>19</v>
      </c>
      <c r="L184" s="41"/>
      <c r="M184" s="201" t="s">
        <v>19</v>
      </c>
      <c r="N184" s="202" t="s">
        <v>43</v>
      </c>
      <c r="O184" s="66"/>
      <c r="P184" s="203">
        <f>O184*H184</f>
        <v>0</v>
      </c>
      <c r="Q184" s="203">
        <v>0</v>
      </c>
      <c r="R184" s="203">
        <f>Q184*H184</f>
        <v>0</v>
      </c>
      <c r="S184" s="203">
        <v>0</v>
      </c>
      <c r="T184" s="204">
        <f>S184*H184</f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205" t="s">
        <v>302</v>
      </c>
      <c r="AT184" s="205" t="s">
        <v>195</v>
      </c>
      <c r="AU184" s="205" t="s">
        <v>209</v>
      </c>
      <c r="AY184" s="19" t="s">
        <v>193</v>
      </c>
      <c r="BE184" s="206">
        <f>IF(N184="základní",J184,0)</f>
        <v>0</v>
      </c>
      <c r="BF184" s="206">
        <f>IF(N184="snížená",J184,0)</f>
        <v>0</v>
      </c>
      <c r="BG184" s="206">
        <f>IF(N184="zákl. přenesená",J184,0)</f>
        <v>0</v>
      </c>
      <c r="BH184" s="206">
        <f>IF(N184="sníž. přenesená",J184,0)</f>
        <v>0</v>
      </c>
      <c r="BI184" s="206">
        <f>IF(N184="nulová",J184,0)</f>
        <v>0</v>
      </c>
      <c r="BJ184" s="19" t="s">
        <v>79</v>
      </c>
      <c r="BK184" s="206">
        <f>ROUND(I184*H184,2)</f>
        <v>0</v>
      </c>
      <c r="BL184" s="19" t="s">
        <v>302</v>
      </c>
      <c r="BM184" s="205" t="s">
        <v>1100</v>
      </c>
    </row>
    <row r="185" spans="1:65" s="2" customFormat="1" ht="16.5" customHeight="1">
      <c r="A185" s="36"/>
      <c r="B185" s="37"/>
      <c r="C185" s="194" t="s">
        <v>622</v>
      </c>
      <c r="D185" s="194" t="s">
        <v>195</v>
      </c>
      <c r="E185" s="195" t="s">
        <v>2838</v>
      </c>
      <c r="F185" s="196" t="s">
        <v>2839</v>
      </c>
      <c r="G185" s="197" t="s">
        <v>2837</v>
      </c>
      <c r="H185" s="198">
        <v>12</v>
      </c>
      <c r="I185" s="199"/>
      <c r="J185" s="200">
        <f>ROUND(I185*H185,2)</f>
        <v>0</v>
      </c>
      <c r="K185" s="196" t="s">
        <v>19</v>
      </c>
      <c r="L185" s="41"/>
      <c r="M185" s="201" t="s">
        <v>19</v>
      </c>
      <c r="N185" s="202" t="s">
        <v>43</v>
      </c>
      <c r="O185" s="66"/>
      <c r="P185" s="203">
        <f>O185*H185</f>
        <v>0</v>
      </c>
      <c r="Q185" s="203">
        <v>0</v>
      </c>
      <c r="R185" s="203">
        <f>Q185*H185</f>
        <v>0</v>
      </c>
      <c r="S185" s="203">
        <v>0</v>
      </c>
      <c r="T185" s="204">
        <f>S185*H185</f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205" t="s">
        <v>302</v>
      </c>
      <c r="AT185" s="205" t="s">
        <v>195</v>
      </c>
      <c r="AU185" s="205" t="s">
        <v>209</v>
      </c>
      <c r="AY185" s="19" t="s">
        <v>193</v>
      </c>
      <c r="BE185" s="206">
        <f>IF(N185="základní",J185,0)</f>
        <v>0</v>
      </c>
      <c r="BF185" s="206">
        <f>IF(N185="snížená",J185,0)</f>
        <v>0</v>
      </c>
      <c r="BG185" s="206">
        <f>IF(N185="zákl. přenesená",J185,0)</f>
        <v>0</v>
      </c>
      <c r="BH185" s="206">
        <f>IF(N185="sníž. přenesená",J185,0)</f>
        <v>0</v>
      </c>
      <c r="BI185" s="206">
        <f>IF(N185="nulová",J185,0)</f>
        <v>0</v>
      </c>
      <c r="BJ185" s="19" t="s">
        <v>79</v>
      </c>
      <c r="BK185" s="206">
        <f>ROUND(I185*H185,2)</f>
        <v>0</v>
      </c>
      <c r="BL185" s="19" t="s">
        <v>302</v>
      </c>
      <c r="BM185" s="205" t="s">
        <v>1111</v>
      </c>
    </row>
    <row r="186" spans="1:65" s="2" customFormat="1" ht="16.5" customHeight="1">
      <c r="A186" s="36"/>
      <c r="B186" s="37"/>
      <c r="C186" s="194" t="s">
        <v>626</v>
      </c>
      <c r="D186" s="194" t="s">
        <v>195</v>
      </c>
      <c r="E186" s="195" t="s">
        <v>2840</v>
      </c>
      <c r="F186" s="196" t="s">
        <v>2841</v>
      </c>
      <c r="G186" s="197" t="s">
        <v>2837</v>
      </c>
      <c r="H186" s="198">
        <v>16</v>
      </c>
      <c r="I186" s="199"/>
      <c r="J186" s="200">
        <f>ROUND(I186*H186,2)</f>
        <v>0</v>
      </c>
      <c r="K186" s="196" t="s">
        <v>19</v>
      </c>
      <c r="L186" s="41"/>
      <c r="M186" s="201" t="s">
        <v>19</v>
      </c>
      <c r="N186" s="202" t="s">
        <v>43</v>
      </c>
      <c r="O186" s="66"/>
      <c r="P186" s="203">
        <f>O186*H186</f>
        <v>0</v>
      </c>
      <c r="Q186" s="203">
        <v>0</v>
      </c>
      <c r="R186" s="203">
        <f>Q186*H186</f>
        <v>0</v>
      </c>
      <c r="S186" s="203">
        <v>0</v>
      </c>
      <c r="T186" s="204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205" t="s">
        <v>302</v>
      </c>
      <c r="AT186" s="205" t="s">
        <v>195</v>
      </c>
      <c r="AU186" s="205" t="s">
        <v>209</v>
      </c>
      <c r="AY186" s="19" t="s">
        <v>193</v>
      </c>
      <c r="BE186" s="206">
        <f>IF(N186="základní",J186,0)</f>
        <v>0</v>
      </c>
      <c r="BF186" s="206">
        <f>IF(N186="snížená",J186,0)</f>
        <v>0</v>
      </c>
      <c r="BG186" s="206">
        <f>IF(N186="zákl. přenesená",J186,0)</f>
        <v>0</v>
      </c>
      <c r="BH186" s="206">
        <f>IF(N186="sníž. přenesená",J186,0)</f>
        <v>0</v>
      </c>
      <c r="BI186" s="206">
        <f>IF(N186="nulová",J186,0)</f>
        <v>0</v>
      </c>
      <c r="BJ186" s="19" t="s">
        <v>79</v>
      </c>
      <c r="BK186" s="206">
        <f>ROUND(I186*H186,2)</f>
        <v>0</v>
      </c>
      <c r="BL186" s="19" t="s">
        <v>302</v>
      </c>
      <c r="BM186" s="205" t="s">
        <v>1124</v>
      </c>
    </row>
    <row r="187" spans="1:65" s="2" customFormat="1" ht="16.5" customHeight="1">
      <c r="A187" s="36"/>
      <c r="B187" s="37"/>
      <c r="C187" s="194" t="s">
        <v>630</v>
      </c>
      <c r="D187" s="194" t="s">
        <v>195</v>
      </c>
      <c r="E187" s="195" t="s">
        <v>2842</v>
      </c>
      <c r="F187" s="196" t="s">
        <v>2843</v>
      </c>
      <c r="G187" s="197" t="s">
        <v>2837</v>
      </c>
      <c r="H187" s="198">
        <v>76</v>
      </c>
      <c r="I187" s="199"/>
      <c r="J187" s="200">
        <f>ROUND(I187*H187,2)</f>
        <v>0</v>
      </c>
      <c r="K187" s="196" t="s">
        <v>19</v>
      </c>
      <c r="L187" s="41"/>
      <c r="M187" s="201" t="s">
        <v>19</v>
      </c>
      <c r="N187" s="202" t="s">
        <v>43</v>
      </c>
      <c r="O187" s="66"/>
      <c r="P187" s="203">
        <f>O187*H187</f>
        <v>0</v>
      </c>
      <c r="Q187" s="203">
        <v>0</v>
      </c>
      <c r="R187" s="203">
        <f>Q187*H187</f>
        <v>0</v>
      </c>
      <c r="S187" s="203">
        <v>0</v>
      </c>
      <c r="T187" s="204">
        <f>S187*H187</f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205" t="s">
        <v>302</v>
      </c>
      <c r="AT187" s="205" t="s">
        <v>195</v>
      </c>
      <c r="AU187" s="205" t="s">
        <v>209</v>
      </c>
      <c r="AY187" s="19" t="s">
        <v>193</v>
      </c>
      <c r="BE187" s="206">
        <f>IF(N187="základní",J187,0)</f>
        <v>0</v>
      </c>
      <c r="BF187" s="206">
        <f>IF(N187="snížená",J187,0)</f>
        <v>0</v>
      </c>
      <c r="BG187" s="206">
        <f>IF(N187="zákl. přenesená",J187,0)</f>
        <v>0</v>
      </c>
      <c r="BH187" s="206">
        <f>IF(N187="sníž. přenesená",J187,0)</f>
        <v>0</v>
      </c>
      <c r="BI187" s="206">
        <f>IF(N187="nulová",J187,0)</f>
        <v>0</v>
      </c>
      <c r="BJ187" s="19" t="s">
        <v>79</v>
      </c>
      <c r="BK187" s="206">
        <f>ROUND(I187*H187,2)</f>
        <v>0</v>
      </c>
      <c r="BL187" s="19" t="s">
        <v>302</v>
      </c>
      <c r="BM187" s="205" t="s">
        <v>1134</v>
      </c>
    </row>
    <row r="188" spans="1:65" s="2" customFormat="1" ht="16.5" customHeight="1">
      <c r="A188" s="36"/>
      <c r="B188" s="37"/>
      <c r="C188" s="194" t="s">
        <v>634</v>
      </c>
      <c r="D188" s="194" t="s">
        <v>195</v>
      </c>
      <c r="E188" s="195" t="s">
        <v>2844</v>
      </c>
      <c r="F188" s="196" t="s">
        <v>2845</v>
      </c>
      <c r="G188" s="197" t="s">
        <v>2837</v>
      </c>
      <c r="H188" s="198">
        <v>25</v>
      </c>
      <c r="I188" s="199"/>
      <c r="J188" s="200">
        <f>ROUND(I188*H188,2)</f>
        <v>0</v>
      </c>
      <c r="K188" s="196" t="s">
        <v>19</v>
      </c>
      <c r="L188" s="41"/>
      <c r="M188" s="270" t="s">
        <v>19</v>
      </c>
      <c r="N188" s="271" t="s">
        <v>43</v>
      </c>
      <c r="O188" s="272"/>
      <c r="P188" s="273">
        <f>O188*H188</f>
        <v>0</v>
      </c>
      <c r="Q188" s="273">
        <v>0</v>
      </c>
      <c r="R188" s="273">
        <f>Q188*H188</f>
        <v>0</v>
      </c>
      <c r="S188" s="273">
        <v>0</v>
      </c>
      <c r="T188" s="274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205" t="s">
        <v>302</v>
      </c>
      <c r="AT188" s="205" t="s">
        <v>195</v>
      </c>
      <c r="AU188" s="205" t="s">
        <v>209</v>
      </c>
      <c r="AY188" s="19" t="s">
        <v>193</v>
      </c>
      <c r="BE188" s="206">
        <f>IF(N188="základní",J188,0)</f>
        <v>0</v>
      </c>
      <c r="BF188" s="206">
        <f>IF(N188="snížená",J188,0)</f>
        <v>0</v>
      </c>
      <c r="BG188" s="206">
        <f>IF(N188="zákl. přenesená",J188,0)</f>
        <v>0</v>
      </c>
      <c r="BH188" s="206">
        <f>IF(N188="sníž. přenesená",J188,0)</f>
        <v>0</v>
      </c>
      <c r="BI188" s="206">
        <f>IF(N188="nulová",J188,0)</f>
        <v>0</v>
      </c>
      <c r="BJ188" s="19" t="s">
        <v>79</v>
      </c>
      <c r="BK188" s="206">
        <f>ROUND(I188*H188,2)</f>
        <v>0</v>
      </c>
      <c r="BL188" s="19" t="s">
        <v>302</v>
      </c>
      <c r="BM188" s="205" t="s">
        <v>1143</v>
      </c>
    </row>
    <row r="189" spans="1:65" s="2" customFormat="1" ht="6.95" customHeight="1">
      <c r="A189" s="36"/>
      <c r="B189" s="49"/>
      <c r="C189" s="50"/>
      <c r="D189" s="50"/>
      <c r="E189" s="50"/>
      <c r="F189" s="50"/>
      <c r="G189" s="50"/>
      <c r="H189" s="50"/>
      <c r="I189" s="144"/>
      <c r="J189" s="50"/>
      <c r="K189" s="50"/>
      <c r="L189" s="41"/>
      <c r="M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</sheetData>
  <sheetProtection algorithmName="SHA-512" hashValue="ZG6PKe/rJcE0xk2/IHSaiGkL+ZkHTP5mCvIFNkUcX9OR5zPhYDKw8rp15+cs/LDsnDNAIoGRuEKwavg1kLzgCQ==" saltValue="kodbt4NT5fZNKoy9+DwvKL8byM4kIIycfGheuyFkz6sRlg8Z8/9wKsBlL+dNhA3Vw9kVVsxvdbe7vecpvbANnA==" spinCount="100000" sheet="1" objects="1" scenarios="1" formatColumns="0" formatRows="0" autoFilter="0"/>
  <autoFilter ref="C97:K188"/>
  <mergeCells count="12">
    <mergeCell ref="E90:H90"/>
    <mergeCell ref="L2:V2"/>
    <mergeCell ref="E50:H50"/>
    <mergeCell ref="E52:H52"/>
    <mergeCell ref="E54:H54"/>
    <mergeCell ref="E86:H86"/>
    <mergeCell ref="E88:H8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4" tint="0.79998168889431442"/>
    <pageSetUpPr fitToPage="1"/>
  </sheetPr>
  <dimension ref="A2:BM375"/>
  <sheetViews>
    <sheetView showGridLines="0" tabSelected="1" workbookViewId="0">
      <selection activeCell="Z137" sqref="Z136:Z137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107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1" customFormat="1" ht="12" customHeight="1">
      <c r="B8" s="22"/>
      <c r="D8" s="116" t="s">
        <v>128</v>
      </c>
      <c r="I8" s="110"/>
      <c r="L8" s="22"/>
    </row>
    <row r="9" spans="1:46" s="2" customFormat="1" ht="16.5" customHeight="1">
      <c r="A9" s="36"/>
      <c r="B9" s="41"/>
      <c r="C9" s="36"/>
      <c r="D9" s="36"/>
      <c r="E9" s="409" t="s">
        <v>3532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130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12" t="s">
        <v>4596</v>
      </c>
      <c r="F11" s="411"/>
      <c r="G11" s="411"/>
      <c r="H11" s="411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11. 11. 2020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13" t="str">
        <f>'Rekapitulace stavby'!E14</f>
        <v>Vyplň údaj</v>
      </c>
      <c r="F20" s="414"/>
      <c r="G20" s="414"/>
      <c r="H20" s="414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2847</v>
      </c>
      <c r="F26" s="36"/>
      <c r="G26" s="36"/>
      <c r="H26" s="36"/>
      <c r="I26" s="119" t="s">
        <v>28</v>
      </c>
      <c r="J26" s="105" t="s">
        <v>19</v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21"/>
      <c r="B29" s="122"/>
      <c r="C29" s="121"/>
      <c r="D29" s="121"/>
      <c r="E29" s="415" t="s">
        <v>2848</v>
      </c>
      <c r="F29" s="415"/>
      <c r="G29" s="415"/>
      <c r="H29" s="415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ROUND(J160,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ROUND((SUM(BE160:BE374)),  2)</f>
        <v>0</v>
      </c>
      <c r="G35" s="36"/>
      <c r="H35" s="36"/>
      <c r="I35" s="133">
        <v>0.21</v>
      </c>
      <c r="J35" s="132">
        <f>ROUND(((SUM(BE160:BE374))*I35),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ROUND((SUM(BF160:BF374)),  2)</f>
        <v>0</v>
      </c>
      <c r="G36" s="36"/>
      <c r="H36" s="36"/>
      <c r="I36" s="133">
        <v>0.15</v>
      </c>
      <c r="J36" s="132">
        <f>ROUND(((SUM(BF160:BF374))*I36),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ROUND((SUM(BG160:BG374)),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ROUND((SUM(BH160:BH374)),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ROUND((SUM(BI160:BI374)),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132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7" t="str">
        <f>E7</f>
        <v>Novostavba víceúčelových objektů na p.č.1542/1 a 1521/2 v k.ú.Cetoraz</v>
      </c>
      <c r="F50" s="408"/>
      <c r="G50" s="408"/>
      <c r="H50" s="40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128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7" t="s">
        <v>3532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130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66" t="str">
        <f>E11</f>
        <v>04 - elektromontáže (silnoproud, slaboproud, hromosvod, zemní práce)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Cetoraz</v>
      </c>
      <c r="G56" s="38"/>
      <c r="H56" s="38"/>
      <c r="I56" s="119" t="s">
        <v>23</v>
      </c>
      <c r="J56" s="61" t="str">
        <f>IF(J14="","",J14)</f>
        <v>11. 11. 2020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Obec Cetoraz, Cetoraz 206, 39411 Cetoraz</v>
      </c>
      <c r="G58" s="38"/>
      <c r="H58" s="38"/>
      <c r="I58" s="119" t="s">
        <v>31</v>
      </c>
      <c r="J58" s="34" t="str">
        <f>E23</f>
        <v>Ing.Josef Slabý, Arnolec 30, 58827 Jamné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>import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133</v>
      </c>
      <c r="D61" s="149"/>
      <c r="E61" s="149"/>
      <c r="F61" s="149"/>
      <c r="G61" s="149"/>
      <c r="H61" s="149"/>
      <c r="I61" s="150"/>
      <c r="J61" s="151" t="s">
        <v>134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J160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135</v>
      </c>
    </row>
    <row r="64" spans="1:47" s="9" customFormat="1" ht="24.95" customHeight="1">
      <c r="B64" s="153"/>
      <c r="C64" s="154"/>
      <c r="D64" s="155" t="s">
        <v>2849</v>
      </c>
      <c r="E64" s="156"/>
      <c r="F64" s="156"/>
      <c r="G64" s="156"/>
      <c r="H64" s="156"/>
      <c r="I64" s="157"/>
      <c r="J64" s="158">
        <f>J161</f>
        <v>0</v>
      </c>
      <c r="K64" s="154"/>
      <c r="L64" s="159"/>
    </row>
    <row r="65" spans="2:12" s="10" customFormat="1" ht="19.899999999999999" customHeight="1">
      <c r="B65" s="160"/>
      <c r="C65" s="99"/>
      <c r="D65" s="161" t="s">
        <v>4597</v>
      </c>
      <c r="E65" s="162"/>
      <c r="F65" s="162"/>
      <c r="G65" s="162"/>
      <c r="H65" s="162"/>
      <c r="I65" s="163"/>
      <c r="J65" s="164">
        <f>J162</f>
        <v>0</v>
      </c>
      <c r="K65" s="99"/>
      <c r="L65" s="165"/>
    </row>
    <row r="66" spans="2:12" s="10" customFormat="1" ht="19.899999999999999" customHeight="1">
      <c r="B66" s="160"/>
      <c r="C66" s="99"/>
      <c r="D66" s="161" t="s">
        <v>4598</v>
      </c>
      <c r="E66" s="162"/>
      <c r="F66" s="162"/>
      <c r="G66" s="162"/>
      <c r="H66" s="162"/>
      <c r="I66" s="163"/>
      <c r="J66" s="164">
        <f>J179</f>
        <v>0</v>
      </c>
      <c r="K66" s="99"/>
      <c r="L66" s="165"/>
    </row>
    <row r="67" spans="2:12" s="10" customFormat="1" ht="19.899999999999999" customHeight="1">
      <c r="B67" s="160"/>
      <c r="C67" s="99"/>
      <c r="D67" s="161" t="s">
        <v>4599</v>
      </c>
      <c r="E67" s="162"/>
      <c r="F67" s="162"/>
      <c r="G67" s="162"/>
      <c r="H67" s="162"/>
      <c r="I67" s="163"/>
      <c r="J67" s="164">
        <f>J188</f>
        <v>0</v>
      </c>
      <c r="K67" s="99"/>
      <c r="L67" s="165"/>
    </row>
    <row r="68" spans="2:12" s="10" customFormat="1" ht="19.899999999999999" customHeight="1">
      <c r="B68" s="160"/>
      <c r="C68" s="99"/>
      <c r="D68" s="161" t="s">
        <v>4600</v>
      </c>
      <c r="E68" s="162"/>
      <c r="F68" s="162"/>
      <c r="G68" s="162"/>
      <c r="H68" s="162"/>
      <c r="I68" s="163"/>
      <c r="J68" s="164">
        <f>J192</f>
        <v>0</v>
      </c>
      <c r="K68" s="99"/>
      <c r="L68" s="165"/>
    </row>
    <row r="69" spans="2:12" s="10" customFormat="1" ht="14.85" customHeight="1">
      <c r="B69" s="160"/>
      <c r="C69" s="99"/>
      <c r="D69" s="161" t="s">
        <v>4601</v>
      </c>
      <c r="E69" s="162"/>
      <c r="F69" s="162"/>
      <c r="G69" s="162"/>
      <c r="H69" s="162"/>
      <c r="I69" s="163"/>
      <c r="J69" s="164">
        <f>J194</f>
        <v>0</v>
      </c>
      <c r="K69" s="99"/>
      <c r="L69" s="165"/>
    </row>
    <row r="70" spans="2:12" s="10" customFormat="1" ht="14.85" customHeight="1">
      <c r="B70" s="160"/>
      <c r="C70" s="99"/>
      <c r="D70" s="161" t="s">
        <v>4602</v>
      </c>
      <c r="E70" s="162"/>
      <c r="F70" s="162"/>
      <c r="G70" s="162"/>
      <c r="H70" s="162"/>
      <c r="I70" s="163"/>
      <c r="J70" s="164">
        <f>J200</f>
        <v>0</v>
      </c>
      <c r="K70" s="99"/>
      <c r="L70" s="165"/>
    </row>
    <row r="71" spans="2:12" s="10" customFormat="1" ht="14.85" customHeight="1">
      <c r="B71" s="160"/>
      <c r="C71" s="99"/>
      <c r="D71" s="161" t="s">
        <v>4603</v>
      </c>
      <c r="E71" s="162"/>
      <c r="F71" s="162"/>
      <c r="G71" s="162"/>
      <c r="H71" s="162"/>
      <c r="I71" s="163"/>
      <c r="J71" s="164">
        <f>J202</f>
        <v>0</v>
      </c>
      <c r="K71" s="99"/>
      <c r="L71" s="165"/>
    </row>
    <row r="72" spans="2:12" s="10" customFormat="1" ht="14.85" customHeight="1">
      <c r="B72" s="160"/>
      <c r="C72" s="99"/>
      <c r="D72" s="161" t="s">
        <v>2857</v>
      </c>
      <c r="E72" s="162"/>
      <c r="F72" s="162"/>
      <c r="G72" s="162"/>
      <c r="H72" s="162"/>
      <c r="I72" s="163"/>
      <c r="J72" s="164">
        <f>J204</f>
        <v>0</v>
      </c>
      <c r="K72" s="99"/>
      <c r="L72" s="165"/>
    </row>
    <row r="73" spans="2:12" s="10" customFormat="1" ht="14.85" customHeight="1">
      <c r="B73" s="160"/>
      <c r="C73" s="99"/>
      <c r="D73" s="161" t="s">
        <v>4604</v>
      </c>
      <c r="E73" s="162"/>
      <c r="F73" s="162"/>
      <c r="G73" s="162"/>
      <c r="H73" s="162"/>
      <c r="I73" s="163"/>
      <c r="J73" s="164">
        <f>J207</f>
        <v>0</v>
      </c>
      <c r="K73" s="99"/>
      <c r="L73" s="165"/>
    </row>
    <row r="74" spans="2:12" s="10" customFormat="1" ht="14.85" customHeight="1">
      <c r="B74" s="160"/>
      <c r="C74" s="99"/>
      <c r="D74" s="161" t="s">
        <v>4605</v>
      </c>
      <c r="E74" s="162"/>
      <c r="F74" s="162"/>
      <c r="G74" s="162"/>
      <c r="H74" s="162"/>
      <c r="I74" s="163"/>
      <c r="J74" s="164">
        <f>J210</f>
        <v>0</v>
      </c>
      <c r="K74" s="99"/>
      <c r="L74" s="165"/>
    </row>
    <row r="75" spans="2:12" s="10" customFormat="1" ht="14.85" customHeight="1">
      <c r="B75" s="160"/>
      <c r="C75" s="99"/>
      <c r="D75" s="161" t="s">
        <v>4606</v>
      </c>
      <c r="E75" s="162"/>
      <c r="F75" s="162"/>
      <c r="G75" s="162"/>
      <c r="H75" s="162"/>
      <c r="I75" s="163"/>
      <c r="J75" s="164">
        <f>J212</f>
        <v>0</v>
      </c>
      <c r="K75" s="99"/>
      <c r="L75" s="165"/>
    </row>
    <row r="76" spans="2:12" s="10" customFormat="1" ht="14.85" customHeight="1">
      <c r="B76" s="160"/>
      <c r="C76" s="99"/>
      <c r="D76" s="161" t="s">
        <v>2861</v>
      </c>
      <c r="E76" s="162"/>
      <c r="F76" s="162"/>
      <c r="G76" s="162"/>
      <c r="H76" s="162"/>
      <c r="I76" s="163"/>
      <c r="J76" s="164">
        <f>J214</f>
        <v>0</v>
      </c>
      <c r="K76" s="99"/>
      <c r="L76" s="165"/>
    </row>
    <row r="77" spans="2:12" s="10" customFormat="1" ht="14.85" customHeight="1">
      <c r="B77" s="160"/>
      <c r="C77" s="99"/>
      <c r="D77" s="161" t="s">
        <v>2862</v>
      </c>
      <c r="E77" s="162"/>
      <c r="F77" s="162"/>
      <c r="G77" s="162"/>
      <c r="H77" s="162"/>
      <c r="I77" s="163"/>
      <c r="J77" s="164">
        <f>J221</f>
        <v>0</v>
      </c>
      <c r="K77" s="99"/>
      <c r="L77" s="165"/>
    </row>
    <row r="78" spans="2:12" s="10" customFormat="1" ht="14.85" customHeight="1">
      <c r="B78" s="160"/>
      <c r="C78" s="99"/>
      <c r="D78" s="161" t="s">
        <v>4607</v>
      </c>
      <c r="E78" s="162"/>
      <c r="F78" s="162"/>
      <c r="G78" s="162"/>
      <c r="H78" s="162"/>
      <c r="I78" s="163"/>
      <c r="J78" s="164">
        <f>J223</f>
        <v>0</v>
      </c>
      <c r="K78" s="99"/>
      <c r="L78" s="165"/>
    </row>
    <row r="79" spans="2:12" s="10" customFormat="1" ht="14.85" customHeight="1">
      <c r="B79" s="160"/>
      <c r="C79" s="99"/>
      <c r="D79" s="161" t="s">
        <v>4608</v>
      </c>
      <c r="E79" s="162"/>
      <c r="F79" s="162"/>
      <c r="G79" s="162"/>
      <c r="H79" s="162"/>
      <c r="I79" s="163"/>
      <c r="J79" s="164">
        <f>J227</f>
        <v>0</v>
      </c>
      <c r="K79" s="99"/>
      <c r="L79" s="165"/>
    </row>
    <row r="80" spans="2:12" s="10" customFormat="1" ht="14.85" customHeight="1">
      <c r="B80" s="160"/>
      <c r="C80" s="99"/>
      <c r="D80" s="161" t="s">
        <v>4609</v>
      </c>
      <c r="E80" s="162"/>
      <c r="F80" s="162"/>
      <c r="G80" s="162"/>
      <c r="H80" s="162"/>
      <c r="I80" s="163"/>
      <c r="J80" s="164">
        <f>J229</f>
        <v>0</v>
      </c>
      <c r="K80" s="99"/>
      <c r="L80" s="165"/>
    </row>
    <row r="81" spans="2:12" s="10" customFormat="1" ht="14.85" customHeight="1">
      <c r="B81" s="160"/>
      <c r="C81" s="99"/>
      <c r="D81" s="161" t="s">
        <v>4610</v>
      </c>
      <c r="E81" s="162"/>
      <c r="F81" s="162"/>
      <c r="G81" s="162"/>
      <c r="H81" s="162"/>
      <c r="I81" s="163"/>
      <c r="J81" s="164">
        <f>J231</f>
        <v>0</v>
      </c>
      <c r="K81" s="99"/>
      <c r="L81" s="165"/>
    </row>
    <row r="82" spans="2:12" s="10" customFormat="1" ht="14.85" customHeight="1">
      <c r="B82" s="160"/>
      <c r="C82" s="99"/>
      <c r="D82" s="161" t="s">
        <v>4611</v>
      </c>
      <c r="E82" s="162"/>
      <c r="F82" s="162"/>
      <c r="G82" s="162"/>
      <c r="H82" s="162"/>
      <c r="I82" s="163"/>
      <c r="J82" s="164">
        <f>J234</f>
        <v>0</v>
      </c>
      <c r="K82" s="99"/>
      <c r="L82" s="165"/>
    </row>
    <row r="83" spans="2:12" s="10" customFormat="1" ht="14.85" customHeight="1">
      <c r="B83" s="160"/>
      <c r="C83" s="99"/>
      <c r="D83" s="161" t="s">
        <v>4612</v>
      </c>
      <c r="E83" s="162"/>
      <c r="F83" s="162"/>
      <c r="G83" s="162"/>
      <c r="H83" s="162"/>
      <c r="I83" s="163"/>
      <c r="J83" s="164">
        <f>J236</f>
        <v>0</v>
      </c>
      <c r="K83" s="99"/>
      <c r="L83" s="165"/>
    </row>
    <row r="84" spans="2:12" s="10" customFormat="1" ht="14.85" customHeight="1">
      <c r="B84" s="160"/>
      <c r="C84" s="99"/>
      <c r="D84" s="161" t="s">
        <v>4613</v>
      </c>
      <c r="E84" s="162"/>
      <c r="F84" s="162"/>
      <c r="G84" s="162"/>
      <c r="H84" s="162"/>
      <c r="I84" s="163"/>
      <c r="J84" s="164">
        <f>J238</f>
        <v>0</v>
      </c>
      <c r="K84" s="99"/>
      <c r="L84" s="165"/>
    </row>
    <row r="85" spans="2:12" s="10" customFormat="1" ht="14.85" customHeight="1">
      <c r="B85" s="160"/>
      <c r="C85" s="99"/>
      <c r="D85" s="161" t="s">
        <v>4614</v>
      </c>
      <c r="E85" s="162"/>
      <c r="F85" s="162"/>
      <c r="G85" s="162"/>
      <c r="H85" s="162"/>
      <c r="I85" s="163"/>
      <c r="J85" s="164">
        <f>J240</f>
        <v>0</v>
      </c>
      <c r="K85" s="99"/>
      <c r="L85" s="165"/>
    </row>
    <row r="86" spans="2:12" s="10" customFormat="1" ht="14.85" customHeight="1">
      <c r="B86" s="160"/>
      <c r="C86" s="99"/>
      <c r="D86" s="161" t="s">
        <v>4615</v>
      </c>
      <c r="E86" s="162"/>
      <c r="F86" s="162"/>
      <c r="G86" s="162"/>
      <c r="H86" s="162"/>
      <c r="I86" s="163"/>
      <c r="J86" s="164">
        <f>J242</f>
        <v>0</v>
      </c>
      <c r="K86" s="99"/>
      <c r="L86" s="165"/>
    </row>
    <row r="87" spans="2:12" s="10" customFormat="1" ht="14.85" customHeight="1">
      <c r="B87" s="160"/>
      <c r="C87" s="99"/>
      <c r="D87" s="161" t="s">
        <v>4616</v>
      </c>
      <c r="E87" s="162"/>
      <c r="F87" s="162"/>
      <c r="G87" s="162"/>
      <c r="H87" s="162"/>
      <c r="I87" s="163"/>
      <c r="J87" s="164">
        <f>J248</f>
        <v>0</v>
      </c>
      <c r="K87" s="99"/>
      <c r="L87" s="165"/>
    </row>
    <row r="88" spans="2:12" s="10" customFormat="1" ht="14.85" customHeight="1">
      <c r="B88" s="160"/>
      <c r="C88" s="99"/>
      <c r="D88" s="161" t="s">
        <v>4617</v>
      </c>
      <c r="E88" s="162"/>
      <c r="F88" s="162"/>
      <c r="G88" s="162"/>
      <c r="H88" s="162"/>
      <c r="I88" s="163"/>
      <c r="J88" s="164">
        <f>J252</f>
        <v>0</v>
      </c>
      <c r="K88" s="99"/>
      <c r="L88" s="165"/>
    </row>
    <row r="89" spans="2:12" s="10" customFormat="1" ht="14.85" customHeight="1">
      <c r="B89" s="160"/>
      <c r="C89" s="99"/>
      <c r="D89" s="161" t="s">
        <v>4618</v>
      </c>
      <c r="E89" s="162"/>
      <c r="F89" s="162"/>
      <c r="G89" s="162"/>
      <c r="H89" s="162"/>
      <c r="I89" s="163"/>
      <c r="J89" s="164">
        <f>J256</f>
        <v>0</v>
      </c>
      <c r="K89" s="99"/>
      <c r="L89" s="165"/>
    </row>
    <row r="90" spans="2:12" s="10" customFormat="1" ht="14.85" customHeight="1">
      <c r="B90" s="160"/>
      <c r="C90" s="99"/>
      <c r="D90" s="161" t="s">
        <v>4619</v>
      </c>
      <c r="E90" s="162"/>
      <c r="F90" s="162"/>
      <c r="G90" s="162"/>
      <c r="H90" s="162"/>
      <c r="I90" s="163"/>
      <c r="J90" s="164">
        <f>J258</f>
        <v>0</v>
      </c>
      <c r="K90" s="99"/>
      <c r="L90" s="165"/>
    </row>
    <row r="91" spans="2:12" s="10" customFormat="1" ht="14.85" customHeight="1">
      <c r="B91" s="160"/>
      <c r="C91" s="99"/>
      <c r="D91" s="161" t="s">
        <v>4620</v>
      </c>
      <c r="E91" s="162"/>
      <c r="F91" s="162"/>
      <c r="G91" s="162"/>
      <c r="H91" s="162"/>
      <c r="I91" s="163"/>
      <c r="J91" s="164">
        <f>J260</f>
        <v>0</v>
      </c>
      <c r="K91" s="99"/>
      <c r="L91" s="165"/>
    </row>
    <row r="92" spans="2:12" s="10" customFormat="1" ht="14.85" customHeight="1">
      <c r="B92" s="160"/>
      <c r="C92" s="99"/>
      <c r="D92" s="161" t="s">
        <v>4621</v>
      </c>
      <c r="E92" s="162"/>
      <c r="F92" s="162"/>
      <c r="G92" s="162"/>
      <c r="H92" s="162"/>
      <c r="I92" s="163"/>
      <c r="J92" s="164">
        <f>J262</f>
        <v>0</v>
      </c>
      <c r="K92" s="99"/>
      <c r="L92" s="165"/>
    </row>
    <row r="93" spans="2:12" s="10" customFormat="1" ht="14.85" customHeight="1">
      <c r="B93" s="160"/>
      <c r="C93" s="99"/>
      <c r="D93" s="161" t="s">
        <v>4622</v>
      </c>
      <c r="E93" s="162"/>
      <c r="F93" s="162"/>
      <c r="G93" s="162"/>
      <c r="H93" s="162"/>
      <c r="I93" s="163"/>
      <c r="J93" s="164">
        <f>J264</f>
        <v>0</v>
      </c>
      <c r="K93" s="99"/>
      <c r="L93" s="165"/>
    </row>
    <row r="94" spans="2:12" s="10" customFormat="1" ht="14.85" customHeight="1">
      <c r="B94" s="160"/>
      <c r="C94" s="99"/>
      <c r="D94" s="161" t="s">
        <v>4623</v>
      </c>
      <c r="E94" s="162"/>
      <c r="F94" s="162"/>
      <c r="G94" s="162"/>
      <c r="H94" s="162"/>
      <c r="I94" s="163"/>
      <c r="J94" s="164">
        <f>J268</f>
        <v>0</v>
      </c>
      <c r="K94" s="99"/>
      <c r="L94" s="165"/>
    </row>
    <row r="95" spans="2:12" s="10" customFormat="1" ht="14.85" customHeight="1">
      <c r="B95" s="160"/>
      <c r="C95" s="99"/>
      <c r="D95" s="161" t="s">
        <v>4624</v>
      </c>
      <c r="E95" s="162"/>
      <c r="F95" s="162"/>
      <c r="G95" s="162"/>
      <c r="H95" s="162"/>
      <c r="I95" s="163"/>
      <c r="J95" s="164">
        <f>J270</f>
        <v>0</v>
      </c>
      <c r="K95" s="99"/>
      <c r="L95" s="165"/>
    </row>
    <row r="96" spans="2:12" s="10" customFormat="1" ht="14.85" customHeight="1">
      <c r="B96" s="160"/>
      <c r="C96" s="99"/>
      <c r="D96" s="161" t="s">
        <v>4625</v>
      </c>
      <c r="E96" s="162"/>
      <c r="F96" s="162"/>
      <c r="G96" s="162"/>
      <c r="H96" s="162"/>
      <c r="I96" s="163"/>
      <c r="J96" s="164">
        <f>J272</f>
        <v>0</v>
      </c>
      <c r="K96" s="99"/>
      <c r="L96" s="165"/>
    </row>
    <row r="97" spans="2:12" s="10" customFormat="1" ht="14.85" customHeight="1">
      <c r="B97" s="160"/>
      <c r="C97" s="99"/>
      <c r="D97" s="161" t="s">
        <v>4626</v>
      </c>
      <c r="E97" s="162"/>
      <c r="F97" s="162"/>
      <c r="G97" s="162"/>
      <c r="H97" s="162"/>
      <c r="I97" s="163"/>
      <c r="J97" s="164">
        <f>J274</f>
        <v>0</v>
      </c>
      <c r="K97" s="99"/>
      <c r="L97" s="165"/>
    </row>
    <row r="98" spans="2:12" s="10" customFormat="1" ht="14.85" customHeight="1">
      <c r="B98" s="160"/>
      <c r="C98" s="99"/>
      <c r="D98" s="161" t="s">
        <v>4627</v>
      </c>
      <c r="E98" s="162"/>
      <c r="F98" s="162"/>
      <c r="G98" s="162"/>
      <c r="H98" s="162"/>
      <c r="I98" s="163"/>
      <c r="J98" s="164">
        <f>J276</f>
        <v>0</v>
      </c>
      <c r="K98" s="99"/>
      <c r="L98" s="165"/>
    </row>
    <row r="99" spans="2:12" s="10" customFormat="1" ht="14.85" customHeight="1">
      <c r="B99" s="160"/>
      <c r="C99" s="99"/>
      <c r="D99" s="161" t="s">
        <v>4628</v>
      </c>
      <c r="E99" s="162"/>
      <c r="F99" s="162"/>
      <c r="G99" s="162"/>
      <c r="H99" s="162"/>
      <c r="I99" s="163"/>
      <c r="J99" s="164">
        <f>J277</f>
        <v>0</v>
      </c>
      <c r="K99" s="99"/>
      <c r="L99" s="165"/>
    </row>
    <row r="100" spans="2:12" s="10" customFormat="1" ht="19.899999999999999" customHeight="1">
      <c r="B100" s="160"/>
      <c r="C100" s="99"/>
      <c r="D100" s="161" t="s">
        <v>4629</v>
      </c>
      <c r="E100" s="162"/>
      <c r="F100" s="162"/>
      <c r="G100" s="162"/>
      <c r="H100" s="162"/>
      <c r="I100" s="163"/>
      <c r="J100" s="164">
        <f>J279</f>
        <v>0</v>
      </c>
      <c r="K100" s="99"/>
      <c r="L100" s="165"/>
    </row>
    <row r="101" spans="2:12" s="10" customFormat="1" ht="14.85" customHeight="1">
      <c r="B101" s="160"/>
      <c r="C101" s="99"/>
      <c r="D101" s="161" t="s">
        <v>4630</v>
      </c>
      <c r="E101" s="162"/>
      <c r="F101" s="162"/>
      <c r="G101" s="162"/>
      <c r="H101" s="162"/>
      <c r="I101" s="163"/>
      <c r="J101" s="164">
        <f>J280</f>
        <v>0</v>
      </c>
      <c r="K101" s="99"/>
      <c r="L101" s="165"/>
    </row>
    <row r="102" spans="2:12" s="10" customFormat="1" ht="14.85" customHeight="1">
      <c r="B102" s="160"/>
      <c r="C102" s="99"/>
      <c r="D102" s="161" t="s">
        <v>4631</v>
      </c>
      <c r="E102" s="162"/>
      <c r="F102" s="162"/>
      <c r="G102" s="162"/>
      <c r="H102" s="162"/>
      <c r="I102" s="163"/>
      <c r="J102" s="164">
        <f>J283</f>
        <v>0</v>
      </c>
      <c r="K102" s="99"/>
      <c r="L102" s="165"/>
    </row>
    <row r="103" spans="2:12" s="10" customFormat="1" ht="14.85" customHeight="1">
      <c r="B103" s="160"/>
      <c r="C103" s="99"/>
      <c r="D103" s="161" t="s">
        <v>4632</v>
      </c>
      <c r="E103" s="162"/>
      <c r="F103" s="162"/>
      <c r="G103" s="162"/>
      <c r="H103" s="162"/>
      <c r="I103" s="163"/>
      <c r="J103" s="164">
        <f>J286</f>
        <v>0</v>
      </c>
      <c r="K103" s="99"/>
      <c r="L103" s="165"/>
    </row>
    <row r="104" spans="2:12" s="10" customFormat="1" ht="14.85" customHeight="1">
      <c r="B104" s="160"/>
      <c r="C104" s="99"/>
      <c r="D104" s="161" t="s">
        <v>4633</v>
      </c>
      <c r="E104" s="162"/>
      <c r="F104" s="162"/>
      <c r="G104" s="162"/>
      <c r="H104" s="162"/>
      <c r="I104" s="163"/>
      <c r="J104" s="164">
        <f>J288</f>
        <v>0</v>
      </c>
      <c r="K104" s="99"/>
      <c r="L104" s="165"/>
    </row>
    <row r="105" spans="2:12" s="10" customFormat="1" ht="14.85" customHeight="1">
      <c r="B105" s="160"/>
      <c r="C105" s="99"/>
      <c r="D105" s="161" t="s">
        <v>4634</v>
      </c>
      <c r="E105" s="162"/>
      <c r="F105" s="162"/>
      <c r="G105" s="162"/>
      <c r="H105" s="162"/>
      <c r="I105" s="163"/>
      <c r="J105" s="164">
        <f>J290</f>
        <v>0</v>
      </c>
      <c r="K105" s="99"/>
      <c r="L105" s="165"/>
    </row>
    <row r="106" spans="2:12" s="10" customFormat="1" ht="14.85" customHeight="1">
      <c r="B106" s="160"/>
      <c r="C106" s="99"/>
      <c r="D106" s="161" t="s">
        <v>4635</v>
      </c>
      <c r="E106" s="162"/>
      <c r="F106" s="162"/>
      <c r="G106" s="162"/>
      <c r="H106" s="162"/>
      <c r="I106" s="163"/>
      <c r="J106" s="164">
        <f>J293</f>
        <v>0</v>
      </c>
      <c r="K106" s="99"/>
      <c r="L106" s="165"/>
    </row>
    <row r="107" spans="2:12" s="10" customFormat="1" ht="14.85" customHeight="1">
      <c r="B107" s="160"/>
      <c r="C107" s="99"/>
      <c r="D107" s="161" t="s">
        <v>4636</v>
      </c>
      <c r="E107" s="162"/>
      <c r="F107" s="162"/>
      <c r="G107" s="162"/>
      <c r="H107" s="162"/>
      <c r="I107" s="163"/>
      <c r="J107" s="164">
        <f>J295</f>
        <v>0</v>
      </c>
      <c r="K107" s="99"/>
      <c r="L107" s="165"/>
    </row>
    <row r="108" spans="2:12" s="10" customFormat="1" ht="14.85" customHeight="1">
      <c r="B108" s="160"/>
      <c r="C108" s="99"/>
      <c r="D108" s="161" t="s">
        <v>4619</v>
      </c>
      <c r="E108" s="162"/>
      <c r="F108" s="162"/>
      <c r="G108" s="162"/>
      <c r="H108" s="162"/>
      <c r="I108" s="163"/>
      <c r="J108" s="164">
        <f>J301</f>
        <v>0</v>
      </c>
      <c r="K108" s="99"/>
      <c r="L108" s="165"/>
    </row>
    <row r="109" spans="2:12" s="10" customFormat="1" ht="14.85" customHeight="1">
      <c r="B109" s="160"/>
      <c r="C109" s="99"/>
      <c r="D109" s="161" t="s">
        <v>4620</v>
      </c>
      <c r="E109" s="162"/>
      <c r="F109" s="162"/>
      <c r="G109" s="162"/>
      <c r="H109" s="162"/>
      <c r="I109" s="163"/>
      <c r="J109" s="164">
        <f>J303</f>
        <v>0</v>
      </c>
      <c r="K109" s="99"/>
      <c r="L109" s="165"/>
    </row>
    <row r="110" spans="2:12" s="10" customFormat="1" ht="14.85" customHeight="1">
      <c r="B110" s="160"/>
      <c r="C110" s="99"/>
      <c r="D110" s="161" t="s">
        <v>4621</v>
      </c>
      <c r="E110" s="162"/>
      <c r="F110" s="162"/>
      <c r="G110" s="162"/>
      <c r="H110" s="162"/>
      <c r="I110" s="163"/>
      <c r="J110" s="164">
        <f>J305</f>
        <v>0</v>
      </c>
      <c r="K110" s="99"/>
      <c r="L110" s="165"/>
    </row>
    <row r="111" spans="2:12" s="10" customFormat="1" ht="14.85" customHeight="1">
      <c r="B111" s="160"/>
      <c r="C111" s="99"/>
      <c r="D111" s="161" t="s">
        <v>4622</v>
      </c>
      <c r="E111" s="162"/>
      <c r="F111" s="162"/>
      <c r="G111" s="162"/>
      <c r="H111" s="162"/>
      <c r="I111" s="163"/>
      <c r="J111" s="164">
        <f>J307</f>
        <v>0</v>
      </c>
      <c r="K111" s="99"/>
      <c r="L111" s="165"/>
    </row>
    <row r="112" spans="2:12" s="10" customFormat="1" ht="14.85" customHeight="1">
      <c r="B112" s="160"/>
      <c r="C112" s="99"/>
      <c r="D112" s="161" t="s">
        <v>4623</v>
      </c>
      <c r="E112" s="162"/>
      <c r="F112" s="162"/>
      <c r="G112" s="162"/>
      <c r="H112" s="162"/>
      <c r="I112" s="163"/>
      <c r="J112" s="164">
        <f>J309</f>
        <v>0</v>
      </c>
      <c r="K112" s="99"/>
      <c r="L112" s="165"/>
    </row>
    <row r="113" spans="2:12" s="10" customFormat="1" ht="14.85" customHeight="1">
      <c r="B113" s="160"/>
      <c r="C113" s="99"/>
      <c r="D113" s="161" t="s">
        <v>4624</v>
      </c>
      <c r="E113" s="162"/>
      <c r="F113" s="162"/>
      <c r="G113" s="162"/>
      <c r="H113" s="162"/>
      <c r="I113" s="163"/>
      <c r="J113" s="164">
        <f>J311</f>
        <v>0</v>
      </c>
      <c r="K113" s="99"/>
      <c r="L113" s="165"/>
    </row>
    <row r="114" spans="2:12" s="10" customFormat="1" ht="14.85" customHeight="1">
      <c r="B114" s="160"/>
      <c r="C114" s="99"/>
      <c r="D114" s="161" t="s">
        <v>4625</v>
      </c>
      <c r="E114" s="162"/>
      <c r="F114" s="162"/>
      <c r="G114" s="162"/>
      <c r="H114" s="162"/>
      <c r="I114" s="163"/>
      <c r="J114" s="164">
        <f>J313</f>
        <v>0</v>
      </c>
      <c r="K114" s="99"/>
      <c r="L114" s="165"/>
    </row>
    <row r="115" spans="2:12" s="10" customFormat="1" ht="14.85" customHeight="1">
      <c r="B115" s="160"/>
      <c r="C115" s="99"/>
      <c r="D115" s="161" t="s">
        <v>4626</v>
      </c>
      <c r="E115" s="162"/>
      <c r="F115" s="162"/>
      <c r="G115" s="162"/>
      <c r="H115" s="162"/>
      <c r="I115" s="163"/>
      <c r="J115" s="164">
        <f>J315</f>
        <v>0</v>
      </c>
      <c r="K115" s="99"/>
      <c r="L115" s="165"/>
    </row>
    <row r="116" spans="2:12" s="10" customFormat="1" ht="19.899999999999999" customHeight="1">
      <c r="B116" s="160"/>
      <c r="C116" s="99"/>
      <c r="D116" s="161" t="s">
        <v>4637</v>
      </c>
      <c r="E116" s="162"/>
      <c r="F116" s="162"/>
      <c r="G116" s="162"/>
      <c r="H116" s="162"/>
      <c r="I116" s="163"/>
      <c r="J116" s="164">
        <f>J317</f>
        <v>0</v>
      </c>
      <c r="K116" s="99"/>
      <c r="L116" s="165"/>
    </row>
    <row r="117" spans="2:12" s="10" customFormat="1" ht="14.85" customHeight="1">
      <c r="B117" s="160"/>
      <c r="C117" s="99"/>
      <c r="D117" s="161" t="s">
        <v>4638</v>
      </c>
      <c r="E117" s="162"/>
      <c r="F117" s="162"/>
      <c r="G117" s="162"/>
      <c r="H117" s="162"/>
      <c r="I117" s="163"/>
      <c r="J117" s="164">
        <f>J318</f>
        <v>0</v>
      </c>
      <c r="K117" s="99"/>
      <c r="L117" s="165"/>
    </row>
    <row r="118" spans="2:12" s="10" customFormat="1" ht="14.85" customHeight="1">
      <c r="B118" s="160"/>
      <c r="C118" s="99"/>
      <c r="D118" s="161" t="s">
        <v>4639</v>
      </c>
      <c r="E118" s="162"/>
      <c r="F118" s="162"/>
      <c r="G118" s="162"/>
      <c r="H118" s="162"/>
      <c r="I118" s="163"/>
      <c r="J118" s="164">
        <f>J321</f>
        <v>0</v>
      </c>
      <c r="K118" s="99"/>
      <c r="L118" s="165"/>
    </row>
    <row r="119" spans="2:12" s="10" customFormat="1" ht="14.85" customHeight="1">
      <c r="B119" s="160"/>
      <c r="C119" s="99"/>
      <c r="D119" s="161" t="s">
        <v>4640</v>
      </c>
      <c r="E119" s="162"/>
      <c r="F119" s="162"/>
      <c r="G119" s="162"/>
      <c r="H119" s="162"/>
      <c r="I119" s="163"/>
      <c r="J119" s="164">
        <f>J323</f>
        <v>0</v>
      </c>
      <c r="K119" s="99"/>
      <c r="L119" s="165"/>
    </row>
    <row r="120" spans="2:12" s="10" customFormat="1" ht="14.85" customHeight="1">
      <c r="B120" s="160"/>
      <c r="C120" s="99"/>
      <c r="D120" s="161" t="s">
        <v>4641</v>
      </c>
      <c r="E120" s="162"/>
      <c r="F120" s="162"/>
      <c r="G120" s="162"/>
      <c r="H120" s="162"/>
      <c r="I120" s="163"/>
      <c r="J120" s="164">
        <f>J327</f>
        <v>0</v>
      </c>
      <c r="K120" s="99"/>
      <c r="L120" s="165"/>
    </row>
    <row r="121" spans="2:12" s="10" customFormat="1" ht="14.85" customHeight="1">
      <c r="B121" s="160"/>
      <c r="C121" s="99"/>
      <c r="D121" s="161" t="s">
        <v>4641</v>
      </c>
      <c r="E121" s="162"/>
      <c r="F121" s="162"/>
      <c r="G121" s="162"/>
      <c r="H121" s="162"/>
      <c r="I121" s="163"/>
      <c r="J121" s="164">
        <f>J329</f>
        <v>0</v>
      </c>
      <c r="K121" s="99"/>
      <c r="L121" s="165"/>
    </row>
    <row r="122" spans="2:12" s="10" customFormat="1" ht="14.85" customHeight="1">
      <c r="B122" s="160"/>
      <c r="C122" s="99"/>
      <c r="D122" s="161" t="s">
        <v>4642</v>
      </c>
      <c r="E122" s="162"/>
      <c r="F122" s="162"/>
      <c r="G122" s="162"/>
      <c r="H122" s="162"/>
      <c r="I122" s="163"/>
      <c r="J122" s="164">
        <f>J334</f>
        <v>0</v>
      </c>
      <c r="K122" s="99"/>
      <c r="L122" s="165"/>
    </row>
    <row r="123" spans="2:12" s="10" customFormat="1" ht="14.85" customHeight="1">
      <c r="B123" s="160"/>
      <c r="C123" s="99"/>
      <c r="D123" s="161" t="s">
        <v>2899</v>
      </c>
      <c r="E123" s="162"/>
      <c r="F123" s="162"/>
      <c r="G123" s="162"/>
      <c r="H123" s="162"/>
      <c r="I123" s="163"/>
      <c r="J123" s="164">
        <f>J337</f>
        <v>0</v>
      </c>
      <c r="K123" s="99"/>
      <c r="L123" s="165"/>
    </row>
    <row r="124" spans="2:12" s="10" customFormat="1" ht="14.85" customHeight="1">
      <c r="B124" s="160"/>
      <c r="C124" s="99"/>
      <c r="D124" s="161" t="s">
        <v>2899</v>
      </c>
      <c r="E124" s="162"/>
      <c r="F124" s="162"/>
      <c r="G124" s="162"/>
      <c r="H124" s="162"/>
      <c r="I124" s="163"/>
      <c r="J124" s="164">
        <f>J339</f>
        <v>0</v>
      </c>
      <c r="K124" s="99"/>
      <c r="L124" s="165"/>
    </row>
    <row r="125" spans="2:12" s="10" customFormat="1" ht="14.85" customHeight="1">
      <c r="B125" s="160"/>
      <c r="C125" s="99"/>
      <c r="D125" s="161" t="s">
        <v>4643</v>
      </c>
      <c r="E125" s="162"/>
      <c r="F125" s="162"/>
      <c r="G125" s="162"/>
      <c r="H125" s="162"/>
      <c r="I125" s="163"/>
      <c r="J125" s="164">
        <f>J342</f>
        <v>0</v>
      </c>
      <c r="K125" s="99"/>
      <c r="L125" s="165"/>
    </row>
    <row r="126" spans="2:12" s="10" customFormat="1" ht="14.85" customHeight="1">
      <c r="B126" s="160"/>
      <c r="C126" s="99"/>
      <c r="D126" s="161" t="s">
        <v>2901</v>
      </c>
      <c r="E126" s="162"/>
      <c r="F126" s="162"/>
      <c r="G126" s="162"/>
      <c r="H126" s="162"/>
      <c r="I126" s="163"/>
      <c r="J126" s="164">
        <f>J344</f>
        <v>0</v>
      </c>
      <c r="K126" s="99"/>
      <c r="L126" s="165"/>
    </row>
    <row r="127" spans="2:12" s="10" customFormat="1" ht="14.85" customHeight="1">
      <c r="B127" s="160"/>
      <c r="C127" s="99"/>
      <c r="D127" s="161" t="s">
        <v>2902</v>
      </c>
      <c r="E127" s="162"/>
      <c r="F127" s="162"/>
      <c r="G127" s="162"/>
      <c r="H127" s="162"/>
      <c r="I127" s="163"/>
      <c r="J127" s="164">
        <f>J347</f>
        <v>0</v>
      </c>
      <c r="K127" s="99"/>
      <c r="L127" s="165"/>
    </row>
    <row r="128" spans="2:12" s="10" customFormat="1" ht="14.85" customHeight="1">
      <c r="B128" s="160"/>
      <c r="C128" s="99"/>
      <c r="D128" s="161" t="s">
        <v>4644</v>
      </c>
      <c r="E128" s="162"/>
      <c r="F128" s="162"/>
      <c r="G128" s="162"/>
      <c r="H128" s="162"/>
      <c r="I128" s="163"/>
      <c r="J128" s="164">
        <f>J353</f>
        <v>0</v>
      </c>
      <c r="K128" s="99"/>
      <c r="L128" s="165"/>
    </row>
    <row r="129" spans="1:31" s="10" customFormat="1" ht="19.899999999999999" customHeight="1">
      <c r="B129" s="160"/>
      <c r="C129" s="99"/>
      <c r="D129" s="161" t="s">
        <v>4645</v>
      </c>
      <c r="E129" s="162"/>
      <c r="F129" s="162"/>
      <c r="G129" s="162"/>
      <c r="H129" s="162"/>
      <c r="I129" s="163"/>
      <c r="J129" s="164">
        <f>J355</f>
        <v>0</v>
      </c>
      <c r="K129" s="99"/>
      <c r="L129" s="165"/>
    </row>
    <row r="130" spans="1:31" s="10" customFormat="1" ht="14.85" customHeight="1">
      <c r="B130" s="160"/>
      <c r="C130" s="99"/>
      <c r="D130" s="161" t="s">
        <v>4646</v>
      </c>
      <c r="E130" s="162"/>
      <c r="F130" s="162"/>
      <c r="G130" s="162"/>
      <c r="H130" s="162"/>
      <c r="I130" s="163"/>
      <c r="J130" s="164">
        <f>J356</f>
        <v>0</v>
      </c>
      <c r="K130" s="99"/>
      <c r="L130" s="165"/>
    </row>
    <row r="131" spans="1:31" s="10" customFormat="1" ht="14.85" customHeight="1">
      <c r="B131" s="160"/>
      <c r="C131" s="99"/>
      <c r="D131" s="161" t="s">
        <v>4647</v>
      </c>
      <c r="E131" s="162"/>
      <c r="F131" s="162"/>
      <c r="G131" s="162"/>
      <c r="H131" s="162"/>
      <c r="I131" s="163"/>
      <c r="J131" s="164">
        <f>J358</f>
        <v>0</v>
      </c>
      <c r="K131" s="99"/>
      <c r="L131" s="165"/>
    </row>
    <row r="132" spans="1:31" s="10" customFormat="1" ht="14.85" customHeight="1">
      <c r="B132" s="160"/>
      <c r="C132" s="99"/>
      <c r="D132" s="161" t="s">
        <v>4648</v>
      </c>
      <c r="E132" s="162"/>
      <c r="F132" s="162"/>
      <c r="G132" s="162"/>
      <c r="H132" s="162"/>
      <c r="I132" s="163"/>
      <c r="J132" s="164">
        <f>J360</f>
        <v>0</v>
      </c>
      <c r="K132" s="99"/>
      <c r="L132" s="165"/>
    </row>
    <row r="133" spans="1:31" s="10" customFormat="1" ht="14.85" customHeight="1">
      <c r="B133" s="160"/>
      <c r="C133" s="99"/>
      <c r="D133" s="161" t="s">
        <v>4649</v>
      </c>
      <c r="E133" s="162"/>
      <c r="F133" s="162"/>
      <c r="G133" s="162"/>
      <c r="H133" s="162"/>
      <c r="I133" s="163"/>
      <c r="J133" s="164">
        <f>J362</f>
        <v>0</v>
      </c>
      <c r="K133" s="99"/>
      <c r="L133" s="165"/>
    </row>
    <row r="134" spans="1:31" s="10" customFormat="1" ht="14.85" customHeight="1">
      <c r="B134" s="160"/>
      <c r="C134" s="99"/>
      <c r="D134" s="161" t="s">
        <v>4650</v>
      </c>
      <c r="E134" s="162"/>
      <c r="F134" s="162"/>
      <c r="G134" s="162"/>
      <c r="H134" s="162"/>
      <c r="I134" s="163"/>
      <c r="J134" s="164">
        <f>J364</f>
        <v>0</v>
      </c>
      <c r="K134" s="99"/>
      <c r="L134" s="165"/>
    </row>
    <row r="135" spans="1:31" s="10" customFormat="1" ht="14.85" customHeight="1">
      <c r="B135" s="160"/>
      <c r="C135" s="99"/>
      <c r="D135" s="161" t="s">
        <v>4651</v>
      </c>
      <c r="E135" s="162"/>
      <c r="F135" s="162"/>
      <c r="G135" s="162"/>
      <c r="H135" s="162"/>
      <c r="I135" s="163"/>
      <c r="J135" s="164">
        <f>J366</f>
        <v>0</v>
      </c>
      <c r="K135" s="99"/>
      <c r="L135" s="165"/>
    </row>
    <row r="136" spans="1:31" s="10" customFormat="1" ht="14.85" customHeight="1">
      <c r="B136" s="160"/>
      <c r="C136" s="99"/>
      <c r="D136" s="161" t="s">
        <v>4652</v>
      </c>
      <c r="E136" s="162"/>
      <c r="F136" s="162"/>
      <c r="G136" s="162"/>
      <c r="H136" s="162"/>
      <c r="I136" s="163"/>
      <c r="J136" s="164">
        <f>J368</f>
        <v>0</v>
      </c>
      <c r="K136" s="99"/>
      <c r="L136" s="165"/>
    </row>
    <row r="137" spans="1:31" s="10" customFormat="1" ht="14.85" customHeight="1">
      <c r="B137" s="160"/>
      <c r="C137" s="99"/>
      <c r="D137" s="161" t="s">
        <v>4653</v>
      </c>
      <c r="E137" s="162"/>
      <c r="F137" s="162"/>
      <c r="G137" s="162"/>
      <c r="H137" s="162"/>
      <c r="I137" s="163"/>
      <c r="J137" s="164">
        <f>J370</f>
        <v>0</v>
      </c>
      <c r="K137" s="99"/>
      <c r="L137" s="165"/>
    </row>
    <row r="138" spans="1:31" s="10" customFormat="1" ht="14.85" customHeight="1">
      <c r="B138" s="160"/>
      <c r="C138" s="99"/>
      <c r="D138" s="161" t="s">
        <v>4654</v>
      </c>
      <c r="E138" s="162"/>
      <c r="F138" s="162"/>
      <c r="G138" s="162"/>
      <c r="H138" s="162"/>
      <c r="I138" s="163"/>
      <c r="J138" s="164">
        <f>J372</f>
        <v>0</v>
      </c>
      <c r="K138" s="99"/>
      <c r="L138" s="165"/>
    </row>
    <row r="139" spans="1:31" s="2" customFormat="1" ht="21.75" customHeight="1">
      <c r="A139" s="36"/>
      <c r="B139" s="37"/>
      <c r="C139" s="38"/>
      <c r="D139" s="38"/>
      <c r="E139" s="38"/>
      <c r="F139" s="38"/>
      <c r="G139" s="38"/>
      <c r="H139" s="38"/>
      <c r="I139" s="117"/>
      <c r="J139" s="38"/>
      <c r="K139" s="38"/>
      <c r="L139" s="118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spans="1:31" s="2" customFormat="1" ht="6.95" customHeight="1">
      <c r="A140" s="36"/>
      <c r="B140" s="49"/>
      <c r="C140" s="50"/>
      <c r="D140" s="50"/>
      <c r="E140" s="50"/>
      <c r="F140" s="50"/>
      <c r="G140" s="50"/>
      <c r="H140" s="50"/>
      <c r="I140" s="144"/>
      <c r="J140" s="50"/>
      <c r="K140" s="50"/>
      <c r="L140" s="118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4" spans="1:31" s="2" customFormat="1" ht="6.95" customHeight="1">
      <c r="A144" s="36"/>
      <c r="B144" s="51"/>
      <c r="C144" s="52"/>
      <c r="D144" s="52"/>
      <c r="E144" s="52"/>
      <c r="F144" s="52"/>
      <c r="G144" s="52"/>
      <c r="H144" s="52"/>
      <c r="I144" s="147"/>
      <c r="J144" s="52"/>
      <c r="K144" s="52"/>
      <c r="L144" s="118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spans="1:63" s="2" customFormat="1" ht="24.95" customHeight="1">
      <c r="A145" s="36"/>
      <c r="B145" s="37"/>
      <c r="C145" s="25" t="s">
        <v>178</v>
      </c>
      <c r="D145" s="38"/>
      <c r="E145" s="38"/>
      <c r="F145" s="38"/>
      <c r="G145" s="38"/>
      <c r="H145" s="38"/>
      <c r="I145" s="117"/>
      <c r="J145" s="38"/>
      <c r="K145" s="38"/>
      <c r="L145" s="118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spans="1:63" s="2" customFormat="1" ht="6.95" customHeight="1">
      <c r="A146" s="36"/>
      <c r="B146" s="37"/>
      <c r="C146" s="38"/>
      <c r="D146" s="38"/>
      <c r="E146" s="38"/>
      <c r="F146" s="38"/>
      <c r="G146" s="38"/>
      <c r="H146" s="38"/>
      <c r="I146" s="117"/>
      <c r="J146" s="38"/>
      <c r="K146" s="38"/>
      <c r="L146" s="118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spans="1:63" s="2" customFormat="1" ht="12" customHeight="1">
      <c r="A147" s="36"/>
      <c r="B147" s="37"/>
      <c r="C147" s="31" t="s">
        <v>16</v>
      </c>
      <c r="D147" s="38"/>
      <c r="E147" s="38"/>
      <c r="F147" s="38"/>
      <c r="G147" s="38"/>
      <c r="H147" s="38"/>
      <c r="I147" s="117"/>
      <c r="J147" s="38"/>
      <c r="K147" s="38"/>
      <c r="L147" s="118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spans="1:63" s="2" customFormat="1" ht="16.5" customHeight="1">
      <c r="A148" s="36"/>
      <c r="B148" s="37"/>
      <c r="C148" s="38"/>
      <c r="D148" s="38"/>
      <c r="E148" s="407" t="str">
        <f>E7</f>
        <v>Novostavba víceúčelových objektů na p.č.1542/1 a 1521/2 v k.ú.Cetoraz</v>
      </c>
      <c r="F148" s="408"/>
      <c r="G148" s="408"/>
      <c r="H148" s="408"/>
      <c r="I148" s="117"/>
      <c r="J148" s="38"/>
      <c r="K148" s="38"/>
      <c r="L148" s="118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spans="1:63" s="1" customFormat="1" ht="12" customHeight="1">
      <c r="B149" s="23"/>
      <c r="C149" s="31" t="s">
        <v>128</v>
      </c>
      <c r="D149" s="24"/>
      <c r="E149" s="24"/>
      <c r="F149" s="24"/>
      <c r="G149" s="24"/>
      <c r="H149" s="24"/>
      <c r="I149" s="110"/>
      <c r="J149" s="24"/>
      <c r="K149" s="24"/>
      <c r="L149" s="22"/>
    </row>
    <row r="150" spans="1:63" s="2" customFormat="1" ht="16.5" customHeight="1">
      <c r="A150" s="36"/>
      <c r="B150" s="37"/>
      <c r="C150" s="38"/>
      <c r="D150" s="38"/>
      <c r="E150" s="407" t="s">
        <v>3532</v>
      </c>
      <c r="F150" s="406"/>
      <c r="G150" s="406"/>
      <c r="H150" s="406"/>
      <c r="I150" s="117"/>
      <c r="J150" s="38"/>
      <c r="K150" s="38"/>
      <c r="L150" s="118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spans="1:63" s="2" customFormat="1" ht="12" customHeight="1">
      <c r="A151" s="36"/>
      <c r="B151" s="37"/>
      <c r="C151" s="31" t="s">
        <v>130</v>
      </c>
      <c r="D151" s="38"/>
      <c r="E151" s="38"/>
      <c r="F151" s="38"/>
      <c r="G151" s="38"/>
      <c r="H151" s="38"/>
      <c r="I151" s="117"/>
      <c r="J151" s="38"/>
      <c r="K151" s="38"/>
      <c r="L151" s="118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spans="1:63" s="2" customFormat="1" ht="16.5" customHeight="1">
      <c r="A152" s="36"/>
      <c r="B152" s="37"/>
      <c r="C152" s="38"/>
      <c r="D152" s="38"/>
      <c r="E152" s="366" t="str">
        <f>E11</f>
        <v>04 - elektromontáže (silnoproud, slaboproud, hromosvod, zemní práce)</v>
      </c>
      <c r="F152" s="406"/>
      <c r="G152" s="406"/>
      <c r="H152" s="406"/>
      <c r="I152" s="117"/>
      <c r="J152" s="38"/>
      <c r="K152" s="38"/>
      <c r="L152" s="118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spans="1:63" s="2" customFormat="1" ht="6.95" customHeight="1">
      <c r="A153" s="36"/>
      <c r="B153" s="37"/>
      <c r="C153" s="38"/>
      <c r="D153" s="38"/>
      <c r="E153" s="38"/>
      <c r="F153" s="38"/>
      <c r="G153" s="38"/>
      <c r="H153" s="38"/>
      <c r="I153" s="117"/>
      <c r="J153" s="38"/>
      <c r="K153" s="38"/>
      <c r="L153" s="118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spans="1:63" s="2" customFormat="1" ht="12" customHeight="1">
      <c r="A154" s="36"/>
      <c r="B154" s="37"/>
      <c r="C154" s="31" t="s">
        <v>21</v>
      </c>
      <c r="D154" s="38"/>
      <c r="E154" s="38"/>
      <c r="F154" s="29" t="str">
        <f>F14</f>
        <v>Cetoraz</v>
      </c>
      <c r="G154" s="38"/>
      <c r="H154" s="38"/>
      <c r="I154" s="119" t="s">
        <v>23</v>
      </c>
      <c r="J154" s="61" t="str">
        <f>IF(J14="","",J14)</f>
        <v>11. 11. 2020</v>
      </c>
      <c r="K154" s="38"/>
      <c r="L154" s="118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spans="1:63" s="2" customFormat="1" ht="6.95" customHeight="1">
      <c r="A155" s="36"/>
      <c r="B155" s="37"/>
      <c r="C155" s="38"/>
      <c r="D155" s="38"/>
      <c r="E155" s="38"/>
      <c r="F155" s="38"/>
      <c r="G155" s="38"/>
      <c r="H155" s="38"/>
      <c r="I155" s="117"/>
      <c r="J155" s="38"/>
      <c r="K155" s="38"/>
      <c r="L155" s="118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spans="1:63" s="2" customFormat="1" ht="40.15" customHeight="1">
      <c r="A156" s="36"/>
      <c r="B156" s="37"/>
      <c r="C156" s="31" t="s">
        <v>25</v>
      </c>
      <c r="D156" s="38"/>
      <c r="E156" s="38"/>
      <c r="F156" s="29" t="str">
        <f>E17</f>
        <v>Obec Cetoraz, Cetoraz 206, 39411 Cetoraz</v>
      </c>
      <c r="G156" s="38"/>
      <c r="H156" s="38"/>
      <c r="I156" s="119" t="s">
        <v>31</v>
      </c>
      <c r="J156" s="34" t="str">
        <f>E23</f>
        <v>Ing.Josef Slabý, Arnolec 30, 58827 Jamné</v>
      </c>
      <c r="K156" s="38"/>
      <c r="L156" s="118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spans="1:63" s="2" customFormat="1" ht="15.2" customHeight="1">
      <c r="A157" s="36"/>
      <c r="B157" s="37"/>
      <c r="C157" s="31" t="s">
        <v>29</v>
      </c>
      <c r="D157" s="38"/>
      <c r="E157" s="38"/>
      <c r="F157" s="29" t="str">
        <f>IF(E20="","",E20)</f>
        <v>Vyplň údaj</v>
      </c>
      <c r="G157" s="38"/>
      <c r="H157" s="38"/>
      <c r="I157" s="119" t="s">
        <v>34</v>
      </c>
      <c r="J157" s="34" t="str">
        <f>E26</f>
        <v>import</v>
      </c>
      <c r="K157" s="38"/>
      <c r="L157" s="118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spans="1:63" s="2" customFormat="1" ht="10.35" customHeight="1">
      <c r="A158" s="36"/>
      <c r="B158" s="37"/>
      <c r="C158" s="38"/>
      <c r="D158" s="38"/>
      <c r="E158" s="38"/>
      <c r="F158" s="38"/>
      <c r="G158" s="38"/>
      <c r="H158" s="38"/>
      <c r="I158" s="117"/>
      <c r="J158" s="38"/>
      <c r="K158" s="38"/>
      <c r="L158" s="118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spans="1:63" s="11" customFormat="1" ht="29.25" customHeight="1">
      <c r="A159" s="166"/>
      <c r="B159" s="167"/>
      <c r="C159" s="168" t="s">
        <v>179</v>
      </c>
      <c r="D159" s="169" t="s">
        <v>57</v>
      </c>
      <c r="E159" s="169" t="s">
        <v>53</v>
      </c>
      <c r="F159" s="169" t="s">
        <v>54</v>
      </c>
      <c r="G159" s="169" t="s">
        <v>180</v>
      </c>
      <c r="H159" s="169" t="s">
        <v>181</v>
      </c>
      <c r="I159" s="170" t="s">
        <v>182</v>
      </c>
      <c r="J159" s="169" t="s">
        <v>134</v>
      </c>
      <c r="K159" s="171" t="s">
        <v>183</v>
      </c>
      <c r="L159" s="172"/>
      <c r="M159" s="70" t="s">
        <v>19</v>
      </c>
      <c r="N159" s="71" t="s">
        <v>42</v>
      </c>
      <c r="O159" s="71" t="s">
        <v>184</v>
      </c>
      <c r="P159" s="71" t="s">
        <v>185</v>
      </c>
      <c r="Q159" s="71" t="s">
        <v>186</v>
      </c>
      <c r="R159" s="71" t="s">
        <v>187</v>
      </c>
      <c r="S159" s="71" t="s">
        <v>188</v>
      </c>
      <c r="T159" s="72" t="s">
        <v>189</v>
      </c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</row>
    <row r="160" spans="1:63" s="2" customFormat="1" ht="22.9" customHeight="1">
      <c r="A160" s="36"/>
      <c r="B160" s="37"/>
      <c r="C160" s="77" t="s">
        <v>190</v>
      </c>
      <c r="D160" s="38"/>
      <c r="E160" s="38"/>
      <c r="F160" s="38"/>
      <c r="G160" s="38"/>
      <c r="H160" s="38"/>
      <c r="I160" s="117"/>
      <c r="J160" s="173">
        <f>BK160</f>
        <v>0</v>
      </c>
      <c r="K160" s="38"/>
      <c r="L160" s="41"/>
      <c r="M160" s="73"/>
      <c r="N160" s="174"/>
      <c r="O160" s="74"/>
      <c r="P160" s="175">
        <f>P161</f>
        <v>0</v>
      </c>
      <c r="Q160" s="74"/>
      <c r="R160" s="175">
        <f>R161</f>
        <v>0</v>
      </c>
      <c r="S160" s="74"/>
      <c r="T160" s="176">
        <f>T161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T160" s="19" t="s">
        <v>71</v>
      </c>
      <c r="AU160" s="19" t="s">
        <v>135</v>
      </c>
      <c r="BK160" s="177">
        <f>BK161</f>
        <v>0</v>
      </c>
    </row>
    <row r="161" spans="1:65" s="12" customFormat="1" ht="25.9" customHeight="1">
      <c r="B161" s="178"/>
      <c r="C161" s="179"/>
      <c r="D161" s="180" t="s">
        <v>71</v>
      </c>
      <c r="E161" s="181" t="s">
        <v>2728</v>
      </c>
      <c r="F161" s="181" t="s">
        <v>2927</v>
      </c>
      <c r="G161" s="179"/>
      <c r="H161" s="179"/>
      <c r="I161" s="182"/>
      <c r="J161" s="183">
        <f>BK161</f>
        <v>0</v>
      </c>
      <c r="K161" s="179"/>
      <c r="L161" s="184"/>
      <c r="M161" s="185"/>
      <c r="N161" s="186"/>
      <c r="O161" s="186"/>
      <c r="P161" s="187">
        <f>P162+P179+P188+P192+P279+P317+P355</f>
        <v>0</v>
      </c>
      <c r="Q161" s="186"/>
      <c r="R161" s="187">
        <f>R162+R179+R188+R192+R279+R317+R355</f>
        <v>0</v>
      </c>
      <c r="S161" s="186"/>
      <c r="T161" s="188">
        <f>T162+T179+T188+T192+T279+T317+T355</f>
        <v>0</v>
      </c>
      <c r="AR161" s="189" t="s">
        <v>79</v>
      </c>
      <c r="AT161" s="190" t="s">
        <v>71</v>
      </c>
      <c r="AU161" s="190" t="s">
        <v>72</v>
      </c>
      <c r="AY161" s="189" t="s">
        <v>193</v>
      </c>
      <c r="BK161" s="191">
        <f>BK162+BK179+BK188+BK192+BK279+BK317+BK355</f>
        <v>0</v>
      </c>
    </row>
    <row r="162" spans="1:65" s="12" customFormat="1" ht="22.9" customHeight="1">
      <c r="B162" s="178"/>
      <c r="C162" s="179"/>
      <c r="D162" s="180" t="s">
        <v>71</v>
      </c>
      <c r="E162" s="192" t="s">
        <v>2753</v>
      </c>
      <c r="F162" s="192" t="s">
        <v>4655</v>
      </c>
      <c r="G162" s="179"/>
      <c r="H162" s="179"/>
      <c r="I162" s="182"/>
      <c r="J162" s="193">
        <f>BK162</f>
        <v>0</v>
      </c>
      <c r="K162" s="179"/>
      <c r="L162" s="184"/>
      <c r="M162" s="185"/>
      <c r="N162" s="186"/>
      <c r="O162" s="186"/>
      <c r="P162" s="187">
        <f>SUM(P163:P178)</f>
        <v>0</v>
      </c>
      <c r="Q162" s="186"/>
      <c r="R162" s="187">
        <f>SUM(R163:R178)</f>
        <v>0</v>
      </c>
      <c r="S162" s="186"/>
      <c r="T162" s="188">
        <f>SUM(T163:T178)</f>
        <v>0</v>
      </c>
      <c r="AR162" s="189" t="s">
        <v>79</v>
      </c>
      <c r="AT162" s="190" t="s">
        <v>71</v>
      </c>
      <c r="AU162" s="190" t="s">
        <v>79</v>
      </c>
      <c r="AY162" s="189" t="s">
        <v>193</v>
      </c>
      <c r="BK162" s="191">
        <f>SUM(BK163:BK178)</f>
        <v>0</v>
      </c>
    </row>
    <row r="163" spans="1:65" s="2" customFormat="1" ht="16.5" customHeight="1">
      <c r="A163" s="36"/>
      <c r="B163" s="37"/>
      <c r="C163" s="194" t="s">
        <v>79</v>
      </c>
      <c r="D163" s="194" t="s">
        <v>195</v>
      </c>
      <c r="E163" s="195" t="s">
        <v>4656</v>
      </c>
      <c r="F163" s="196" t="s">
        <v>4657</v>
      </c>
      <c r="G163" s="197" t="s">
        <v>2931</v>
      </c>
      <c r="H163" s="198">
        <v>1</v>
      </c>
      <c r="I163" s="199"/>
      <c r="J163" s="200">
        <f t="shared" ref="J163:J178" si="0">ROUND(I163*H163,2)</f>
        <v>0</v>
      </c>
      <c r="K163" s="196" t="s">
        <v>19</v>
      </c>
      <c r="L163" s="41"/>
      <c r="M163" s="201" t="s">
        <v>19</v>
      </c>
      <c r="N163" s="202" t="s">
        <v>43</v>
      </c>
      <c r="O163" s="66"/>
      <c r="P163" s="203">
        <f t="shared" ref="P163:P178" si="1">O163*H163</f>
        <v>0</v>
      </c>
      <c r="Q163" s="203">
        <v>0</v>
      </c>
      <c r="R163" s="203">
        <f t="shared" ref="R163:R178" si="2">Q163*H163</f>
        <v>0</v>
      </c>
      <c r="S163" s="203">
        <v>0</v>
      </c>
      <c r="T163" s="204">
        <f t="shared" ref="T163:T178" si="3"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205" t="s">
        <v>200</v>
      </c>
      <c r="AT163" s="205" t="s">
        <v>195</v>
      </c>
      <c r="AU163" s="205" t="s">
        <v>81</v>
      </c>
      <c r="AY163" s="19" t="s">
        <v>193</v>
      </c>
      <c r="BE163" s="206">
        <f t="shared" ref="BE163:BE178" si="4">IF(N163="základní",J163,0)</f>
        <v>0</v>
      </c>
      <c r="BF163" s="206">
        <f t="shared" ref="BF163:BF178" si="5">IF(N163="snížená",J163,0)</f>
        <v>0</v>
      </c>
      <c r="BG163" s="206">
        <f t="shared" ref="BG163:BG178" si="6">IF(N163="zákl. přenesená",J163,0)</f>
        <v>0</v>
      </c>
      <c r="BH163" s="206">
        <f t="shared" ref="BH163:BH178" si="7">IF(N163="sníž. přenesená",J163,0)</f>
        <v>0</v>
      </c>
      <c r="BI163" s="206">
        <f t="shared" ref="BI163:BI178" si="8">IF(N163="nulová",J163,0)</f>
        <v>0</v>
      </c>
      <c r="BJ163" s="19" t="s">
        <v>79</v>
      </c>
      <c r="BK163" s="206">
        <f t="shared" ref="BK163:BK178" si="9">ROUND(I163*H163,2)</f>
        <v>0</v>
      </c>
      <c r="BL163" s="19" t="s">
        <v>200</v>
      </c>
      <c r="BM163" s="205" t="s">
        <v>81</v>
      </c>
    </row>
    <row r="164" spans="1:65" s="2" customFormat="1" ht="16.5" customHeight="1">
      <c r="A164" s="36"/>
      <c r="B164" s="37"/>
      <c r="C164" s="194" t="s">
        <v>81</v>
      </c>
      <c r="D164" s="194" t="s">
        <v>195</v>
      </c>
      <c r="E164" s="195" t="s">
        <v>2932</v>
      </c>
      <c r="F164" s="196" t="s">
        <v>2933</v>
      </c>
      <c r="G164" s="197" t="s">
        <v>2931</v>
      </c>
      <c r="H164" s="198">
        <v>1</v>
      </c>
      <c r="I164" s="199"/>
      <c r="J164" s="200">
        <f t="shared" si="0"/>
        <v>0</v>
      </c>
      <c r="K164" s="196" t="s">
        <v>19</v>
      </c>
      <c r="L164" s="41"/>
      <c r="M164" s="201" t="s">
        <v>19</v>
      </c>
      <c r="N164" s="202" t="s">
        <v>43</v>
      </c>
      <c r="O164" s="66"/>
      <c r="P164" s="203">
        <f t="shared" si="1"/>
        <v>0</v>
      </c>
      <c r="Q164" s="203">
        <v>0</v>
      </c>
      <c r="R164" s="203">
        <f t="shared" si="2"/>
        <v>0</v>
      </c>
      <c r="S164" s="203">
        <v>0</v>
      </c>
      <c r="T164" s="204">
        <f t="shared" si="3"/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205" t="s">
        <v>200</v>
      </c>
      <c r="AT164" s="205" t="s">
        <v>195</v>
      </c>
      <c r="AU164" s="205" t="s">
        <v>81</v>
      </c>
      <c r="AY164" s="19" t="s">
        <v>193</v>
      </c>
      <c r="BE164" s="206">
        <f t="shared" si="4"/>
        <v>0</v>
      </c>
      <c r="BF164" s="206">
        <f t="shared" si="5"/>
        <v>0</v>
      </c>
      <c r="BG164" s="206">
        <f t="shared" si="6"/>
        <v>0</v>
      </c>
      <c r="BH164" s="206">
        <f t="shared" si="7"/>
        <v>0</v>
      </c>
      <c r="BI164" s="206">
        <f t="shared" si="8"/>
        <v>0</v>
      </c>
      <c r="BJ164" s="19" t="s">
        <v>79</v>
      </c>
      <c r="BK164" s="206">
        <f t="shared" si="9"/>
        <v>0</v>
      </c>
      <c r="BL164" s="19" t="s">
        <v>200</v>
      </c>
      <c r="BM164" s="205" t="s">
        <v>200</v>
      </c>
    </row>
    <row r="165" spans="1:65" s="2" customFormat="1" ht="16.5" customHeight="1">
      <c r="A165" s="36"/>
      <c r="B165" s="37"/>
      <c r="C165" s="194" t="s">
        <v>209</v>
      </c>
      <c r="D165" s="194" t="s">
        <v>195</v>
      </c>
      <c r="E165" s="195" t="s">
        <v>2938</v>
      </c>
      <c r="F165" s="196" t="s">
        <v>2939</v>
      </c>
      <c r="G165" s="197" t="s">
        <v>2931</v>
      </c>
      <c r="H165" s="198">
        <v>1</v>
      </c>
      <c r="I165" s="199"/>
      <c r="J165" s="200">
        <f t="shared" si="0"/>
        <v>0</v>
      </c>
      <c r="K165" s="196" t="s">
        <v>19</v>
      </c>
      <c r="L165" s="41"/>
      <c r="M165" s="201" t="s">
        <v>19</v>
      </c>
      <c r="N165" s="202" t="s">
        <v>43</v>
      </c>
      <c r="O165" s="66"/>
      <c r="P165" s="203">
        <f t="shared" si="1"/>
        <v>0</v>
      </c>
      <c r="Q165" s="203">
        <v>0</v>
      </c>
      <c r="R165" s="203">
        <f t="shared" si="2"/>
        <v>0</v>
      </c>
      <c r="S165" s="203">
        <v>0</v>
      </c>
      <c r="T165" s="204">
        <f t="shared" si="3"/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205" t="s">
        <v>200</v>
      </c>
      <c r="AT165" s="205" t="s">
        <v>195</v>
      </c>
      <c r="AU165" s="205" t="s">
        <v>81</v>
      </c>
      <c r="AY165" s="19" t="s">
        <v>193</v>
      </c>
      <c r="BE165" s="206">
        <f t="shared" si="4"/>
        <v>0</v>
      </c>
      <c r="BF165" s="206">
        <f t="shared" si="5"/>
        <v>0</v>
      </c>
      <c r="BG165" s="206">
        <f t="shared" si="6"/>
        <v>0</v>
      </c>
      <c r="BH165" s="206">
        <f t="shared" si="7"/>
        <v>0</v>
      </c>
      <c r="BI165" s="206">
        <f t="shared" si="8"/>
        <v>0</v>
      </c>
      <c r="BJ165" s="19" t="s">
        <v>79</v>
      </c>
      <c r="BK165" s="206">
        <f t="shared" si="9"/>
        <v>0</v>
      </c>
      <c r="BL165" s="19" t="s">
        <v>200</v>
      </c>
      <c r="BM165" s="205" t="s">
        <v>248</v>
      </c>
    </row>
    <row r="166" spans="1:65" s="2" customFormat="1" ht="16.5" customHeight="1">
      <c r="A166" s="36"/>
      <c r="B166" s="37"/>
      <c r="C166" s="194" t="s">
        <v>200</v>
      </c>
      <c r="D166" s="194" t="s">
        <v>195</v>
      </c>
      <c r="E166" s="195" t="s">
        <v>2934</v>
      </c>
      <c r="F166" s="196" t="s">
        <v>2935</v>
      </c>
      <c r="G166" s="197" t="s">
        <v>2931</v>
      </c>
      <c r="H166" s="198">
        <v>1</v>
      </c>
      <c r="I166" s="199"/>
      <c r="J166" s="200">
        <f t="shared" si="0"/>
        <v>0</v>
      </c>
      <c r="K166" s="196" t="s">
        <v>19</v>
      </c>
      <c r="L166" s="41"/>
      <c r="M166" s="201" t="s">
        <v>19</v>
      </c>
      <c r="N166" s="202" t="s">
        <v>43</v>
      </c>
      <c r="O166" s="66"/>
      <c r="P166" s="203">
        <f t="shared" si="1"/>
        <v>0</v>
      </c>
      <c r="Q166" s="203">
        <v>0</v>
      </c>
      <c r="R166" s="203">
        <f t="shared" si="2"/>
        <v>0</v>
      </c>
      <c r="S166" s="203">
        <v>0</v>
      </c>
      <c r="T166" s="204">
        <f t="shared" si="3"/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205" t="s">
        <v>200</v>
      </c>
      <c r="AT166" s="205" t="s">
        <v>195</v>
      </c>
      <c r="AU166" s="205" t="s">
        <v>81</v>
      </c>
      <c r="AY166" s="19" t="s">
        <v>193</v>
      </c>
      <c r="BE166" s="206">
        <f t="shared" si="4"/>
        <v>0</v>
      </c>
      <c r="BF166" s="206">
        <f t="shared" si="5"/>
        <v>0</v>
      </c>
      <c r="BG166" s="206">
        <f t="shared" si="6"/>
        <v>0</v>
      </c>
      <c r="BH166" s="206">
        <f t="shared" si="7"/>
        <v>0</v>
      </c>
      <c r="BI166" s="206">
        <f t="shared" si="8"/>
        <v>0</v>
      </c>
      <c r="BJ166" s="19" t="s">
        <v>79</v>
      </c>
      <c r="BK166" s="206">
        <f t="shared" si="9"/>
        <v>0</v>
      </c>
      <c r="BL166" s="19" t="s">
        <v>200</v>
      </c>
      <c r="BM166" s="205" t="s">
        <v>258</v>
      </c>
    </row>
    <row r="167" spans="1:65" s="2" customFormat="1" ht="16.5" customHeight="1">
      <c r="A167" s="36"/>
      <c r="B167" s="37"/>
      <c r="C167" s="194" t="s">
        <v>233</v>
      </c>
      <c r="D167" s="194" t="s">
        <v>195</v>
      </c>
      <c r="E167" s="195" t="s">
        <v>2936</v>
      </c>
      <c r="F167" s="196" t="s">
        <v>2937</v>
      </c>
      <c r="G167" s="197" t="s">
        <v>2931</v>
      </c>
      <c r="H167" s="198">
        <v>1</v>
      </c>
      <c r="I167" s="199"/>
      <c r="J167" s="200">
        <f t="shared" si="0"/>
        <v>0</v>
      </c>
      <c r="K167" s="196" t="s">
        <v>19</v>
      </c>
      <c r="L167" s="41"/>
      <c r="M167" s="201" t="s">
        <v>19</v>
      </c>
      <c r="N167" s="202" t="s">
        <v>43</v>
      </c>
      <c r="O167" s="66"/>
      <c r="P167" s="203">
        <f t="shared" si="1"/>
        <v>0</v>
      </c>
      <c r="Q167" s="203">
        <v>0</v>
      </c>
      <c r="R167" s="203">
        <f t="shared" si="2"/>
        <v>0</v>
      </c>
      <c r="S167" s="203">
        <v>0</v>
      </c>
      <c r="T167" s="204">
        <f t="shared" si="3"/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205" t="s">
        <v>200</v>
      </c>
      <c r="AT167" s="205" t="s">
        <v>195</v>
      </c>
      <c r="AU167" s="205" t="s">
        <v>81</v>
      </c>
      <c r="AY167" s="19" t="s">
        <v>193</v>
      </c>
      <c r="BE167" s="206">
        <f t="shared" si="4"/>
        <v>0</v>
      </c>
      <c r="BF167" s="206">
        <f t="shared" si="5"/>
        <v>0</v>
      </c>
      <c r="BG167" s="206">
        <f t="shared" si="6"/>
        <v>0</v>
      </c>
      <c r="BH167" s="206">
        <f t="shared" si="7"/>
        <v>0</v>
      </c>
      <c r="BI167" s="206">
        <f t="shared" si="8"/>
        <v>0</v>
      </c>
      <c r="BJ167" s="19" t="s">
        <v>79</v>
      </c>
      <c r="BK167" s="206">
        <f t="shared" si="9"/>
        <v>0</v>
      </c>
      <c r="BL167" s="19" t="s">
        <v>200</v>
      </c>
      <c r="BM167" s="205" t="s">
        <v>271</v>
      </c>
    </row>
    <row r="168" spans="1:65" s="2" customFormat="1" ht="16.5" customHeight="1">
      <c r="A168" s="36"/>
      <c r="B168" s="37"/>
      <c r="C168" s="194" t="s">
        <v>248</v>
      </c>
      <c r="D168" s="194" t="s">
        <v>195</v>
      </c>
      <c r="E168" s="195" t="s">
        <v>2940</v>
      </c>
      <c r="F168" s="196" t="s">
        <v>2941</v>
      </c>
      <c r="G168" s="197" t="s">
        <v>2931</v>
      </c>
      <c r="H168" s="198">
        <v>1</v>
      </c>
      <c r="I168" s="199"/>
      <c r="J168" s="200">
        <f t="shared" si="0"/>
        <v>0</v>
      </c>
      <c r="K168" s="196" t="s">
        <v>19</v>
      </c>
      <c r="L168" s="41"/>
      <c r="M168" s="201" t="s">
        <v>19</v>
      </c>
      <c r="N168" s="202" t="s">
        <v>43</v>
      </c>
      <c r="O168" s="66"/>
      <c r="P168" s="203">
        <f t="shared" si="1"/>
        <v>0</v>
      </c>
      <c r="Q168" s="203">
        <v>0</v>
      </c>
      <c r="R168" s="203">
        <f t="shared" si="2"/>
        <v>0</v>
      </c>
      <c r="S168" s="203">
        <v>0</v>
      </c>
      <c r="T168" s="204">
        <f t="shared" si="3"/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205" t="s">
        <v>200</v>
      </c>
      <c r="AT168" s="205" t="s">
        <v>195</v>
      </c>
      <c r="AU168" s="205" t="s">
        <v>81</v>
      </c>
      <c r="AY168" s="19" t="s">
        <v>193</v>
      </c>
      <c r="BE168" s="206">
        <f t="shared" si="4"/>
        <v>0</v>
      </c>
      <c r="BF168" s="206">
        <f t="shared" si="5"/>
        <v>0</v>
      </c>
      <c r="BG168" s="206">
        <f t="shared" si="6"/>
        <v>0</v>
      </c>
      <c r="BH168" s="206">
        <f t="shared" si="7"/>
        <v>0</v>
      </c>
      <c r="BI168" s="206">
        <f t="shared" si="8"/>
        <v>0</v>
      </c>
      <c r="BJ168" s="19" t="s">
        <v>79</v>
      </c>
      <c r="BK168" s="206">
        <f t="shared" si="9"/>
        <v>0</v>
      </c>
      <c r="BL168" s="19" t="s">
        <v>200</v>
      </c>
      <c r="BM168" s="205" t="s">
        <v>279</v>
      </c>
    </row>
    <row r="169" spans="1:65" s="2" customFormat="1" ht="16.5" customHeight="1">
      <c r="A169" s="36"/>
      <c r="B169" s="37"/>
      <c r="C169" s="194" t="s">
        <v>252</v>
      </c>
      <c r="D169" s="194" t="s">
        <v>195</v>
      </c>
      <c r="E169" s="195" t="s">
        <v>2942</v>
      </c>
      <c r="F169" s="196" t="s">
        <v>2943</v>
      </c>
      <c r="G169" s="197" t="s">
        <v>2931</v>
      </c>
      <c r="H169" s="198">
        <v>4</v>
      </c>
      <c r="I169" s="199"/>
      <c r="J169" s="200">
        <f t="shared" si="0"/>
        <v>0</v>
      </c>
      <c r="K169" s="196" t="s">
        <v>19</v>
      </c>
      <c r="L169" s="41"/>
      <c r="M169" s="201" t="s">
        <v>19</v>
      </c>
      <c r="N169" s="202" t="s">
        <v>43</v>
      </c>
      <c r="O169" s="66"/>
      <c r="P169" s="203">
        <f t="shared" si="1"/>
        <v>0</v>
      </c>
      <c r="Q169" s="203">
        <v>0</v>
      </c>
      <c r="R169" s="203">
        <f t="shared" si="2"/>
        <v>0</v>
      </c>
      <c r="S169" s="203">
        <v>0</v>
      </c>
      <c r="T169" s="204">
        <f t="shared" si="3"/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205" t="s">
        <v>200</v>
      </c>
      <c r="AT169" s="205" t="s">
        <v>195</v>
      </c>
      <c r="AU169" s="205" t="s">
        <v>81</v>
      </c>
      <c r="AY169" s="19" t="s">
        <v>193</v>
      </c>
      <c r="BE169" s="206">
        <f t="shared" si="4"/>
        <v>0</v>
      </c>
      <c r="BF169" s="206">
        <f t="shared" si="5"/>
        <v>0</v>
      </c>
      <c r="BG169" s="206">
        <f t="shared" si="6"/>
        <v>0</v>
      </c>
      <c r="BH169" s="206">
        <f t="shared" si="7"/>
        <v>0</v>
      </c>
      <c r="BI169" s="206">
        <f t="shared" si="8"/>
        <v>0</v>
      </c>
      <c r="BJ169" s="19" t="s">
        <v>79</v>
      </c>
      <c r="BK169" s="206">
        <f t="shared" si="9"/>
        <v>0</v>
      </c>
      <c r="BL169" s="19" t="s">
        <v>200</v>
      </c>
      <c r="BM169" s="205" t="s">
        <v>291</v>
      </c>
    </row>
    <row r="170" spans="1:65" s="2" customFormat="1" ht="16.5" customHeight="1">
      <c r="A170" s="36"/>
      <c r="B170" s="37"/>
      <c r="C170" s="194" t="s">
        <v>258</v>
      </c>
      <c r="D170" s="194" t="s">
        <v>195</v>
      </c>
      <c r="E170" s="195" t="s">
        <v>2944</v>
      </c>
      <c r="F170" s="196" t="s">
        <v>2945</v>
      </c>
      <c r="G170" s="197" t="s">
        <v>2931</v>
      </c>
      <c r="H170" s="198">
        <v>5</v>
      </c>
      <c r="I170" s="199"/>
      <c r="J170" s="200">
        <f t="shared" si="0"/>
        <v>0</v>
      </c>
      <c r="K170" s="196" t="s">
        <v>19</v>
      </c>
      <c r="L170" s="41"/>
      <c r="M170" s="201" t="s">
        <v>19</v>
      </c>
      <c r="N170" s="202" t="s">
        <v>43</v>
      </c>
      <c r="O170" s="66"/>
      <c r="P170" s="203">
        <f t="shared" si="1"/>
        <v>0</v>
      </c>
      <c r="Q170" s="203">
        <v>0</v>
      </c>
      <c r="R170" s="203">
        <f t="shared" si="2"/>
        <v>0</v>
      </c>
      <c r="S170" s="203">
        <v>0</v>
      </c>
      <c r="T170" s="204">
        <f t="shared" si="3"/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205" t="s">
        <v>200</v>
      </c>
      <c r="AT170" s="205" t="s">
        <v>195</v>
      </c>
      <c r="AU170" s="205" t="s">
        <v>81</v>
      </c>
      <c r="AY170" s="19" t="s">
        <v>193</v>
      </c>
      <c r="BE170" s="206">
        <f t="shared" si="4"/>
        <v>0</v>
      </c>
      <c r="BF170" s="206">
        <f t="shared" si="5"/>
        <v>0</v>
      </c>
      <c r="BG170" s="206">
        <f t="shared" si="6"/>
        <v>0</v>
      </c>
      <c r="BH170" s="206">
        <f t="shared" si="7"/>
        <v>0</v>
      </c>
      <c r="BI170" s="206">
        <f t="shared" si="8"/>
        <v>0</v>
      </c>
      <c r="BJ170" s="19" t="s">
        <v>79</v>
      </c>
      <c r="BK170" s="206">
        <f t="shared" si="9"/>
        <v>0</v>
      </c>
      <c r="BL170" s="19" t="s">
        <v>200</v>
      </c>
      <c r="BM170" s="205" t="s">
        <v>302</v>
      </c>
    </row>
    <row r="171" spans="1:65" s="2" customFormat="1" ht="16.5" customHeight="1">
      <c r="A171" s="36"/>
      <c r="B171" s="37"/>
      <c r="C171" s="194" t="s">
        <v>263</v>
      </c>
      <c r="D171" s="194" t="s">
        <v>195</v>
      </c>
      <c r="E171" s="195" t="s">
        <v>2946</v>
      </c>
      <c r="F171" s="196" t="s">
        <v>2947</v>
      </c>
      <c r="G171" s="197" t="s">
        <v>2931</v>
      </c>
      <c r="H171" s="198">
        <v>1</v>
      </c>
      <c r="I171" s="199"/>
      <c r="J171" s="200">
        <f t="shared" si="0"/>
        <v>0</v>
      </c>
      <c r="K171" s="196" t="s">
        <v>19</v>
      </c>
      <c r="L171" s="41"/>
      <c r="M171" s="201" t="s">
        <v>19</v>
      </c>
      <c r="N171" s="202" t="s">
        <v>43</v>
      </c>
      <c r="O171" s="66"/>
      <c r="P171" s="203">
        <f t="shared" si="1"/>
        <v>0</v>
      </c>
      <c r="Q171" s="203">
        <v>0</v>
      </c>
      <c r="R171" s="203">
        <f t="shared" si="2"/>
        <v>0</v>
      </c>
      <c r="S171" s="203">
        <v>0</v>
      </c>
      <c r="T171" s="204">
        <f t="shared" si="3"/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205" t="s">
        <v>200</v>
      </c>
      <c r="AT171" s="205" t="s">
        <v>195</v>
      </c>
      <c r="AU171" s="205" t="s">
        <v>81</v>
      </c>
      <c r="AY171" s="19" t="s">
        <v>193</v>
      </c>
      <c r="BE171" s="206">
        <f t="shared" si="4"/>
        <v>0</v>
      </c>
      <c r="BF171" s="206">
        <f t="shared" si="5"/>
        <v>0</v>
      </c>
      <c r="BG171" s="206">
        <f t="shared" si="6"/>
        <v>0</v>
      </c>
      <c r="BH171" s="206">
        <f t="shared" si="7"/>
        <v>0</v>
      </c>
      <c r="BI171" s="206">
        <f t="shared" si="8"/>
        <v>0</v>
      </c>
      <c r="BJ171" s="19" t="s">
        <v>79</v>
      </c>
      <c r="BK171" s="206">
        <f t="shared" si="9"/>
        <v>0</v>
      </c>
      <c r="BL171" s="19" t="s">
        <v>200</v>
      </c>
      <c r="BM171" s="205" t="s">
        <v>315</v>
      </c>
    </row>
    <row r="172" spans="1:65" s="2" customFormat="1" ht="16.5" customHeight="1">
      <c r="A172" s="36"/>
      <c r="B172" s="37"/>
      <c r="C172" s="194" t="s">
        <v>271</v>
      </c>
      <c r="D172" s="194" t="s">
        <v>195</v>
      </c>
      <c r="E172" s="195" t="s">
        <v>4658</v>
      </c>
      <c r="F172" s="196" t="s">
        <v>4659</v>
      </c>
      <c r="G172" s="197" t="s">
        <v>2931</v>
      </c>
      <c r="H172" s="198">
        <v>2</v>
      </c>
      <c r="I172" s="199"/>
      <c r="J172" s="200">
        <f t="shared" si="0"/>
        <v>0</v>
      </c>
      <c r="K172" s="196" t="s">
        <v>19</v>
      </c>
      <c r="L172" s="41"/>
      <c r="M172" s="201" t="s">
        <v>19</v>
      </c>
      <c r="N172" s="202" t="s">
        <v>43</v>
      </c>
      <c r="O172" s="66"/>
      <c r="P172" s="203">
        <f t="shared" si="1"/>
        <v>0</v>
      </c>
      <c r="Q172" s="203">
        <v>0</v>
      </c>
      <c r="R172" s="203">
        <f t="shared" si="2"/>
        <v>0</v>
      </c>
      <c r="S172" s="203">
        <v>0</v>
      </c>
      <c r="T172" s="204">
        <f t="shared" si="3"/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205" t="s">
        <v>200</v>
      </c>
      <c r="AT172" s="205" t="s">
        <v>195</v>
      </c>
      <c r="AU172" s="205" t="s">
        <v>81</v>
      </c>
      <c r="AY172" s="19" t="s">
        <v>193</v>
      </c>
      <c r="BE172" s="206">
        <f t="shared" si="4"/>
        <v>0</v>
      </c>
      <c r="BF172" s="206">
        <f t="shared" si="5"/>
        <v>0</v>
      </c>
      <c r="BG172" s="206">
        <f t="shared" si="6"/>
        <v>0</v>
      </c>
      <c r="BH172" s="206">
        <f t="shared" si="7"/>
        <v>0</v>
      </c>
      <c r="BI172" s="206">
        <f t="shared" si="8"/>
        <v>0</v>
      </c>
      <c r="BJ172" s="19" t="s">
        <v>79</v>
      </c>
      <c r="BK172" s="206">
        <f t="shared" si="9"/>
        <v>0</v>
      </c>
      <c r="BL172" s="19" t="s">
        <v>200</v>
      </c>
      <c r="BM172" s="205" t="s">
        <v>325</v>
      </c>
    </row>
    <row r="173" spans="1:65" s="2" customFormat="1" ht="16.5" customHeight="1">
      <c r="A173" s="36"/>
      <c r="B173" s="37"/>
      <c r="C173" s="194" t="s">
        <v>269</v>
      </c>
      <c r="D173" s="194" t="s">
        <v>195</v>
      </c>
      <c r="E173" s="195" t="s">
        <v>2948</v>
      </c>
      <c r="F173" s="196" t="s">
        <v>2949</v>
      </c>
      <c r="G173" s="197" t="s">
        <v>2931</v>
      </c>
      <c r="H173" s="198">
        <v>1</v>
      </c>
      <c r="I173" s="199"/>
      <c r="J173" s="200">
        <f t="shared" si="0"/>
        <v>0</v>
      </c>
      <c r="K173" s="196" t="s">
        <v>19</v>
      </c>
      <c r="L173" s="41"/>
      <c r="M173" s="201" t="s">
        <v>19</v>
      </c>
      <c r="N173" s="202" t="s">
        <v>43</v>
      </c>
      <c r="O173" s="66"/>
      <c r="P173" s="203">
        <f t="shared" si="1"/>
        <v>0</v>
      </c>
      <c r="Q173" s="203">
        <v>0</v>
      </c>
      <c r="R173" s="203">
        <f t="shared" si="2"/>
        <v>0</v>
      </c>
      <c r="S173" s="203">
        <v>0</v>
      </c>
      <c r="T173" s="204">
        <f t="shared" si="3"/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205" t="s">
        <v>200</v>
      </c>
      <c r="AT173" s="205" t="s">
        <v>195</v>
      </c>
      <c r="AU173" s="205" t="s">
        <v>81</v>
      </c>
      <c r="AY173" s="19" t="s">
        <v>193</v>
      </c>
      <c r="BE173" s="206">
        <f t="shared" si="4"/>
        <v>0</v>
      </c>
      <c r="BF173" s="206">
        <f t="shared" si="5"/>
        <v>0</v>
      </c>
      <c r="BG173" s="206">
        <f t="shared" si="6"/>
        <v>0</v>
      </c>
      <c r="BH173" s="206">
        <f t="shared" si="7"/>
        <v>0</v>
      </c>
      <c r="BI173" s="206">
        <f t="shared" si="8"/>
        <v>0</v>
      </c>
      <c r="BJ173" s="19" t="s">
        <v>79</v>
      </c>
      <c r="BK173" s="206">
        <f t="shared" si="9"/>
        <v>0</v>
      </c>
      <c r="BL173" s="19" t="s">
        <v>200</v>
      </c>
      <c r="BM173" s="205" t="s">
        <v>335</v>
      </c>
    </row>
    <row r="174" spans="1:65" s="2" customFormat="1" ht="16.5" customHeight="1">
      <c r="A174" s="36"/>
      <c r="B174" s="37"/>
      <c r="C174" s="194" t="s">
        <v>279</v>
      </c>
      <c r="D174" s="194" t="s">
        <v>195</v>
      </c>
      <c r="E174" s="195" t="s">
        <v>2950</v>
      </c>
      <c r="F174" s="196" t="s">
        <v>2951</v>
      </c>
      <c r="G174" s="197" t="s">
        <v>2931</v>
      </c>
      <c r="H174" s="198">
        <v>3</v>
      </c>
      <c r="I174" s="199"/>
      <c r="J174" s="200">
        <f t="shared" si="0"/>
        <v>0</v>
      </c>
      <c r="K174" s="196" t="s">
        <v>19</v>
      </c>
      <c r="L174" s="41"/>
      <c r="M174" s="201" t="s">
        <v>19</v>
      </c>
      <c r="N174" s="202" t="s">
        <v>43</v>
      </c>
      <c r="O174" s="66"/>
      <c r="P174" s="203">
        <f t="shared" si="1"/>
        <v>0</v>
      </c>
      <c r="Q174" s="203">
        <v>0</v>
      </c>
      <c r="R174" s="203">
        <f t="shared" si="2"/>
        <v>0</v>
      </c>
      <c r="S174" s="203">
        <v>0</v>
      </c>
      <c r="T174" s="204">
        <f t="shared" si="3"/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205" t="s">
        <v>200</v>
      </c>
      <c r="AT174" s="205" t="s">
        <v>195</v>
      </c>
      <c r="AU174" s="205" t="s">
        <v>81</v>
      </c>
      <c r="AY174" s="19" t="s">
        <v>193</v>
      </c>
      <c r="BE174" s="206">
        <f t="shared" si="4"/>
        <v>0</v>
      </c>
      <c r="BF174" s="206">
        <f t="shared" si="5"/>
        <v>0</v>
      </c>
      <c r="BG174" s="206">
        <f t="shared" si="6"/>
        <v>0</v>
      </c>
      <c r="BH174" s="206">
        <f t="shared" si="7"/>
        <v>0</v>
      </c>
      <c r="BI174" s="206">
        <f t="shared" si="8"/>
        <v>0</v>
      </c>
      <c r="BJ174" s="19" t="s">
        <v>79</v>
      </c>
      <c r="BK174" s="206">
        <f t="shared" si="9"/>
        <v>0</v>
      </c>
      <c r="BL174" s="19" t="s">
        <v>200</v>
      </c>
      <c r="BM174" s="205" t="s">
        <v>353</v>
      </c>
    </row>
    <row r="175" spans="1:65" s="2" customFormat="1" ht="16.5" customHeight="1">
      <c r="A175" s="36"/>
      <c r="B175" s="37"/>
      <c r="C175" s="194" t="s">
        <v>285</v>
      </c>
      <c r="D175" s="194" t="s">
        <v>195</v>
      </c>
      <c r="E175" s="195" t="s">
        <v>2954</v>
      </c>
      <c r="F175" s="196" t="s">
        <v>2955</v>
      </c>
      <c r="G175" s="197" t="s">
        <v>2931</v>
      </c>
      <c r="H175" s="198">
        <v>4</v>
      </c>
      <c r="I175" s="199"/>
      <c r="J175" s="200">
        <f t="shared" si="0"/>
        <v>0</v>
      </c>
      <c r="K175" s="196" t="s">
        <v>19</v>
      </c>
      <c r="L175" s="41"/>
      <c r="M175" s="201" t="s">
        <v>19</v>
      </c>
      <c r="N175" s="202" t="s">
        <v>43</v>
      </c>
      <c r="O175" s="66"/>
      <c r="P175" s="203">
        <f t="shared" si="1"/>
        <v>0</v>
      </c>
      <c r="Q175" s="203">
        <v>0</v>
      </c>
      <c r="R175" s="203">
        <f t="shared" si="2"/>
        <v>0</v>
      </c>
      <c r="S175" s="203">
        <v>0</v>
      </c>
      <c r="T175" s="204">
        <f t="shared" si="3"/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205" t="s">
        <v>200</v>
      </c>
      <c r="AT175" s="205" t="s">
        <v>195</v>
      </c>
      <c r="AU175" s="205" t="s">
        <v>81</v>
      </c>
      <c r="AY175" s="19" t="s">
        <v>193</v>
      </c>
      <c r="BE175" s="206">
        <f t="shared" si="4"/>
        <v>0</v>
      </c>
      <c r="BF175" s="206">
        <f t="shared" si="5"/>
        <v>0</v>
      </c>
      <c r="BG175" s="206">
        <f t="shared" si="6"/>
        <v>0</v>
      </c>
      <c r="BH175" s="206">
        <f t="shared" si="7"/>
        <v>0</v>
      </c>
      <c r="BI175" s="206">
        <f t="shared" si="8"/>
        <v>0</v>
      </c>
      <c r="BJ175" s="19" t="s">
        <v>79</v>
      </c>
      <c r="BK175" s="206">
        <f t="shared" si="9"/>
        <v>0</v>
      </c>
      <c r="BL175" s="19" t="s">
        <v>200</v>
      </c>
      <c r="BM175" s="205" t="s">
        <v>369</v>
      </c>
    </row>
    <row r="176" spans="1:65" s="2" customFormat="1" ht="16.5" customHeight="1">
      <c r="A176" s="36"/>
      <c r="B176" s="37"/>
      <c r="C176" s="194" t="s">
        <v>291</v>
      </c>
      <c r="D176" s="194" t="s">
        <v>195</v>
      </c>
      <c r="E176" s="195" t="s">
        <v>2958</v>
      </c>
      <c r="F176" s="196" t="s">
        <v>2959</v>
      </c>
      <c r="G176" s="197" t="s">
        <v>2931</v>
      </c>
      <c r="H176" s="198">
        <v>12</v>
      </c>
      <c r="I176" s="199"/>
      <c r="J176" s="200">
        <f t="shared" si="0"/>
        <v>0</v>
      </c>
      <c r="K176" s="196" t="s">
        <v>19</v>
      </c>
      <c r="L176" s="41"/>
      <c r="M176" s="201" t="s">
        <v>19</v>
      </c>
      <c r="N176" s="202" t="s">
        <v>43</v>
      </c>
      <c r="O176" s="66"/>
      <c r="P176" s="203">
        <f t="shared" si="1"/>
        <v>0</v>
      </c>
      <c r="Q176" s="203">
        <v>0</v>
      </c>
      <c r="R176" s="203">
        <f t="shared" si="2"/>
        <v>0</v>
      </c>
      <c r="S176" s="203">
        <v>0</v>
      </c>
      <c r="T176" s="204">
        <f t="shared" si="3"/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205" t="s">
        <v>200</v>
      </c>
      <c r="AT176" s="205" t="s">
        <v>195</v>
      </c>
      <c r="AU176" s="205" t="s">
        <v>81</v>
      </c>
      <c r="AY176" s="19" t="s">
        <v>193</v>
      </c>
      <c r="BE176" s="206">
        <f t="shared" si="4"/>
        <v>0</v>
      </c>
      <c r="BF176" s="206">
        <f t="shared" si="5"/>
        <v>0</v>
      </c>
      <c r="BG176" s="206">
        <f t="shared" si="6"/>
        <v>0</v>
      </c>
      <c r="BH176" s="206">
        <f t="shared" si="7"/>
        <v>0</v>
      </c>
      <c r="BI176" s="206">
        <f t="shared" si="8"/>
        <v>0</v>
      </c>
      <c r="BJ176" s="19" t="s">
        <v>79</v>
      </c>
      <c r="BK176" s="206">
        <f t="shared" si="9"/>
        <v>0</v>
      </c>
      <c r="BL176" s="19" t="s">
        <v>200</v>
      </c>
      <c r="BM176" s="205" t="s">
        <v>382</v>
      </c>
    </row>
    <row r="177" spans="1:65" s="2" customFormat="1" ht="16.5" customHeight="1">
      <c r="A177" s="36"/>
      <c r="B177" s="37"/>
      <c r="C177" s="194" t="s">
        <v>8</v>
      </c>
      <c r="D177" s="194" t="s">
        <v>195</v>
      </c>
      <c r="E177" s="195" t="s">
        <v>2960</v>
      </c>
      <c r="F177" s="196" t="s">
        <v>2961</v>
      </c>
      <c r="G177" s="197" t="s">
        <v>2931</v>
      </c>
      <c r="H177" s="198">
        <v>1</v>
      </c>
      <c r="I177" s="199"/>
      <c r="J177" s="200">
        <f t="shared" si="0"/>
        <v>0</v>
      </c>
      <c r="K177" s="196" t="s">
        <v>19</v>
      </c>
      <c r="L177" s="41"/>
      <c r="M177" s="201" t="s">
        <v>19</v>
      </c>
      <c r="N177" s="202" t="s">
        <v>43</v>
      </c>
      <c r="O177" s="66"/>
      <c r="P177" s="203">
        <f t="shared" si="1"/>
        <v>0</v>
      </c>
      <c r="Q177" s="203">
        <v>0</v>
      </c>
      <c r="R177" s="203">
        <f t="shared" si="2"/>
        <v>0</v>
      </c>
      <c r="S177" s="203">
        <v>0</v>
      </c>
      <c r="T177" s="204">
        <f t="shared" si="3"/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205" t="s">
        <v>200</v>
      </c>
      <c r="AT177" s="205" t="s">
        <v>195</v>
      </c>
      <c r="AU177" s="205" t="s">
        <v>81</v>
      </c>
      <c r="AY177" s="19" t="s">
        <v>193</v>
      </c>
      <c r="BE177" s="206">
        <f t="shared" si="4"/>
        <v>0</v>
      </c>
      <c r="BF177" s="206">
        <f t="shared" si="5"/>
        <v>0</v>
      </c>
      <c r="BG177" s="206">
        <f t="shared" si="6"/>
        <v>0</v>
      </c>
      <c r="BH177" s="206">
        <f t="shared" si="7"/>
        <v>0</v>
      </c>
      <c r="BI177" s="206">
        <f t="shared" si="8"/>
        <v>0</v>
      </c>
      <c r="BJ177" s="19" t="s">
        <v>79</v>
      </c>
      <c r="BK177" s="206">
        <f t="shared" si="9"/>
        <v>0</v>
      </c>
      <c r="BL177" s="19" t="s">
        <v>200</v>
      </c>
      <c r="BM177" s="205" t="s">
        <v>394</v>
      </c>
    </row>
    <row r="178" spans="1:65" s="2" customFormat="1" ht="16.5" customHeight="1">
      <c r="A178" s="36"/>
      <c r="B178" s="37"/>
      <c r="C178" s="194" t="s">
        <v>302</v>
      </c>
      <c r="D178" s="194" t="s">
        <v>195</v>
      </c>
      <c r="E178" s="195" t="s">
        <v>2962</v>
      </c>
      <c r="F178" s="196" t="s">
        <v>2963</v>
      </c>
      <c r="G178" s="197" t="s">
        <v>2931</v>
      </c>
      <c r="H178" s="198">
        <v>4</v>
      </c>
      <c r="I178" s="199"/>
      <c r="J178" s="200">
        <f t="shared" si="0"/>
        <v>0</v>
      </c>
      <c r="K178" s="196" t="s">
        <v>19</v>
      </c>
      <c r="L178" s="41"/>
      <c r="M178" s="201" t="s">
        <v>19</v>
      </c>
      <c r="N178" s="202" t="s">
        <v>43</v>
      </c>
      <c r="O178" s="66"/>
      <c r="P178" s="203">
        <f t="shared" si="1"/>
        <v>0</v>
      </c>
      <c r="Q178" s="203">
        <v>0</v>
      </c>
      <c r="R178" s="203">
        <f t="shared" si="2"/>
        <v>0</v>
      </c>
      <c r="S178" s="203">
        <v>0</v>
      </c>
      <c r="T178" s="204">
        <f t="shared" si="3"/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205" t="s">
        <v>200</v>
      </c>
      <c r="AT178" s="205" t="s">
        <v>195</v>
      </c>
      <c r="AU178" s="205" t="s">
        <v>81</v>
      </c>
      <c r="AY178" s="19" t="s">
        <v>193</v>
      </c>
      <c r="BE178" s="206">
        <f t="shared" si="4"/>
        <v>0</v>
      </c>
      <c r="BF178" s="206">
        <f t="shared" si="5"/>
        <v>0</v>
      </c>
      <c r="BG178" s="206">
        <f t="shared" si="6"/>
        <v>0</v>
      </c>
      <c r="BH178" s="206">
        <f t="shared" si="7"/>
        <v>0</v>
      </c>
      <c r="BI178" s="206">
        <f t="shared" si="8"/>
        <v>0</v>
      </c>
      <c r="BJ178" s="19" t="s">
        <v>79</v>
      </c>
      <c r="BK178" s="206">
        <f t="shared" si="9"/>
        <v>0</v>
      </c>
      <c r="BL178" s="19" t="s">
        <v>200</v>
      </c>
      <c r="BM178" s="205" t="s">
        <v>404</v>
      </c>
    </row>
    <row r="179" spans="1:65" s="12" customFormat="1" ht="22.9" customHeight="1">
      <c r="B179" s="178"/>
      <c r="C179" s="179"/>
      <c r="D179" s="180" t="s">
        <v>71</v>
      </c>
      <c r="E179" s="192" t="s">
        <v>2767</v>
      </c>
      <c r="F179" s="192" t="s">
        <v>4660</v>
      </c>
      <c r="G179" s="179"/>
      <c r="H179" s="179"/>
      <c r="I179" s="182"/>
      <c r="J179" s="193">
        <f>BK179</f>
        <v>0</v>
      </c>
      <c r="K179" s="179"/>
      <c r="L179" s="184"/>
      <c r="M179" s="185"/>
      <c r="N179" s="186"/>
      <c r="O179" s="186"/>
      <c r="P179" s="187">
        <f>SUM(P180:P187)</f>
        <v>0</v>
      </c>
      <c r="Q179" s="186"/>
      <c r="R179" s="187">
        <f>SUM(R180:R187)</f>
        <v>0</v>
      </c>
      <c r="S179" s="186"/>
      <c r="T179" s="188">
        <f>SUM(T180:T187)</f>
        <v>0</v>
      </c>
      <c r="AR179" s="189" t="s">
        <v>79</v>
      </c>
      <c r="AT179" s="190" t="s">
        <v>71</v>
      </c>
      <c r="AU179" s="190" t="s">
        <v>79</v>
      </c>
      <c r="AY179" s="189" t="s">
        <v>193</v>
      </c>
      <c r="BK179" s="191">
        <f>SUM(BK180:BK187)</f>
        <v>0</v>
      </c>
    </row>
    <row r="180" spans="1:65" s="2" customFormat="1" ht="16.5" customHeight="1">
      <c r="A180" s="36"/>
      <c r="B180" s="37"/>
      <c r="C180" s="194" t="s">
        <v>311</v>
      </c>
      <c r="D180" s="194" t="s">
        <v>195</v>
      </c>
      <c r="E180" s="195" t="s">
        <v>4661</v>
      </c>
      <c r="F180" s="196" t="s">
        <v>4662</v>
      </c>
      <c r="G180" s="197" t="s">
        <v>2931</v>
      </c>
      <c r="H180" s="198">
        <v>1</v>
      </c>
      <c r="I180" s="199"/>
      <c r="J180" s="200">
        <f t="shared" ref="J180:J187" si="10">ROUND(I180*H180,2)</f>
        <v>0</v>
      </c>
      <c r="K180" s="196" t="s">
        <v>19</v>
      </c>
      <c r="L180" s="41"/>
      <c r="M180" s="201" t="s">
        <v>19</v>
      </c>
      <c r="N180" s="202" t="s">
        <v>43</v>
      </c>
      <c r="O180" s="66"/>
      <c r="P180" s="203">
        <f t="shared" ref="P180:P187" si="11">O180*H180</f>
        <v>0</v>
      </c>
      <c r="Q180" s="203">
        <v>0</v>
      </c>
      <c r="R180" s="203">
        <f t="shared" ref="R180:R187" si="12">Q180*H180</f>
        <v>0</v>
      </c>
      <c r="S180" s="203">
        <v>0</v>
      </c>
      <c r="T180" s="204">
        <f t="shared" ref="T180:T187" si="13">S180*H180</f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205" t="s">
        <v>200</v>
      </c>
      <c r="AT180" s="205" t="s">
        <v>195</v>
      </c>
      <c r="AU180" s="205" t="s">
        <v>81</v>
      </c>
      <c r="AY180" s="19" t="s">
        <v>193</v>
      </c>
      <c r="BE180" s="206">
        <f t="shared" ref="BE180:BE187" si="14">IF(N180="základní",J180,0)</f>
        <v>0</v>
      </c>
      <c r="BF180" s="206">
        <f t="shared" ref="BF180:BF187" si="15">IF(N180="snížená",J180,0)</f>
        <v>0</v>
      </c>
      <c r="BG180" s="206">
        <f t="shared" ref="BG180:BG187" si="16">IF(N180="zákl. přenesená",J180,0)</f>
        <v>0</v>
      </c>
      <c r="BH180" s="206">
        <f t="shared" ref="BH180:BH187" si="17">IF(N180="sníž. přenesená",J180,0)</f>
        <v>0</v>
      </c>
      <c r="BI180" s="206">
        <f t="shared" ref="BI180:BI187" si="18">IF(N180="nulová",J180,0)</f>
        <v>0</v>
      </c>
      <c r="BJ180" s="19" t="s">
        <v>79</v>
      </c>
      <c r="BK180" s="206">
        <f t="shared" ref="BK180:BK187" si="19">ROUND(I180*H180,2)</f>
        <v>0</v>
      </c>
      <c r="BL180" s="19" t="s">
        <v>200</v>
      </c>
      <c r="BM180" s="205" t="s">
        <v>413</v>
      </c>
    </row>
    <row r="181" spans="1:65" s="2" customFormat="1" ht="16.5" customHeight="1">
      <c r="A181" s="36"/>
      <c r="B181" s="37"/>
      <c r="C181" s="194" t="s">
        <v>315</v>
      </c>
      <c r="D181" s="194" t="s">
        <v>195</v>
      </c>
      <c r="E181" s="195" t="s">
        <v>4663</v>
      </c>
      <c r="F181" s="196" t="s">
        <v>4664</v>
      </c>
      <c r="G181" s="197" t="s">
        <v>2931</v>
      </c>
      <c r="H181" s="198">
        <v>1</v>
      </c>
      <c r="I181" s="199"/>
      <c r="J181" s="200">
        <f t="shared" si="10"/>
        <v>0</v>
      </c>
      <c r="K181" s="196" t="s">
        <v>19</v>
      </c>
      <c r="L181" s="41"/>
      <c r="M181" s="201" t="s">
        <v>19</v>
      </c>
      <c r="N181" s="202" t="s">
        <v>43</v>
      </c>
      <c r="O181" s="66"/>
      <c r="P181" s="203">
        <f t="shared" si="11"/>
        <v>0</v>
      </c>
      <c r="Q181" s="203">
        <v>0</v>
      </c>
      <c r="R181" s="203">
        <f t="shared" si="12"/>
        <v>0</v>
      </c>
      <c r="S181" s="203">
        <v>0</v>
      </c>
      <c r="T181" s="204">
        <f t="shared" si="13"/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205" t="s">
        <v>200</v>
      </c>
      <c r="AT181" s="205" t="s">
        <v>195</v>
      </c>
      <c r="AU181" s="205" t="s">
        <v>81</v>
      </c>
      <c r="AY181" s="19" t="s">
        <v>193</v>
      </c>
      <c r="BE181" s="206">
        <f t="shared" si="14"/>
        <v>0</v>
      </c>
      <c r="BF181" s="206">
        <f t="shared" si="15"/>
        <v>0</v>
      </c>
      <c r="BG181" s="206">
        <f t="shared" si="16"/>
        <v>0</v>
      </c>
      <c r="BH181" s="206">
        <f t="shared" si="17"/>
        <v>0</v>
      </c>
      <c r="BI181" s="206">
        <f t="shared" si="18"/>
        <v>0</v>
      </c>
      <c r="BJ181" s="19" t="s">
        <v>79</v>
      </c>
      <c r="BK181" s="206">
        <f t="shared" si="19"/>
        <v>0</v>
      </c>
      <c r="BL181" s="19" t="s">
        <v>200</v>
      </c>
      <c r="BM181" s="205" t="s">
        <v>422</v>
      </c>
    </row>
    <row r="182" spans="1:65" s="2" customFormat="1" ht="16.5" customHeight="1">
      <c r="A182" s="36"/>
      <c r="B182" s="37"/>
      <c r="C182" s="194" t="s">
        <v>320</v>
      </c>
      <c r="D182" s="194" t="s">
        <v>195</v>
      </c>
      <c r="E182" s="195" t="s">
        <v>2938</v>
      </c>
      <c r="F182" s="196" t="s">
        <v>2939</v>
      </c>
      <c r="G182" s="197" t="s">
        <v>2931</v>
      </c>
      <c r="H182" s="198">
        <v>1</v>
      </c>
      <c r="I182" s="199"/>
      <c r="J182" s="200">
        <f t="shared" si="10"/>
        <v>0</v>
      </c>
      <c r="K182" s="196" t="s">
        <v>19</v>
      </c>
      <c r="L182" s="41"/>
      <c r="M182" s="201" t="s">
        <v>19</v>
      </c>
      <c r="N182" s="202" t="s">
        <v>43</v>
      </c>
      <c r="O182" s="66"/>
      <c r="P182" s="203">
        <f t="shared" si="11"/>
        <v>0</v>
      </c>
      <c r="Q182" s="203">
        <v>0</v>
      </c>
      <c r="R182" s="203">
        <f t="shared" si="12"/>
        <v>0</v>
      </c>
      <c r="S182" s="203">
        <v>0</v>
      </c>
      <c r="T182" s="204">
        <f t="shared" si="13"/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205" t="s">
        <v>200</v>
      </c>
      <c r="AT182" s="205" t="s">
        <v>195</v>
      </c>
      <c r="AU182" s="205" t="s">
        <v>81</v>
      </c>
      <c r="AY182" s="19" t="s">
        <v>193</v>
      </c>
      <c r="BE182" s="206">
        <f t="shared" si="14"/>
        <v>0</v>
      </c>
      <c r="BF182" s="206">
        <f t="shared" si="15"/>
        <v>0</v>
      </c>
      <c r="BG182" s="206">
        <f t="shared" si="16"/>
        <v>0</v>
      </c>
      <c r="BH182" s="206">
        <f t="shared" si="17"/>
        <v>0</v>
      </c>
      <c r="BI182" s="206">
        <f t="shared" si="18"/>
        <v>0</v>
      </c>
      <c r="BJ182" s="19" t="s">
        <v>79</v>
      </c>
      <c r="BK182" s="206">
        <f t="shared" si="19"/>
        <v>0</v>
      </c>
      <c r="BL182" s="19" t="s">
        <v>200</v>
      </c>
      <c r="BM182" s="205" t="s">
        <v>432</v>
      </c>
    </row>
    <row r="183" spans="1:65" s="2" customFormat="1" ht="16.5" customHeight="1">
      <c r="A183" s="36"/>
      <c r="B183" s="37"/>
      <c r="C183" s="194" t="s">
        <v>325</v>
      </c>
      <c r="D183" s="194" t="s">
        <v>195</v>
      </c>
      <c r="E183" s="195" t="s">
        <v>2942</v>
      </c>
      <c r="F183" s="196" t="s">
        <v>2943</v>
      </c>
      <c r="G183" s="197" t="s">
        <v>2931</v>
      </c>
      <c r="H183" s="198">
        <v>1</v>
      </c>
      <c r="I183" s="199"/>
      <c r="J183" s="200">
        <f t="shared" si="10"/>
        <v>0</v>
      </c>
      <c r="K183" s="196" t="s">
        <v>19</v>
      </c>
      <c r="L183" s="41"/>
      <c r="M183" s="201" t="s">
        <v>19</v>
      </c>
      <c r="N183" s="202" t="s">
        <v>43</v>
      </c>
      <c r="O183" s="66"/>
      <c r="P183" s="203">
        <f t="shared" si="11"/>
        <v>0</v>
      </c>
      <c r="Q183" s="203">
        <v>0</v>
      </c>
      <c r="R183" s="203">
        <f t="shared" si="12"/>
        <v>0</v>
      </c>
      <c r="S183" s="203">
        <v>0</v>
      </c>
      <c r="T183" s="204">
        <f t="shared" si="13"/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205" t="s">
        <v>200</v>
      </c>
      <c r="AT183" s="205" t="s">
        <v>195</v>
      </c>
      <c r="AU183" s="205" t="s">
        <v>81</v>
      </c>
      <c r="AY183" s="19" t="s">
        <v>193</v>
      </c>
      <c r="BE183" s="206">
        <f t="shared" si="14"/>
        <v>0</v>
      </c>
      <c r="BF183" s="206">
        <f t="shared" si="15"/>
        <v>0</v>
      </c>
      <c r="BG183" s="206">
        <f t="shared" si="16"/>
        <v>0</v>
      </c>
      <c r="BH183" s="206">
        <f t="shared" si="17"/>
        <v>0</v>
      </c>
      <c r="BI183" s="206">
        <f t="shared" si="18"/>
        <v>0</v>
      </c>
      <c r="BJ183" s="19" t="s">
        <v>79</v>
      </c>
      <c r="BK183" s="206">
        <f t="shared" si="19"/>
        <v>0</v>
      </c>
      <c r="BL183" s="19" t="s">
        <v>200</v>
      </c>
      <c r="BM183" s="205" t="s">
        <v>442</v>
      </c>
    </row>
    <row r="184" spans="1:65" s="2" customFormat="1" ht="16.5" customHeight="1">
      <c r="A184" s="36"/>
      <c r="B184" s="37"/>
      <c r="C184" s="194" t="s">
        <v>7</v>
      </c>
      <c r="D184" s="194" t="s">
        <v>195</v>
      </c>
      <c r="E184" s="195" t="s">
        <v>2948</v>
      </c>
      <c r="F184" s="196" t="s">
        <v>2949</v>
      </c>
      <c r="G184" s="197" t="s">
        <v>2931</v>
      </c>
      <c r="H184" s="198">
        <v>1</v>
      </c>
      <c r="I184" s="199"/>
      <c r="J184" s="200">
        <f t="shared" si="10"/>
        <v>0</v>
      </c>
      <c r="K184" s="196" t="s">
        <v>19</v>
      </c>
      <c r="L184" s="41"/>
      <c r="M184" s="201" t="s">
        <v>19</v>
      </c>
      <c r="N184" s="202" t="s">
        <v>43</v>
      </c>
      <c r="O184" s="66"/>
      <c r="P184" s="203">
        <f t="shared" si="11"/>
        <v>0</v>
      </c>
      <c r="Q184" s="203">
        <v>0</v>
      </c>
      <c r="R184" s="203">
        <f t="shared" si="12"/>
        <v>0</v>
      </c>
      <c r="S184" s="203">
        <v>0</v>
      </c>
      <c r="T184" s="204">
        <f t="shared" si="13"/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205" t="s">
        <v>200</v>
      </c>
      <c r="AT184" s="205" t="s">
        <v>195</v>
      </c>
      <c r="AU184" s="205" t="s">
        <v>81</v>
      </c>
      <c r="AY184" s="19" t="s">
        <v>193</v>
      </c>
      <c r="BE184" s="206">
        <f t="shared" si="14"/>
        <v>0</v>
      </c>
      <c r="BF184" s="206">
        <f t="shared" si="15"/>
        <v>0</v>
      </c>
      <c r="BG184" s="206">
        <f t="shared" si="16"/>
        <v>0</v>
      </c>
      <c r="BH184" s="206">
        <f t="shared" si="17"/>
        <v>0</v>
      </c>
      <c r="BI184" s="206">
        <f t="shared" si="18"/>
        <v>0</v>
      </c>
      <c r="BJ184" s="19" t="s">
        <v>79</v>
      </c>
      <c r="BK184" s="206">
        <f t="shared" si="19"/>
        <v>0</v>
      </c>
      <c r="BL184" s="19" t="s">
        <v>200</v>
      </c>
      <c r="BM184" s="205" t="s">
        <v>456</v>
      </c>
    </row>
    <row r="185" spans="1:65" s="2" customFormat="1" ht="16.5" customHeight="1">
      <c r="A185" s="36"/>
      <c r="B185" s="37"/>
      <c r="C185" s="194" t="s">
        <v>335</v>
      </c>
      <c r="D185" s="194" t="s">
        <v>195</v>
      </c>
      <c r="E185" s="195" t="s">
        <v>4665</v>
      </c>
      <c r="F185" s="196" t="s">
        <v>4666</v>
      </c>
      <c r="G185" s="197" t="s">
        <v>2931</v>
      </c>
      <c r="H185" s="198">
        <v>1</v>
      </c>
      <c r="I185" s="199"/>
      <c r="J185" s="200">
        <f t="shared" si="10"/>
        <v>0</v>
      </c>
      <c r="K185" s="196" t="s">
        <v>19</v>
      </c>
      <c r="L185" s="41"/>
      <c r="M185" s="201" t="s">
        <v>19</v>
      </c>
      <c r="N185" s="202" t="s">
        <v>43</v>
      </c>
      <c r="O185" s="66"/>
      <c r="P185" s="203">
        <f t="shared" si="11"/>
        <v>0</v>
      </c>
      <c r="Q185" s="203">
        <v>0</v>
      </c>
      <c r="R185" s="203">
        <f t="shared" si="12"/>
        <v>0</v>
      </c>
      <c r="S185" s="203">
        <v>0</v>
      </c>
      <c r="T185" s="204">
        <f t="shared" si="13"/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205" t="s">
        <v>200</v>
      </c>
      <c r="AT185" s="205" t="s">
        <v>195</v>
      </c>
      <c r="AU185" s="205" t="s">
        <v>81</v>
      </c>
      <c r="AY185" s="19" t="s">
        <v>193</v>
      </c>
      <c r="BE185" s="206">
        <f t="shared" si="14"/>
        <v>0</v>
      </c>
      <c r="BF185" s="206">
        <f t="shared" si="15"/>
        <v>0</v>
      </c>
      <c r="BG185" s="206">
        <f t="shared" si="16"/>
        <v>0</v>
      </c>
      <c r="BH185" s="206">
        <f t="shared" si="17"/>
        <v>0</v>
      </c>
      <c r="BI185" s="206">
        <f t="shared" si="18"/>
        <v>0</v>
      </c>
      <c r="BJ185" s="19" t="s">
        <v>79</v>
      </c>
      <c r="BK185" s="206">
        <f t="shared" si="19"/>
        <v>0</v>
      </c>
      <c r="BL185" s="19" t="s">
        <v>200</v>
      </c>
      <c r="BM185" s="205" t="s">
        <v>466</v>
      </c>
    </row>
    <row r="186" spans="1:65" s="2" customFormat="1" ht="16.5" customHeight="1">
      <c r="A186" s="36"/>
      <c r="B186" s="37"/>
      <c r="C186" s="194" t="s">
        <v>347</v>
      </c>
      <c r="D186" s="194" t="s">
        <v>195</v>
      </c>
      <c r="E186" s="195" t="s">
        <v>4667</v>
      </c>
      <c r="F186" s="196" t="s">
        <v>4668</v>
      </c>
      <c r="G186" s="197" t="s">
        <v>2931</v>
      </c>
      <c r="H186" s="198">
        <v>1</v>
      </c>
      <c r="I186" s="199"/>
      <c r="J186" s="200">
        <f t="shared" si="10"/>
        <v>0</v>
      </c>
      <c r="K186" s="196" t="s">
        <v>19</v>
      </c>
      <c r="L186" s="41"/>
      <c r="M186" s="201" t="s">
        <v>19</v>
      </c>
      <c r="N186" s="202" t="s">
        <v>43</v>
      </c>
      <c r="O186" s="66"/>
      <c r="P186" s="203">
        <f t="shared" si="11"/>
        <v>0</v>
      </c>
      <c r="Q186" s="203">
        <v>0</v>
      </c>
      <c r="R186" s="203">
        <f t="shared" si="12"/>
        <v>0</v>
      </c>
      <c r="S186" s="203">
        <v>0</v>
      </c>
      <c r="T186" s="204">
        <f t="shared" si="13"/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205" t="s">
        <v>200</v>
      </c>
      <c r="AT186" s="205" t="s">
        <v>195</v>
      </c>
      <c r="AU186" s="205" t="s">
        <v>81</v>
      </c>
      <c r="AY186" s="19" t="s">
        <v>193</v>
      </c>
      <c r="BE186" s="206">
        <f t="shared" si="14"/>
        <v>0</v>
      </c>
      <c r="BF186" s="206">
        <f t="shared" si="15"/>
        <v>0</v>
      </c>
      <c r="BG186" s="206">
        <f t="shared" si="16"/>
        <v>0</v>
      </c>
      <c r="BH186" s="206">
        <f t="shared" si="17"/>
        <v>0</v>
      </c>
      <c r="BI186" s="206">
        <f t="shared" si="18"/>
        <v>0</v>
      </c>
      <c r="BJ186" s="19" t="s">
        <v>79</v>
      </c>
      <c r="BK186" s="206">
        <f t="shared" si="19"/>
        <v>0</v>
      </c>
      <c r="BL186" s="19" t="s">
        <v>200</v>
      </c>
      <c r="BM186" s="205" t="s">
        <v>476</v>
      </c>
    </row>
    <row r="187" spans="1:65" s="2" customFormat="1" ht="16.5" customHeight="1">
      <c r="A187" s="36"/>
      <c r="B187" s="37"/>
      <c r="C187" s="194" t="s">
        <v>353</v>
      </c>
      <c r="D187" s="194" t="s">
        <v>195</v>
      </c>
      <c r="E187" s="195" t="s">
        <v>2958</v>
      </c>
      <c r="F187" s="196" t="s">
        <v>2959</v>
      </c>
      <c r="G187" s="197" t="s">
        <v>2931</v>
      </c>
      <c r="H187" s="198">
        <v>10</v>
      </c>
      <c r="I187" s="199"/>
      <c r="J187" s="200">
        <f t="shared" si="10"/>
        <v>0</v>
      </c>
      <c r="K187" s="196" t="s">
        <v>19</v>
      </c>
      <c r="L187" s="41"/>
      <c r="M187" s="201" t="s">
        <v>19</v>
      </c>
      <c r="N187" s="202" t="s">
        <v>43</v>
      </c>
      <c r="O187" s="66"/>
      <c r="P187" s="203">
        <f t="shared" si="11"/>
        <v>0</v>
      </c>
      <c r="Q187" s="203">
        <v>0</v>
      </c>
      <c r="R187" s="203">
        <f t="shared" si="12"/>
        <v>0</v>
      </c>
      <c r="S187" s="203">
        <v>0</v>
      </c>
      <c r="T187" s="204">
        <f t="shared" si="13"/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205" t="s">
        <v>200</v>
      </c>
      <c r="AT187" s="205" t="s">
        <v>195</v>
      </c>
      <c r="AU187" s="205" t="s">
        <v>81</v>
      </c>
      <c r="AY187" s="19" t="s">
        <v>193</v>
      </c>
      <c r="BE187" s="206">
        <f t="shared" si="14"/>
        <v>0</v>
      </c>
      <c r="BF187" s="206">
        <f t="shared" si="15"/>
        <v>0</v>
      </c>
      <c r="BG187" s="206">
        <f t="shared" si="16"/>
        <v>0</v>
      </c>
      <c r="BH187" s="206">
        <f t="shared" si="17"/>
        <v>0</v>
      </c>
      <c r="BI187" s="206">
        <f t="shared" si="18"/>
        <v>0</v>
      </c>
      <c r="BJ187" s="19" t="s">
        <v>79</v>
      </c>
      <c r="BK187" s="206">
        <f t="shared" si="19"/>
        <v>0</v>
      </c>
      <c r="BL187" s="19" t="s">
        <v>200</v>
      </c>
      <c r="BM187" s="205" t="s">
        <v>486</v>
      </c>
    </row>
    <row r="188" spans="1:65" s="12" customFormat="1" ht="22.9" customHeight="1">
      <c r="B188" s="178"/>
      <c r="C188" s="179"/>
      <c r="D188" s="180" t="s">
        <v>71</v>
      </c>
      <c r="E188" s="192" t="s">
        <v>2785</v>
      </c>
      <c r="F188" s="192" t="s">
        <v>4669</v>
      </c>
      <c r="G188" s="179"/>
      <c r="H188" s="179"/>
      <c r="I188" s="182"/>
      <c r="J188" s="193">
        <f>BK188</f>
        <v>0</v>
      </c>
      <c r="K188" s="179"/>
      <c r="L188" s="184"/>
      <c r="M188" s="185"/>
      <c r="N188" s="186"/>
      <c r="O188" s="186"/>
      <c r="P188" s="187">
        <f>SUM(P189:P191)</f>
        <v>0</v>
      </c>
      <c r="Q188" s="186"/>
      <c r="R188" s="187">
        <f>SUM(R189:R191)</f>
        <v>0</v>
      </c>
      <c r="S188" s="186"/>
      <c r="T188" s="188">
        <f>SUM(T189:T191)</f>
        <v>0</v>
      </c>
      <c r="AR188" s="189" t="s">
        <v>79</v>
      </c>
      <c r="AT188" s="190" t="s">
        <v>71</v>
      </c>
      <c r="AU188" s="190" t="s">
        <v>79</v>
      </c>
      <c r="AY188" s="189" t="s">
        <v>193</v>
      </c>
      <c r="BK188" s="191">
        <f>SUM(BK189:BK191)</f>
        <v>0</v>
      </c>
    </row>
    <row r="189" spans="1:65" s="2" customFormat="1" ht="16.5" customHeight="1">
      <c r="A189" s="36"/>
      <c r="B189" s="37"/>
      <c r="C189" s="194" t="s">
        <v>361</v>
      </c>
      <c r="D189" s="194" t="s">
        <v>195</v>
      </c>
      <c r="E189" s="195" t="s">
        <v>4670</v>
      </c>
      <c r="F189" s="196" t="s">
        <v>4671</v>
      </c>
      <c r="G189" s="197" t="s">
        <v>2931</v>
      </c>
      <c r="H189" s="198">
        <v>1</v>
      </c>
      <c r="I189" s="199"/>
      <c r="J189" s="200">
        <f>ROUND(I189*H189,2)</f>
        <v>0</v>
      </c>
      <c r="K189" s="196" t="s">
        <v>19</v>
      </c>
      <c r="L189" s="41"/>
      <c r="M189" s="201" t="s">
        <v>19</v>
      </c>
      <c r="N189" s="202" t="s">
        <v>43</v>
      </c>
      <c r="O189" s="66"/>
      <c r="P189" s="203">
        <f>O189*H189</f>
        <v>0</v>
      </c>
      <c r="Q189" s="203">
        <v>0</v>
      </c>
      <c r="R189" s="203">
        <f>Q189*H189</f>
        <v>0</v>
      </c>
      <c r="S189" s="203">
        <v>0</v>
      </c>
      <c r="T189" s="204">
        <f>S189*H189</f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205" t="s">
        <v>200</v>
      </c>
      <c r="AT189" s="205" t="s">
        <v>195</v>
      </c>
      <c r="AU189" s="205" t="s">
        <v>81</v>
      </c>
      <c r="AY189" s="19" t="s">
        <v>193</v>
      </c>
      <c r="BE189" s="206">
        <f>IF(N189="základní",J189,0)</f>
        <v>0</v>
      </c>
      <c r="BF189" s="206">
        <f>IF(N189="snížená",J189,0)</f>
        <v>0</v>
      </c>
      <c r="BG189" s="206">
        <f>IF(N189="zákl. přenesená",J189,0)</f>
        <v>0</v>
      </c>
      <c r="BH189" s="206">
        <f>IF(N189="sníž. přenesená",J189,0)</f>
        <v>0</v>
      </c>
      <c r="BI189" s="206">
        <f>IF(N189="nulová",J189,0)</f>
        <v>0</v>
      </c>
      <c r="BJ189" s="19" t="s">
        <v>79</v>
      </c>
      <c r="BK189" s="206">
        <f>ROUND(I189*H189,2)</f>
        <v>0</v>
      </c>
      <c r="BL189" s="19" t="s">
        <v>200</v>
      </c>
      <c r="BM189" s="205" t="s">
        <v>496</v>
      </c>
    </row>
    <row r="190" spans="1:65" s="2" customFormat="1" ht="16.5" customHeight="1">
      <c r="A190" s="36"/>
      <c r="B190" s="37"/>
      <c r="C190" s="194" t="s">
        <v>369</v>
      </c>
      <c r="D190" s="194" t="s">
        <v>195</v>
      </c>
      <c r="E190" s="195" t="s">
        <v>4672</v>
      </c>
      <c r="F190" s="196" t="s">
        <v>4673</v>
      </c>
      <c r="G190" s="197" t="s">
        <v>2931</v>
      </c>
      <c r="H190" s="198">
        <v>1</v>
      </c>
      <c r="I190" s="199"/>
      <c r="J190" s="200">
        <f>ROUND(I190*H190,2)</f>
        <v>0</v>
      </c>
      <c r="K190" s="196" t="s">
        <v>19</v>
      </c>
      <c r="L190" s="41"/>
      <c r="M190" s="201" t="s">
        <v>19</v>
      </c>
      <c r="N190" s="202" t="s">
        <v>43</v>
      </c>
      <c r="O190" s="66"/>
      <c r="P190" s="203">
        <f>O190*H190</f>
        <v>0</v>
      </c>
      <c r="Q190" s="203">
        <v>0</v>
      </c>
      <c r="R190" s="203">
        <f>Q190*H190</f>
        <v>0</v>
      </c>
      <c r="S190" s="203">
        <v>0</v>
      </c>
      <c r="T190" s="204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205" t="s">
        <v>200</v>
      </c>
      <c r="AT190" s="205" t="s">
        <v>195</v>
      </c>
      <c r="AU190" s="205" t="s">
        <v>81</v>
      </c>
      <c r="AY190" s="19" t="s">
        <v>193</v>
      </c>
      <c r="BE190" s="206">
        <f>IF(N190="základní",J190,0)</f>
        <v>0</v>
      </c>
      <c r="BF190" s="206">
        <f>IF(N190="snížená",J190,0)</f>
        <v>0</v>
      </c>
      <c r="BG190" s="206">
        <f>IF(N190="zákl. přenesená",J190,0)</f>
        <v>0</v>
      </c>
      <c r="BH190" s="206">
        <f>IF(N190="sníž. přenesená",J190,0)</f>
        <v>0</v>
      </c>
      <c r="BI190" s="206">
        <f>IF(N190="nulová",J190,0)</f>
        <v>0</v>
      </c>
      <c r="BJ190" s="19" t="s">
        <v>79</v>
      </c>
      <c r="BK190" s="206">
        <f>ROUND(I190*H190,2)</f>
        <v>0</v>
      </c>
      <c r="BL190" s="19" t="s">
        <v>200</v>
      </c>
      <c r="BM190" s="205" t="s">
        <v>505</v>
      </c>
    </row>
    <row r="191" spans="1:65" s="2" customFormat="1" ht="16.5" customHeight="1">
      <c r="A191" s="36"/>
      <c r="B191" s="37"/>
      <c r="C191" s="194" t="s">
        <v>374</v>
      </c>
      <c r="D191" s="194" t="s">
        <v>195</v>
      </c>
      <c r="E191" s="195" t="s">
        <v>2958</v>
      </c>
      <c r="F191" s="196" t="s">
        <v>2959</v>
      </c>
      <c r="G191" s="197" t="s">
        <v>2931</v>
      </c>
      <c r="H191" s="198">
        <v>2</v>
      </c>
      <c r="I191" s="199"/>
      <c r="J191" s="200">
        <f>ROUND(I191*H191,2)</f>
        <v>0</v>
      </c>
      <c r="K191" s="196" t="s">
        <v>19</v>
      </c>
      <c r="L191" s="41"/>
      <c r="M191" s="201" t="s">
        <v>19</v>
      </c>
      <c r="N191" s="202" t="s">
        <v>43</v>
      </c>
      <c r="O191" s="66"/>
      <c r="P191" s="203">
        <f>O191*H191</f>
        <v>0</v>
      </c>
      <c r="Q191" s="203">
        <v>0</v>
      </c>
      <c r="R191" s="203">
        <f>Q191*H191</f>
        <v>0</v>
      </c>
      <c r="S191" s="203">
        <v>0</v>
      </c>
      <c r="T191" s="204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205" t="s">
        <v>200</v>
      </c>
      <c r="AT191" s="205" t="s">
        <v>195</v>
      </c>
      <c r="AU191" s="205" t="s">
        <v>81</v>
      </c>
      <c r="AY191" s="19" t="s">
        <v>193</v>
      </c>
      <c r="BE191" s="206">
        <f>IF(N191="základní",J191,0)</f>
        <v>0</v>
      </c>
      <c r="BF191" s="206">
        <f>IF(N191="snížená",J191,0)</f>
        <v>0</v>
      </c>
      <c r="BG191" s="206">
        <f>IF(N191="zákl. přenesená",J191,0)</f>
        <v>0</v>
      </c>
      <c r="BH191" s="206">
        <f>IF(N191="sníž. přenesená",J191,0)</f>
        <v>0</v>
      </c>
      <c r="BI191" s="206">
        <f>IF(N191="nulová",J191,0)</f>
        <v>0</v>
      </c>
      <c r="BJ191" s="19" t="s">
        <v>79</v>
      </c>
      <c r="BK191" s="206">
        <f>ROUND(I191*H191,2)</f>
        <v>0</v>
      </c>
      <c r="BL191" s="19" t="s">
        <v>200</v>
      </c>
      <c r="BM191" s="205" t="s">
        <v>515</v>
      </c>
    </row>
    <row r="192" spans="1:65" s="12" customFormat="1" ht="22.9" customHeight="1">
      <c r="B192" s="178"/>
      <c r="C192" s="179"/>
      <c r="D192" s="180" t="s">
        <v>71</v>
      </c>
      <c r="E192" s="192" t="s">
        <v>2789</v>
      </c>
      <c r="F192" s="192" t="s">
        <v>2964</v>
      </c>
      <c r="G192" s="179"/>
      <c r="H192" s="179"/>
      <c r="I192" s="182"/>
      <c r="J192" s="193">
        <f>BK192</f>
        <v>0</v>
      </c>
      <c r="K192" s="179"/>
      <c r="L192" s="184"/>
      <c r="M192" s="185"/>
      <c r="N192" s="186"/>
      <c r="O192" s="186"/>
      <c r="P192" s="187">
        <f>P193+P194+P200+P202+P204+P207+P210+P212+P214+P221+P223+P227+P229+P231+P234+P236+P238+P240+P242+P248+P252+P256+P258+P260+P262+P264+P268+P270+P272+P274+P276+P277</f>
        <v>0</v>
      </c>
      <c r="Q192" s="186"/>
      <c r="R192" s="187">
        <f>R193+R194+R200+R202+R204+R207+R210+R212+R214+R221+R223+R227+R229+R231+R234+R236+R238+R240+R242+R248+R252+R256+R258+R260+R262+R264+R268+R270+R272+R274+R276+R277</f>
        <v>0</v>
      </c>
      <c r="S192" s="186"/>
      <c r="T192" s="188">
        <f>T193+T194+T200+T202+T204+T207+T210+T212+T214+T221+T223+T227+T229+T231+T234+T236+T238+T240+T242+T248+T252+T256+T258+T260+T262+T264+T268+T270+T272+T274+T276+T277</f>
        <v>0</v>
      </c>
      <c r="AR192" s="189" t="s">
        <v>79</v>
      </c>
      <c r="AT192" s="190" t="s">
        <v>71</v>
      </c>
      <c r="AU192" s="190" t="s">
        <v>79</v>
      </c>
      <c r="AY192" s="189" t="s">
        <v>193</v>
      </c>
      <c r="BK192" s="191">
        <f>BK193+BK194+BK200+BK202+BK204+BK207+BK210+BK212+BK214+BK221+BK223+BK227+BK229+BK231+BK234+BK236+BK238+BK240+BK242+BK248+BK252+BK256+BK258+BK260+BK262+BK264+BK268+BK270+BK272+BK274+BK276+BK277</f>
        <v>0</v>
      </c>
    </row>
    <row r="193" spans="1:65" s="2" customFormat="1" ht="16.5" customHeight="1">
      <c r="A193" s="36"/>
      <c r="B193" s="37"/>
      <c r="C193" s="194" t="s">
        <v>382</v>
      </c>
      <c r="D193" s="194" t="s">
        <v>195</v>
      </c>
      <c r="E193" s="195" t="s">
        <v>2965</v>
      </c>
      <c r="F193" s="196" t="s">
        <v>2966</v>
      </c>
      <c r="G193" s="197" t="s">
        <v>1360</v>
      </c>
      <c r="H193" s="198">
        <v>3</v>
      </c>
      <c r="I193" s="199"/>
      <c r="J193" s="200">
        <f>ROUND(I193*H193,2)</f>
        <v>0</v>
      </c>
      <c r="K193" s="196" t="s">
        <v>19</v>
      </c>
      <c r="L193" s="41"/>
      <c r="M193" s="201" t="s">
        <v>19</v>
      </c>
      <c r="N193" s="202" t="s">
        <v>43</v>
      </c>
      <c r="O193" s="66"/>
      <c r="P193" s="203">
        <f>O193*H193</f>
        <v>0</v>
      </c>
      <c r="Q193" s="203">
        <v>0</v>
      </c>
      <c r="R193" s="203">
        <f>Q193*H193</f>
        <v>0</v>
      </c>
      <c r="S193" s="203">
        <v>0</v>
      </c>
      <c r="T193" s="204">
        <f>S193*H193</f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205" t="s">
        <v>200</v>
      </c>
      <c r="AT193" s="205" t="s">
        <v>195</v>
      </c>
      <c r="AU193" s="205" t="s">
        <v>81</v>
      </c>
      <c r="AY193" s="19" t="s">
        <v>193</v>
      </c>
      <c r="BE193" s="206">
        <f>IF(N193="základní",J193,0)</f>
        <v>0</v>
      </c>
      <c r="BF193" s="206">
        <f>IF(N193="snížená",J193,0)</f>
        <v>0</v>
      </c>
      <c r="BG193" s="206">
        <f>IF(N193="zákl. přenesená",J193,0)</f>
        <v>0</v>
      </c>
      <c r="BH193" s="206">
        <f>IF(N193="sníž. přenesená",J193,0)</f>
        <v>0</v>
      </c>
      <c r="BI193" s="206">
        <f>IF(N193="nulová",J193,0)</f>
        <v>0</v>
      </c>
      <c r="BJ193" s="19" t="s">
        <v>79</v>
      </c>
      <c r="BK193" s="206">
        <f>ROUND(I193*H193,2)</f>
        <v>0</v>
      </c>
      <c r="BL193" s="19" t="s">
        <v>200</v>
      </c>
      <c r="BM193" s="205" t="s">
        <v>526</v>
      </c>
    </row>
    <row r="194" spans="1:65" s="12" customFormat="1" ht="20.85" customHeight="1">
      <c r="B194" s="178"/>
      <c r="C194" s="179"/>
      <c r="D194" s="180" t="s">
        <v>71</v>
      </c>
      <c r="E194" s="192" t="s">
        <v>2815</v>
      </c>
      <c r="F194" s="192" t="s">
        <v>4674</v>
      </c>
      <c r="G194" s="179"/>
      <c r="H194" s="179"/>
      <c r="I194" s="182"/>
      <c r="J194" s="193">
        <f>BK194</f>
        <v>0</v>
      </c>
      <c r="K194" s="179"/>
      <c r="L194" s="184"/>
      <c r="M194" s="185"/>
      <c r="N194" s="186"/>
      <c r="O194" s="186"/>
      <c r="P194" s="187">
        <f>SUM(P195:P199)</f>
        <v>0</v>
      </c>
      <c r="Q194" s="186"/>
      <c r="R194" s="187">
        <f>SUM(R195:R199)</f>
        <v>0</v>
      </c>
      <c r="S194" s="186"/>
      <c r="T194" s="188">
        <f>SUM(T195:T199)</f>
        <v>0</v>
      </c>
      <c r="AR194" s="189" t="s">
        <v>79</v>
      </c>
      <c r="AT194" s="190" t="s">
        <v>71</v>
      </c>
      <c r="AU194" s="190" t="s">
        <v>81</v>
      </c>
      <c r="AY194" s="189" t="s">
        <v>193</v>
      </c>
      <c r="BK194" s="191">
        <f>SUM(BK195:BK199)</f>
        <v>0</v>
      </c>
    </row>
    <row r="195" spans="1:65" s="2" customFormat="1" ht="16.5" customHeight="1">
      <c r="A195" s="36"/>
      <c r="B195" s="37"/>
      <c r="C195" s="194" t="s">
        <v>388</v>
      </c>
      <c r="D195" s="194" t="s">
        <v>195</v>
      </c>
      <c r="E195" s="195" t="s">
        <v>2968</v>
      </c>
      <c r="F195" s="196" t="s">
        <v>2969</v>
      </c>
      <c r="G195" s="197" t="s">
        <v>1360</v>
      </c>
      <c r="H195" s="198">
        <v>2</v>
      </c>
      <c r="I195" s="199"/>
      <c r="J195" s="200">
        <f>ROUND(I195*H195,2)</f>
        <v>0</v>
      </c>
      <c r="K195" s="196" t="s">
        <v>19</v>
      </c>
      <c r="L195" s="41"/>
      <c r="M195" s="201" t="s">
        <v>19</v>
      </c>
      <c r="N195" s="202" t="s">
        <v>43</v>
      </c>
      <c r="O195" s="66"/>
      <c r="P195" s="203">
        <f>O195*H195</f>
        <v>0</v>
      </c>
      <c r="Q195" s="203">
        <v>0</v>
      </c>
      <c r="R195" s="203">
        <f>Q195*H195</f>
        <v>0</v>
      </c>
      <c r="S195" s="203">
        <v>0</v>
      </c>
      <c r="T195" s="204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205" t="s">
        <v>200</v>
      </c>
      <c r="AT195" s="205" t="s">
        <v>195</v>
      </c>
      <c r="AU195" s="205" t="s">
        <v>209</v>
      </c>
      <c r="AY195" s="19" t="s">
        <v>193</v>
      </c>
      <c r="BE195" s="206">
        <f>IF(N195="základní",J195,0)</f>
        <v>0</v>
      </c>
      <c r="BF195" s="206">
        <f>IF(N195="snížená",J195,0)</f>
        <v>0</v>
      </c>
      <c r="BG195" s="206">
        <f>IF(N195="zákl. přenesená",J195,0)</f>
        <v>0</v>
      </c>
      <c r="BH195" s="206">
        <f>IF(N195="sníž. přenesená",J195,0)</f>
        <v>0</v>
      </c>
      <c r="BI195" s="206">
        <f>IF(N195="nulová",J195,0)</f>
        <v>0</v>
      </c>
      <c r="BJ195" s="19" t="s">
        <v>79</v>
      </c>
      <c r="BK195" s="206">
        <f>ROUND(I195*H195,2)</f>
        <v>0</v>
      </c>
      <c r="BL195" s="19" t="s">
        <v>200</v>
      </c>
      <c r="BM195" s="205" t="s">
        <v>544</v>
      </c>
    </row>
    <row r="196" spans="1:65" s="2" customFormat="1" ht="16.5" customHeight="1">
      <c r="A196" s="36"/>
      <c r="B196" s="37"/>
      <c r="C196" s="194" t="s">
        <v>394</v>
      </c>
      <c r="D196" s="194" t="s">
        <v>195</v>
      </c>
      <c r="E196" s="195" t="s">
        <v>2970</v>
      </c>
      <c r="F196" s="196" t="s">
        <v>2971</v>
      </c>
      <c r="G196" s="197" t="s">
        <v>1360</v>
      </c>
      <c r="H196" s="198">
        <v>27</v>
      </c>
      <c r="I196" s="199"/>
      <c r="J196" s="200">
        <f>ROUND(I196*H196,2)</f>
        <v>0</v>
      </c>
      <c r="K196" s="196" t="s">
        <v>19</v>
      </c>
      <c r="L196" s="41"/>
      <c r="M196" s="201" t="s">
        <v>19</v>
      </c>
      <c r="N196" s="202" t="s">
        <v>43</v>
      </c>
      <c r="O196" s="66"/>
      <c r="P196" s="203">
        <f>O196*H196</f>
        <v>0</v>
      </c>
      <c r="Q196" s="203">
        <v>0</v>
      </c>
      <c r="R196" s="203">
        <f>Q196*H196</f>
        <v>0</v>
      </c>
      <c r="S196" s="203">
        <v>0</v>
      </c>
      <c r="T196" s="204">
        <f>S196*H196</f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205" t="s">
        <v>200</v>
      </c>
      <c r="AT196" s="205" t="s">
        <v>195</v>
      </c>
      <c r="AU196" s="205" t="s">
        <v>209</v>
      </c>
      <c r="AY196" s="19" t="s">
        <v>193</v>
      </c>
      <c r="BE196" s="206">
        <f>IF(N196="základní",J196,0)</f>
        <v>0</v>
      </c>
      <c r="BF196" s="206">
        <f>IF(N196="snížená",J196,0)</f>
        <v>0</v>
      </c>
      <c r="BG196" s="206">
        <f>IF(N196="zákl. přenesená",J196,0)</f>
        <v>0</v>
      </c>
      <c r="BH196" s="206">
        <f>IF(N196="sníž. přenesená",J196,0)</f>
        <v>0</v>
      </c>
      <c r="BI196" s="206">
        <f>IF(N196="nulová",J196,0)</f>
        <v>0</v>
      </c>
      <c r="BJ196" s="19" t="s">
        <v>79</v>
      </c>
      <c r="BK196" s="206">
        <f>ROUND(I196*H196,2)</f>
        <v>0</v>
      </c>
      <c r="BL196" s="19" t="s">
        <v>200</v>
      </c>
      <c r="BM196" s="205" t="s">
        <v>556</v>
      </c>
    </row>
    <row r="197" spans="1:65" s="2" customFormat="1" ht="16.5" customHeight="1">
      <c r="A197" s="36"/>
      <c r="B197" s="37"/>
      <c r="C197" s="194" t="s">
        <v>399</v>
      </c>
      <c r="D197" s="194" t="s">
        <v>195</v>
      </c>
      <c r="E197" s="195" t="s">
        <v>2972</v>
      </c>
      <c r="F197" s="196" t="s">
        <v>2973</v>
      </c>
      <c r="G197" s="197" t="s">
        <v>1360</v>
      </c>
      <c r="H197" s="198">
        <v>16</v>
      </c>
      <c r="I197" s="199"/>
      <c r="J197" s="200">
        <f>ROUND(I197*H197,2)</f>
        <v>0</v>
      </c>
      <c r="K197" s="196" t="s">
        <v>19</v>
      </c>
      <c r="L197" s="41"/>
      <c r="M197" s="201" t="s">
        <v>19</v>
      </c>
      <c r="N197" s="202" t="s">
        <v>43</v>
      </c>
      <c r="O197" s="66"/>
      <c r="P197" s="203">
        <f>O197*H197</f>
        <v>0</v>
      </c>
      <c r="Q197" s="203">
        <v>0</v>
      </c>
      <c r="R197" s="203">
        <f>Q197*H197</f>
        <v>0</v>
      </c>
      <c r="S197" s="203">
        <v>0</v>
      </c>
      <c r="T197" s="204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205" t="s">
        <v>200</v>
      </c>
      <c r="AT197" s="205" t="s">
        <v>195</v>
      </c>
      <c r="AU197" s="205" t="s">
        <v>209</v>
      </c>
      <c r="AY197" s="19" t="s">
        <v>193</v>
      </c>
      <c r="BE197" s="206">
        <f>IF(N197="základní",J197,0)</f>
        <v>0</v>
      </c>
      <c r="BF197" s="206">
        <f>IF(N197="snížená",J197,0)</f>
        <v>0</v>
      </c>
      <c r="BG197" s="206">
        <f>IF(N197="zákl. přenesená",J197,0)</f>
        <v>0</v>
      </c>
      <c r="BH197" s="206">
        <f>IF(N197="sníž. přenesená",J197,0)</f>
        <v>0</v>
      </c>
      <c r="BI197" s="206">
        <f>IF(N197="nulová",J197,0)</f>
        <v>0</v>
      </c>
      <c r="BJ197" s="19" t="s">
        <v>79</v>
      </c>
      <c r="BK197" s="206">
        <f>ROUND(I197*H197,2)</f>
        <v>0</v>
      </c>
      <c r="BL197" s="19" t="s">
        <v>200</v>
      </c>
      <c r="BM197" s="205" t="s">
        <v>565</v>
      </c>
    </row>
    <row r="198" spans="1:65" s="2" customFormat="1" ht="16.5" customHeight="1">
      <c r="A198" s="36"/>
      <c r="B198" s="37"/>
      <c r="C198" s="194" t="s">
        <v>404</v>
      </c>
      <c r="D198" s="194" t="s">
        <v>195</v>
      </c>
      <c r="E198" s="195" t="s">
        <v>2974</v>
      </c>
      <c r="F198" s="196" t="s">
        <v>2975</v>
      </c>
      <c r="G198" s="197" t="s">
        <v>1360</v>
      </c>
      <c r="H198" s="198">
        <v>15</v>
      </c>
      <c r="I198" s="199"/>
      <c r="J198" s="200">
        <f>ROUND(I198*H198,2)</f>
        <v>0</v>
      </c>
      <c r="K198" s="196" t="s">
        <v>19</v>
      </c>
      <c r="L198" s="41"/>
      <c r="M198" s="201" t="s">
        <v>19</v>
      </c>
      <c r="N198" s="202" t="s">
        <v>43</v>
      </c>
      <c r="O198" s="66"/>
      <c r="P198" s="203">
        <f>O198*H198</f>
        <v>0</v>
      </c>
      <c r="Q198" s="203">
        <v>0</v>
      </c>
      <c r="R198" s="203">
        <f>Q198*H198</f>
        <v>0</v>
      </c>
      <c r="S198" s="203">
        <v>0</v>
      </c>
      <c r="T198" s="204">
        <f>S198*H198</f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205" t="s">
        <v>200</v>
      </c>
      <c r="AT198" s="205" t="s">
        <v>195</v>
      </c>
      <c r="AU198" s="205" t="s">
        <v>209</v>
      </c>
      <c r="AY198" s="19" t="s">
        <v>193</v>
      </c>
      <c r="BE198" s="206">
        <f>IF(N198="základní",J198,0)</f>
        <v>0</v>
      </c>
      <c r="BF198" s="206">
        <f>IF(N198="snížená",J198,0)</f>
        <v>0</v>
      </c>
      <c r="BG198" s="206">
        <f>IF(N198="zákl. přenesená",J198,0)</f>
        <v>0</v>
      </c>
      <c r="BH198" s="206">
        <f>IF(N198="sníž. přenesená",J198,0)</f>
        <v>0</v>
      </c>
      <c r="BI198" s="206">
        <f>IF(N198="nulová",J198,0)</f>
        <v>0</v>
      </c>
      <c r="BJ198" s="19" t="s">
        <v>79</v>
      </c>
      <c r="BK198" s="206">
        <f>ROUND(I198*H198,2)</f>
        <v>0</v>
      </c>
      <c r="BL198" s="19" t="s">
        <v>200</v>
      </c>
      <c r="BM198" s="205" t="s">
        <v>575</v>
      </c>
    </row>
    <row r="199" spans="1:65" s="2" customFormat="1" ht="16.5" customHeight="1">
      <c r="A199" s="36"/>
      <c r="B199" s="37"/>
      <c r="C199" s="194" t="s">
        <v>408</v>
      </c>
      <c r="D199" s="194" t="s">
        <v>195</v>
      </c>
      <c r="E199" s="195" t="s">
        <v>2976</v>
      </c>
      <c r="F199" s="196" t="s">
        <v>2977</v>
      </c>
      <c r="G199" s="197" t="s">
        <v>1360</v>
      </c>
      <c r="H199" s="198">
        <v>1</v>
      </c>
      <c r="I199" s="199"/>
      <c r="J199" s="200">
        <f>ROUND(I199*H199,2)</f>
        <v>0</v>
      </c>
      <c r="K199" s="196" t="s">
        <v>19</v>
      </c>
      <c r="L199" s="41"/>
      <c r="M199" s="201" t="s">
        <v>19</v>
      </c>
      <c r="N199" s="202" t="s">
        <v>43</v>
      </c>
      <c r="O199" s="66"/>
      <c r="P199" s="203">
        <f>O199*H199</f>
        <v>0</v>
      </c>
      <c r="Q199" s="203">
        <v>0</v>
      </c>
      <c r="R199" s="203">
        <f>Q199*H199</f>
        <v>0</v>
      </c>
      <c r="S199" s="203">
        <v>0</v>
      </c>
      <c r="T199" s="204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205" t="s">
        <v>200</v>
      </c>
      <c r="AT199" s="205" t="s">
        <v>195</v>
      </c>
      <c r="AU199" s="205" t="s">
        <v>209</v>
      </c>
      <c r="AY199" s="19" t="s">
        <v>193</v>
      </c>
      <c r="BE199" s="206">
        <f>IF(N199="základní",J199,0)</f>
        <v>0</v>
      </c>
      <c r="BF199" s="206">
        <f>IF(N199="snížená",J199,0)</f>
        <v>0</v>
      </c>
      <c r="BG199" s="206">
        <f>IF(N199="zákl. přenesená",J199,0)</f>
        <v>0</v>
      </c>
      <c r="BH199" s="206">
        <f>IF(N199="sníž. přenesená",J199,0)</f>
        <v>0</v>
      </c>
      <c r="BI199" s="206">
        <f>IF(N199="nulová",J199,0)</f>
        <v>0</v>
      </c>
      <c r="BJ199" s="19" t="s">
        <v>79</v>
      </c>
      <c r="BK199" s="206">
        <f>ROUND(I199*H199,2)</f>
        <v>0</v>
      </c>
      <c r="BL199" s="19" t="s">
        <v>200</v>
      </c>
      <c r="BM199" s="205" t="s">
        <v>588</v>
      </c>
    </row>
    <row r="200" spans="1:65" s="12" customFormat="1" ht="20.85" customHeight="1">
      <c r="B200" s="178"/>
      <c r="C200" s="179"/>
      <c r="D200" s="180" t="s">
        <v>71</v>
      </c>
      <c r="E200" s="192" t="s">
        <v>2833</v>
      </c>
      <c r="F200" s="192" t="s">
        <v>2978</v>
      </c>
      <c r="G200" s="179"/>
      <c r="H200" s="179"/>
      <c r="I200" s="182"/>
      <c r="J200" s="193">
        <f>BK200</f>
        <v>0</v>
      </c>
      <c r="K200" s="179"/>
      <c r="L200" s="184"/>
      <c r="M200" s="185"/>
      <c r="N200" s="186"/>
      <c r="O200" s="186"/>
      <c r="P200" s="187">
        <f>P201</f>
        <v>0</v>
      </c>
      <c r="Q200" s="186"/>
      <c r="R200" s="187">
        <f>R201</f>
        <v>0</v>
      </c>
      <c r="S200" s="186"/>
      <c r="T200" s="188">
        <f>T201</f>
        <v>0</v>
      </c>
      <c r="AR200" s="189" t="s">
        <v>79</v>
      </c>
      <c r="AT200" s="190" t="s">
        <v>71</v>
      </c>
      <c r="AU200" s="190" t="s">
        <v>81</v>
      </c>
      <c r="AY200" s="189" t="s">
        <v>193</v>
      </c>
      <c r="BK200" s="191">
        <f>BK201</f>
        <v>0</v>
      </c>
    </row>
    <row r="201" spans="1:65" s="2" customFormat="1" ht="16.5" customHeight="1">
      <c r="A201" s="36"/>
      <c r="B201" s="37"/>
      <c r="C201" s="194" t="s">
        <v>413</v>
      </c>
      <c r="D201" s="194" t="s">
        <v>195</v>
      </c>
      <c r="E201" s="195" t="s">
        <v>2979</v>
      </c>
      <c r="F201" s="196" t="s">
        <v>2980</v>
      </c>
      <c r="G201" s="197" t="s">
        <v>1360</v>
      </c>
      <c r="H201" s="198">
        <v>14</v>
      </c>
      <c r="I201" s="199"/>
      <c r="J201" s="200">
        <f>ROUND(I201*H201,2)</f>
        <v>0</v>
      </c>
      <c r="K201" s="196" t="s">
        <v>19</v>
      </c>
      <c r="L201" s="41"/>
      <c r="M201" s="201" t="s">
        <v>19</v>
      </c>
      <c r="N201" s="202" t="s">
        <v>43</v>
      </c>
      <c r="O201" s="66"/>
      <c r="P201" s="203">
        <f>O201*H201</f>
        <v>0</v>
      </c>
      <c r="Q201" s="203">
        <v>0</v>
      </c>
      <c r="R201" s="203">
        <f>Q201*H201</f>
        <v>0</v>
      </c>
      <c r="S201" s="203">
        <v>0</v>
      </c>
      <c r="T201" s="204">
        <f>S201*H201</f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205" t="s">
        <v>200</v>
      </c>
      <c r="AT201" s="205" t="s">
        <v>195</v>
      </c>
      <c r="AU201" s="205" t="s">
        <v>209</v>
      </c>
      <c r="AY201" s="19" t="s">
        <v>193</v>
      </c>
      <c r="BE201" s="206">
        <f>IF(N201="základní",J201,0)</f>
        <v>0</v>
      </c>
      <c r="BF201" s="206">
        <f>IF(N201="snížená",J201,0)</f>
        <v>0</v>
      </c>
      <c r="BG201" s="206">
        <f>IF(N201="zákl. přenesená",J201,0)</f>
        <v>0</v>
      </c>
      <c r="BH201" s="206">
        <f>IF(N201="sníž. přenesená",J201,0)</f>
        <v>0</v>
      </c>
      <c r="BI201" s="206">
        <f>IF(N201="nulová",J201,0)</f>
        <v>0</v>
      </c>
      <c r="BJ201" s="19" t="s">
        <v>79</v>
      </c>
      <c r="BK201" s="206">
        <f>ROUND(I201*H201,2)</f>
        <v>0</v>
      </c>
      <c r="BL201" s="19" t="s">
        <v>200</v>
      </c>
      <c r="BM201" s="205" t="s">
        <v>595</v>
      </c>
    </row>
    <row r="202" spans="1:65" s="12" customFormat="1" ht="20.85" customHeight="1">
      <c r="B202" s="178"/>
      <c r="C202" s="179"/>
      <c r="D202" s="180" t="s">
        <v>71</v>
      </c>
      <c r="E202" s="192" t="s">
        <v>2989</v>
      </c>
      <c r="F202" s="192" t="s">
        <v>2984</v>
      </c>
      <c r="G202" s="179"/>
      <c r="H202" s="179"/>
      <c r="I202" s="182"/>
      <c r="J202" s="193">
        <f>BK202</f>
        <v>0</v>
      </c>
      <c r="K202" s="179"/>
      <c r="L202" s="184"/>
      <c r="M202" s="185"/>
      <c r="N202" s="186"/>
      <c r="O202" s="186"/>
      <c r="P202" s="187">
        <f>P203</f>
        <v>0</v>
      </c>
      <c r="Q202" s="186"/>
      <c r="R202" s="187">
        <f>R203</f>
        <v>0</v>
      </c>
      <c r="S202" s="186"/>
      <c r="T202" s="188">
        <f>T203</f>
        <v>0</v>
      </c>
      <c r="AR202" s="189" t="s">
        <v>79</v>
      </c>
      <c r="AT202" s="190" t="s">
        <v>71</v>
      </c>
      <c r="AU202" s="190" t="s">
        <v>81</v>
      </c>
      <c r="AY202" s="189" t="s">
        <v>193</v>
      </c>
      <c r="BK202" s="191">
        <f>BK203</f>
        <v>0</v>
      </c>
    </row>
    <row r="203" spans="1:65" s="2" customFormat="1" ht="16.5" customHeight="1">
      <c r="A203" s="36"/>
      <c r="B203" s="37"/>
      <c r="C203" s="194" t="s">
        <v>418</v>
      </c>
      <c r="D203" s="194" t="s">
        <v>195</v>
      </c>
      <c r="E203" s="195" t="s">
        <v>2987</v>
      </c>
      <c r="F203" s="196" t="s">
        <v>2988</v>
      </c>
      <c r="G203" s="197" t="s">
        <v>1360</v>
      </c>
      <c r="H203" s="198">
        <v>75</v>
      </c>
      <c r="I203" s="199"/>
      <c r="J203" s="200">
        <f>ROUND(I203*H203,2)</f>
        <v>0</v>
      </c>
      <c r="K203" s="196" t="s">
        <v>19</v>
      </c>
      <c r="L203" s="41"/>
      <c r="M203" s="201" t="s">
        <v>19</v>
      </c>
      <c r="N203" s="202" t="s">
        <v>43</v>
      </c>
      <c r="O203" s="66"/>
      <c r="P203" s="203">
        <f>O203*H203</f>
        <v>0</v>
      </c>
      <c r="Q203" s="203">
        <v>0</v>
      </c>
      <c r="R203" s="203">
        <f>Q203*H203</f>
        <v>0</v>
      </c>
      <c r="S203" s="203">
        <v>0</v>
      </c>
      <c r="T203" s="204">
        <f>S203*H203</f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205" t="s">
        <v>200</v>
      </c>
      <c r="AT203" s="205" t="s">
        <v>195</v>
      </c>
      <c r="AU203" s="205" t="s">
        <v>209</v>
      </c>
      <c r="AY203" s="19" t="s">
        <v>193</v>
      </c>
      <c r="BE203" s="206">
        <f>IF(N203="základní",J203,0)</f>
        <v>0</v>
      </c>
      <c r="BF203" s="206">
        <f>IF(N203="snížená",J203,0)</f>
        <v>0</v>
      </c>
      <c r="BG203" s="206">
        <f>IF(N203="zákl. přenesená",J203,0)</f>
        <v>0</v>
      </c>
      <c r="BH203" s="206">
        <f>IF(N203="sníž. přenesená",J203,0)</f>
        <v>0</v>
      </c>
      <c r="BI203" s="206">
        <f>IF(N203="nulová",J203,0)</f>
        <v>0</v>
      </c>
      <c r="BJ203" s="19" t="s">
        <v>79</v>
      </c>
      <c r="BK203" s="206">
        <f>ROUND(I203*H203,2)</f>
        <v>0</v>
      </c>
      <c r="BL203" s="19" t="s">
        <v>200</v>
      </c>
      <c r="BM203" s="205" t="s">
        <v>601</v>
      </c>
    </row>
    <row r="204" spans="1:65" s="12" customFormat="1" ht="20.85" customHeight="1">
      <c r="B204" s="178"/>
      <c r="C204" s="179"/>
      <c r="D204" s="180" t="s">
        <v>71</v>
      </c>
      <c r="E204" s="192" t="s">
        <v>2993</v>
      </c>
      <c r="F204" s="192" t="s">
        <v>2994</v>
      </c>
      <c r="G204" s="179"/>
      <c r="H204" s="179"/>
      <c r="I204" s="182"/>
      <c r="J204" s="193">
        <f>BK204</f>
        <v>0</v>
      </c>
      <c r="K204" s="179"/>
      <c r="L204" s="184"/>
      <c r="M204" s="185"/>
      <c r="N204" s="186"/>
      <c r="O204" s="186"/>
      <c r="P204" s="187">
        <f>SUM(P205:P206)</f>
        <v>0</v>
      </c>
      <c r="Q204" s="186"/>
      <c r="R204" s="187">
        <f>SUM(R205:R206)</f>
        <v>0</v>
      </c>
      <c r="S204" s="186"/>
      <c r="T204" s="188">
        <f>SUM(T205:T206)</f>
        <v>0</v>
      </c>
      <c r="AR204" s="189" t="s">
        <v>79</v>
      </c>
      <c r="AT204" s="190" t="s">
        <v>71</v>
      </c>
      <c r="AU204" s="190" t="s">
        <v>81</v>
      </c>
      <c r="AY204" s="189" t="s">
        <v>193</v>
      </c>
      <c r="BK204" s="191">
        <f>SUM(BK205:BK206)</f>
        <v>0</v>
      </c>
    </row>
    <row r="205" spans="1:65" s="2" customFormat="1" ht="16.5" customHeight="1">
      <c r="A205" s="36"/>
      <c r="B205" s="37"/>
      <c r="C205" s="194" t="s">
        <v>422</v>
      </c>
      <c r="D205" s="194" t="s">
        <v>195</v>
      </c>
      <c r="E205" s="195" t="s">
        <v>2995</v>
      </c>
      <c r="F205" s="196" t="s">
        <v>4675</v>
      </c>
      <c r="G205" s="197" t="s">
        <v>1360</v>
      </c>
      <c r="H205" s="198">
        <v>4</v>
      </c>
      <c r="I205" s="199"/>
      <c r="J205" s="200">
        <f>ROUND(I205*H205,2)</f>
        <v>0</v>
      </c>
      <c r="K205" s="196" t="s">
        <v>19</v>
      </c>
      <c r="L205" s="41"/>
      <c r="M205" s="201" t="s">
        <v>19</v>
      </c>
      <c r="N205" s="202" t="s">
        <v>43</v>
      </c>
      <c r="O205" s="66"/>
      <c r="P205" s="203">
        <f>O205*H205</f>
        <v>0</v>
      </c>
      <c r="Q205" s="203">
        <v>0</v>
      </c>
      <c r="R205" s="203">
        <f>Q205*H205</f>
        <v>0</v>
      </c>
      <c r="S205" s="203">
        <v>0</v>
      </c>
      <c r="T205" s="204">
        <f>S205*H205</f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205" t="s">
        <v>200</v>
      </c>
      <c r="AT205" s="205" t="s">
        <v>195</v>
      </c>
      <c r="AU205" s="205" t="s">
        <v>209</v>
      </c>
      <c r="AY205" s="19" t="s">
        <v>193</v>
      </c>
      <c r="BE205" s="206">
        <f>IF(N205="základní",J205,0)</f>
        <v>0</v>
      </c>
      <c r="BF205" s="206">
        <f>IF(N205="snížená",J205,0)</f>
        <v>0</v>
      </c>
      <c r="BG205" s="206">
        <f>IF(N205="zákl. přenesená",J205,0)</f>
        <v>0</v>
      </c>
      <c r="BH205" s="206">
        <f>IF(N205="sníž. přenesená",J205,0)</f>
        <v>0</v>
      </c>
      <c r="BI205" s="206">
        <f>IF(N205="nulová",J205,0)</f>
        <v>0</v>
      </c>
      <c r="BJ205" s="19" t="s">
        <v>79</v>
      </c>
      <c r="BK205" s="206">
        <f>ROUND(I205*H205,2)</f>
        <v>0</v>
      </c>
      <c r="BL205" s="19" t="s">
        <v>200</v>
      </c>
      <c r="BM205" s="205" t="s">
        <v>612</v>
      </c>
    </row>
    <row r="206" spans="1:65" s="2" customFormat="1" ht="16.5" customHeight="1">
      <c r="A206" s="36"/>
      <c r="B206" s="37"/>
      <c r="C206" s="194" t="s">
        <v>427</v>
      </c>
      <c r="D206" s="194" t="s">
        <v>195</v>
      </c>
      <c r="E206" s="195" t="s">
        <v>2997</v>
      </c>
      <c r="F206" s="196" t="s">
        <v>2998</v>
      </c>
      <c r="G206" s="197" t="s">
        <v>1360</v>
      </c>
      <c r="H206" s="198">
        <v>1</v>
      </c>
      <c r="I206" s="199"/>
      <c r="J206" s="200">
        <f>ROUND(I206*H206,2)</f>
        <v>0</v>
      </c>
      <c r="K206" s="196" t="s">
        <v>19</v>
      </c>
      <c r="L206" s="41"/>
      <c r="M206" s="201" t="s">
        <v>19</v>
      </c>
      <c r="N206" s="202" t="s">
        <v>43</v>
      </c>
      <c r="O206" s="66"/>
      <c r="P206" s="203">
        <f>O206*H206</f>
        <v>0</v>
      </c>
      <c r="Q206" s="203">
        <v>0</v>
      </c>
      <c r="R206" s="203">
        <f>Q206*H206</f>
        <v>0</v>
      </c>
      <c r="S206" s="203">
        <v>0</v>
      </c>
      <c r="T206" s="204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205" t="s">
        <v>200</v>
      </c>
      <c r="AT206" s="205" t="s">
        <v>195</v>
      </c>
      <c r="AU206" s="205" t="s">
        <v>209</v>
      </c>
      <c r="AY206" s="19" t="s">
        <v>193</v>
      </c>
      <c r="BE206" s="206">
        <f>IF(N206="základní",J206,0)</f>
        <v>0</v>
      </c>
      <c r="BF206" s="206">
        <f>IF(N206="snížená",J206,0)</f>
        <v>0</v>
      </c>
      <c r="BG206" s="206">
        <f>IF(N206="zákl. přenesená",J206,0)</f>
        <v>0</v>
      </c>
      <c r="BH206" s="206">
        <f>IF(N206="sníž. přenesená",J206,0)</f>
        <v>0</v>
      </c>
      <c r="BI206" s="206">
        <f>IF(N206="nulová",J206,0)</f>
        <v>0</v>
      </c>
      <c r="BJ206" s="19" t="s">
        <v>79</v>
      </c>
      <c r="BK206" s="206">
        <f>ROUND(I206*H206,2)</f>
        <v>0</v>
      </c>
      <c r="BL206" s="19" t="s">
        <v>200</v>
      </c>
      <c r="BM206" s="205" t="s">
        <v>622</v>
      </c>
    </row>
    <row r="207" spans="1:65" s="12" customFormat="1" ht="20.85" customHeight="1">
      <c r="B207" s="178"/>
      <c r="C207" s="179"/>
      <c r="D207" s="180" t="s">
        <v>71</v>
      </c>
      <c r="E207" s="192" t="s">
        <v>2999</v>
      </c>
      <c r="F207" s="192" t="s">
        <v>4676</v>
      </c>
      <c r="G207" s="179"/>
      <c r="H207" s="179"/>
      <c r="I207" s="182"/>
      <c r="J207" s="193">
        <f>BK207</f>
        <v>0</v>
      </c>
      <c r="K207" s="179"/>
      <c r="L207" s="184"/>
      <c r="M207" s="185"/>
      <c r="N207" s="186"/>
      <c r="O207" s="186"/>
      <c r="P207" s="187">
        <f>SUM(P208:P209)</f>
        <v>0</v>
      </c>
      <c r="Q207" s="186"/>
      <c r="R207" s="187">
        <f>SUM(R208:R209)</f>
        <v>0</v>
      </c>
      <c r="S207" s="186"/>
      <c r="T207" s="188">
        <f>SUM(T208:T209)</f>
        <v>0</v>
      </c>
      <c r="AR207" s="189" t="s">
        <v>79</v>
      </c>
      <c r="AT207" s="190" t="s">
        <v>71</v>
      </c>
      <c r="AU207" s="190" t="s">
        <v>81</v>
      </c>
      <c r="AY207" s="189" t="s">
        <v>193</v>
      </c>
      <c r="BK207" s="191">
        <f>SUM(BK208:BK209)</f>
        <v>0</v>
      </c>
    </row>
    <row r="208" spans="1:65" s="2" customFormat="1" ht="16.5" customHeight="1">
      <c r="A208" s="36"/>
      <c r="B208" s="37"/>
      <c r="C208" s="194" t="s">
        <v>432</v>
      </c>
      <c r="D208" s="194" t="s">
        <v>195</v>
      </c>
      <c r="E208" s="195" t="s">
        <v>4677</v>
      </c>
      <c r="F208" s="196" t="s">
        <v>4678</v>
      </c>
      <c r="G208" s="197" t="s">
        <v>1360</v>
      </c>
      <c r="H208" s="198">
        <v>1</v>
      </c>
      <c r="I208" s="199"/>
      <c r="J208" s="200">
        <f>ROUND(I208*H208,2)</f>
        <v>0</v>
      </c>
      <c r="K208" s="196" t="s">
        <v>19</v>
      </c>
      <c r="L208" s="41"/>
      <c r="M208" s="201" t="s">
        <v>19</v>
      </c>
      <c r="N208" s="202" t="s">
        <v>43</v>
      </c>
      <c r="O208" s="66"/>
      <c r="P208" s="203">
        <f>O208*H208</f>
        <v>0</v>
      </c>
      <c r="Q208" s="203">
        <v>0</v>
      </c>
      <c r="R208" s="203">
        <f>Q208*H208</f>
        <v>0</v>
      </c>
      <c r="S208" s="203">
        <v>0</v>
      </c>
      <c r="T208" s="204">
        <f>S208*H208</f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205" t="s">
        <v>200</v>
      </c>
      <c r="AT208" s="205" t="s">
        <v>195</v>
      </c>
      <c r="AU208" s="205" t="s">
        <v>209</v>
      </c>
      <c r="AY208" s="19" t="s">
        <v>193</v>
      </c>
      <c r="BE208" s="206">
        <f>IF(N208="základní",J208,0)</f>
        <v>0</v>
      </c>
      <c r="BF208" s="206">
        <f>IF(N208="snížená",J208,0)</f>
        <v>0</v>
      </c>
      <c r="BG208" s="206">
        <f>IF(N208="zákl. přenesená",J208,0)</f>
        <v>0</v>
      </c>
      <c r="BH208" s="206">
        <f>IF(N208="sníž. přenesená",J208,0)</f>
        <v>0</v>
      </c>
      <c r="BI208" s="206">
        <f>IF(N208="nulová",J208,0)</f>
        <v>0</v>
      </c>
      <c r="BJ208" s="19" t="s">
        <v>79</v>
      </c>
      <c r="BK208" s="206">
        <f>ROUND(I208*H208,2)</f>
        <v>0</v>
      </c>
      <c r="BL208" s="19" t="s">
        <v>200</v>
      </c>
      <c r="BM208" s="205" t="s">
        <v>630</v>
      </c>
    </row>
    <row r="209" spans="1:65" s="2" customFormat="1" ht="16.5" customHeight="1">
      <c r="A209" s="36"/>
      <c r="B209" s="37"/>
      <c r="C209" s="194" t="s">
        <v>437</v>
      </c>
      <c r="D209" s="194" t="s">
        <v>195</v>
      </c>
      <c r="E209" s="195" t="s">
        <v>3003</v>
      </c>
      <c r="F209" s="196" t="s">
        <v>3004</v>
      </c>
      <c r="G209" s="197" t="s">
        <v>1360</v>
      </c>
      <c r="H209" s="198">
        <v>1</v>
      </c>
      <c r="I209" s="199"/>
      <c r="J209" s="200">
        <f>ROUND(I209*H209,2)</f>
        <v>0</v>
      </c>
      <c r="K209" s="196" t="s">
        <v>19</v>
      </c>
      <c r="L209" s="41"/>
      <c r="M209" s="201" t="s">
        <v>19</v>
      </c>
      <c r="N209" s="202" t="s">
        <v>43</v>
      </c>
      <c r="O209" s="66"/>
      <c r="P209" s="203">
        <f>O209*H209</f>
        <v>0</v>
      </c>
      <c r="Q209" s="203">
        <v>0</v>
      </c>
      <c r="R209" s="203">
        <f>Q209*H209</f>
        <v>0</v>
      </c>
      <c r="S209" s="203">
        <v>0</v>
      </c>
      <c r="T209" s="204">
        <f>S209*H209</f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205" t="s">
        <v>200</v>
      </c>
      <c r="AT209" s="205" t="s">
        <v>195</v>
      </c>
      <c r="AU209" s="205" t="s">
        <v>209</v>
      </c>
      <c r="AY209" s="19" t="s">
        <v>193</v>
      </c>
      <c r="BE209" s="206">
        <f>IF(N209="základní",J209,0)</f>
        <v>0</v>
      </c>
      <c r="BF209" s="206">
        <f>IF(N209="snížená",J209,0)</f>
        <v>0</v>
      </c>
      <c r="BG209" s="206">
        <f>IF(N209="zákl. přenesená",J209,0)</f>
        <v>0</v>
      </c>
      <c r="BH209" s="206">
        <f>IF(N209="sníž. přenesená",J209,0)</f>
        <v>0</v>
      </c>
      <c r="BI209" s="206">
        <f>IF(N209="nulová",J209,0)</f>
        <v>0</v>
      </c>
      <c r="BJ209" s="19" t="s">
        <v>79</v>
      </c>
      <c r="BK209" s="206">
        <f>ROUND(I209*H209,2)</f>
        <v>0</v>
      </c>
      <c r="BL209" s="19" t="s">
        <v>200</v>
      </c>
      <c r="BM209" s="205" t="s">
        <v>638</v>
      </c>
    </row>
    <row r="210" spans="1:65" s="12" customFormat="1" ht="20.85" customHeight="1">
      <c r="B210" s="178"/>
      <c r="C210" s="179"/>
      <c r="D210" s="180" t="s">
        <v>71</v>
      </c>
      <c r="E210" s="192" t="s">
        <v>3005</v>
      </c>
      <c r="F210" s="192" t="s">
        <v>3000</v>
      </c>
      <c r="G210" s="179"/>
      <c r="H210" s="179"/>
      <c r="I210" s="182"/>
      <c r="J210" s="193">
        <f>BK210</f>
        <v>0</v>
      </c>
      <c r="K210" s="179"/>
      <c r="L210" s="184"/>
      <c r="M210" s="185"/>
      <c r="N210" s="186"/>
      <c r="O210" s="186"/>
      <c r="P210" s="187">
        <f>P211</f>
        <v>0</v>
      </c>
      <c r="Q210" s="186"/>
      <c r="R210" s="187">
        <f>R211</f>
        <v>0</v>
      </c>
      <c r="S210" s="186"/>
      <c r="T210" s="188">
        <f>T211</f>
        <v>0</v>
      </c>
      <c r="AR210" s="189" t="s">
        <v>79</v>
      </c>
      <c r="AT210" s="190" t="s">
        <v>71</v>
      </c>
      <c r="AU210" s="190" t="s">
        <v>81</v>
      </c>
      <c r="AY210" s="189" t="s">
        <v>193</v>
      </c>
      <c r="BK210" s="191">
        <f>BK211</f>
        <v>0</v>
      </c>
    </row>
    <row r="211" spans="1:65" s="2" customFormat="1" ht="21.75" customHeight="1">
      <c r="A211" s="36"/>
      <c r="B211" s="37"/>
      <c r="C211" s="194" t="s">
        <v>442</v>
      </c>
      <c r="D211" s="194" t="s">
        <v>195</v>
      </c>
      <c r="E211" s="195" t="s">
        <v>3001</v>
      </c>
      <c r="F211" s="196" t="s">
        <v>3002</v>
      </c>
      <c r="G211" s="197" t="s">
        <v>1360</v>
      </c>
      <c r="H211" s="198">
        <v>4</v>
      </c>
      <c r="I211" s="199"/>
      <c r="J211" s="200">
        <f>ROUND(I211*H211,2)</f>
        <v>0</v>
      </c>
      <c r="K211" s="196" t="s">
        <v>19</v>
      </c>
      <c r="L211" s="41"/>
      <c r="M211" s="201" t="s">
        <v>19</v>
      </c>
      <c r="N211" s="202" t="s">
        <v>43</v>
      </c>
      <c r="O211" s="66"/>
      <c r="P211" s="203">
        <f>O211*H211</f>
        <v>0</v>
      </c>
      <c r="Q211" s="203">
        <v>0</v>
      </c>
      <c r="R211" s="203">
        <f>Q211*H211</f>
        <v>0</v>
      </c>
      <c r="S211" s="203">
        <v>0</v>
      </c>
      <c r="T211" s="204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205" t="s">
        <v>200</v>
      </c>
      <c r="AT211" s="205" t="s">
        <v>195</v>
      </c>
      <c r="AU211" s="205" t="s">
        <v>209</v>
      </c>
      <c r="AY211" s="19" t="s">
        <v>193</v>
      </c>
      <c r="BE211" s="206">
        <f>IF(N211="základní",J211,0)</f>
        <v>0</v>
      </c>
      <c r="BF211" s="206">
        <f>IF(N211="snížená",J211,0)</f>
        <v>0</v>
      </c>
      <c r="BG211" s="206">
        <f>IF(N211="zákl. přenesená",J211,0)</f>
        <v>0</v>
      </c>
      <c r="BH211" s="206">
        <f>IF(N211="sníž. přenesená",J211,0)</f>
        <v>0</v>
      </c>
      <c r="BI211" s="206">
        <f>IF(N211="nulová",J211,0)</f>
        <v>0</v>
      </c>
      <c r="BJ211" s="19" t="s">
        <v>79</v>
      </c>
      <c r="BK211" s="206">
        <f>ROUND(I211*H211,2)</f>
        <v>0</v>
      </c>
      <c r="BL211" s="19" t="s">
        <v>200</v>
      </c>
      <c r="BM211" s="205" t="s">
        <v>654</v>
      </c>
    </row>
    <row r="212" spans="1:65" s="12" customFormat="1" ht="20.85" customHeight="1">
      <c r="B212" s="178"/>
      <c r="C212" s="179"/>
      <c r="D212" s="180" t="s">
        <v>71</v>
      </c>
      <c r="E212" s="192" t="s">
        <v>3009</v>
      </c>
      <c r="F212" s="192" t="s">
        <v>3006</v>
      </c>
      <c r="G212" s="179"/>
      <c r="H212" s="179"/>
      <c r="I212" s="182"/>
      <c r="J212" s="193">
        <f>BK212</f>
        <v>0</v>
      </c>
      <c r="K212" s="179"/>
      <c r="L212" s="184"/>
      <c r="M212" s="185"/>
      <c r="N212" s="186"/>
      <c r="O212" s="186"/>
      <c r="P212" s="187">
        <f>P213</f>
        <v>0</v>
      </c>
      <c r="Q212" s="186"/>
      <c r="R212" s="187">
        <f>R213</f>
        <v>0</v>
      </c>
      <c r="S212" s="186"/>
      <c r="T212" s="188">
        <f>T213</f>
        <v>0</v>
      </c>
      <c r="AR212" s="189" t="s">
        <v>79</v>
      </c>
      <c r="AT212" s="190" t="s">
        <v>71</v>
      </c>
      <c r="AU212" s="190" t="s">
        <v>81</v>
      </c>
      <c r="AY212" s="189" t="s">
        <v>193</v>
      </c>
      <c r="BK212" s="191">
        <f>BK213</f>
        <v>0</v>
      </c>
    </row>
    <row r="213" spans="1:65" s="2" customFormat="1" ht="16.5" customHeight="1">
      <c r="A213" s="36"/>
      <c r="B213" s="37"/>
      <c r="C213" s="194" t="s">
        <v>450</v>
      </c>
      <c r="D213" s="194" t="s">
        <v>195</v>
      </c>
      <c r="E213" s="195" t="s">
        <v>3007</v>
      </c>
      <c r="F213" s="196" t="s">
        <v>3008</v>
      </c>
      <c r="G213" s="197" t="s">
        <v>1360</v>
      </c>
      <c r="H213" s="198">
        <v>8</v>
      </c>
      <c r="I213" s="199"/>
      <c r="J213" s="200">
        <f>ROUND(I213*H213,2)</f>
        <v>0</v>
      </c>
      <c r="K213" s="196" t="s">
        <v>19</v>
      </c>
      <c r="L213" s="41"/>
      <c r="M213" s="201" t="s">
        <v>19</v>
      </c>
      <c r="N213" s="202" t="s">
        <v>43</v>
      </c>
      <c r="O213" s="66"/>
      <c r="P213" s="203">
        <f>O213*H213</f>
        <v>0</v>
      </c>
      <c r="Q213" s="203">
        <v>0</v>
      </c>
      <c r="R213" s="203">
        <f>Q213*H213</f>
        <v>0</v>
      </c>
      <c r="S213" s="203">
        <v>0</v>
      </c>
      <c r="T213" s="204">
        <f>S213*H213</f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205" t="s">
        <v>200</v>
      </c>
      <c r="AT213" s="205" t="s">
        <v>195</v>
      </c>
      <c r="AU213" s="205" t="s">
        <v>209</v>
      </c>
      <c r="AY213" s="19" t="s">
        <v>193</v>
      </c>
      <c r="BE213" s="206">
        <f>IF(N213="základní",J213,0)</f>
        <v>0</v>
      </c>
      <c r="BF213" s="206">
        <f>IF(N213="snížená",J213,0)</f>
        <v>0</v>
      </c>
      <c r="BG213" s="206">
        <f>IF(N213="zákl. přenesená",J213,0)</f>
        <v>0</v>
      </c>
      <c r="BH213" s="206">
        <f>IF(N213="sníž. přenesená",J213,0)</f>
        <v>0</v>
      </c>
      <c r="BI213" s="206">
        <f>IF(N213="nulová",J213,0)</f>
        <v>0</v>
      </c>
      <c r="BJ213" s="19" t="s">
        <v>79</v>
      </c>
      <c r="BK213" s="206">
        <f>ROUND(I213*H213,2)</f>
        <v>0</v>
      </c>
      <c r="BL213" s="19" t="s">
        <v>200</v>
      </c>
      <c r="BM213" s="205" t="s">
        <v>682</v>
      </c>
    </row>
    <row r="214" spans="1:65" s="12" customFormat="1" ht="20.85" customHeight="1">
      <c r="B214" s="178"/>
      <c r="C214" s="179"/>
      <c r="D214" s="180" t="s">
        <v>71</v>
      </c>
      <c r="E214" s="192" t="s">
        <v>3013</v>
      </c>
      <c r="F214" s="192" t="s">
        <v>3014</v>
      </c>
      <c r="G214" s="179"/>
      <c r="H214" s="179"/>
      <c r="I214" s="182"/>
      <c r="J214" s="193">
        <f>BK214</f>
        <v>0</v>
      </c>
      <c r="K214" s="179"/>
      <c r="L214" s="184"/>
      <c r="M214" s="185"/>
      <c r="N214" s="186"/>
      <c r="O214" s="186"/>
      <c r="P214" s="187">
        <f>SUM(P215:P220)</f>
        <v>0</v>
      </c>
      <c r="Q214" s="186"/>
      <c r="R214" s="187">
        <f>SUM(R215:R220)</f>
        <v>0</v>
      </c>
      <c r="S214" s="186"/>
      <c r="T214" s="188">
        <f>SUM(T215:T220)</f>
        <v>0</v>
      </c>
      <c r="AR214" s="189" t="s">
        <v>79</v>
      </c>
      <c r="AT214" s="190" t="s">
        <v>71</v>
      </c>
      <c r="AU214" s="190" t="s">
        <v>81</v>
      </c>
      <c r="AY214" s="189" t="s">
        <v>193</v>
      </c>
      <c r="BK214" s="191">
        <f>SUM(BK215:BK220)</f>
        <v>0</v>
      </c>
    </row>
    <row r="215" spans="1:65" s="2" customFormat="1" ht="16.5" customHeight="1">
      <c r="A215" s="36"/>
      <c r="B215" s="37"/>
      <c r="C215" s="194" t="s">
        <v>456</v>
      </c>
      <c r="D215" s="194" t="s">
        <v>195</v>
      </c>
      <c r="E215" s="195" t="s">
        <v>3015</v>
      </c>
      <c r="F215" s="196" t="s">
        <v>3016</v>
      </c>
      <c r="G215" s="197" t="s">
        <v>1360</v>
      </c>
      <c r="H215" s="198">
        <v>6</v>
      </c>
      <c r="I215" s="199"/>
      <c r="J215" s="200">
        <f t="shared" ref="J215:J220" si="20">ROUND(I215*H215,2)</f>
        <v>0</v>
      </c>
      <c r="K215" s="196" t="s">
        <v>19</v>
      </c>
      <c r="L215" s="41"/>
      <c r="M215" s="201" t="s">
        <v>19</v>
      </c>
      <c r="N215" s="202" t="s">
        <v>43</v>
      </c>
      <c r="O215" s="66"/>
      <c r="P215" s="203">
        <f t="shared" ref="P215:P220" si="21">O215*H215</f>
        <v>0</v>
      </c>
      <c r="Q215" s="203">
        <v>0</v>
      </c>
      <c r="R215" s="203">
        <f t="shared" ref="R215:R220" si="22">Q215*H215</f>
        <v>0</v>
      </c>
      <c r="S215" s="203">
        <v>0</v>
      </c>
      <c r="T215" s="204">
        <f t="shared" ref="T215:T220" si="23">S215*H215</f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205" t="s">
        <v>200</v>
      </c>
      <c r="AT215" s="205" t="s">
        <v>195</v>
      </c>
      <c r="AU215" s="205" t="s">
        <v>209</v>
      </c>
      <c r="AY215" s="19" t="s">
        <v>193</v>
      </c>
      <c r="BE215" s="206">
        <f t="shared" ref="BE215:BE220" si="24">IF(N215="základní",J215,0)</f>
        <v>0</v>
      </c>
      <c r="BF215" s="206">
        <f t="shared" ref="BF215:BF220" si="25">IF(N215="snížená",J215,0)</f>
        <v>0</v>
      </c>
      <c r="BG215" s="206">
        <f t="shared" ref="BG215:BG220" si="26">IF(N215="zákl. přenesená",J215,0)</f>
        <v>0</v>
      </c>
      <c r="BH215" s="206">
        <f t="shared" ref="BH215:BH220" si="27">IF(N215="sníž. přenesená",J215,0)</f>
        <v>0</v>
      </c>
      <c r="BI215" s="206">
        <f t="shared" ref="BI215:BI220" si="28">IF(N215="nulová",J215,0)</f>
        <v>0</v>
      </c>
      <c r="BJ215" s="19" t="s">
        <v>79</v>
      </c>
      <c r="BK215" s="206">
        <f t="shared" ref="BK215:BK220" si="29">ROUND(I215*H215,2)</f>
        <v>0</v>
      </c>
      <c r="BL215" s="19" t="s">
        <v>200</v>
      </c>
      <c r="BM215" s="205" t="s">
        <v>705</v>
      </c>
    </row>
    <row r="216" spans="1:65" s="2" customFormat="1" ht="16.5" customHeight="1">
      <c r="A216" s="36"/>
      <c r="B216" s="37"/>
      <c r="C216" s="194" t="s">
        <v>461</v>
      </c>
      <c r="D216" s="194" t="s">
        <v>195</v>
      </c>
      <c r="E216" s="195" t="s">
        <v>3017</v>
      </c>
      <c r="F216" s="196" t="s">
        <v>3018</v>
      </c>
      <c r="G216" s="197" t="s">
        <v>1360</v>
      </c>
      <c r="H216" s="198">
        <v>3</v>
      </c>
      <c r="I216" s="199"/>
      <c r="J216" s="200">
        <f t="shared" si="20"/>
        <v>0</v>
      </c>
      <c r="K216" s="196" t="s">
        <v>19</v>
      </c>
      <c r="L216" s="41"/>
      <c r="M216" s="201" t="s">
        <v>19</v>
      </c>
      <c r="N216" s="202" t="s">
        <v>43</v>
      </c>
      <c r="O216" s="66"/>
      <c r="P216" s="203">
        <f t="shared" si="21"/>
        <v>0</v>
      </c>
      <c r="Q216" s="203">
        <v>0</v>
      </c>
      <c r="R216" s="203">
        <f t="shared" si="22"/>
        <v>0</v>
      </c>
      <c r="S216" s="203">
        <v>0</v>
      </c>
      <c r="T216" s="204">
        <f t="shared" si="23"/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205" t="s">
        <v>200</v>
      </c>
      <c r="AT216" s="205" t="s">
        <v>195</v>
      </c>
      <c r="AU216" s="205" t="s">
        <v>209</v>
      </c>
      <c r="AY216" s="19" t="s">
        <v>193</v>
      </c>
      <c r="BE216" s="206">
        <f t="shared" si="24"/>
        <v>0</v>
      </c>
      <c r="BF216" s="206">
        <f t="shared" si="25"/>
        <v>0</v>
      </c>
      <c r="BG216" s="206">
        <f t="shared" si="26"/>
        <v>0</v>
      </c>
      <c r="BH216" s="206">
        <f t="shared" si="27"/>
        <v>0</v>
      </c>
      <c r="BI216" s="206">
        <f t="shared" si="28"/>
        <v>0</v>
      </c>
      <c r="BJ216" s="19" t="s">
        <v>79</v>
      </c>
      <c r="BK216" s="206">
        <f t="shared" si="29"/>
        <v>0</v>
      </c>
      <c r="BL216" s="19" t="s">
        <v>200</v>
      </c>
      <c r="BM216" s="205" t="s">
        <v>715</v>
      </c>
    </row>
    <row r="217" spans="1:65" s="2" customFormat="1" ht="16.5" customHeight="1">
      <c r="A217" s="36"/>
      <c r="B217" s="37"/>
      <c r="C217" s="194" t="s">
        <v>466</v>
      </c>
      <c r="D217" s="194" t="s">
        <v>195</v>
      </c>
      <c r="E217" s="195" t="s">
        <v>3019</v>
      </c>
      <c r="F217" s="196" t="s">
        <v>3020</v>
      </c>
      <c r="G217" s="197" t="s">
        <v>1360</v>
      </c>
      <c r="H217" s="198">
        <v>3</v>
      </c>
      <c r="I217" s="199"/>
      <c r="J217" s="200">
        <f t="shared" si="20"/>
        <v>0</v>
      </c>
      <c r="K217" s="196" t="s">
        <v>19</v>
      </c>
      <c r="L217" s="41"/>
      <c r="M217" s="201" t="s">
        <v>19</v>
      </c>
      <c r="N217" s="202" t="s">
        <v>43</v>
      </c>
      <c r="O217" s="66"/>
      <c r="P217" s="203">
        <f t="shared" si="21"/>
        <v>0</v>
      </c>
      <c r="Q217" s="203">
        <v>0</v>
      </c>
      <c r="R217" s="203">
        <f t="shared" si="22"/>
        <v>0</v>
      </c>
      <c r="S217" s="203">
        <v>0</v>
      </c>
      <c r="T217" s="204">
        <f t="shared" si="23"/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205" t="s">
        <v>200</v>
      </c>
      <c r="AT217" s="205" t="s">
        <v>195</v>
      </c>
      <c r="AU217" s="205" t="s">
        <v>209</v>
      </c>
      <c r="AY217" s="19" t="s">
        <v>193</v>
      </c>
      <c r="BE217" s="206">
        <f t="shared" si="24"/>
        <v>0</v>
      </c>
      <c r="BF217" s="206">
        <f t="shared" si="25"/>
        <v>0</v>
      </c>
      <c r="BG217" s="206">
        <f t="shared" si="26"/>
        <v>0</v>
      </c>
      <c r="BH217" s="206">
        <f t="shared" si="27"/>
        <v>0</v>
      </c>
      <c r="BI217" s="206">
        <f t="shared" si="28"/>
        <v>0</v>
      </c>
      <c r="BJ217" s="19" t="s">
        <v>79</v>
      </c>
      <c r="BK217" s="206">
        <f t="shared" si="29"/>
        <v>0</v>
      </c>
      <c r="BL217" s="19" t="s">
        <v>200</v>
      </c>
      <c r="BM217" s="205" t="s">
        <v>725</v>
      </c>
    </row>
    <row r="218" spans="1:65" s="2" customFormat="1" ht="21.75" customHeight="1">
      <c r="A218" s="36"/>
      <c r="B218" s="37"/>
      <c r="C218" s="194" t="s">
        <v>471</v>
      </c>
      <c r="D218" s="194" t="s">
        <v>195</v>
      </c>
      <c r="E218" s="195" t="s">
        <v>4679</v>
      </c>
      <c r="F218" s="196" t="s">
        <v>4680</v>
      </c>
      <c r="G218" s="197" t="s">
        <v>1360</v>
      </c>
      <c r="H218" s="198">
        <v>2</v>
      </c>
      <c r="I218" s="199"/>
      <c r="J218" s="200">
        <f t="shared" si="20"/>
        <v>0</v>
      </c>
      <c r="K218" s="196" t="s">
        <v>19</v>
      </c>
      <c r="L218" s="41"/>
      <c r="M218" s="201" t="s">
        <v>19</v>
      </c>
      <c r="N218" s="202" t="s">
        <v>43</v>
      </c>
      <c r="O218" s="66"/>
      <c r="P218" s="203">
        <f t="shared" si="21"/>
        <v>0</v>
      </c>
      <c r="Q218" s="203">
        <v>0</v>
      </c>
      <c r="R218" s="203">
        <f t="shared" si="22"/>
        <v>0</v>
      </c>
      <c r="S218" s="203">
        <v>0</v>
      </c>
      <c r="T218" s="204">
        <f t="shared" si="23"/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205" t="s">
        <v>200</v>
      </c>
      <c r="AT218" s="205" t="s">
        <v>195</v>
      </c>
      <c r="AU218" s="205" t="s">
        <v>209</v>
      </c>
      <c r="AY218" s="19" t="s">
        <v>193</v>
      </c>
      <c r="BE218" s="206">
        <f t="shared" si="24"/>
        <v>0</v>
      </c>
      <c r="BF218" s="206">
        <f t="shared" si="25"/>
        <v>0</v>
      </c>
      <c r="BG218" s="206">
        <f t="shared" si="26"/>
        <v>0</v>
      </c>
      <c r="BH218" s="206">
        <f t="shared" si="27"/>
        <v>0</v>
      </c>
      <c r="BI218" s="206">
        <f t="shared" si="28"/>
        <v>0</v>
      </c>
      <c r="BJ218" s="19" t="s">
        <v>79</v>
      </c>
      <c r="BK218" s="206">
        <f t="shared" si="29"/>
        <v>0</v>
      </c>
      <c r="BL218" s="19" t="s">
        <v>200</v>
      </c>
      <c r="BM218" s="205" t="s">
        <v>735</v>
      </c>
    </row>
    <row r="219" spans="1:65" s="2" customFormat="1" ht="16.5" customHeight="1">
      <c r="A219" s="36"/>
      <c r="B219" s="37"/>
      <c r="C219" s="194" t="s">
        <v>476</v>
      </c>
      <c r="D219" s="194" t="s">
        <v>195</v>
      </c>
      <c r="E219" s="195" t="s">
        <v>3021</v>
      </c>
      <c r="F219" s="196" t="s">
        <v>3022</v>
      </c>
      <c r="G219" s="197" t="s">
        <v>1360</v>
      </c>
      <c r="H219" s="198">
        <v>1</v>
      </c>
      <c r="I219" s="199"/>
      <c r="J219" s="200">
        <f t="shared" si="20"/>
        <v>0</v>
      </c>
      <c r="K219" s="196" t="s">
        <v>19</v>
      </c>
      <c r="L219" s="41"/>
      <c r="M219" s="201" t="s">
        <v>19</v>
      </c>
      <c r="N219" s="202" t="s">
        <v>43</v>
      </c>
      <c r="O219" s="66"/>
      <c r="P219" s="203">
        <f t="shared" si="21"/>
        <v>0</v>
      </c>
      <c r="Q219" s="203">
        <v>0</v>
      </c>
      <c r="R219" s="203">
        <f t="shared" si="22"/>
        <v>0</v>
      </c>
      <c r="S219" s="203">
        <v>0</v>
      </c>
      <c r="T219" s="204">
        <f t="shared" si="23"/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205" t="s">
        <v>200</v>
      </c>
      <c r="AT219" s="205" t="s">
        <v>195</v>
      </c>
      <c r="AU219" s="205" t="s">
        <v>209</v>
      </c>
      <c r="AY219" s="19" t="s">
        <v>193</v>
      </c>
      <c r="BE219" s="206">
        <f t="shared" si="24"/>
        <v>0</v>
      </c>
      <c r="BF219" s="206">
        <f t="shared" si="25"/>
        <v>0</v>
      </c>
      <c r="BG219" s="206">
        <f t="shared" si="26"/>
        <v>0</v>
      </c>
      <c r="BH219" s="206">
        <f t="shared" si="27"/>
        <v>0</v>
      </c>
      <c r="BI219" s="206">
        <f t="shared" si="28"/>
        <v>0</v>
      </c>
      <c r="BJ219" s="19" t="s">
        <v>79</v>
      </c>
      <c r="BK219" s="206">
        <f t="shared" si="29"/>
        <v>0</v>
      </c>
      <c r="BL219" s="19" t="s">
        <v>200</v>
      </c>
      <c r="BM219" s="205" t="s">
        <v>753</v>
      </c>
    </row>
    <row r="220" spans="1:65" s="2" customFormat="1" ht="21.75" customHeight="1">
      <c r="A220" s="36"/>
      <c r="B220" s="37"/>
      <c r="C220" s="194" t="s">
        <v>481</v>
      </c>
      <c r="D220" s="194" t="s">
        <v>195</v>
      </c>
      <c r="E220" s="195" t="s">
        <v>4681</v>
      </c>
      <c r="F220" s="196" t="s">
        <v>4682</v>
      </c>
      <c r="G220" s="197" t="s">
        <v>1360</v>
      </c>
      <c r="H220" s="198">
        <v>6</v>
      </c>
      <c r="I220" s="199"/>
      <c r="J220" s="200">
        <f t="shared" si="20"/>
        <v>0</v>
      </c>
      <c r="K220" s="196" t="s">
        <v>19</v>
      </c>
      <c r="L220" s="41"/>
      <c r="M220" s="201" t="s">
        <v>19</v>
      </c>
      <c r="N220" s="202" t="s">
        <v>43</v>
      </c>
      <c r="O220" s="66"/>
      <c r="P220" s="203">
        <f t="shared" si="21"/>
        <v>0</v>
      </c>
      <c r="Q220" s="203">
        <v>0</v>
      </c>
      <c r="R220" s="203">
        <f t="shared" si="22"/>
        <v>0</v>
      </c>
      <c r="S220" s="203">
        <v>0</v>
      </c>
      <c r="T220" s="204">
        <f t="shared" si="23"/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205" t="s">
        <v>200</v>
      </c>
      <c r="AT220" s="205" t="s">
        <v>195</v>
      </c>
      <c r="AU220" s="205" t="s">
        <v>209</v>
      </c>
      <c r="AY220" s="19" t="s">
        <v>193</v>
      </c>
      <c r="BE220" s="206">
        <f t="shared" si="24"/>
        <v>0</v>
      </c>
      <c r="BF220" s="206">
        <f t="shared" si="25"/>
        <v>0</v>
      </c>
      <c r="BG220" s="206">
        <f t="shared" si="26"/>
        <v>0</v>
      </c>
      <c r="BH220" s="206">
        <f t="shared" si="27"/>
        <v>0</v>
      </c>
      <c r="BI220" s="206">
        <f t="shared" si="28"/>
        <v>0</v>
      </c>
      <c r="BJ220" s="19" t="s">
        <v>79</v>
      </c>
      <c r="BK220" s="206">
        <f t="shared" si="29"/>
        <v>0</v>
      </c>
      <c r="BL220" s="19" t="s">
        <v>200</v>
      </c>
      <c r="BM220" s="205" t="s">
        <v>762</v>
      </c>
    </row>
    <row r="221" spans="1:65" s="12" customFormat="1" ht="20.85" customHeight="1">
      <c r="B221" s="178"/>
      <c r="C221" s="179"/>
      <c r="D221" s="180" t="s">
        <v>71</v>
      </c>
      <c r="E221" s="192" t="s">
        <v>3023</v>
      </c>
      <c r="F221" s="192" t="s">
        <v>3024</v>
      </c>
      <c r="G221" s="179"/>
      <c r="H221" s="179"/>
      <c r="I221" s="182"/>
      <c r="J221" s="193">
        <f>BK221</f>
        <v>0</v>
      </c>
      <c r="K221" s="179"/>
      <c r="L221" s="184"/>
      <c r="M221" s="185"/>
      <c r="N221" s="186"/>
      <c r="O221" s="186"/>
      <c r="P221" s="187">
        <f>P222</f>
        <v>0</v>
      </c>
      <c r="Q221" s="186"/>
      <c r="R221" s="187">
        <f>R222</f>
        <v>0</v>
      </c>
      <c r="S221" s="186"/>
      <c r="T221" s="188">
        <f>T222</f>
        <v>0</v>
      </c>
      <c r="AR221" s="189" t="s">
        <v>79</v>
      </c>
      <c r="AT221" s="190" t="s">
        <v>71</v>
      </c>
      <c r="AU221" s="190" t="s">
        <v>81</v>
      </c>
      <c r="AY221" s="189" t="s">
        <v>193</v>
      </c>
      <c r="BK221" s="191">
        <f>BK222</f>
        <v>0</v>
      </c>
    </row>
    <row r="222" spans="1:65" s="2" customFormat="1" ht="16.5" customHeight="1">
      <c r="A222" s="36"/>
      <c r="B222" s="37"/>
      <c r="C222" s="194" t="s">
        <v>486</v>
      </c>
      <c r="D222" s="194" t="s">
        <v>195</v>
      </c>
      <c r="E222" s="195" t="s">
        <v>3025</v>
      </c>
      <c r="F222" s="196" t="s">
        <v>3026</v>
      </c>
      <c r="G222" s="197" t="s">
        <v>1360</v>
      </c>
      <c r="H222" s="198">
        <v>3</v>
      </c>
      <c r="I222" s="199"/>
      <c r="J222" s="200">
        <f>ROUND(I222*H222,2)</f>
        <v>0</v>
      </c>
      <c r="K222" s="196" t="s">
        <v>19</v>
      </c>
      <c r="L222" s="41"/>
      <c r="M222" s="201" t="s">
        <v>19</v>
      </c>
      <c r="N222" s="202" t="s">
        <v>43</v>
      </c>
      <c r="O222" s="66"/>
      <c r="P222" s="203">
        <f>O222*H222</f>
        <v>0</v>
      </c>
      <c r="Q222" s="203">
        <v>0</v>
      </c>
      <c r="R222" s="203">
        <f>Q222*H222</f>
        <v>0</v>
      </c>
      <c r="S222" s="203">
        <v>0</v>
      </c>
      <c r="T222" s="204">
        <f>S222*H222</f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205" t="s">
        <v>200</v>
      </c>
      <c r="AT222" s="205" t="s">
        <v>195</v>
      </c>
      <c r="AU222" s="205" t="s">
        <v>209</v>
      </c>
      <c r="AY222" s="19" t="s">
        <v>193</v>
      </c>
      <c r="BE222" s="206">
        <f>IF(N222="základní",J222,0)</f>
        <v>0</v>
      </c>
      <c r="BF222" s="206">
        <f>IF(N222="snížená",J222,0)</f>
        <v>0</v>
      </c>
      <c r="BG222" s="206">
        <f>IF(N222="zákl. přenesená",J222,0)</f>
        <v>0</v>
      </c>
      <c r="BH222" s="206">
        <f>IF(N222="sníž. přenesená",J222,0)</f>
        <v>0</v>
      </c>
      <c r="BI222" s="206">
        <f>IF(N222="nulová",J222,0)</f>
        <v>0</v>
      </c>
      <c r="BJ222" s="19" t="s">
        <v>79</v>
      </c>
      <c r="BK222" s="206">
        <f>ROUND(I222*H222,2)</f>
        <v>0</v>
      </c>
      <c r="BL222" s="19" t="s">
        <v>200</v>
      </c>
      <c r="BM222" s="205" t="s">
        <v>775</v>
      </c>
    </row>
    <row r="223" spans="1:65" s="12" customFormat="1" ht="20.85" customHeight="1">
      <c r="B223" s="178"/>
      <c r="C223" s="179"/>
      <c r="D223" s="180" t="s">
        <v>71</v>
      </c>
      <c r="E223" s="192" t="s">
        <v>3027</v>
      </c>
      <c r="F223" s="192" t="s">
        <v>3032</v>
      </c>
      <c r="G223" s="179"/>
      <c r="H223" s="179"/>
      <c r="I223" s="182"/>
      <c r="J223" s="193">
        <f>BK223</f>
        <v>0</v>
      </c>
      <c r="K223" s="179"/>
      <c r="L223" s="184"/>
      <c r="M223" s="185"/>
      <c r="N223" s="186"/>
      <c r="O223" s="186"/>
      <c r="P223" s="187">
        <f>SUM(P224:P226)</f>
        <v>0</v>
      </c>
      <c r="Q223" s="186"/>
      <c r="R223" s="187">
        <f>SUM(R224:R226)</f>
        <v>0</v>
      </c>
      <c r="S223" s="186"/>
      <c r="T223" s="188">
        <f>SUM(T224:T226)</f>
        <v>0</v>
      </c>
      <c r="AR223" s="189" t="s">
        <v>79</v>
      </c>
      <c r="AT223" s="190" t="s">
        <v>71</v>
      </c>
      <c r="AU223" s="190" t="s">
        <v>81</v>
      </c>
      <c r="AY223" s="189" t="s">
        <v>193</v>
      </c>
      <c r="BK223" s="191">
        <f>SUM(BK224:BK226)</f>
        <v>0</v>
      </c>
    </row>
    <row r="224" spans="1:65" s="2" customFormat="1" ht="16.5" customHeight="1">
      <c r="A224" s="36"/>
      <c r="B224" s="37"/>
      <c r="C224" s="194" t="s">
        <v>491</v>
      </c>
      <c r="D224" s="194" t="s">
        <v>195</v>
      </c>
      <c r="E224" s="195" t="s">
        <v>4683</v>
      </c>
      <c r="F224" s="196" t="s">
        <v>4684</v>
      </c>
      <c r="G224" s="197" t="s">
        <v>1360</v>
      </c>
      <c r="H224" s="198">
        <v>1</v>
      </c>
      <c r="I224" s="199"/>
      <c r="J224" s="200">
        <f>ROUND(I224*H224,2)</f>
        <v>0</v>
      </c>
      <c r="K224" s="196" t="s">
        <v>19</v>
      </c>
      <c r="L224" s="41"/>
      <c r="M224" s="201" t="s">
        <v>19</v>
      </c>
      <c r="N224" s="202" t="s">
        <v>43</v>
      </c>
      <c r="O224" s="66"/>
      <c r="P224" s="203">
        <f>O224*H224</f>
        <v>0</v>
      </c>
      <c r="Q224" s="203">
        <v>0</v>
      </c>
      <c r="R224" s="203">
        <f>Q224*H224</f>
        <v>0</v>
      </c>
      <c r="S224" s="203">
        <v>0</v>
      </c>
      <c r="T224" s="204">
        <f>S224*H224</f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205" t="s">
        <v>200</v>
      </c>
      <c r="AT224" s="205" t="s">
        <v>195</v>
      </c>
      <c r="AU224" s="205" t="s">
        <v>209</v>
      </c>
      <c r="AY224" s="19" t="s">
        <v>193</v>
      </c>
      <c r="BE224" s="206">
        <f>IF(N224="základní",J224,0)</f>
        <v>0</v>
      </c>
      <c r="BF224" s="206">
        <f>IF(N224="snížená",J224,0)</f>
        <v>0</v>
      </c>
      <c r="BG224" s="206">
        <f>IF(N224="zákl. přenesená",J224,0)</f>
        <v>0</v>
      </c>
      <c r="BH224" s="206">
        <f>IF(N224="sníž. přenesená",J224,0)</f>
        <v>0</v>
      </c>
      <c r="BI224" s="206">
        <f>IF(N224="nulová",J224,0)</f>
        <v>0</v>
      </c>
      <c r="BJ224" s="19" t="s">
        <v>79</v>
      </c>
      <c r="BK224" s="206">
        <f>ROUND(I224*H224,2)</f>
        <v>0</v>
      </c>
      <c r="BL224" s="19" t="s">
        <v>200</v>
      </c>
      <c r="BM224" s="205" t="s">
        <v>786</v>
      </c>
    </row>
    <row r="225" spans="1:65" s="2" customFormat="1" ht="16.5" customHeight="1">
      <c r="A225" s="36"/>
      <c r="B225" s="37"/>
      <c r="C225" s="194" t="s">
        <v>496</v>
      </c>
      <c r="D225" s="194" t="s">
        <v>195</v>
      </c>
      <c r="E225" s="195" t="s">
        <v>3033</v>
      </c>
      <c r="F225" s="196" t="s">
        <v>3034</v>
      </c>
      <c r="G225" s="197" t="s">
        <v>1360</v>
      </c>
      <c r="H225" s="198">
        <v>10</v>
      </c>
      <c r="I225" s="199"/>
      <c r="J225" s="200">
        <f>ROUND(I225*H225,2)</f>
        <v>0</v>
      </c>
      <c r="K225" s="196" t="s">
        <v>19</v>
      </c>
      <c r="L225" s="41"/>
      <c r="M225" s="201" t="s">
        <v>19</v>
      </c>
      <c r="N225" s="202" t="s">
        <v>43</v>
      </c>
      <c r="O225" s="66"/>
      <c r="P225" s="203">
        <f>O225*H225</f>
        <v>0</v>
      </c>
      <c r="Q225" s="203">
        <v>0</v>
      </c>
      <c r="R225" s="203">
        <f>Q225*H225</f>
        <v>0</v>
      </c>
      <c r="S225" s="203">
        <v>0</v>
      </c>
      <c r="T225" s="204">
        <f>S225*H225</f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205" t="s">
        <v>200</v>
      </c>
      <c r="AT225" s="205" t="s">
        <v>195</v>
      </c>
      <c r="AU225" s="205" t="s">
        <v>209</v>
      </c>
      <c r="AY225" s="19" t="s">
        <v>193</v>
      </c>
      <c r="BE225" s="206">
        <f>IF(N225="základní",J225,0)</f>
        <v>0</v>
      </c>
      <c r="BF225" s="206">
        <f>IF(N225="snížená",J225,0)</f>
        <v>0</v>
      </c>
      <c r="BG225" s="206">
        <f>IF(N225="zákl. přenesená",J225,0)</f>
        <v>0</v>
      </c>
      <c r="BH225" s="206">
        <f>IF(N225="sníž. přenesená",J225,0)</f>
        <v>0</v>
      </c>
      <c r="BI225" s="206">
        <f>IF(N225="nulová",J225,0)</f>
        <v>0</v>
      </c>
      <c r="BJ225" s="19" t="s">
        <v>79</v>
      </c>
      <c r="BK225" s="206">
        <f>ROUND(I225*H225,2)</f>
        <v>0</v>
      </c>
      <c r="BL225" s="19" t="s">
        <v>200</v>
      </c>
      <c r="BM225" s="205" t="s">
        <v>803</v>
      </c>
    </row>
    <row r="226" spans="1:65" s="2" customFormat="1" ht="16.5" customHeight="1">
      <c r="A226" s="36"/>
      <c r="B226" s="37"/>
      <c r="C226" s="194" t="s">
        <v>501</v>
      </c>
      <c r="D226" s="194" t="s">
        <v>195</v>
      </c>
      <c r="E226" s="195" t="s">
        <v>3035</v>
      </c>
      <c r="F226" s="196" t="s">
        <v>3036</v>
      </c>
      <c r="G226" s="197" t="s">
        <v>1360</v>
      </c>
      <c r="H226" s="198">
        <v>5</v>
      </c>
      <c r="I226" s="199"/>
      <c r="J226" s="200">
        <f>ROUND(I226*H226,2)</f>
        <v>0</v>
      </c>
      <c r="K226" s="196" t="s">
        <v>19</v>
      </c>
      <c r="L226" s="41"/>
      <c r="M226" s="201" t="s">
        <v>19</v>
      </c>
      <c r="N226" s="202" t="s">
        <v>43</v>
      </c>
      <c r="O226" s="66"/>
      <c r="P226" s="203">
        <f>O226*H226</f>
        <v>0</v>
      </c>
      <c r="Q226" s="203">
        <v>0</v>
      </c>
      <c r="R226" s="203">
        <f>Q226*H226</f>
        <v>0</v>
      </c>
      <c r="S226" s="203">
        <v>0</v>
      </c>
      <c r="T226" s="204">
        <f>S226*H226</f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205" t="s">
        <v>200</v>
      </c>
      <c r="AT226" s="205" t="s">
        <v>195</v>
      </c>
      <c r="AU226" s="205" t="s">
        <v>209</v>
      </c>
      <c r="AY226" s="19" t="s">
        <v>193</v>
      </c>
      <c r="BE226" s="206">
        <f>IF(N226="základní",J226,0)</f>
        <v>0</v>
      </c>
      <c r="BF226" s="206">
        <f>IF(N226="snížená",J226,0)</f>
        <v>0</v>
      </c>
      <c r="BG226" s="206">
        <f>IF(N226="zákl. přenesená",J226,0)</f>
        <v>0</v>
      </c>
      <c r="BH226" s="206">
        <f>IF(N226="sníž. přenesená",J226,0)</f>
        <v>0</v>
      </c>
      <c r="BI226" s="206">
        <f>IF(N226="nulová",J226,0)</f>
        <v>0</v>
      </c>
      <c r="BJ226" s="19" t="s">
        <v>79</v>
      </c>
      <c r="BK226" s="206">
        <f>ROUND(I226*H226,2)</f>
        <v>0</v>
      </c>
      <c r="BL226" s="19" t="s">
        <v>200</v>
      </c>
      <c r="BM226" s="205" t="s">
        <v>813</v>
      </c>
    </row>
    <row r="227" spans="1:65" s="12" customFormat="1" ht="20.85" customHeight="1">
      <c r="B227" s="178"/>
      <c r="C227" s="179"/>
      <c r="D227" s="180" t="s">
        <v>71</v>
      </c>
      <c r="E227" s="192" t="s">
        <v>3031</v>
      </c>
      <c r="F227" s="192" t="s">
        <v>3038</v>
      </c>
      <c r="G227" s="179"/>
      <c r="H227" s="179"/>
      <c r="I227" s="182"/>
      <c r="J227" s="193">
        <f>BK227</f>
        <v>0</v>
      </c>
      <c r="K227" s="179"/>
      <c r="L227" s="184"/>
      <c r="M227" s="185"/>
      <c r="N227" s="186"/>
      <c r="O227" s="186"/>
      <c r="P227" s="187">
        <f>P228</f>
        <v>0</v>
      </c>
      <c r="Q227" s="186"/>
      <c r="R227" s="187">
        <f>R228</f>
        <v>0</v>
      </c>
      <c r="S227" s="186"/>
      <c r="T227" s="188">
        <f>T228</f>
        <v>0</v>
      </c>
      <c r="AR227" s="189" t="s">
        <v>79</v>
      </c>
      <c r="AT227" s="190" t="s">
        <v>71</v>
      </c>
      <c r="AU227" s="190" t="s">
        <v>81</v>
      </c>
      <c r="AY227" s="189" t="s">
        <v>193</v>
      </c>
      <c r="BK227" s="191">
        <f>BK228</f>
        <v>0</v>
      </c>
    </row>
    <row r="228" spans="1:65" s="2" customFormat="1" ht="16.5" customHeight="1">
      <c r="A228" s="36"/>
      <c r="B228" s="37"/>
      <c r="C228" s="194" t="s">
        <v>505</v>
      </c>
      <c r="D228" s="194" t="s">
        <v>195</v>
      </c>
      <c r="E228" s="195" t="s">
        <v>3039</v>
      </c>
      <c r="F228" s="196" t="s">
        <v>3040</v>
      </c>
      <c r="G228" s="197" t="s">
        <v>1360</v>
      </c>
      <c r="H228" s="198">
        <v>64</v>
      </c>
      <c r="I228" s="199"/>
      <c r="J228" s="200">
        <f>ROUND(I228*H228,2)</f>
        <v>0</v>
      </c>
      <c r="K228" s="196" t="s">
        <v>19</v>
      </c>
      <c r="L228" s="41"/>
      <c r="M228" s="201" t="s">
        <v>19</v>
      </c>
      <c r="N228" s="202" t="s">
        <v>43</v>
      </c>
      <c r="O228" s="66"/>
      <c r="P228" s="203">
        <f>O228*H228</f>
        <v>0</v>
      </c>
      <c r="Q228" s="203">
        <v>0</v>
      </c>
      <c r="R228" s="203">
        <f>Q228*H228</f>
        <v>0</v>
      </c>
      <c r="S228" s="203">
        <v>0</v>
      </c>
      <c r="T228" s="204">
        <f>S228*H228</f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205" t="s">
        <v>200</v>
      </c>
      <c r="AT228" s="205" t="s">
        <v>195</v>
      </c>
      <c r="AU228" s="205" t="s">
        <v>209</v>
      </c>
      <c r="AY228" s="19" t="s">
        <v>193</v>
      </c>
      <c r="BE228" s="206">
        <f>IF(N228="základní",J228,0)</f>
        <v>0</v>
      </c>
      <c r="BF228" s="206">
        <f>IF(N228="snížená",J228,0)</f>
        <v>0</v>
      </c>
      <c r="BG228" s="206">
        <f>IF(N228="zákl. přenesená",J228,0)</f>
        <v>0</v>
      </c>
      <c r="BH228" s="206">
        <f>IF(N228="sníž. přenesená",J228,0)</f>
        <v>0</v>
      </c>
      <c r="BI228" s="206">
        <f>IF(N228="nulová",J228,0)</f>
        <v>0</v>
      </c>
      <c r="BJ228" s="19" t="s">
        <v>79</v>
      </c>
      <c r="BK228" s="206">
        <f>ROUND(I228*H228,2)</f>
        <v>0</v>
      </c>
      <c r="BL228" s="19" t="s">
        <v>200</v>
      </c>
      <c r="BM228" s="205" t="s">
        <v>825</v>
      </c>
    </row>
    <row r="229" spans="1:65" s="12" customFormat="1" ht="20.85" customHeight="1">
      <c r="B229" s="178"/>
      <c r="C229" s="179"/>
      <c r="D229" s="180" t="s">
        <v>71</v>
      </c>
      <c r="E229" s="192" t="s">
        <v>3037</v>
      </c>
      <c r="F229" s="192" t="s">
        <v>3042</v>
      </c>
      <c r="G229" s="179"/>
      <c r="H229" s="179"/>
      <c r="I229" s="182"/>
      <c r="J229" s="193">
        <f>BK229</f>
        <v>0</v>
      </c>
      <c r="K229" s="179"/>
      <c r="L229" s="184"/>
      <c r="M229" s="185"/>
      <c r="N229" s="186"/>
      <c r="O229" s="186"/>
      <c r="P229" s="187">
        <f>P230</f>
        <v>0</v>
      </c>
      <c r="Q229" s="186"/>
      <c r="R229" s="187">
        <f>R230</f>
        <v>0</v>
      </c>
      <c r="S229" s="186"/>
      <c r="T229" s="188">
        <f>T230</f>
        <v>0</v>
      </c>
      <c r="AR229" s="189" t="s">
        <v>79</v>
      </c>
      <c r="AT229" s="190" t="s">
        <v>71</v>
      </c>
      <c r="AU229" s="190" t="s">
        <v>81</v>
      </c>
      <c r="AY229" s="189" t="s">
        <v>193</v>
      </c>
      <c r="BK229" s="191">
        <f>BK230</f>
        <v>0</v>
      </c>
    </row>
    <row r="230" spans="1:65" s="2" customFormat="1" ht="16.5" customHeight="1">
      <c r="A230" s="36"/>
      <c r="B230" s="37"/>
      <c r="C230" s="194" t="s">
        <v>510</v>
      </c>
      <c r="D230" s="194" t="s">
        <v>195</v>
      </c>
      <c r="E230" s="195" t="s">
        <v>3043</v>
      </c>
      <c r="F230" s="196" t="s">
        <v>3044</v>
      </c>
      <c r="G230" s="197" t="s">
        <v>1360</v>
      </c>
      <c r="H230" s="198">
        <v>80</v>
      </c>
      <c r="I230" s="199"/>
      <c r="J230" s="200">
        <f>ROUND(I230*H230,2)</f>
        <v>0</v>
      </c>
      <c r="K230" s="196" t="s">
        <v>19</v>
      </c>
      <c r="L230" s="41"/>
      <c r="M230" s="201" t="s">
        <v>19</v>
      </c>
      <c r="N230" s="202" t="s">
        <v>43</v>
      </c>
      <c r="O230" s="66"/>
      <c r="P230" s="203">
        <f>O230*H230</f>
        <v>0</v>
      </c>
      <c r="Q230" s="203">
        <v>0</v>
      </c>
      <c r="R230" s="203">
        <f>Q230*H230</f>
        <v>0</v>
      </c>
      <c r="S230" s="203">
        <v>0</v>
      </c>
      <c r="T230" s="204">
        <f>S230*H230</f>
        <v>0</v>
      </c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R230" s="205" t="s">
        <v>200</v>
      </c>
      <c r="AT230" s="205" t="s">
        <v>195</v>
      </c>
      <c r="AU230" s="205" t="s">
        <v>209</v>
      </c>
      <c r="AY230" s="19" t="s">
        <v>193</v>
      </c>
      <c r="BE230" s="206">
        <f>IF(N230="základní",J230,0)</f>
        <v>0</v>
      </c>
      <c r="BF230" s="206">
        <f>IF(N230="snížená",J230,0)</f>
        <v>0</v>
      </c>
      <c r="BG230" s="206">
        <f>IF(N230="zákl. přenesená",J230,0)</f>
        <v>0</v>
      </c>
      <c r="BH230" s="206">
        <f>IF(N230="sníž. přenesená",J230,0)</f>
        <v>0</v>
      </c>
      <c r="BI230" s="206">
        <f>IF(N230="nulová",J230,0)</f>
        <v>0</v>
      </c>
      <c r="BJ230" s="19" t="s">
        <v>79</v>
      </c>
      <c r="BK230" s="206">
        <f>ROUND(I230*H230,2)</f>
        <v>0</v>
      </c>
      <c r="BL230" s="19" t="s">
        <v>200</v>
      </c>
      <c r="BM230" s="205" t="s">
        <v>836</v>
      </c>
    </row>
    <row r="231" spans="1:65" s="12" customFormat="1" ht="20.85" customHeight="1">
      <c r="B231" s="178"/>
      <c r="C231" s="179"/>
      <c r="D231" s="180" t="s">
        <v>71</v>
      </c>
      <c r="E231" s="192" t="s">
        <v>3041</v>
      </c>
      <c r="F231" s="192" t="s">
        <v>3058</v>
      </c>
      <c r="G231" s="179"/>
      <c r="H231" s="179"/>
      <c r="I231" s="182"/>
      <c r="J231" s="193">
        <f>BK231</f>
        <v>0</v>
      </c>
      <c r="K231" s="179"/>
      <c r="L231" s="184"/>
      <c r="M231" s="185"/>
      <c r="N231" s="186"/>
      <c r="O231" s="186"/>
      <c r="P231" s="187">
        <f>SUM(P232:P233)</f>
        <v>0</v>
      </c>
      <c r="Q231" s="186"/>
      <c r="R231" s="187">
        <f>SUM(R232:R233)</f>
        <v>0</v>
      </c>
      <c r="S231" s="186"/>
      <c r="T231" s="188">
        <f>SUM(T232:T233)</f>
        <v>0</v>
      </c>
      <c r="AR231" s="189" t="s">
        <v>79</v>
      </c>
      <c r="AT231" s="190" t="s">
        <v>71</v>
      </c>
      <c r="AU231" s="190" t="s">
        <v>81</v>
      </c>
      <c r="AY231" s="189" t="s">
        <v>193</v>
      </c>
      <c r="BK231" s="191">
        <f>SUM(BK232:BK233)</f>
        <v>0</v>
      </c>
    </row>
    <row r="232" spans="1:65" s="2" customFormat="1" ht="16.5" customHeight="1">
      <c r="A232" s="36"/>
      <c r="B232" s="37"/>
      <c r="C232" s="194" t="s">
        <v>515</v>
      </c>
      <c r="D232" s="194" t="s">
        <v>195</v>
      </c>
      <c r="E232" s="195" t="s">
        <v>3059</v>
      </c>
      <c r="F232" s="196" t="s">
        <v>3060</v>
      </c>
      <c r="G232" s="197" t="s">
        <v>1360</v>
      </c>
      <c r="H232" s="198">
        <v>48</v>
      </c>
      <c r="I232" s="199"/>
      <c r="J232" s="200">
        <f>ROUND(I232*H232,2)</f>
        <v>0</v>
      </c>
      <c r="K232" s="196" t="s">
        <v>19</v>
      </c>
      <c r="L232" s="41"/>
      <c r="M232" s="201" t="s">
        <v>19</v>
      </c>
      <c r="N232" s="202" t="s">
        <v>43</v>
      </c>
      <c r="O232" s="66"/>
      <c r="P232" s="203">
        <f>O232*H232</f>
        <v>0</v>
      </c>
      <c r="Q232" s="203">
        <v>0</v>
      </c>
      <c r="R232" s="203">
        <f>Q232*H232</f>
        <v>0</v>
      </c>
      <c r="S232" s="203">
        <v>0</v>
      </c>
      <c r="T232" s="204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205" t="s">
        <v>200</v>
      </c>
      <c r="AT232" s="205" t="s">
        <v>195</v>
      </c>
      <c r="AU232" s="205" t="s">
        <v>209</v>
      </c>
      <c r="AY232" s="19" t="s">
        <v>193</v>
      </c>
      <c r="BE232" s="206">
        <f>IF(N232="základní",J232,0)</f>
        <v>0</v>
      </c>
      <c r="BF232" s="206">
        <f>IF(N232="snížená",J232,0)</f>
        <v>0</v>
      </c>
      <c r="BG232" s="206">
        <f>IF(N232="zákl. přenesená",J232,0)</f>
        <v>0</v>
      </c>
      <c r="BH232" s="206">
        <f>IF(N232="sníž. přenesená",J232,0)</f>
        <v>0</v>
      </c>
      <c r="BI232" s="206">
        <f>IF(N232="nulová",J232,0)</f>
        <v>0</v>
      </c>
      <c r="BJ232" s="19" t="s">
        <v>79</v>
      </c>
      <c r="BK232" s="206">
        <f>ROUND(I232*H232,2)</f>
        <v>0</v>
      </c>
      <c r="BL232" s="19" t="s">
        <v>200</v>
      </c>
      <c r="BM232" s="205" t="s">
        <v>853</v>
      </c>
    </row>
    <row r="233" spans="1:65" s="2" customFormat="1" ht="16.5" customHeight="1">
      <c r="A233" s="36"/>
      <c r="B233" s="37"/>
      <c r="C233" s="194" t="s">
        <v>521</v>
      </c>
      <c r="D233" s="194" t="s">
        <v>195</v>
      </c>
      <c r="E233" s="195" t="s">
        <v>3061</v>
      </c>
      <c r="F233" s="196" t="s">
        <v>3062</v>
      </c>
      <c r="G233" s="197" t="s">
        <v>1360</v>
      </c>
      <c r="H233" s="198">
        <v>84</v>
      </c>
      <c r="I233" s="199"/>
      <c r="J233" s="200">
        <f>ROUND(I233*H233,2)</f>
        <v>0</v>
      </c>
      <c r="K233" s="196" t="s">
        <v>19</v>
      </c>
      <c r="L233" s="41"/>
      <c r="M233" s="201" t="s">
        <v>19</v>
      </c>
      <c r="N233" s="202" t="s">
        <v>43</v>
      </c>
      <c r="O233" s="66"/>
      <c r="P233" s="203">
        <f>O233*H233</f>
        <v>0</v>
      </c>
      <c r="Q233" s="203">
        <v>0</v>
      </c>
      <c r="R233" s="203">
        <f>Q233*H233</f>
        <v>0</v>
      </c>
      <c r="S233" s="203">
        <v>0</v>
      </c>
      <c r="T233" s="204">
        <f>S233*H233</f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205" t="s">
        <v>200</v>
      </c>
      <c r="AT233" s="205" t="s">
        <v>195</v>
      </c>
      <c r="AU233" s="205" t="s">
        <v>209</v>
      </c>
      <c r="AY233" s="19" t="s">
        <v>193</v>
      </c>
      <c r="BE233" s="206">
        <f>IF(N233="základní",J233,0)</f>
        <v>0</v>
      </c>
      <c r="BF233" s="206">
        <f>IF(N233="snížená",J233,0)</f>
        <v>0</v>
      </c>
      <c r="BG233" s="206">
        <f>IF(N233="zákl. přenesená",J233,0)</f>
        <v>0</v>
      </c>
      <c r="BH233" s="206">
        <f>IF(N233="sníž. přenesená",J233,0)</f>
        <v>0</v>
      </c>
      <c r="BI233" s="206">
        <f>IF(N233="nulová",J233,0)</f>
        <v>0</v>
      </c>
      <c r="BJ233" s="19" t="s">
        <v>79</v>
      </c>
      <c r="BK233" s="206">
        <f>ROUND(I233*H233,2)</f>
        <v>0</v>
      </c>
      <c r="BL233" s="19" t="s">
        <v>200</v>
      </c>
      <c r="BM233" s="205" t="s">
        <v>861</v>
      </c>
    </row>
    <row r="234" spans="1:65" s="12" customFormat="1" ht="20.85" customHeight="1">
      <c r="B234" s="178"/>
      <c r="C234" s="179"/>
      <c r="D234" s="180" t="s">
        <v>71</v>
      </c>
      <c r="E234" s="192" t="s">
        <v>3045</v>
      </c>
      <c r="F234" s="192" t="s">
        <v>3064</v>
      </c>
      <c r="G234" s="179"/>
      <c r="H234" s="179"/>
      <c r="I234" s="182"/>
      <c r="J234" s="193">
        <f>BK234</f>
        <v>0</v>
      </c>
      <c r="K234" s="179"/>
      <c r="L234" s="184"/>
      <c r="M234" s="185"/>
      <c r="N234" s="186"/>
      <c r="O234" s="186"/>
      <c r="P234" s="187">
        <f>P235</f>
        <v>0</v>
      </c>
      <c r="Q234" s="186"/>
      <c r="R234" s="187">
        <f>R235</f>
        <v>0</v>
      </c>
      <c r="S234" s="186"/>
      <c r="T234" s="188">
        <f>T235</f>
        <v>0</v>
      </c>
      <c r="AR234" s="189" t="s">
        <v>79</v>
      </c>
      <c r="AT234" s="190" t="s">
        <v>71</v>
      </c>
      <c r="AU234" s="190" t="s">
        <v>81</v>
      </c>
      <c r="AY234" s="189" t="s">
        <v>193</v>
      </c>
      <c r="BK234" s="191">
        <f>BK235</f>
        <v>0</v>
      </c>
    </row>
    <row r="235" spans="1:65" s="2" customFormat="1" ht="16.5" customHeight="1">
      <c r="A235" s="36"/>
      <c r="B235" s="37"/>
      <c r="C235" s="194" t="s">
        <v>526</v>
      </c>
      <c r="D235" s="194" t="s">
        <v>195</v>
      </c>
      <c r="E235" s="195" t="s">
        <v>3065</v>
      </c>
      <c r="F235" s="196" t="s">
        <v>3066</v>
      </c>
      <c r="G235" s="197" t="s">
        <v>1360</v>
      </c>
      <c r="H235" s="198">
        <v>144</v>
      </c>
      <c r="I235" s="199"/>
      <c r="J235" s="200">
        <f>ROUND(I235*H235,2)</f>
        <v>0</v>
      </c>
      <c r="K235" s="196" t="s">
        <v>19</v>
      </c>
      <c r="L235" s="41"/>
      <c r="M235" s="201" t="s">
        <v>19</v>
      </c>
      <c r="N235" s="202" t="s">
        <v>43</v>
      </c>
      <c r="O235" s="66"/>
      <c r="P235" s="203">
        <f>O235*H235</f>
        <v>0</v>
      </c>
      <c r="Q235" s="203">
        <v>0</v>
      </c>
      <c r="R235" s="203">
        <f>Q235*H235</f>
        <v>0</v>
      </c>
      <c r="S235" s="203">
        <v>0</v>
      </c>
      <c r="T235" s="204">
        <f>S235*H235</f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205" t="s">
        <v>200</v>
      </c>
      <c r="AT235" s="205" t="s">
        <v>195</v>
      </c>
      <c r="AU235" s="205" t="s">
        <v>209</v>
      </c>
      <c r="AY235" s="19" t="s">
        <v>193</v>
      </c>
      <c r="BE235" s="206">
        <f>IF(N235="základní",J235,0)</f>
        <v>0</v>
      </c>
      <c r="BF235" s="206">
        <f>IF(N235="snížená",J235,0)</f>
        <v>0</v>
      </c>
      <c r="BG235" s="206">
        <f>IF(N235="zákl. přenesená",J235,0)</f>
        <v>0</v>
      </c>
      <c r="BH235" s="206">
        <f>IF(N235="sníž. přenesená",J235,0)</f>
        <v>0</v>
      </c>
      <c r="BI235" s="206">
        <f>IF(N235="nulová",J235,0)</f>
        <v>0</v>
      </c>
      <c r="BJ235" s="19" t="s">
        <v>79</v>
      </c>
      <c r="BK235" s="206">
        <f>ROUND(I235*H235,2)</f>
        <v>0</v>
      </c>
      <c r="BL235" s="19" t="s">
        <v>200</v>
      </c>
      <c r="BM235" s="205" t="s">
        <v>869</v>
      </c>
    </row>
    <row r="236" spans="1:65" s="12" customFormat="1" ht="20.85" customHeight="1">
      <c r="B236" s="178"/>
      <c r="C236" s="179"/>
      <c r="D236" s="180" t="s">
        <v>71</v>
      </c>
      <c r="E236" s="192" t="s">
        <v>3049</v>
      </c>
      <c r="F236" s="192" t="s">
        <v>4685</v>
      </c>
      <c r="G236" s="179"/>
      <c r="H236" s="179"/>
      <c r="I236" s="182"/>
      <c r="J236" s="193">
        <f>BK236</f>
        <v>0</v>
      </c>
      <c r="K236" s="179"/>
      <c r="L236" s="184"/>
      <c r="M236" s="185"/>
      <c r="N236" s="186"/>
      <c r="O236" s="186"/>
      <c r="P236" s="187">
        <f>P237</f>
        <v>0</v>
      </c>
      <c r="Q236" s="186"/>
      <c r="R236" s="187">
        <f>R237</f>
        <v>0</v>
      </c>
      <c r="S236" s="186"/>
      <c r="T236" s="188">
        <f>T237</f>
        <v>0</v>
      </c>
      <c r="AR236" s="189" t="s">
        <v>79</v>
      </c>
      <c r="AT236" s="190" t="s">
        <v>71</v>
      </c>
      <c r="AU236" s="190" t="s">
        <v>81</v>
      </c>
      <c r="AY236" s="189" t="s">
        <v>193</v>
      </c>
      <c r="BK236" s="191">
        <f>BK237</f>
        <v>0</v>
      </c>
    </row>
    <row r="237" spans="1:65" s="2" customFormat="1" ht="16.5" customHeight="1">
      <c r="A237" s="36"/>
      <c r="B237" s="37"/>
      <c r="C237" s="194" t="s">
        <v>535</v>
      </c>
      <c r="D237" s="194" t="s">
        <v>195</v>
      </c>
      <c r="E237" s="195" t="s">
        <v>4686</v>
      </c>
      <c r="F237" s="196" t="s">
        <v>4687</v>
      </c>
      <c r="G237" s="197" t="s">
        <v>1360</v>
      </c>
      <c r="H237" s="198">
        <v>2</v>
      </c>
      <c r="I237" s="199"/>
      <c r="J237" s="200">
        <f>ROUND(I237*H237,2)</f>
        <v>0</v>
      </c>
      <c r="K237" s="196" t="s">
        <v>19</v>
      </c>
      <c r="L237" s="41"/>
      <c r="M237" s="201" t="s">
        <v>19</v>
      </c>
      <c r="N237" s="202" t="s">
        <v>43</v>
      </c>
      <c r="O237" s="66"/>
      <c r="P237" s="203">
        <f>O237*H237</f>
        <v>0</v>
      </c>
      <c r="Q237" s="203">
        <v>0</v>
      </c>
      <c r="R237" s="203">
        <f>Q237*H237</f>
        <v>0</v>
      </c>
      <c r="S237" s="203">
        <v>0</v>
      </c>
      <c r="T237" s="204">
        <f>S237*H237</f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205" t="s">
        <v>200</v>
      </c>
      <c r="AT237" s="205" t="s">
        <v>195</v>
      </c>
      <c r="AU237" s="205" t="s">
        <v>209</v>
      </c>
      <c r="AY237" s="19" t="s">
        <v>193</v>
      </c>
      <c r="BE237" s="206">
        <f>IF(N237="základní",J237,0)</f>
        <v>0</v>
      </c>
      <c r="BF237" s="206">
        <f>IF(N237="snížená",J237,0)</f>
        <v>0</v>
      </c>
      <c r="BG237" s="206">
        <f>IF(N237="zákl. přenesená",J237,0)</f>
        <v>0</v>
      </c>
      <c r="BH237" s="206">
        <f>IF(N237="sníž. přenesená",J237,0)</f>
        <v>0</v>
      </c>
      <c r="BI237" s="206">
        <f>IF(N237="nulová",J237,0)</f>
        <v>0</v>
      </c>
      <c r="BJ237" s="19" t="s">
        <v>79</v>
      </c>
      <c r="BK237" s="206">
        <f>ROUND(I237*H237,2)</f>
        <v>0</v>
      </c>
      <c r="BL237" s="19" t="s">
        <v>200</v>
      </c>
      <c r="BM237" s="205" t="s">
        <v>882</v>
      </c>
    </row>
    <row r="238" spans="1:65" s="12" customFormat="1" ht="20.85" customHeight="1">
      <c r="B238" s="178"/>
      <c r="C238" s="179"/>
      <c r="D238" s="180" t="s">
        <v>71</v>
      </c>
      <c r="E238" s="192" t="s">
        <v>3053</v>
      </c>
      <c r="F238" s="192" t="s">
        <v>4688</v>
      </c>
      <c r="G238" s="179"/>
      <c r="H238" s="179"/>
      <c r="I238" s="182"/>
      <c r="J238" s="193">
        <f>BK238</f>
        <v>0</v>
      </c>
      <c r="K238" s="179"/>
      <c r="L238" s="184"/>
      <c r="M238" s="185"/>
      <c r="N238" s="186"/>
      <c r="O238" s="186"/>
      <c r="P238" s="187">
        <f>P239</f>
        <v>0</v>
      </c>
      <c r="Q238" s="186"/>
      <c r="R238" s="187">
        <f>R239</f>
        <v>0</v>
      </c>
      <c r="S238" s="186"/>
      <c r="T238" s="188">
        <f>T239</f>
        <v>0</v>
      </c>
      <c r="AR238" s="189" t="s">
        <v>79</v>
      </c>
      <c r="AT238" s="190" t="s">
        <v>71</v>
      </c>
      <c r="AU238" s="190" t="s">
        <v>81</v>
      </c>
      <c r="AY238" s="189" t="s">
        <v>193</v>
      </c>
      <c r="BK238" s="191">
        <f>BK239</f>
        <v>0</v>
      </c>
    </row>
    <row r="239" spans="1:65" s="2" customFormat="1" ht="16.5" customHeight="1">
      <c r="A239" s="36"/>
      <c r="B239" s="37"/>
      <c r="C239" s="194" t="s">
        <v>544</v>
      </c>
      <c r="D239" s="194" t="s">
        <v>195</v>
      </c>
      <c r="E239" s="195" t="s">
        <v>4689</v>
      </c>
      <c r="F239" s="196" t="s">
        <v>4690</v>
      </c>
      <c r="G239" s="197" t="s">
        <v>391</v>
      </c>
      <c r="H239" s="198">
        <v>16</v>
      </c>
      <c r="I239" s="199"/>
      <c r="J239" s="200">
        <f>ROUND(I239*H239,2)</f>
        <v>0</v>
      </c>
      <c r="K239" s="196" t="s">
        <v>19</v>
      </c>
      <c r="L239" s="41"/>
      <c r="M239" s="201" t="s">
        <v>19</v>
      </c>
      <c r="N239" s="202" t="s">
        <v>43</v>
      </c>
      <c r="O239" s="66"/>
      <c r="P239" s="203">
        <f>O239*H239</f>
        <v>0</v>
      </c>
      <c r="Q239" s="203">
        <v>0</v>
      </c>
      <c r="R239" s="203">
        <f>Q239*H239</f>
        <v>0</v>
      </c>
      <c r="S239" s="203">
        <v>0</v>
      </c>
      <c r="T239" s="204">
        <f>S239*H239</f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205" t="s">
        <v>200</v>
      </c>
      <c r="AT239" s="205" t="s">
        <v>195</v>
      </c>
      <c r="AU239" s="205" t="s">
        <v>209</v>
      </c>
      <c r="AY239" s="19" t="s">
        <v>193</v>
      </c>
      <c r="BE239" s="206">
        <f>IF(N239="základní",J239,0)</f>
        <v>0</v>
      </c>
      <c r="BF239" s="206">
        <f>IF(N239="snížená",J239,0)</f>
        <v>0</v>
      </c>
      <c r="BG239" s="206">
        <f>IF(N239="zákl. přenesená",J239,0)</f>
        <v>0</v>
      </c>
      <c r="BH239" s="206">
        <f>IF(N239="sníž. přenesená",J239,0)</f>
        <v>0</v>
      </c>
      <c r="BI239" s="206">
        <f>IF(N239="nulová",J239,0)</f>
        <v>0</v>
      </c>
      <c r="BJ239" s="19" t="s">
        <v>79</v>
      </c>
      <c r="BK239" s="206">
        <f>ROUND(I239*H239,2)</f>
        <v>0</v>
      </c>
      <c r="BL239" s="19" t="s">
        <v>200</v>
      </c>
      <c r="BM239" s="205" t="s">
        <v>892</v>
      </c>
    </row>
    <row r="240" spans="1:65" s="12" customFormat="1" ht="20.85" customHeight="1">
      <c r="B240" s="178"/>
      <c r="C240" s="179"/>
      <c r="D240" s="180" t="s">
        <v>71</v>
      </c>
      <c r="E240" s="192" t="s">
        <v>3057</v>
      </c>
      <c r="F240" s="192" t="s">
        <v>3068</v>
      </c>
      <c r="G240" s="179"/>
      <c r="H240" s="179"/>
      <c r="I240" s="182"/>
      <c r="J240" s="193">
        <f>BK240</f>
        <v>0</v>
      </c>
      <c r="K240" s="179"/>
      <c r="L240" s="184"/>
      <c r="M240" s="185"/>
      <c r="N240" s="186"/>
      <c r="O240" s="186"/>
      <c r="P240" s="187">
        <f>P241</f>
        <v>0</v>
      </c>
      <c r="Q240" s="186"/>
      <c r="R240" s="187">
        <f>R241</f>
        <v>0</v>
      </c>
      <c r="S240" s="186"/>
      <c r="T240" s="188">
        <f>T241</f>
        <v>0</v>
      </c>
      <c r="AR240" s="189" t="s">
        <v>79</v>
      </c>
      <c r="AT240" s="190" t="s">
        <v>71</v>
      </c>
      <c r="AU240" s="190" t="s">
        <v>81</v>
      </c>
      <c r="AY240" s="189" t="s">
        <v>193</v>
      </c>
      <c r="BK240" s="191">
        <f>BK241</f>
        <v>0</v>
      </c>
    </row>
    <row r="241" spans="1:65" s="2" customFormat="1" ht="16.5" customHeight="1">
      <c r="A241" s="36"/>
      <c r="B241" s="37"/>
      <c r="C241" s="194" t="s">
        <v>548</v>
      </c>
      <c r="D241" s="194" t="s">
        <v>195</v>
      </c>
      <c r="E241" s="195" t="s">
        <v>3069</v>
      </c>
      <c r="F241" s="196" t="s">
        <v>3070</v>
      </c>
      <c r="G241" s="197" t="s">
        <v>391</v>
      </c>
      <c r="H241" s="198">
        <v>40</v>
      </c>
      <c r="I241" s="199"/>
      <c r="J241" s="200">
        <f>ROUND(I241*H241,2)</f>
        <v>0</v>
      </c>
      <c r="K241" s="196" t="s">
        <v>19</v>
      </c>
      <c r="L241" s="41"/>
      <c r="M241" s="201" t="s">
        <v>19</v>
      </c>
      <c r="N241" s="202" t="s">
        <v>43</v>
      </c>
      <c r="O241" s="66"/>
      <c r="P241" s="203">
        <f>O241*H241</f>
        <v>0</v>
      </c>
      <c r="Q241" s="203">
        <v>0</v>
      </c>
      <c r="R241" s="203">
        <f>Q241*H241</f>
        <v>0</v>
      </c>
      <c r="S241" s="203">
        <v>0</v>
      </c>
      <c r="T241" s="204">
        <f>S241*H241</f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205" t="s">
        <v>200</v>
      </c>
      <c r="AT241" s="205" t="s">
        <v>195</v>
      </c>
      <c r="AU241" s="205" t="s">
        <v>209</v>
      </c>
      <c r="AY241" s="19" t="s">
        <v>193</v>
      </c>
      <c r="BE241" s="206">
        <f>IF(N241="základní",J241,0)</f>
        <v>0</v>
      </c>
      <c r="BF241" s="206">
        <f>IF(N241="snížená",J241,0)</f>
        <v>0</v>
      </c>
      <c r="BG241" s="206">
        <f>IF(N241="zákl. přenesená",J241,0)</f>
        <v>0</v>
      </c>
      <c r="BH241" s="206">
        <f>IF(N241="sníž. přenesená",J241,0)</f>
        <v>0</v>
      </c>
      <c r="BI241" s="206">
        <f>IF(N241="nulová",J241,0)</f>
        <v>0</v>
      </c>
      <c r="BJ241" s="19" t="s">
        <v>79</v>
      </c>
      <c r="BK241" s="206">
        <f>ROUND(I241*H241,2)</f>
        <v>0</v>
      </c>
      <c r="BL241" s="19" t="s">
        <v>200</v>
      </c>
      <c r="BM241" s="205" t="s">
        <v>903</v>
      </c>
    </row>
    <row r="242" spans="1:65" s="12" customFormat="1" ht="20.85" customHeight="1">
      <c r="B242" s="178"/>
      <c r="C242" s="179"/>
      <c r="D242" s="180" t="s">
        <v>71</v>
      </c>
      <c r="E242" s="192" t="s">
        <v>3063</v>
      </c>
      <c r="F242" s="192" t="s">
        <v>3072</v>
      </c>
      <c r="G242" s="179"/>
      <c r="H242" s="179"/>
      <c r="I242" s="182"/>
      <c r="J242" s="193">
        <f>BK242</f>
        <v>0</v>
      </c>
      <c r="K242" s="179"/>
      <c r="L242" s="184"/>
      <c r="M242" s="185"/>
      <c r="N242" s="186"/>
      <c r="O242" s="186"/>
      <c r="P242" s="187">
        <f>SUM(P243:P247)</f>
        <v>0</v>
      </c>
      <c r="Q242" s="186"/>
      <c r="R242" s="187">
        <f>SUM(R243:R247)</f>
        <v>0</v>
      </c>
      <c r="S242" s="186"/>
      <c r="T242" s="188">
        <f>SUM(T243:T247)</f>
        <v>0</v>
      </c>
      <c r="AR242" s="189" t="s">
        <v>79</v>
      </c>
      <c r="AT242" s="190" t="s">
        <v>71</v>
      </c>
      <c r="AU242" s="190" t="s">
        <v>81</v>
      </c>
      <c r="AY242" s="189" t="s">
        <v>193</v>
      </c>
      <c r="BK242" s="191">
        <f>SUM(BK243:BK247)</f>
        <v>0</v>
      </c>
    </row>
    <row r="243" spans="1:65" s="2" customFormat="1" ht="16.5" customHeight="1">
      <c r="A243" s="36"/>
      <c r="B243" s="37"/>
      <c r="C243" s="194" t="s">
        <v>556</v>
      </c>
      <c r="D243" s="194" t="s">
        <v>195</v>
      </c>
      <c r="E243" s="195" t="s">
        <v>3073</v>
      </c>
      <c r="F243" s="196" t="s">
        <v>3074</v>
      </c>
      <c r="G243" s="197" t="s">
        <v>391</v>
      </c>
      <c r="H243" s="198">
        <v>300</v>
      </c>
      <c r="I243" s="199"/>
      <c r="J243" s="200">
        <f>ROUND(I243*H243,2)</f>
        <v>0</v>
      </c>
      <c r="K243" s="196" t="s">
        <v>19</v>
      </c>
      <c r="L243" s="41"/>
      <c r="M243" s="201" t="s">
        <v>19</v>
      </c>
      <c r="N243" s="202" t="s">
        <v>43</v>
      </c>
      <c r="O243" s="66"/>
      <c r="P243" s="203">
        <f>O243*H243</f>
        <v>0</v>
      </c>
      <c r="Q243" s="203">
        <v>0</v>
      </c>
      <c r="R243" s="203">
        <f>Q243*H243</f>
        <v>0</v>
      </c>
      <c r="S243" s="203">
        <v>0</v>
      </c>
      <c r="T243" s="204">
        <f>S243*H243</f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205" t="s">
        <v>200</v>
      </c>
      <c r="AT243" s="205" t="s">
        <v>195</v>
      </c>
      <c r="AU243" s="205" t="s">
        <v>209</v>
      </c>
      <c r="AY243" s="19" t="s">
        <v>193</v>
      </c>
      <c r="BE243" s="206">
        <f>IF(N243="základní",J243,0)</f>
        <v>0</v>
      </c>
      <c r="BF243" s="206">
        <f>IF(N243="snížená",J243,0)</f>
        <v>0</v>
      </c>
      <c r="BG243" s="206">
        <f>IF(N243="zákl. přenesená",J243,0)</f>
        <v>0</v>
      </c>
      <c r="BH243" s="206">
        <f>IF(N243="sníž. přenesená",J243,0)</f>
        <v>0</v>
      </c>
      <c r="BI243" s="206">
        <f>IF(N243="nulová",J243,0)</f>
        <v>0</v>
      </c>
      <c r="BJ243" s="19" t="s">
        <v>79</v>
      </c>
      <c r="BK243" s="206">
        <f>ROUND(I243*H243,2)</f>
        <v>0</v>
      </c>
      <c r="BL243" s="19" t="s">
        <v>200</v>
      </c>
      <c r="BM243" s="205" t="s">
        <v>911</v>
      </c>
    </row>
    <row r="244" spans="1:65" s="2" customFormat="1" ht="16.5" customHeight="1">
      <c r="A244" s="36"/>
      <c r="B244" s="37"/>
      <c r="C244" s="194" t="s">
        <v>561</v>
      </c>
      <c r="D244" s="194" t="s">
        <v>195</v>
      </c>
      <c r="E244" s="195" t="s">
        <v>3075</v>
      </c>
      <c r="F244" s="196" t="s">
        <v>3076</v>
      </c>
      <c r="G244" s="197" t="s">
        <v>391</v>
      </c>
      <c r="H244" s="198">
        <v>120</v>
      </c>
      <c r="I244" s="199"/>
      <c r="J244" s="200">
        <f>ROUND(I244*H244,2)</f>
        <v>0</v>
      </c>
      <c r="K244" s="196" t="s">
        <v>19</v>
      </c>
      <c r="L244" s="41"/>
      <c r="M244" s="201" t="s">
        <v>19</v>
      </c>
      <c r="N244" s="202" t="s">
        <v>43</v>
      </c>
      <c r="O244" s="66"/>
      <c r="P244" s="203">
        <f>O244*H244</f>
        <v>0</v>
      </c>
      <c r="Q244" s="203">
        <v>0</v>
      </c>
      <c r="R244" s="203">
        <f>Q244*H244</f>
        <v>0</v>
      </c>
      <c r="S244" s="203">
        <v>0</v>
      </c>
      <c r="T244" s="204">
        <f>S244*H244</f>
        <v>0</v>
      </c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R244" s="205" t="s">
        <v>200</v>
      </c>
      <c r="AT244" s="205" t="s">
        <v>195</v>
      </c>
      <c r="AU244" s="205" t="s">
        <v>209</v>
      </c>
      <c r="AY244" s="19" t="s">
        <v>193</v>
      </c>
      <c r="BE244" s="206">
        <f>IF(N244="základní",J244,0)</f>
        <v>0</v>
      </c>
      <c r="BF244" s="206">
        <f>IF(N244="snížená",J244,0)</f>
        <v>0</v>
      </c>
      <c r="BG244" s="206">
        <f>IF(N244="zákl. přenesená",J244,0)</f>
        <v>0</v>
      </c>
      <c r="BH244" s="206">
        <f>IF(N244="sníž. přenesená",J244,0)</f>
        <v>0</v>
      </c>
      <c r="BI244" s="206">
        <f>IF(N244="nulová",J244,0)</f>
        <v>0</v>
      </c>
      <c r="BJ244" s="19" t="s">
        <v>79</v>
      </c>
      <c r="BK244" s="206">
        <f>ROUND(I244*H244,2)</f>
        <v>0</v>
      </c>
      <c r="BL244" s="19" t="s">
        <v>200</v>
      </c>
      <c r="BM244" s="205" t="s">
        <v>920</v>
      </c>
    </row>
    <row r="245" spans="1:65" s="2" customFormat="1" ht="16.5" customHeight="1">
      <c r="A245" s="36"/>
      <c r="B245" s="37"/>
      <c r="C245" s="194" t="s">
        <v>565</v>
      </c>
      <c r="D245" s="194" t="s">
        <v>195</v>
      </c>
      <c r="E245" s="195" t="s">
        <v>3077</v>
      </c>
      <c r="F245" s="196" t="s">
        <v>3078</v>
      </c>
      <c r="G245" s="197" t="s">
        <v>391</v>
      </c>
      <c r="H245" s="198">
        <v>720</v>
      </c>
      <c r="I245" s="199"/>
      <c r="J245" s="200">
        <f>ROUND(I245*H245,2)</f>
        <v>0</v>
      </c>
      <c r="K245" s="196" t="s">
        <v>19</v>
      </c>
      <c r="L245" s="41"/>
      <c r="M245" s="201" t="s">
        <v>19</v>
      </c>
      <c r="N245" s="202" t="s">
        <v>43</v>
      </c>
      <c r="O245" s="66"/>
      <c r="P245" s="203">
        <f>O245*H245</f>
        <v>0</v>
      </c>
      <c r="Q245" s="203">
        <v>0</v>
      </c>
      <c r="R245" s="203">
        <f>Q245*H245</f>
        <v>0</v>
      </c>
      <c r="S245" s="203">
        <v>0</v>
      </c>
      <c r="T245" s="204">
        <f>S245*H245</f>
        <v>0</v>
      </c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R245" s="205" t="s">
        <v>200</v>
      </c>
      <c r="AT245" s="205" t="s">
        <v>195</v>
      </c>
      <c r="AU245" s="205" t="s">
        <v>209</v>
      </c>
      <c r="AY245" s="19" t="s">
        <v>193</v>
      </c>
      <c r="BE245" s="206">
        <f>IF(N245="základní",J245,0)</f>
        <v>0</v>
      </c>
      <c r="BF245" s="206">
        <f>IF(N245="snížená",J245,0)</f>
        <v>0</v>
      </c>
      <c r="BG245" s="206">
        <f>IF(N245="zákl. přenesená",J245,0)</f>
        <v>0</v>
      </c>
      <c r="BH245" s="206">
        <f>IF(N245="sníž. přenesená",J245,0)</f>
        <v>0</v>
      </c>
      <c r="BI245" s="206">
        <f>IF(N245="nulová",J245,0)</f>
        <v>0</v>
      </c>
      <c r="BJ245" s="19" t="s">
        <v>79</v>
      </c>
      <c r="BK245" s="206">
        <f>ROUND(I245*H245,2)</f>
        <v>0</v>
      </c>
      <c r="BL245" s="19" t="s">
        <v>200</v>
      </c>
      <c r="BM245" s="205" t="s">
        <v>937</v>
      </c>
    </row>
    <row r="246" spans="1:65" s="2" customFormat="1" ht="16.5" customHeight="1">
      <c r="A246" s="36"/>
      <c r="B246" s="37"/>
      <c r="C246" s="194" t="s">
        <v>570</v>
      </c>
      <c r="D246" s="194" t="s">
        <v>195</v>
      </c>
      <c r="E246" s="195" t="s">
        <v>3079</v>
      </c>
      <c r="F246" s="196" t="s">
        <v>3080</v>
      </c>
      <c r="G246" s="197" t="s">
        <v>391</v>
      </c>
      <c r="H246" s="198">
        <v>10</v>
      </c>
      <c r="I246" s="199"/>
      <c r="J246" s="200">
        <f>ROUND(I246*H246,2)</f>
        <v>0</v>
      </c>
      <c r="K246" s="196" t="s">
        <v>19</v>
      </c>
      <c r="L246" s="41"/>
      <c r="M246" s="201" t="s">
        <v>19</v>
      </c>
      <c r="N246" s="202" t="s">
        <v>43</v>
      </c>
      <c r="O246" s="66"/>
      <c r="P246" s="203">
        <f>O246*H246</f>
        <v>0</v>
      </c>
      <c r="Q246" s="203">
        <v>0</v>
      </c>
      <c r="R246" s="203">
        <f>Q246*H246</f>
        <v>0</v>
      </c>
      <c r="S246" s="203">
        <v>0</v>
      </c>
      <c r="T246" s="204">
        <f>S246*H246</f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205" t="s">
        <v>200</v>
      </c>
      <c r="AT246" s="205" t="s">
        <v>195</v>
      </c>
      <c r="AU246" s="205" t="s">
        <v>209</v>
      </c>
      <c r="AY246" s="19" t="s">
        <v>193</v>
      </c>
      <c r="BE246" s="206">
        <f>IF(N246="základní",J246,0)</f>
        <v>0</v>
      </c>
      <c r="BF246" s="206">
        <f>IF(N246="snížená",J246,0)</f>
        <v>0</v>
      </c>
      <c r="BG246" s="206">
        <f>IF(N246="zákl. přenesená",J246,0)</f>
        <v>0</v>
      </c>
      <c r="BH246" s="206">
        <f>IF(N246="sníž. přenesená",J246,0)</f>
        <v>0</v>
      </c>
      <c r="BI246" s="206">
        <f>IF(N246="nulová",J246,0)</f>
        <v>0</v>
      </c>
      <c r="BJ246" s="19" t="s">
        <v>79</v>
      </c>
      <c r="BK246" s="206">
        <f>ROUND(I246*H246,2)</f>
        <v>0</v>
      </c>
      <c r="BL246" s="19" t="s">
        <v>200</v>
      </c>
      <c r="BM246" s="205" t="s">
        <v>950</v>
      </c>
    </row>
    <row r="247" spans="1:65" s="2" customFormat="1" ht="16.5" customHeight="1">
      <c r="A247" s="36"/>
      <c r="B247" s="37"/>
      <c r="C247" s="194" t="s">
        <v>575</v>
      </c>
      <c r="D247" s="194" t="s">
        <v>195</v>
      </c>
      <c r="E247" s="195" t="s">
        <v>3081</v>
      </c>
      <c r="F247" s="196" t="s">
        <v>3082</v>
      </c>
      <c r="G247" s="197" t="s">
        <v>391</v>
      </c>
      <c r="H247" s="198">
        <v>70</v>
      </c>
      <c r="I247" s="199"/>
      <c r="J247" s="200">
        <f>ROUND(I247*H247,2)</f>
        <v>0</v>
      </c>
      <c r="K247" s="196" t="s">
        <v>19</v>
      </c>
      <c r="L247" s="41"/>
      <c r="M247" s="201" t="s">
        <v>19</v>
      </c>
      <c r="N247" s="202" t="s">
        <v>43</v>
      </c>
      <c r="O247" s="66"/>
      <c r="P247" s="203">
        <f>O247*H247</f>
        <v>0</v>
      </c>
      <c r="Q247" s="203">
        <v>0</v>
      </c>
      <c r="R247" s="203">
        <f>Q247*H247</f>
        <v>0</v>
      </c>
      <c r="S247" s="203">
        <v>0</v>
      </c>
      <c r="T247" s="204">
        <f>S247*H247</f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205" t="s">
        <v>200</v>
      </c>
      <c r="AT247" s="205" t="s">
        <v>195</v>
      </c>
      <c r="AU247" s="205" t="s">
        <v>209</v>
      </c>
      <c r="AY247" s="19" t="s">
        <v>193</v>
      </c>
      <c r="BE247" s="206">
        <f>IF(N247="základní",J247,0)</f>
        <v>0</v>
      </c>
      <c r="BF247" s="206">
        <f>IF(N247="snížená",J247,0)</f>
        <v>0</v>
      </c>
      <c r="BG247" s="206">
        <f>IF(N247="zákl. přenesená",J247,0)</f>
        <v>0</v>
      </c>
      <c r="BH247" s="206">
        <f>IF(N247="sníž. přenesená",J247,0)</f>
        <v>0</v>
      </c>
      <c r="BI247" s="206">
        <f>IF(N247="nulová",J247,0)</f>
        <v>0</v>
      </c>
      <c r="BJ247" s="19" t="s">
        <v>79</v>
      </c>
      <c r="BK247" s="206">
        <f>ROUND(I247*H247,2)</f>
        <v>0</v>
      </c>
      <c r="BL247" s="19" t="s">
        <v>200</v>
      </c>
      <c r="BM247" s="205" t="s">
        <v>964</v>
      </c>
    </row>
    <row r="248" spans="1:65" s="12" customFormat="1" ht="20.85" customHeight="1">
      <c r="B248" s="178"/>
      <c r="C248" s="179"/>
      <c r="D248" s="180" t="s">
        <v>71</v>
      </c>
      <c r="E248" s="192" t="s">
        <v>3067</v>
      </c>
      <c r="F248" s="192" t="s">
        <v>3084</v>
      </c>
      <c r="G248" s="179"/>
      <c r="H248" s="179"/>
      <c r="I248" s="182"/>
      <c r="J248" s="193">
        <f>BK248</f>
        <v>0</v>
      </c>
      <c r="K248" s="179"/>
      <c r="L248" s="184"/>
      <c r="M248" s="185"/>
      <c r="N248" s="186"/>
      <c r="O248" s="186"/>
      <c r="P248" s="187">
        <f>SUM(P249:P251)</f>
        <v>0</v>
      </c>
      <c r="Q248" s="186"/>
      <c r="R248" s="187">
        <f>SUM(R249:R251)</f>
        <v>0</v>
      </c>
      <c r="S248" s="186"/>
      <c r="T248" s="188">
        <f>SUM(T249:T251)</f>
        <v>0</v>
      </c>
      <c r="AR248" s="189" t="s">
        <v>79</v>
      </c>
      <c r="AT248" s="190" t="s">
        <v>71</v>
      </c>
      <c r="AU248" s="190" t="s">
        <v>81</v>
      </c>
      <c r="AY248" s="189" t="s">
        <v>193</v>
      </c>
      <c r="BK248" s="191">
        <f>SUM(BK249:BK251)</f>
        <v>0</v>
      </c>
    </row>
    <row r="249" spans="1:65" s="2" customFormat="1" ht="16.5" customHeight="1">
      <c r="A249" s="36"/>
      <c r="B249" s="37"/>
      <c r="C249" s="194" t="s">
        <v>582</v>
      </c>
      <c r="D249" s="194" t="s">
        <v>195</v>
      </c>
      <c r="E249" s="195" t="s">
        <v>3085</v>
      </c>
      <c r="F249" s="196" t="s">
        <v>3086</v>
      </c>
      <c r="G249" s="197" t="s">
        <v>391</v>
      </c>
      <c r="H249" s="198">
        <v>155</v>
      </c>
      <c r="I249" s="199"/>
      <c r="J249" s="200">
        <f>ROUND(I249*H249,2)</f>
        <v>0</v>
      </c>
      <c r="K249" s="196" t="s">
        <v>19</v>
      </c>
      <c r="L249" s="41"/>
      <c r="M249" s="201" t="s">
        <v>19</v>
      </c>
      <c r="N249" s="202" t="s">
        <v>43</v>
      </c>
      <c r="O249" s="66"/>
      <c r="P249" s="203">
        <f>O249*H249</f>
        <v>0</v>
      </c>
      <c r="Q249" s="203">
        <v>0</v>
      </c>
      <c r="R249" s="203">
        <f>Q249*H249</f>
        <v>0</v>
      </c>
      <c r="S249" s="203">
        <v>0</v>
      </c>
      <c r="T249" s="204">
        <f>S249*H249</f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205" t="s">
        <v>200</v>
      </c>
      <c r="AT249" s="205" t="s">
        <v>195</v>
      </c>
      <c r="AU249" s="205" t="s">
        <v>209</v>
      </c>
      <c r="AY249" s="19" t="s">
        <v>193</v>
      </c>
      <c r="BE249" s="206">
        <f>IF(N249="základní",J249,0)</f>
        <v>0</v>
      </c>
      <c r="BF249" s="206">
        <f>IF(N249="snížená",J249,0)</f>
        <v>0</v>
      </c>
      <c r="BG249" s="206">
        <f>IF(N249="zákl. přenesená",J249,0)</f>
        <v>0</v>
      </c>
      <c r="BH249" s="206">
        <f>IF(N249="sníž. přenesená",J249,0)</f>
        <v>0</v>
      </c>
      <c r="BI249" s="206">
        <f>IF(N249="nulová",J249,0)</f>
        <v>0</v>
      </c>
      <c r="BJ249" s="19" t="s">
        <v>79</v>
      </c>
      <c r="BK249" s="206">
        <f>ROUND(I249*H249,2)</f>
        <v>0</v>
      </c>
      <c r="BL249" s="19" t="s">
        <v>200</v>
      </c>
      <c r="BM249" s="205" t="s">
        <v>974</v>
      </c>
    </row>
    <row r="250" spans="1:65" s="2" customFormat="1" ht="16.5" customHeight="1">
      <c r="A250" s="36"/>
      <c r="B250" s="37"/>
      <c r="C250" s="194" t="s">
        <v>588</v>
      </c>
      <c r="D250" s="194" t="s">
        <v>195</v>
      </c>
      <c r="E250" s="195" t="s">
        <v>4691</v>
      </c>
      <c r="F250" s="196" t="s">
        <v>4692</v>
      </c>
      <c r="G250" s="197" t="s">
        <v>391</v>
      </c>
      <c r="H250" s="198">
        <v>30</v>
      </c>
      <c r="I250" s="199"/>
      <c r="J250" s="200">
        <f>ROUND(I250*H250,2)</f>
        <v>0</v>
      </c>
      <c r="K250" s="196" t="s">
        <v>19</v>
      </c>
      <c r="L250" s="41"/>
      <c r="M250" s="201" t="s">
        <v>19</v>
      </c>
      <c r="N250" s="202" t="s">
        <v>43</v>
      </c>
      <c r="O250" s="66"/>
      <c r="P250" s="203">
        <f>O250*H250</f>
        <v>0</v>
      </c>
      <c r="Q250" s="203">
        <v>0</v>
      </c>
      <c r="R250" s="203">
        <f>Q250*H250</f>
        <v>0</v>
      </c>
      <c r="S250" s="203">
        <v>0</v>
      </c>
      <c r="T250" s="204">
        <f>S250*H250</f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205" t="s">
        <v>200</v>
      </c>
      <c r="AT250" s="205" t="s">
        <v>195</v>
      </c>
      <c r="AU250" s="205" t="s">
        <v>209</v>
      </c>
      <c r="AY250" s="19" t="s">
        <v>193</v>
      </c>
      <c r="BE250" s="206">
        <f>IF(N250="základní",J250,0)</f>
        <v>0</v>
      </c>
      <c r="BF250" s="206">
        <f>IF(N250="snížená",J250,0)</f>
        <v>0</v>
      </c>
      <c r="BG250" s="206">
        <f>IF(N250="zákl. přenesená",J250,0)</f>
        <v>0</v>
      </c>
      <c r="BH250" s="206">
        <f>IF(N250="sníž. přenesená",J250,0)</f>
        <v>0</v>
      </c>
      <c r="BI250" s="206">
        <f>IF(N250="nulová",J250,0)</f>
        <v>0</v>
      </c>
      <c r="BJ250" s="19" t="s">
        <v>79</v>
      </c>
      <c r="BK250" s="206">
        <f>ROUND(I250*H250,2)</f>
        <v>0</v>
      </c>
      <c r="BL250" s="19" t="s">
        <v>200</v>
      </c>
      <c r="BM250" s="205" t="s">
        <v>981</v>
      </c>
    </row>
    <row r="251" spans="1:65" s="2" customFormat="1" ht="16.5" customHeight="1">
      <c r="A251" s="36"/>
      <c r="B251" s="37"/>
      <c r="C251" s="194" t="s">
        <v>593</v>
      </c>
      <c r="D251" s="194" t="s">
        <v>195</v>
      </c>
      <c r="E251" s="195" t="s">
        <v>3087</v>
      </c>
      <c r="F251" s="196" t="s">
        <v>3088</v>
      </c>
      <c r="G251" s="197" t="s">
        <v>391</v>
      </c>
      <c r="H251" s="198">
        <v>50</v>
      </c>
      <c r="I251" s="199"/>
      <c r="J251" s="200">
        <f>ROUND(I251*H251,2)</f>
        <v>0</v>
      </c>
      <c r="K251" s="196" t="s">
        <v>19</v>
      </c>
      <c r="L251" s="41"/>
      <c r="M251" s="201" t="s">
        <v>19</v>
      </c>
      <c r="N251" s="202" t="s">
        <v>43</v>
      </c>
      <c r="O251" s="66"/>
      <c r="P251" s="203">
        <f>O251*H251</f>
        <v>0</v>
      </c>
      <c r="Q251" s="203">
        <v>0</v>
      </c>
      <c r="R251" s="203">
        <f>Q251*H251</f>
        <v>0</v>
      </c>
      <c r="S251" s="203">
        <v>0</v>
      </c>
      <c r="T251" s="204">
        <f>S251*H251</f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205" t="s">
        <v>200</v>
      </c>
      <c r="AT251" s="205" t="s">
        <v>195</v>
      </c>
      <c r="AU251" s="205" t="s">
        <v>209</v>
      </c>
      <c r="AY251" s="19" t="s">
        <v>193</v>
      </c>
      <c r="BE251" s="206">
        <f>IF(N251="základní",J251,0)</f>
        <v>0</v>
      </c>
      <c r="BF251" s="206">
        <f>IF(N251="snížená",J251,0)</f>
        <v>0</v>
      </c>
      <c r="BG251" s="206">
        <f>IF(N251="zákl. přenesená",J251,0)</f>
        <v>0</v>
      </c>
      <c r="BH251" s="206">
        <f>IF(N251="sníž. přenesená",J251,0)</f>
        <v>0</v>
      </c>
      <c r="BI251" s="206">
        <f>IF(N251="nulová",J251,0)</f>
        <v>0</v>
      </c>
      <c r="BJ251" s="19" t="s">
        <v>79</v>
      </c>
      <c r="BK251" s="206">
        <f>ROUND(I251*H251,2)</f>
        <v>0</v>
      </c>
      <c r="BL251" s="19" t="s">
        <v>200</v>
      </c>
      <c r="BM251" s="205" t="s">
        <v>991</v>
      </c>
    </row>
    <row r="252" spans="1:65" s="12" customFormat="1" ht="20.85" customHeight="1">
      <c r="B252" s="178"/>
      <c r="C252" s="179"/>
      <c r="D252" s="180" t="s">
        <v>71</v>
      </c>
      <c r="E252" s="192" t="s">
        <v>3071</v>
      </c>
      <c r="F252" s="192" t="s">
        <v>3090</v>
      </c>
      <c r="G252" s="179"/>
      <c r="H252" s="179"/>
      <c r="I252" s="182"/>
      <c r="J252" s="193">
        <f>BK252</f>
        <v>0</v>
      </c>
      <c r="K252" s="179"/>
      <c r="L252" s="184"/>
      <c r="M252" s="185"/>
      <c r="N252" s="186"/>
      <c r="O252" s="186"/>
      <c r="P252" s="187">
        <f>SUM(P253:P255)</f>
        <v>0</v>
      </c>
      <c r="Q252" s="186"/>
      <c r="R252" s="187">
        <f>SUM(R253:R255)</f>
        <v>0</v>
      </c>
      <c r="S252" s="186"/>
      <c r="T252" s="188">
        <f>SUM(T253:T255)</f>
        <v>0</v>
      </c>
      <c r="AR252" s="189" t="s">
        <v>79</v>
      </c>
      <c r="AT252" s="190" t="s">
        <v>71</v>
      </c>
      <c r="AU252" s="190" t="s">
        <v>81</v>
      </c>
      <c r="AY252" s="189" t="s">
        <v>193</v>
      </c>
      <c r="BK252" s="191">
        <f>SUM(BK253:BK255)</f>
        <v>0</v>
      </c>
    </row>
    <row r="253" spans="1:65" s="2" customFormat="1" ht="16.5" customHeight="1">
      <c r="A253" s="36"/>
      <c r="B253" s="37"/>
      <c r="C253" s="194" t="s">
        <v>595</v>
      </c>
      <c r="D253" s="194" t="s">
        <v>195</v>
      </c>
      <c r="E253" s="195" t="s">
        <v>3091</v>
      </c>
      <c r="F253" s="196" t="s">
        <v>3092</v>
      </c>
      <c r="G253" s="197" t="s">
        <v>391</v>
      </c>
      <c r="H253" s="198">
        <v>100</v>
      </c>
      <c r="I253" s="199"/>
      <c r="J253" s="200">
        <f>ROUND(I253*H253,2)</f>
        <v>0</v>
      </c>
      <c r="K253" s="196" t="s">
        <v>19</v>
      </c>
      <c r="L253" s="41"/>
      <c r="M253" s="201" t="s">
        <v>19</v>
      </c>
      <c r="N253" s="202" t="s">
        <v>43</v>
      </c>
      <c r="O253" s="66"/>
      <c r="P253" s="203">
        <f>O253*H253</f>
        <v>0</v>
      </c>
      <c r="Q253" s="203">
        <v>0</v>
      </c>
      <c r="R253" s="203">
        <f>Q253*H253</f>
        <v>0</v>
      </c>
      <c r="S253" s="203">
        <v>0</v>
      </c>
      <c r="T253" s="204">
        <f>S253*H253</f>
        <v>0</v>
      </c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R253" s="205" t="s">
        <v>200</v>
      </c>
      <c r="AT253" s="205" t="s">
        <v>195</v>
      </c>
      <c r="AU253" s="205" t="s">
        <v>209</v>
      </c>
      <c r="AY253" s="19" t="s">
        <v>193</v>
      </c>
      <c r="BE253" s="206">
        <f>IF(N253="základní",J253,0)</f>
        <v>0</v>
      </c>
      <c r="BF253" s="206">
        <f>IF(N253="snížená",J253,0)</f>
        <v>0</v>
      </c>
      <c r="BG253" s="206">
        <f>IF(N253="zákl. přenesená",J253,0)</f>
        <v>0</v>
      </c>
      <c r="BH253" s="206">
        <f>IF(N253="sníž. přenesená",J253,0)</f>
        <v>0</v>
      </c>
      <c r="BI253" s="206">
        <f>IF(N253="nulová",J253,0)</f>
        <v>0</v>
      </c>
      <c r="BJ253" s="19" t="s">
        <v>79</v>
      </c>
      <c r="BK253" s="206">
        <f>ROUND(I253*H253,2)</f>
        <v>0</v>
      </c>
      <c r="BL253" s="19" t="s">
        <v>200</v>
      </c>
      <c r="BM253" s="205" t="s">
        <v>999</v>
      </c>
    </row>
    <row r="254" spans="1:65" s="2" customFormat="1" ht="16.5" customHeight="1">
      <c r="A254" s="36"/>
      <c r="B254" s="37"/>
      <c r="C254" s="194" t="s">
        <v>597</v>
      </c>
      <c r="D254" s="194" t="s">
        <v>195</v>
      </c>
      <c r="E254" s="195" t="s">
        <v>3093</v>
      </c>
      <c r="F254" s="196" t="s">
        <v>3094</v>
      </c>
      <c r="G254" s="197" t="s">
        <v>391</v>
      </c>
      <c r="H254" s="198">
        <v>25</v>
      </c>
      <c r="I254" s="199"/>
      <c r="J254" s="200">
        <f>ROUND(I254*H254,2)</f>
        <v>0</v>
      </c>
      <c r="K254" s="196" t="s">
        <v>19</v>
      </c>
      <c r="L254" s="41"/>
      <c r="M254" s="201" t="s">
        <v>19</v>
      </c>
      <c r="N254" s="202" t="s">
        <v>43</v>
      </c>
      <c r="O254" s="66"/>
      <c r="P254" s="203">
        <f>O254*H254</f>
        <v>0</v>
      </c>
      <c r="Q254" s="203">
        <v>0</v>
      </c>
      <c r="R254" s="203">
        <f>Q254*H254</f>
        <v>0</v>
      </c>
      <c r="S254" s="203">
        <v>0</v>
      </c>
      <c r="T254" s="204">
        <f>S254*H254</f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205" t="s">
        <v>200</v>
      </c>
      <c r="AT254" s="205" t="s">
        <v>195</v>
      </c>
      <c r="AU254" s="205" t="s">
        <v>209</v>
      </c>
      <c r="AY254" s="19" t="s">
        <v>193</v>
      </c>
      <c r="BE254" s="206">
        <f>IF(N254="základní",J254,0)</f>
        <v>0</v>
      </c>
      <c r="BF254" s="206">
        <f>IF(N254="snížená",J254,0)</f>
        <v>0</v>
      </c>
      <c r="BG254" s="206">
        <f>IF(N254="zákl. přenesená",J254,0)</f>
        <v>0</v>
      </c>
      <c r="BH254" s="206">
        <f>IF(N254="sníž. přenesená",J254,0)</f>
        <v>0</v>
      </c>
      <c r="BI254" s="206">
        <f>IF(N254="nulová",J254,0)</f>
        <v>0</v>
      </c>
      <c r="BJ254" s="19" t="s">
        <v>79</v>
      </c>
      <c r="BK254" s="206">
        <f>ROUND(I254*H254,2)</f>
        <v>0</v>
      </c>
      <c r="BL254" s="19" t="s">
        <v>200</v>
      </c>
      <c r="BM254" s="205" t="s">
        <v>1028</v>
      </c>
    </row>
    <row r="255" spans="1:65" s="2" customFormat="1" ht="16.5" customHeight="1">
      <c r="A255" s="36"/>
      <c r="B255" s="37"/>
      <c r="C255" s="194" t="s">
        <v>601</v>
      </c>
      <c r="D255" s="194" t="s">
        <v>195</v>
      </c>
      <c r="E255" s="195" t="s">
        <v>3095</v>
      </c>
      <c r="F255" s="196" t="s">
        <v>3096</v>
      </c>
      <c r="G255" s="197" t="s">
        <v>391</v>
      </c>
      <c r="H255" s="198">
        <v>25</v>
      </c>
      <c r="I255" s="199"/>
      <c r="J255" s="200">
        <f>ROUND(I255*H255,2)</f>
        <v>0</v>
      </c>
      <c r="K255" s="196" t="s">
        <v>19</v>
      </c>
      <c r="L255" s="41"/>
      <c r="M255" s="201" t="s">
        <v>19</v>
      </c>
      <c r="N255" s="202" t="s">
        <v>43</v>
      </c>
      <c r="O255" s="66"/>
      <c r="P255" s="203">
        <f>O255*H255</f>
        <v>0</v>
      </c>
      <c r="Q255" s="203">
        <v>0</v>
      </c>
      <c r="R255" s="203">
        <f>Q255*H255</f>
        <v>0</v>
      </c>
      <c r="S255" s="203">
        <v>0</v>
      </c>
      <c r="T255" s="204">
        <f>S255*H255</f>
        <v>0</v>
      </c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R255" s="205" t="s">
        <v>200</v>
      </c>
      <c r="AT255" s="205" t="s">
        <v>195</v>
      </c>
      <c r="AU255" s="205" t="s">
        <v>209</v>
      </c>
      <c r="AY255" s="19" t="s">
        <v>193</v>
      </c>
      <c r="BE255" s="206">
        <f>IF(N255="základní",J255,0)</f>
        <v>0</v>
      </c>
      <c r="BF255" s="206">
        <f>IF(N255="snížená",J255,0)</f>
        <v>0</v>
      </c>
      <c r="BG255" s="206">
        <f>IF(N255="zákl. přenesená",J255,0)</f>
        <v>0</v>
      </c>
      <c r="BH255" s="206">
        <f>IF(N255="sníž. přenesená",J255,0)</f>
        <v>0</v>
      </c>
      <c r="BI255" s="206">
        <f>IF(N255="nulová",J255,0)</f>
        <v>0</v>
      </c>
      <c r="BJ255" s="19" t="s">
        <v>79</v>
      </c>
      <c r="BK255" s="206">
        <f>ROUND(I255*H255,2)</f>
        <v>0</v>
      </c>
      <c r="BL255" s="19" t="s">
        <v>200</v>
      </c>
      <c r="BM255" s="205" t="s">
        <v>1059</v>
      </c>
    </row>
    <row r="256" spans="1:65" s="12" customFormat="1" ht="20.85" customHeight="1">
      <c r="B256" s="178"/>
      <c r="C256" s="179"/>
      <c r="D256" s="180" t="s">
        <v>71</v>
      </c>
      <c r="E256" s="192" t="s">
        <v>3083</v>
      </c>
      <c r="F256" s="192" t="s">
        <v>3098</v>
      </c>
      <c r="G256" s="179"/>
      <c r="H256" s="179"/>
      <c r="I256" s="182"/>
      <c r="J256" s="193">
        <f>BK256</f>
        <v>0</v>
      </c>
      <c r="K256" s="179"/>
      <c r="L256" s="184"/>
      <c r="M256" s="185"/>
      <c r="N256" s="186"/>
      <c r="O256" s="186"/>
      <c r="P256" s="187">
        <f>P257</f>
        <v>0</v>
      </c>
      <c r="Q256" s="186"/>
      <c r="R256" s="187">
        <f>R257</f>
        <v>0</v>
      </c>
      <c r="S256" s="186"/>
      <c r="T256" s="188">
        <f>T257</f>
        <v>0</v>
      </c>
      <c r="AR256" s="189" t="s">
        <v>79</v>
      </c>
      <c r="AT256" s="190" t="s">
        <v>71</v>
      </c>
      <c r="AU256" s="190" t="s">
        <v>81</v>
      </c>
      <c r="AY256" s="189" t="s">
        <v>193</v>
      </c>
      <c r="BK256" s="191">
        <f>BK257</f>
        <v>0</v>
      </c>
    </row>
    <row r="257" spans="1:65" s="2" customFormat="1" ht="16.5" customHeight="1">
      <c r="A257" s="36"/>
      <c r="B257" s="37"/>
      <c r="C257" s="194" t="s">
        <v>605</v>
      </c>
      <c r="D257" s="194" t="s">
        <v>195</v>
      </c>
      <c r="E257" s="195" t="s">
        <v>3099</v>
      </c>
      <c r="F257" s="196" t="s">
        <v>3100</v>
      </c>
      <c r="G257" s="197" t="s">
        <v>391</v>
      </c>
      <c r="H257" s="198">
        <v>100</v>
      </c>
      <c r="I257" s="199"/>
      <c r="J257" s="200">
        <f>ROUND(I257*H257,2)</f>
        <v>0</v>
      </c>
      <c r="K257" s="196" t="s">
        <v>19</v>
      </c>
      <c r="L257" s="41"/>
      <c r="M257" s="201" t="s">
        <v>19</v>
      </c>
      <c r="N257" s="202" t="s">
        <v>43</v>
      </c>
      <c r="O257" s="66"/>
      <c r="P257" s="203">
        <f>O257*H257</f>
        <v>0</v>
      </c>
      <c r="Q257" s="203">
        <v>0</v>
      </c>
      <c r="R257" s="203">
        <f>Q257*H257</f>
        <v>0</v>
      </c>
      <c r="S257" s="203">
        <v>0</v>
      </c>
      <c r="T257" s="204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205" t="s">
        <v>200</v>
      </c>
      <c r="AT257" s="205" t="s">
        <v>195</v>
      </c>
      <c r="AU257" s="205" t="s">
        <v>209</v>
      </c>
      <c r="AY257" s="19" t="s">
        <v>193</v>
      </c>
      <c r="BE257" s="206">
        <f>IF(N257="základní",J257,0)</f>
        <v>0</v>
      </c>
      <c r="BF257" s="206">
        <f>IF(N257="snížená",J257,0)</f>
        <v>0</v>
      </c>
      <c r="BG257" s="206">
        <f>IF(N257="zákl. přenesená",J257,0)</f>
        <v>0</v>
      </c>
      <c r="BH257" s="206">
        <f>IF(N257="sníž. přenesená",J257,0)</f>
        <v>0</v>
      </c>
      <c r="BI257" s="206">
        <f>IF(N257="nulová",J257,0)</f>
        <v>0</v>
      </c>
      <c r="BJ257" s="19" t="s">
        <v>79</v>
      </c>
      <c r="BK257" s="206">
        <f>ROUND(I257*H257,2)</f>
        <v>0</v>
      </c>
      <c r="BL257" s="19" t="s">
        <v>200</v>
      </c>
      <c r="BM257" s="205" t="s">
        <v>1080</v>
      </c>
    </row>
    <row r="258" spans="1:65" s="12" customFormat="1" ht="20.85" customHeight="1">
      <c r="B258" s="178"/>
      <c r="C258" s="179"/>
      <c r="D258" s="180" t="s">
        <v>71</v>
      </c>
      <c r="E258" s="192" t="s">
        <v>3089</v>
      </c>
      <c r="F258" s="192" t="s">
        <v>3102</v>
      </c>
      <c r="G258" s="179"/>
      <c r="H258" s="179"/>
      <c r="I258" s="182"/>
      <c r="J258" s="193">
        <f>BK258</f>
        <v>0</v>
      </c>
      <c r="K258" s="179"/>
      <c r="L258" s="184"/>
      <c r="M258" s="185"/>
      <c r="N258" s="186"/>
      <c r="O258" s="186"/>
      <c r="P258" s="187">
        <f>P259</f>
        <v>0</v>
      </c>
      <c r="Q258" s="186"/>
      <c r="R258" s="187">
        <f>R259</f>
        <v>0</v>
      </c>
      <c r="S258" s="186"/>
      <c r="T258" s="188">
        <f>T259</f>
        <v>0</v>
      </c>
      <c r="AR258" s="189" t="s">
        <v>79</v>
      </c>
      <c r="AT258" s="190" t="s">
        <v>71</v>
      </c>
      <c r="AU258" s="190" t="s">
        <v>81</v>
      </c>
      <c r="AY258" s="189" t="s">
        <v>193</v>
      </c>
      <c r="BK258" s="191">
        <f>BK259</f>
        <v>0</v>
      </c>
    </row>
    <row r="259" spans="1:65" s="2" customFormat="1" ht="16.5" customHeight="1">
      <c r="A259" s="36"/>
      <c r="B259" s="37"/>
      <c r="C259" s="194" t="s">
        <v>612</v>
      </c>
      <c r="D259" s="194" t="s">
        <v>195</v>
      </c>
      <c r="E259" s="195" t="s">
        <v>3103</v>
      </c>
      <c r="F259" s="196" t="s">
        <v>3104</v>
      </c>
      <c r="G259" s="197" t="s">
        <v>1360</v>
      </c>
      <c r="H259" s="198">
        <v>132</v>
      </c>
      <c r="I259" s="199"/>
      <c r="J259" s="200">
        <f>ROUND(I259*H259,2)</f>
        <v>0</v>
      </c>
      <c r="K259" s="196" t="s">
        <v>19</v>
      </c>
      <c r="L259" s="41"/>
      <c r="M259" s="201" t="s">
        <v>19</v>
      </c>
      <c r="N259" s="202" t="s">
        <v>43</v>
      </c>
      <c r="O259" s="66"/>
      <c r="P259" s="203">
        <f>O259*H259</f>
        <v>0</v>
      </c>
      <c r="Q259" s="203">
        <v>0</v>
      </c>
      <c r="R259" s="203">
        <f>Q259*H259</f>
        <v>0</v>
      </c>
      <c r="S259" s="203">
        <v>0</v>
      </c>
      <c r="T259" s="204">
        <f>S259*H259</f>
        <v>0</v>
      </c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R259" s="205" t="s">
        <v>200</v>
      </c>
      <c r="AT259" s="205" t="s">
        <v>195</v>
      </c>
      <c r="AU259" s="205" t="s">
        <v>209</v>
      </c>
      <c r="AY259" s="19" t="s">
        <v>193</v>
      </c>
      <c r="BE259" s="206">
        <f>IF(N259="základní",J259,0)</f>
        <v>0</v>
      </c>
      <c r="BF259" s="206">
        <f>IF(N259="snížená",J259,0)</f>
        <v>0</v>
      </c>
      <c r="BG259" s="206">
        <f>IF(N259="zákl. přenesená",J259,0)</f>
        <v>0</v>
      </c>
      <c r="BH259" s="206">
        <f>IF(N259="sníž. přenesená",J259,0)</f>
        <v>0</v>
      </c>
      <c r="BI259" s="206">
        <f>IF(N259="nulová",J259,0)</f>
        <v>0</v>
      </c>
      <c r="BJ259" s="19" t="s">
        <v>79</v>
      </c>
      <c r="BK259" s="206">
        <f>ROUND(I259*H259,2)</f>
        <v>0</v>
      </c>
      <c r="BL259" s="19" t="s">
        <v>200</v>
      </c>
      <c r="BM259" s="205" t="s">
        <v>1092</v>
      </c>
    </row>
    <row r="260" spans="1:65" s="12" customFormat="1" ht="20.85" customHeight="1">
      <c r="B260" s="178"/>
      <c r="C260" s="179"/>
      <c r="D260" s="180" t="s">
        <v>71</v>
      </c>
      <c r="E260" s="192" t="s">
        <v>3097</v>
      </c>
      <c r="F260" s="192" t="s">
        <v>3106</v>
      </c>
      <c r="G260" s="179"/>
      <c r="H260" s="179"/>
      <c r="I260" s="182"/>
      <c r="J260" s="193">
        <f>BK260</f>
        <v>0</v>
      </c>
      <c r="K260" s="179"/>
      <c r="L260" s="184"/>
      <c r="M260" s="185"/>
      <c r="N260" s="186"/>
      <c r="O260" s="186"/>
      <c r="P260" s="187">
        <f>P261</f>
        <v>0</v>
      </c>
      <c r="Q260" s="186"/>
      <c r="R260" s="187">
        <f>R261</f>
        <v>0</v>
      </c>
      <c r="S260" s="186"/>
      <c r="T260" s="188">
        <f>T261</f>
        <v>0</v>
      </c>
      <c r="AR260" s="189" t="s">
        <v>79</v>
      </c>
      <c r="AT260" s="190" t="s">
        <v>71</v>
      </c>
      <c r="AU260" s="190" t="s">
        <v>81</v>
      </c>
      <c r="AY260" s="189" t="s">
        <v>193</v>
      </c>
      <c r="BK260" s="191">
        <f>BK261</f>
        <v>0</v>
      </c>
    </row>
    <row r="261" spans="1:65" s="2" customFormat="1" ht="16.5" customHeight="1">
      <c r="A261" s="36"/>
      <c r="B261" s="37"/>
      <c r="C261" s="194" t="s">
        <v>617</v>
      </c>
      <c r="D261" s="194" t="s">
        <v>195</v>
      </c>
      <c r="E261" s="195" t="s">
        <v>3107</v>
      </c>
      <c r="F261" s="196" t="s">
        <v>3108</v>
      </c>
      <c r="G261" s="197" t="s">
        <v>1360</v>
      </c>
      <c r="H261" s="198">
        <v>23</v>
      </c>
      <c r="I261" s="199"/>
      <c r="J261" s="200">
        <f>ROUND(I261*H261,2)</f>
        <v>0</v>
      </c>
      <c r="K261" s="196" t="s">
        <v>19</v>
      </c>
      <c r="L261" s="41"/>
      <c r="M261" s="201" t="s">
        <v>19</v>
      </c>
      <c r="N261" s="202" t="s">
        <v>43</v>
      </c>
      <c r="O261" s="66"/>
      <c r="P261" s="203">
        <f>O261*H261</f>
        <v>0</v>
      </c>
      <c r="Q261" s="203">
        <v>0</v>
      </c>
      <c r="R261" s="203">
        <f>Q261*H261</f>
        <v>0</v>
      </c>
      <c r="S261" s="203">
        <v>0</v>
      </c>
      <c r="T261" s="204">
        <f>S261*H261</f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205" t="s">
        <v>200</v>
      </c>
      <c r="AT261" s="205" t="s">
        <v>195</v>
      </c>
      <c r="AU261" s="205" t="s">
        <v>209</v>
      </c>
      <c r="AY261" s="19" t="s">
        <v>193</v>
      </c>
      <c r="BE261" s="206">
        <f>IF(N261="základní",J261,0)</f>
        <v>0</v>
      </c>
      <c r="BF261" s="206">
        <f>IF(N261="snížená",J261,0)</f>
        <v>0</v>
      </c>
      <c r="BG261" s="206">
        <f>IF(N261="zákl. přenesená",J261,0)</f>
        <v>0</v>
      </c>
      <c r="BH261" s="206">
        <f>IF(N261="sníž. přenesená",J261,0)</f>
        <v>0</v>
      </c>
      <c r="BI261" s="206">
        <f>IF(N261="nulová",J261,0)</f>
        <v>0</v>
      </c>
      <c r="BJ261" s="19" t="s">
        <v>79</v>
      </c>
      <c r="BK261" s="206">
        <f>ROUND(I261*H261,2)</f>
        <v>0</v>
      </c>
      <c r="BL261" s="19" t="s">
        <v>200</v>
      </c>
      <c r="BM261" s="205" t="s">
        <v>1100</v>
      </c>
    </row>
    <row r="262" spans="1:65" s="12" customFormat="1" ht="20.85" customHeight="1">
      <c r="B262" s="178"/>
      <c r="C262" s="179"/>
      <c r="D262" s="180" t="s">
        <v>71</v>
      </c>
      <c r="E262" s="192" t="s">
        <v>3101</v>
      </c>
      <c r="F262" s="192" t="s">
        <v>3110</v>
      </c>
      <c r="G262" s="179"/>
      <c r="H262" s="179"/>
      <c r="I262" s="182"/>
      <c r="J262" s="193">
        <f>BK262</f>
        <v>0</v>
      </c>
      <c r="K262" s="179"/>
      <c r="L262" s="184"/>
      <c r="M262" s="185"/>
      <c r="N262" s="186"/>
      <c r="O262" s="186"/>
      <c r="P262" s="187">
        <f>P263</f>
        <v>0</v>
      </c>
      <c r="Q262" s="186"/>
      <c r="R262" s="187">
        <f>R263</f>
        <v>0</v>
      </c>
      <c r="S262" s="186"/>
      <c r="T262" s="188">
        <f>T263</f>
        <v>0</v>
      </c>
      <c r="AR262" s="189" t="s">
        <v>79</v>
      </c>
      <c r="AT262" s="190" t="s">
        <v>71</v>
      </c>
      <c r="AU262" s="190" t="s">
        <v>81</v>
      </c>
      <c r="AY262" s="189" t="s">
        <v>193</v>
      </c>
      <c r="BK262" s="191">
        <f>BK263</f>
        <v>0</v>
      </c>
    </row>
    <row r="263" spans="1:65" s="2" customFormat="1" ht="16.5" customHeight="1">
      <c r="A263" s="36"/>
      <c r="B263" s="37"/>
      <c r="C263" s="194" t="s">
        <v>622</v>
      </c>
      <c r="D263" s="194" t="s">
        <v>195</v>
      </c>
      <c r="E263" s="195" t="s">
        <v>3111</v>
      </c>
      <c r="F263" s="196" t="s">
        <v>3108</v>
      </c>
      <c r="G263" s="197" t="s">
        <v>1360</v>
      </c>
      <c r="H263" s="198">
        <v>21</v>
      </c>
      <c r="I263" s="199"/>
      <c r="J263" s="200">
        <f>ROUND(I263*H263,2)</f>
        <v>0</v>
      </c>
      <c r="K263" s="196" t="s">
        <v>19</v>
      </c>
      <c r="L263" s="41"/>
      <c r="M263" s="201" t="s">
        <v>19</v>
      </c>
      <c r="N263" s="202" t="s">
        <v>43</v>
      </c>
      <c r="O263" s="66"/>
      <c r="P263" s="203">
        <f>O263*H263</f>
        <v>0</v>
      </c>
      <c r="Q263" s="203">
        <v>0</v>
      </c>
      <c r="R263" s="203">
        <f>Q263*H263</f>
        <v>0</v>
      </c>
      <c r="S263" s="203">
        <v>0</v>
      </c>
      <c r="T263" s="204">
        <f>S263*H263</f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205" t="s">
        <v>200</v>
      </c>
      <c r="AT263" s="205" t="s">
        <v>195</v>
      </c>
      <c r="AU263" s="205" t="s">
        <v>209</v>
      </c>
      <c r="AY263" s="19" t="s">
        <v>193</v>
      </c>
      <c r="BE263" s="206">
        <f>IF(N263="základní",J263,0)</f>
        <v>0</v>
      </c>
      <c r="BF263" s="206">
        <f>IF(N263="snížená",J263,0)</f>
        <v>0</v>
      </c>
      <c r="BG263" s="206">
        <f>IF(N263="zákl. přenesená",J263,0)</f>
        <v>0</v>
      </c>
      <c r="BH263" s="206">
        <f>IF(N263="sníž. přenesená",J263,0)</f>
        <v>0</v>
      </c>
      <c r="BI263" s="206">
        <f>IF(N263="nulová",J263,0)</f>
        <v>0</v>
      </c>
      <c r="BJ263" s="19" t="s">
        <v>79</v>
      </c>
      <c r="BK263" s="206">
        <f>ROUND(I263*H263,2)</f>
        <v>0</v>
      </c>
      <c r="BL263" s="19" t="s">
        <v>200</v>
      </c>
      <c r="BM263" s="205" t="s">
        <v>1111</v>
      </c>
    </row>
    <row r="264" spans="1:65" s="12" customFormat="1" ht="20.85" customHeight="1">
      <c r="B264" s="178"/>
      <c r="C264" s="179"/>
      <c r="D264" s="180" t="s">
        <v>71</v>
      </c>
      <c r="E264" s="192" t="s">
        <v>3105</v>
      </c>
      <c r="F264" s="192" t="s">
        <v>3113</v>
      </c>
      <c r="G264" s="179"/>
      <c r="H264" s="179"/>
      <c r="I264" s="182"/>
      <c r="J264" s="193">
        <f>BK264</f>
        <v>0</v>
      </c>
      <c r="K264" s="179"/>
      <c r="L264" s="184"/>
      <c r="M264" s="185"/>
      <c r="N264" s="186"/>
      <c r="O264" s="186"/>
      <c r="P264" s="187">
        <f>SUM(P265:P267)</f>
        <v>0</v>
      </c>
      <c r="Q264" s="186"/>
      <c r="R264" s="187">
        <f>SUM(R265:R267)</f>
        <v>0</v>
      </c>
      <c r="S264" s="186"/>
      <c r="T264" s="188">
        <f>SUM(T265:T267)</f>
        <v>0</v>
      </c>
      <c r="AR264" s="189" t="s">
        <v>79</v>
      </c>
      <c r="AT264" s="190" t="s">
        <v>71</v>
      </c>
      <c r="AU264" s="190" t="s">
        <v>81</v>
      </c>
      <c r="AY264" s="189" t="s">
        <v>193</v>
      </c>
      <c r="BK264" s="191">
        <f>SUM(BK265:BK267)</f>
        <v>0</v>
      </c>
    </row>
    <row r="265" spans="1:65" s="2" customFormat="1" ht="16.5" customHeight="1">
      <c r="A265" s="36"/>
      <c r="B265" s="37"/>
      <c r="C265" s="194" t="s">
        <v>626</v>
      </c>
      <c r="D265" s="194" t="s">
        <v>195</v>
      </c>
      <c r="E265" s="195" t="s">
        <v>3114</v>
      </c>
      <c r="F265" s="196" t="s">
        <v>3115</v>
      </c>
      <c r="G265" s="197" t="s">
        <v>391</v>
      </c>
      <c r="H265" s="198">
        <v>120</v>
      </c>
      <c r="I265" s="199"/>
      <c r="J265" s="200">
        <f>ROUND(I265*H265,2)</f>
        <v>0</v>
      </c>
      <c r="K265" s="196" t="s">
        <v>19</v>
      </c>
      <c r="L265" s="41"/>
      <c r="M265" s="201" t="s">
        <v>19</v>
      </c>
      <c r="N265" s="202" t="s">
        <v>43</v>
      </c>
      <c r="O265" s="66"/>
      <c r="P265" s="203">
        <f>O265*H265</f>
        <v>0</v>
      </c>
      <c r="Q265" s="203">
        <v>0</v>
      </c>
      <c r="R265" s="203">
        <f>Q265*H265</f>
        <v>0</v>
      </c>
      <c r="S265" s="203">
        <v>0</v>
      </c>
      <c r="T265" s="204">
        <f>S265*H265</f>
        <v>0</v>
      </c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R265" s="205" t="s">
        <v>200</v>
      </c>
      <c r="AT265" s="205" t="s">
        <v>195</v>
      </c>
      <c r="AU265" s="205" t="s">
        <v>209</v>
      </c>
      <c r="AY265" s="19" t="s">
        <v>193</v>
      </c>
      <c r="BE265" s="206">
        <f>IF(N265="základní",J265,0)</f>
        <v>0</v>
      </c>
      <c r="BF265" s="206">
        <f>IF(N265="snížená",J265,0)</f>
        <v>0</v>
      </c>
      <c r="BG265" s="206">
        <f>IF(N265="zákl. přenesená",J265,0)</f>
        <v>0</v>
      </c>
      <c r="BH265" s="206">
        <f>IF(N265="sníž. přenesená",J265,0)</f>
        <v>0</v>
      </c>
      <c r="BI265" s="206">
        <f>IF(N265="nulová",J265,0)</f>
        <v>0</v>
      </c>
      <c r="BJ265" s="19" t="s">
        <v>79</v>
      </c>
      <c r="BK265" s="206">
        <f>ROUND(I265*H265,2)</f>
        <v>0</v>
      </c>
      <c r="BL265" s="19" t="s">
        <v>200</v>
      </c>
      <c r="BM265" s="205" t="s">
        <v>1124</v>
      </c>
    </row>
    <row r="266" spans="1:65" s="2" customFormat="1" ht="16.5" customHeight="1">
      <c r="A266" s="36"/>
      <c r="B266" s="37"/>
      <c r="C266" s="194" t="s">
        <v>630</v>
      </c>
      <c r="D266" s="194" t="s">
        <v>195</v>
      </c>
      <c r="E266" s="195" t="s">
        <v>3116</v>
      </c>
      <c r="F266" s="196" t="s">
        <v>3117</v>
      </c>
      <c r="G266" s="197" t="s">
        <v>391</v>
      </c>
      <c r="H266" s="198">
        <v>160</v>
      </c>
      <c r="I266" s="199"/>
      <c r="J266" s="200">
        <f>ROUND(I266*H266,2)</f>
        <v>0</v>
      </c>
      <c r="K266" s="196" t="s">
        <v>19</v>
      </c>
      <c r="L266" s="41"/>
      <c r="M266" s="201" t="s">
        <v>19</v>
      </c>
      <c r="N266" s="202" t="s">
        <v>43</v>
      </c>
      <c r="O266" s="66"/>
      <c r="P266" s="203">
        <f>O266*H266</f>
        <v>0</v>
      </c>
      <c r="Q266" s="203">
        <v>0</v>
      </c>
      <c r="R266" s="203">
        <f>Q266*H266</f>
        <v>0</v>
      </c>
      <c r="S266" s="203">
        <v>0</v>
      </c>
      <c r="T266" s="204">
        <f>S266*H266</f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205" t="s">
        <v>200</v>
      </c>
      <c r="AT266" s="205" t="s">
        <v>195</v>
      </c>
      <c r="AU266" s="205" t="s">
        <v>209</v>
      </c>
      <c r="AY266" s="19" t="s">
        <v>193</v>
      </c>
      <c r="BE266" s="206">
        <f>IF(N266="základní",J266,0)</f>
        <v>0</v>
      </c>
      <c r="BF266" s="206">
        <f>IF(N266="snížená",J266,0)</f>
        <v>0</v>
      </c>
      <c r="BG266" s="206">
        <f>IF(N266="zákl. přenesená",J266,0)</f>
        <v>0</v>
      </c>
      <c r="BH266" s="206">
        <f>IF(N266="sníž. přenesená",J266,0)</f>
        <v>0</v>
      </c>
      <c r="BI266" s="206">
        <f>IF(N266="nulová",J266,0)</f>
        <v>0</v>
      </c>
      <c r="BJ266" s="19" t="s">
        <v>79</v>
      </c>
      <c r="BK266" s="206">
        <f>ROUND(I266*H266,2)</f>
        <v>0</v>
      </c>
      <c r="BL266" s="19" t="s">
        <v>200</v>
      </c>
      <c r="BM266" s="205" t="s">
        <v>1134</v>
      </c>
    </row>
    <row r="267" spans="1:65" s="2" customFormat="1" ht="16.5" customHeight="1">
      <c r="A267" s="36"/>
      <c r="B267" s="37"/>
      <c r="C267" s="194" t="s">
        <v>634</v>
      </c>
      <c r="D267" s="194" t="s">
        <v>195</v>
      </c>
      <c r="E267" s="195" t="s">
        <v>3118</v>
      </c>
      <c r="F267" s="196" t="s">
        <v>3119</v>
      </c>
      <c r="G267" s="197" t="s">
        <v>391</v>
      </c>
      <c r="H267" s="198">
        <v>100</v>
      </c>
      <c r="I267" s="199"/>
      <c r="J267" s="200">
        <f>ROUND(I267*H267,2)</f>
        <v>0</v>
      </c>
      <c r="K267" s="196" t="s">
        <v>19</v>
      </c>
      <c r="L267" s="41"/>
      <c r="M267" s="201" t="s">
        <v>19</v>
      </c>
      <c r="N267" s="202" t="s">
        <v>43</v>
      </c>
      <c r="O267" s="66"/>
      <c r="P267" s="203">
        <f>O267*H267</f>
        <v>0</v>
      </c>
      <c r="Q267" s="203">
        <v>0</v>
      </c>
      <c r="R267" s="203">
        <f>Q267*H267</f>
        <v>0</v>
      </c>
      <c r="S267" s="203">
        <v>0</v>
      </c>
      <c r="T267" s="204">
        <f>S267*H267</f>
        <v>0</v>
      </c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R267" s="205" t="s">
        <v>200</v>
      </c>
      <c r="AT267" s="205" t="s">
        <v>195</v>
      </c>
      <c r="AU267" s="205" t="s">
        <v>209</v>
      </c>
      <c r="AY267" s="19" t="s">
        <v>193</v>
      </c>
      <c r="BE267" s="206">
        <f>IF(N267="základní",J267,0)</f>
        <v>0</v>
      </c>
      <c r="BF267" s="206">
        <f>IF(N267="snížená",J267,0)</f>
        <v>0</v>
      </c>
      <c r="BG267" s="206">
        <f>IF(N267="zákl. přenesená",J267,0)</f>
        <v>0</v>
      </c>
      <c r="BH267" s="206">
        <f>IF(N267="sníž. přenesená",J267,0)</f>
        <v>0</v>
      </c>
      <c r="BI267" s="206">
        <f>IF(N267="nulová",J267,0)</f>
        <v>0</v>
      </c>
      <c r="BJ267" s="19" t="s">
        <v>79</v>
      </c>
      <c r="BK267" s="206">
        <f>ROUND(I267*H267,2)</f>
        <v>0</v>
      </c>
      <c r="BL267" s="19" t="s">
        <v>200</v>
      </c>
      <c r="BM267" s="205" t="s">
        <v>1143</v>
      </c>
    </row>
    <row r="268" spans="1:65" s="12" customFormat="1" ht="20.85" customHeight="1">
      <c r="B268" s="178"/>
      <c r="C268" s="179"/>
      <c r="D268" s="180" t="s">
        <v>71</v>
      </c>
      <c r="E268" s="192" t="s">
        <v>3109</v>
      </c>
      <c r="F268" s="192" t="s">
        <v>3121</v>
      </c>
      <c r="G268" s="179"/>
      <c r="H268" s="179"/>
      <c r="I268" s="182"/>
      <c r="J268" s="193">
        <f>BK268</f>
        <v>0</v>
      </c>
      <c r="K268" s="179"/>
      <c r="L268" s="184"/>
      <c r="M268" s="185"/>
      <c r="N268" s="186"/>
      <c r="O268" s="186"/>
      <c r="P268" s="187">
        <f>P269</f>
        <v>0</v>
      </c>
      <c r="Q268" s="186"/>
      <c r="R268" s="187">
        <f>R269</f>
        <v>0</v>
      </c>
      <c r="S268" s="186"/>
      <c r="T268" s="188">
        <f>T269</f>
        <v>0</v>
      </c>
      <c r="AR268" s="189" t="s">
        <v>79</v>
      </c>
      <c r="AT268" s="190" t="s">
        <v>71</v>
      </c>
      <c r="AU268" s="190" t="s">
        <v>81</v>
      </c>
      <c r="AY268" s="189" t="s">
        <v>193</v>
      </c>
      <c r="BK268" s="191">
        <f>BK269</f>
        <v>0</v>
      </c>
    </row>
    <row r="269" spans="1:65" s="2" customFormat="1" ht="16.5" customHeight="1">
      <c r="A269" s="36"/>
      <c r="B269" s="37"/>
      <c r="C269" s="194" t="s">
        <v>638</v>
      </c>
      <c r="D269" s="194" t="s">
        <v>195</v>
      </c>
      <c r="E269" s="195" t="s">
        <v>3122</v>
      </c>
      <c r="F269" s="196" t="s">
        <v>3123</v>
      </c>
      <c r="G269" s="197" t="s">
        <v>305</v>
      </c>
      <c r="H269" s="198">
        <v>24.8</v>
      </c>
      <c r="I269" s="199"/>
      <c r="J269" s="200">
        <f>ROUND(I269*H269,2)</f>
        <v>0</v>
      </c>
      <c r="K269" s="196" t="s">
        <v>19</v>
      </c>
      <c r="L269" s="41"/>
      <c r="M269" s="201" t="s">
        <v>19</v>
      </c>
      <c r="N269" s="202" t="s">
        <v>43</v>
      </c>
      <c r="O269" s="66"/>
      <c r="P269" s="203">
        <f>O269*H269</f>
        <v>0</v>
      </c>
      <c r="Q269" s="203">
        <v>0</v>
      </c>
      <c r="R269" s="203">
        <f>Q269*H269</f>
        <v>0</v>
      </c>
      <c r="S269" s="203">
        <v>0</v>
      </c>
      <c r="T269" s="204">
        <f>S269*H269</f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205" t="s">
        <v>200</v>
      </c>
      <c r="AT269" s="205" t="s">
        <v>195</v>
      </c>
      <c r="AU269" s="205" t="s">
        <v>209</v>
      </c>
      <c r="AY269" s="19" t="s">
        <v>193</v>
      </c>
      <c r="BE269" s="206">
        <f>IF(N269="základní",J269,0)</f>
        <v>0</v>
      </c>
      <c r="BF269" s="206">
        <f>IF(N269="snížená",J269,0)</f>
        <v>0</v>
      </c>
      <c r="BG269" s="206">
        <f>IF(N269="zákl. přenesená",J269,0)</f>
        <v>0</v>
      </c>
      <c r="BH269" s="206">
        <f>IF(N269="sníž. přenesená",J269,0)</f>
        <v>0</v>
      </c>
      <c r="BI269" s="206">
        <f>IF(N269="nulová",J269,0)</f>
        <v>0</v>
      </c>
      <c r="BJ269" s="19" t="s">
        <v>79</v>
      </c>
      <c r="BK269" s="206">
        <f>ROUND(I269*H269,2)</f>
        <v>0</v>
      </c>
      <c r="BL269" s="19" t="s">
        <v>200</v>
      </c>
      <c r="BM269" s="205" t="s">
        <v>1154</v>
      </c>
    </row>
    <row r="270" spans="1:65" s="12" customFormat="1" ht="20.85" customHeight="1">
      <c r="B270" s="178"/>
      <c r="C270" s="179"/>
      <c r="D270" s="180" t="s">
        <v>71</v>
      </c>
      <c r="E270" s="192" t="s">
        <v>3112</v>
      </c>
      <c r="F270" s="192" t="s">
        <v>3125</v>
      </c>
      <c r="G270" s="179"/>
      <c r="H270" s="179"/>
      <c r="I270" s="182"/>
      <c r="J270" s="193">
        <f>BK270</f>
        <v>0</v>
      </c>
      <c r="K270" s="179"/>
      <c r="L270" s="184"/>
      <c r="M270" s="185"/>
      <c r="N270" s="186"/>
      <c r="O270" s="186"/>
      <c r="P270" s="187">
        <f>P271</f>
        <v>0</v>
      </c>
      <c r="Q270" s="186"/>
      <c r="R270" s="187">
        <f>R271</f>
        <v>0</v>
      </c>
      <c r="S270" s="186"/>
      <c r="T270" s="188">
        <f>T271</f>
        <v>0</v>
      </c>
      <c r="AR270" s="189" t="s">
        <v>79</v>
      </c>
      <c r="AT270" s="190" t="s">
        <v>71</v>
      </c>
      <c r="AU270" s="190" t="s">
        <v>81</v>
      </c>
      <c r="AY270" s="189" t="s">
        <v>193</v>
      </c>
      <c r="BK270" s="191">
        <f>BK271</f>
        <v>0</v>
      </c>
    </row>
    <row r="271" spans="1:65" s="2" customFormat="1" ht="16.5" customHeight="1">
      <c r="A271" s="36"/>
      <c r="B271" s="37"/>
      <c r="C271" s="194" t="s">
        <v>650</v>
      </c>
      <c r="D271" s="194" t="s">
        <v>195</v>
      </c>
      <c r="E271" s="195" t="s">
        <v>3126</v>
      </c>
      <c r="F271" s="196" t="s">
        <v>3127</v>
      </c>
      <c r="G271" s="197" t="s">
        <v>305</v>
      </c>
      <c r="H271" s="198">
        <v>24.8</v>
      </c>
      <c r="I271" s="199"/>
      <c r="J271" s="200">
        <f>ROUND(I271*H271,2)</f>
        <v>0</v>
      </c>
      <c r="K271" s="196" t="s">
        <v>19</v>
      </c>
      <c r="L271" s="41"/>
      <c r="M271" s="201" t="s">
        <v>19</v>
      </c>
      <c r="N271" s="202" t="s">
        <v>43</v>
      </c>
      <c r="O271" s="66"/>
      <c r="P271" s="203">
        <f>O271*H271</f>
        <v>0</v>
      </c>
      <c r="Q271" s="203">
        <v>0</v>
      </c>
      <c r="R271" s="203">
        <f>Q271*H271</f>
        <v>0</v>
      </c>
      <c r="S271" s="203">
        <v>0</v>
      </c>
      <c r="T271" s="204">
        <f>S271*H271</f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205" t="s">
        <v>200</v>
      </c>
      <c r="AT271" s="205" t="s">
        <v>195</v>
      </c>
      <c r="AU271" s="205" t="s">
        <v>209</v>
      </c>
      <c r="AY271" s="19" t="s">
        <v>193</v>
      </c>
      <c r="BE271" s="206">
        <f>IF(N271="základní",J271,0)</f>
        <v>0</v>
      </c>
      <c r="BF271" s="206">
        <f>IF(N271="snížená",J271,0)</f>
        <v>0</v>
      </c>
      <c r="BG271" s="206">
        <f>IF(N271="zákl. přenesená",J271,0)</f>
        <v>0</v>
      </c>
      <c r="BH271" s="206">
        <f>IF(N271="sníž. přenesená",J271,0)</f>
        <v>0</v>
      </c>
      <c r="BI271" s="206">
        <f>IF(N271="nulová",J271,0)</f>
        <v>0</v>
      </c>
      <c r="BJ271" s="19" t="s">
        <v>79</v>
      </c>
      <c r="BK271" s="206">
        <f>ROUND(I271*H271,2)</f>
        <v>0</v>
      </c>
      <c r="BL271" s="19" t="s">
        <v>200</v>
      </c>
      <c r="BM271" s="205" t="s">
        <v>1172</v>
      </c>
    </row>
    <row r="272" spans="1:65" s="12" customFormat="1" ht="20.85" customHeight="1">
      <c r="B272" s="178"/>
      <c r="C272" s="179"/>
      <c r="D272" s="180" t="s">
        <v>71</v>
      </c>
      <c r="E272" s="192" t="s">
        <v>3120</v>
      </c>
      <c r="F272" s="192" t="s">
        <v>3129</v>
      </c>
      <c r="G272" s="179"/>
      <c r="H272" s="179"/>
      <c r="I272" s="182"/>
      <c r="J272" s="193">
        <f>BK272</f>
        <v>0</v>
      </c>
      <c r="K272" s="179"/>
      <c r="L272" s="184"/>
      <c r="M272" s="185"/>
      <c r="N272" s="186"/>
      <c r="O272" s="186"/>
      <c r="P272" s="187">
        <f>P273</f>
        <v>0</v>
      </c>
      <c r="Q272" s="186"/>
      <c r="R272" s="187">
        <f>R273</f>
        <v>0</v>
      </c>
      <c r="S272" s="186"/>
      <c r="T272" s="188">
        <f>T273</f>
        <v>0</v>
      </c>
      <c r="AR272" s="189" t="s">
        <v>79</v>
      </c>
      <c r="AT272" s="190" t="s">
        <v>71</v>
      </c>
      <c r="AU272" s="190" t="s">
        <v>81</v>
      </c>
      <c r="AY272" s="189" t="s">
        <v>193</v>
      </c>
      <c r="BK272" s="191">
        <f>BK273</f>
        <v>0</v>
      </c>
    </row>
    <row r="273" spans="1:65" s="2" customFormat="1" ht="16.5" customHeight="1">
      <c r="A273" s="36"/>
      <c r="B273" s="37"/>
      <c r="C273" s="194" t="s">
        <v>654</v>
      </c>
      <c r="D273" s="194" t="s">
        <v>195</v>
      </c>
      <c r="E273" s="195" t="s">
        <v>3130</v>
      </c>
      <c r="F273" s="196" t="s">
        <v>3131</v>
      </c>
      <c r="G273" s="197" t="s">
        <v>266</v>
      </c>
      <c r="H273" s="198">
        <v>1.1200000000000001</v>
      </c>
      <c r="I273" s="199"/>
      <c r="J273" s="200">
        <f>ROUND(I273*H273,2)</f>
        <v>0</v>
      </c>
      <c r="K273" s="196" t="s">
        <v>19</v>
      </c>
      <c r="L273" s="41"/>
      <c r="M273" s="201" t="s">
        <v>19</v>
      </c>
      <c r="N273" s="202" t="s">
        <v>43</v>
      </c>
      <c r="O273" s="66"/>
      <c r="P273" s="203">
        <f>O273*H273</f>
        <v>0</v>
      </c>
      <c r="Q273" s="203">
        <v>0</v>
      </c>
      <c r="R273" s="203">
        <f>Q273*H273</f>
        <v>0</v>
      </c>
      <c r="S273" s="203">
        <v>0</v>
      </c>
      <c r="T273" s="204">
        <f>S273*H273</f>
        <v>0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R273" s="205" t="s">
        <v>200</v>
      </c>
      <c r="AT273" s="205" t="s">
        <v>195</v>
      </c>
      <c r="AU273" s="205" t="s">
        <v>209</v>
      </c>
      <c r="AY273" s="19" t="s">
        <v>193</v>
      </c>
      <c r="BE273" s="206">
        <f>IF(N273="základní",J273,0)</f>
        <v>0</v>
      </c>
      <c r="BF273" s="206">
        <f>IF(N273="snížená",J273,0)</f>
        <v>0</v>
      </c>
      <c r="BG273" s="206">
        <f>IF(N273="zákl. přenesená",J273,0)</f>
        <v>0</v>
      </c>
      <c r="BH273" s="206">
        <f>IF(N273="sníž. přenesená",J273,0)</f>
        <v>0</v>
      </c>
      <c r="BI273" s="206">
        <f>IF(N273="nulová",J273,0)</f>
        <v>0</v>
      </c>
      <c r="BJ273" s="19" t="s">
        <v>79</v>
      </c>
      <c r="BK273" s="206">
        <f>ROUND(I273*H273,2)</f>
        <v>0</v>
      </c>
      <c r="BL273" s="19" t="s">
        <v>200</v>
      </c>
      <c r="BM273" s="205" t="s">
        <v>1182</v>
      </c>
    </row>
    <row r="274" spans="1:65" s="12" customFormat="1" ht="20.85" customHeight="1">
      <c r="B274" s="178"/>
      <c r="C274" s="179"/>
      <c r="D274" s="180" t="s">
        <v>71</v>
      </c>
      <c r="E274" s="192" t="s">
        <v>3124</v>
      </c>
      <c r="F274" s="192" t="s">
        <v>3133</v>
      </c>
      <c r="G274" s="179"/>
      <c r="H274" s="179"/>
      <c r="I274" s="182"/>
      <c r="J274" s="193">
        <f>BK274</f>
        <v>0</v>
      </c>
      <c r="K274" s="179"/>
      <c r="L274" s="184"/>
      <c r="M274" s="185"/>
      <c r="N274" s="186"/>
      <c r="O274" s="186"/>
      <c r="P274" s="187">
        <f>P275</f>
        <v>0</v>
      </c>
      <c r="Q274" s="186"/>
      <c r="R274" s="187">
        <f>R275</f>
        <v>0</v>
      </c>
      <c r="S274" s="186"/>
      <c r="T274" s="188">
        <f>T275</f>
        <v>0</v>
      </c>
      <c r="AR274" s="189" t="s">
        <v>79</v>
      </c>
      <c r="AT274" s="190" t="s">
        <v>71</v>
      </c>
      <c r="AU274" s="190" t="s">
        <v>81</v>
      </c>
      <c r="AY274" s="189" t="s">
        <v>193</v>
      </c>
      <c r="BK274" s="191">
        <f>BK275</f>
        <v>0</v>
      </c>
    </row>
    <row r="275" spans="1:65" s="2" customFormat="1" ht="16.5" customHeight="1">
      <c r="A275" s="36"/>
      <c r="B275" s="37"/>
      <c r="C275" s="194" t="s">
        <v>659</v>
      </c>
      <c r="D275" s="194" t="s">
        <v>195</v>
      </c>
      <c r="E275" s="195" t="s">
        <v>3134</v>
      </c>
      <c r="F275" s="196" t="s">
        <v>3135</v>
      </c>
      <c r="G275" s="197" t="s">
        <v>282</v>
      </c>
      <c r="H275" s="198">
        <v>56</v>
      </c>
      <c r="I275" s="199"/>
      <c r="J275" s="200">
        <f>ROUND(I275*H275,2)</f>
        <v>0</v>
      </c>
      <c r="K275" s="196" t="s">
        <v>19</v>
      </c>
      <c r="L275" s="41"/>
      <c r="M275" s="201" t="s">
        <v>19</v>
      </c>
      <c r="N275" s="202" t="s">
        <v>43</v>
      </c>
      <c r="O275" s="66"/>
      <c r="P275" s="203">
        <f>O275*H275</f>
        <v>0</v>
      </c>
      <c r="Q275" s="203">
        <v>0</v>
      </c>
      <c r="R275" s="203">
        <f>Q275*H275</f>
        <v>0</v>
      </c>
      <c r="S275" s="203">
        <v>0</v>
      </c>
      <c r="T275" s="204">
        <f>S275*H275</f>
        <v>0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R275" s="205" t="s">
        <v>200</v>
      </c>
      <c r="AT275" s="205" t="s">
        <v>195</v>
      </c>
      <c r="AU275" s="205" t="s">
        <v>209</v>
      </c>
      <c r="AY275" s="19" t="s">
        <v>193</v>
      </c>
      <c r="BE275" s="206">
        <f>IF(N275="základní",J275,0)</f>
        <v>0</v>
      </c>
      <c r="BF275" s="206">
        <f>IF(N275="snížená",J275,0)</f>
        <v>0</v>
      </c>
      <c r="BG275" s="206">
        <f>IF(N275="zákl. přenesená",J275,0)</f>
        <v>0</v>
      </c>
      <c r="BH275" s="206">
        <f>IF(N275="sníž. přenesená",J275,0)</f>
        <v>0</v>
      </c>
      <c r="BI275" s="206">
        <f>IF(N275="nulová",J275,0)</f>
        <v>0</v>
      </c>
      <c r="BJ275" s="19" t="s">
        <v>79</v>
      </c>
      <c r="BK275" s="206">
        <f>ROUND(I275*H275,2)</f>
        <v>0</v>
      </c>
      <c r="BL275" s="19" t="s">
        <v>200</v>
      </c>
      <c r="BM275" s="205" t="s">
        <v>1192</v>
      </c>
    </row>
    <row r="276" spans="1:65" s="12" customFormat="1" ht="20.85" customHeight="1">
      <c r="B276" s="178"/>
      <c r="C276" s="179"/>
      <c r="D276" s="180" t="s">
        <v>71</v>
      </c>
      <c r="E276" s="192" t="s">
        <v>3128</v>
      </c>
      <c r="F276" s="192" t="s">
        <v>3137</v>
      </c>
      <c r="G276" s="179"/>
      <c r="H276" s="179"/>
      <c r="I276" s="182"/>
      <c r="J276" s="193">
        <f>BK276</f>
        <v>0</v>
      </c>
      <c r="K276" s="179"/>
      <c r="L276" s="184"/>
      <c r="M276" s="185"/>
      <c r="N276" s="186"/>
      <c r="O276" s="186"/>
      <c r="P276" s="187">
        <v>0</v>
      </c>
      <c r="Q276" s="186"/>
      <c r="R276" s="187">
        <v>0</v>
      </c>
      <c r="S276" s="186"/>
      <c r="T276" s="188">
        <v>0</v>
      </c>
      <c r="AR276" s="189" t="s">
        <v>79</v>
      </c>
      <c r="AT276" s="190" t="s">
        <v>71</v>
      </c>
      <c r="AU276" s="190" t="s">
        <v>81</v>
      </c>
      <c r="AY276" s="189" t="s">
        <v>193</v>
      </c>
      <c r="BK276" s="191">
        <v>0</v>
      </c>
    </row>
    <row r="277" spans="1:65" s="12" customFormat="1" ht="20.85" customHeight="1">
      <c r="B277" s="178"/>
      <c r="C277" s="179"/>
      <c r="D277" s="180" t="s">
        <v>71</v>
      </c>
      <c r="E277" s="192" t="s">
        <v>3132</v>
      </c>
      <c r="F277" s="192" t="s">
        <v>4693</v>
      </c>
      <c r="G277" s="179"/>
      <c r="H277" s="179"/>
      <c r="I277" s="182"/>
      <c r="J277" s="193">
        <f>BK277</f>
        <v>0</v>
      </c>
      <c r="K277" s="179"/>
      <c r="L277" s="184"/>
      <c r="M277" s="185"/>
      <c r="N277" s="186"/>
      <c r="O277" s="186"/>
      <c r="P277" s="187">
        <f>P278</f>
        <v>0</v>
      </c>
      <c r="Q277" s="186"/>
      <c r="R277" s="187">
        <f>R278</f>
        <v>0</v>
      </c>
      <c r="S277" s="186"/>
      <c r="T277" s="188">
        <f>T278</f>
        <v>0</v>
      </c>
      <c r="AR277" s="189" t="s">
        <v>79</v>
      </c>
      <c r="AT277" s="190" t="s">
        <v>71</v>
      </c>
      <c r="AU277" s="190" t="s">
        <v>81</v>
      </c>
      <c r="AY277" s="189" t="s">
        <v>193</v>
      </c>
      <c r="BK277" s="191">
        <f>BK278</f>
        <v>0</v>
      </c>
    </row>
    <row r="278" spans="1:65" s="2" customFormat="1" ht="16.5" customHeight="1">
      <c r="A278" s="36"/>
      <c r="B278" s="37"/>
      <c r="C278" s="194" t="s">
        <v>682</v>
      </c>
      <c r="D278" s="194" t="s">
        <v>195</v>
      </c>
      <c r="E278" s="195" t="s">
        <v>3140</v>
      </c>
      <c r="F278" s="196" t="s">
        <v>3141</v>
      </c>
      <c r="G278" s="197" t="s">
        <v>2177</v>
      </c>
      <c r="H278" s="198">
        <v>1</v>
      </c>
      <c r="I278" s="199"/>
      <c r="J278" s="200">
        <f>ROUND(I278*H278,2)</f>
        <v>0</v>
      </c>
      <c r="K278" s="196" t="s">
        <v>19</v>
      </c>
      <c r="L278" s="41"/>
      <c r="M278" s="201" t="s">
        <v>19</v>
      </c>
      <c r="N278" s="202" t="s">
        <v>43</v>
      </c>
      <c r="O278" s="66"/>
      <c r="P278" s="203">
        <f>O278*H278</f>
        <v>0</v>
      </c>
      <c r="Q278" s="203">
        <v>0</v>
      </c>
      <c r="R278" s="203">
        <f>Q278*H278</f>
        <v>0</v>
      </c>
      <c r="S278" s="203">
        <v>0</v>
      </c>
      <c r="T278" s="204">
        <f>S278*H278</f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205" t="s">
        <v>200</v>
      </c>
      <c r="AT278" s="205" t="s">
        <v>195</v>
      </c>
      <c r="AU278" s="205" t="s">
        <v>209</v>
      </c>
      <c r="AY278" s="19" t="s">
        <v>193</v>
      </c>
      <c r="BE278" s="206">
        <f>IF(N278="základní",J278,0)</f>
        <v>0</v>
      </c>
      <c r="BF278" s="206">
        <f>IF(N278="snížená",J278,0)</f>
        <v>0</v>
      </c>
      <c r="BG278" s="206">
        <f>IF(N278="zákl. přenesená",J278,0)</f>
        <v>0</v>
      </c>
      <c r="BH278" s="206">
        <f>IF(N278="sníž. přenesená",J278,0)</f>
        <v>0</v>
      </c>
      <c r="BI278" s="206">
        <f>IF(N278="nulová",J278,0)</f>
        <v>0</v>
      </c>
      <c r="BJ278" s="19" t="s">
        <v>79</v>
      </c>
      <c r="BK278" s="206">
        <f>ROUND(I278*H278,2)</f>
        <v>0</v>
      </c>
      <c r="BL278" s="19" t="s">
        <v>200</v>
      </c>
      <c r="BM278" s="205" t="s">
        <v>1202</v>
      </c>
    </row>
    <row r="279" spans="1:65" s="12" customFormat="1" ht="22.9" customHeight="1">
      <c r="B279" s="178"/>
      <c r="C279" s="179"/>
      <c r="D279" s="180" t="s">
        <v>71</v>
      </c>
      <c r="E279" s="192" t="s">
        <v>3136</v>
      </c>
      <c r="F279" s="192" t="s">
        <v>3143</v>
      </c>
      <c r="G279" s="179"/>
      <c r="H279" s="179"/>
      <c r="I279" s="182"/>
      <c r="J279" s="193">
        <f>BK279</f>
        <v>0</v>
      </c>
      <c r="K279" s="179"/>
      <c r="L279" s="184"/>
      <c r="M279" s="185"/>
      <c r="N279" s="186"/>
      <c r="O279" s="186"/>
      <c r="P279" s="187">
        <f>P280+P283+P286+P288+P290+P293+P295+P301+P303+P305+P307+P309+P311+P313+P315</f>
        <v>0</v>
      </c>
      <c r="Q279" s="186"/>
      <c r="R279" s="187">
        <f>R280+R283+R286+R288+R290+R293+R295+R301+R303+R305+R307+R309+R311+R313+R315</f>
        <v>0</v>
      </c>
      <c r="S279" s="186"/>
      <c r="T279" s="188">
        <f>T280+T283+T286+T288+T290+T293+T295+T301+T303+T305+T307+T309+T311+T313+T315</f>
        <v>0</v>
      </c>
      <c r="AR279" s="189" t="s">
        <v>79</v>
      </c>
      <c r="AT279" s="190" t="s">
        <v>71</v>
      </c>
      <c r="AU279" s="190" t="s">
        <v>79</v>
      </c>
      <c r="AY279" s="189" t="s">
        <v>193</v>
      </c>
      <c r="BK279" s="191">
        <f>BK280+BK283+BK286+BK288+BK290+BK293+BK295+BK301+BK303+BK305+BK307+BK309+BK311+BK313+BK315</f>
        <v>0</v>
      </c>
    </row>
    <row r="280" spans="1:65" s="12" customFormat="1" ht="20.85" customHeight="1">
      <c r="B280" s="178"/>
      <c r="C280" s="179"/>
      <c r="D280" s="180" t="s">
        <v>71</v>
      </c>
      <c r="E280" s="192" t="s">
        <v>3138</v>
      </c>
      <c r="F280" s="192" t="s">
        <v>3145</v>
      </c>
      <c r="G280" s="179"/>
      <c r="H280" s="179"/>
      <c r="I280" s="182"/>
      <c r="J280" s="193">
        <f>BK280</f>
        <v>0</v>
      </c>
      <c r="K280" s="179"/>
      <c r="L280" s="184"/>
      <c r="M280" s="185"/>
      <c r="N280" s="186"/>
      <c r="O280" s="186"/>
      <c r="P280" s="187">
        <f>SUM(P281:P282)</f>
        <v>0</v>
      </c>
      <c r="Q280" s="186"/>
      <c r="R280" s="187">
        <f>SUM(R281:R282)</f>
        <v>0</v>
      </c>
      <c r="S280" s="186"/>
      <c r="T280" s="188">
        <f>SUM(T281:T282)</f>
        <v>0</v>
      </c>
      <c r="AR280" s="189" t="s">
        <v>79</v>
      </c>
      <c r="AT280" s="190" t="s">
        <v>71</v>
      </c>
      <c r="AU280" s="190" t="s">
        <v>81</v>
      </c>
      <c r="AY280" s="189" t="s">
        <v>193</v>
      </c>
      <c r="BK280" s="191">
        <f>SUM(BK281:BK282)</f>
        <v>0</v>
      </c>
    </row>
    <row r="281" spans="1:65" s="2" customFormat="1" ht="16.5" customHeight="1">
      <c r="A281" s="36"/>
      <c r="B281" s="37"/>
      <c r="C281" s="194" t="s">
        <v>687</v>
      </c>
      <c r="D281" s="194" t="s">
        <v>195</v>
      </c>
      <c r="E281" s="195" t="s">
        <v>3146</v>
      </c>
      <c r="F281" s="196" t="s">
        <v>3147</v>
      </c>
      <c r="G281" s="197" t="s">
        <v>1360</v>
      </c>
      <c r="H281" s="198">
        <v>2</v>
      </c>
      <c r="I281" s="199"/>
      <c r="J281" s="200">
        <f>ROUND(I281*H281,2)</f>
        <v>0</v>
      </c>
      <c r="K281" s="196" t="s">
        <v>19</v>
      </c>
      <c r="L281" s="41"/>
      <c r="M281" s="201" t="s">
        <v>19</v>
      </c>
      <c r="N281" s="202" t="s">
        <v>43</v>
      </c>
      <c r="O281" s="66"/>
      <c r="P281" s="203">
        <f>O281*H281</f>
        <v>0</v>
      </c>
      <c r="Q281" s="203">
        <v>0</v>
      </c>
      <c r="R281" s="203">
        <f>Q281*H281</f>
        <v>0</v>
      </c>
      <c r="S281" s="203">
        <v>0</v>
      </c>
      <c r="T281" s="204">
        <f>S281*H281</f>
        <v>0</v>
      </c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R281" s="205" t="s">
        <v>200</v>
      </c>
      <c r="AT281" s="205" t="s">
        <v>195</v>
      </c>
      <c r="AU281" s="205" t="s">
        <v>209</v>
      </c>
      <c r="AY281" s="19" t="s">
        <v>193</v>
      </c>
      <c r="BE281" s="206">
        <f>IF(N281="základní",J281,0)</f>
        <v>0</v>
      </c>
      <c r="BF281" s="206">
        <f>IF(N281="snížená",J281,0)</f>
        <v>0</v>
      </c>
      <c r="BG281" s="206">
        <f>IF(N281="zákl. přenesená",J281,0)</f>
        <v>0</v>
      </c>
      <c r="BH281" s="206">
        <f>IF(N281="sníž. přenesená",J281,0)</f>
        <v>0</v>
      </c>
      <c r="BI281" s="206">
        <f>IF(N281="nulová",J281,0)</f>
        <v>0</v>
      </c>
      <c r="BJ281" s="19" t="s">
        <v>79</v>
      </c>
      <c r="BK281" s="206">
        <f>ROUND(I281*H281,2)</f>
        <v>0</v>
      </c>
      <c r="BL281" s="19" t="s">
        <v>200</v>
      </c>
      <c r="BM281" s="205" t="s">
        <v>1211</v>
      </c>
    </row>
    <row r="282" spans="1:65" s="2" customFormat="1" ht="16.5" customHeight="1">
      <c r="A282" s="36"/>
      <c r="B282" s="37"/>
      <c r="C282" s="194" t="s">
        <v>705</v>
      </c>
      <c r="D282" s="194" t="s">
        <v>195</v>
      </c>
      <c r="E282" s="195" t="s">
        <v>3148</v>
      </c>
      <c r="F282" s="196" t="s">
        <v>3149</v>
      </c>
      <c r="G282" s="197" t="s">
        <v>1360</v>
      </c>
      <c r="H282" s="198">
        <v>2</v>
      </c>
      <c r="I282" s="199"/>
      <c r="J282" s="200">
        <f>ROUND(I282*H282,2)</f>
        <v>0</v>
      </c>
      <c r="K282" s="196" t="s">
        <v>19</v>
      </c>
      <c r="L282" s="41"/>
      <c r="M282" s="201" t="s">
        <v>19</v>
      </c>
      <c r="N282" s="202" t="s">
        <v>43</v>
      </c>
      <c r="O282" s="66"/>
      <c r="P282" s="203">
        <f>O282*H282</f>
        <v>0</v>
      </c>
      <c r="Q282" s="203">
        <v>0</v>
      </c>
      <c r="R282" s="203">
        <f>Q282*H282</f>
        <v>0</v>
      </c>
      <c r="S282" s="203">
        <v>0</v>
      </c>
      <c r="T282" s="204">
        <f>S282*H282</f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205" t="s">
        <v>200</v>
      </c>
      <c r="AT282" s="205" t="s">
        <v>195</v>
      </c>
      <c r="AU282" s="205" t="s">
        <v>209</v>
      </c>
      <c r="AY282" s="19" t="s">
        <v>193</v>
      </c>
      <c r="BE282" s="206">
        <f>IF(N282="základní",J282,0)</f>
        <v>0</v>
      </c>
      <c r="BF282" s="206">
        <f>IF(N282="snížená",J282,0)</f>
        <v>0</v>
      </c>
      <c r="BG282" s="206">
        <f>IF(N282="zákl. přenesená",J282,0)</f>
        <v>0</v>
      </c>
      <c r="BH282" s="206">
        <f>IF(N282="sníž. přenesená",J282,0)</f>
        <v>0</v>
      </c>
      <c r="BI282" s="206">
        <f>IF(N282="nulová",J282,0)</f>
        <v>0</v>
      </c>
      <c r="BJ282" s="19" t="s">
        <v>79</v>
      </c>
      <c r="BK282" s="206">
        <f>ROUND(I282*H282,2)</f>
        <v>0</v>
      </c>
      <c r="BL282" s="19" t="s">
        <v>200</v>
      </c>
      <c r="BM282" s="205" t="s">
        <v>1221</v>
      </c>
    </row>
    <row r="283" spans="1:65" s="12" customFormat="1" ht="20.85" customHeight="1">
      <c r="B283" s="178"/>
      <c r="C283" s="179"/>
      <c r="D283" s="180" t="s">
        <v>71</v>
      </c>
      <c r="E283" s="192" t="s">
        <v>3142</v>
      </c>
      <c r="F283" s="192" t="s">
        <v>3151</v>
      </c>
      <c r="G283" s="179"/>
      <c r="H283" s="179"/>
      <c r="I283" s="182"/>
      <c r="J283" s="193">
        <f>BK283</f>
        <v>0</v>
      </c>
      <c r="K283" s="179"/>
      <c r="L283" s="184"/>
      <c r="M283" s="185"/>
      <c r="N283" s="186"/>
      <c r="O283" s="186"/>
      <c r="P283" s="187">
        <f>SUM(P284:P285)</f>
        <v>0</v>
      </c>
      <c r="Q283" s="186"/>
      <c r="R283" s="187">
        <f>SUM(R284:R285)</f>
        <v>0</v>
      </c>
      <c r="S283" s="186"/>
      <c r="T283" s="188">
        <f>SUM(T284:T285)</f>
        <v>0</v>
      </c>
      <c r="AR283" s="189" t="s">
        <v>79</v>
      </c>
      <c r="AT283" s="190" t="s">
        <v>71</v>
      </c>
      <c r="AU283" s="190" t="s">
        <v>81</v>
      </c>
      <c r="AY283" s="189" t="s">
        <v>193</v>
      </c>
      <c r="BK283" s="191">
        <f>SUM(BK284:BK285)</f>
        <v>0</v>
      </c>
    </row>
    <row r="284" spans="1:65" s="2" customFormat="1" ht="16.5" customHeight="1">
      <c r="A284" s="36"/>
      <c r="B284" s="37"/>
      <c r="C284" s="194" t="s">
        <v>709</v>
      </c>
      <c r="D284" s="194" t="s">
        <v>195</v>
      </c>
      <c r="E284" s="195" t="s">
        <v>3152</v>
      </c>
      <c r="F284" s="196" t="s">
        <v>3153</v>
      </c>
      <c r="G284" s="197" t="s">
        <v>1360</v>
      </c>
      <c r="H284" s="198">
        <v>2</v>
      </c>
      <c r="I284" s="199"/>
      <c r="J284" s="200">
        <f>ROUND(I284*H284,2)</f>
        <v>0</v>
      </c>
      <c r="K284" s="196" t="s">
        <v>19</v>
      </c>
      <c r="L284" s="41"/>
      <c r="M284" s="201" t="s">
        <v>19</v>
      </c>
      <c r="N284" s="202" t="s">
        <v>43</v>
      </c>
      <c r="O284" s="66"/>
      <c r="P284" s="203">
        <f>O284*H284</f>
        <v>0</v>
      </c>
      <c r="Q284" s="203">
        <v>0</v>
      </c>
      <c r="R284" s="203">
        <f>Q284*H284</f>
        <v>0</v>
      </c>
      <c r="S284" s="203">
        <v>0</v>
      </c>
      <c r="T284" s="204">
        <f>S284*H284</f>
        <v>0</v>
      </c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R284" s="205" t="s">
        <v>200</v>
      </c>
      <c r="AT284" s="205" t="s">
        <v>195</v>
      </c>
      <c r="AU284" s="205" t="s">
        <v>209</v>
      </c>
      <c r="AY284" s="19" t="s">
        <v>193</v>
      </c>
      <c r="BE284" s="206">
        <f>IF(N284="základní",J284,0)</f>
        <v>0</v>
      </c>
      <c r="BF284" s="206">
        <f>IF(N284="snížená",J284,0)</f>
        <v>0</v>
      </c>
      <c r="BG284" s="206">
        <f>IF(N284="zákl. přenesená",J284,0)</f>
        <v>0</v>
      </c>
      <c r="BH284" s="206">
        <f>IF(N284="sníž. přenesená",J284,0)</f>
        <v>0</v>
      </c>
      <c r="BI284" s="206">
        <f>IF(N284="nulová",J284,0)</f>
        <v>0</v>
      </c>
      <c r="BJ284" s="19" t="s">
        <v>79</v>
      </c>
      <c r="BK284" s="206">
        <f>ROUND(I284*H284,2)</f>
        <v>0</v>
      </c>
      <c r="BL284" s="19" t="s">
        <v>200</v>
      </c>
      <c r="BM284" s="205" t="s">
        <v>1231</v>
      </c>
    </row>
    <row r="285" spans="1:65" s="2" customFormat="1" ht="16.5" customHeight="1">
      <c r="A285" s="36"/>
      <c r="B285" s="37"/>
      <c r="C285" s="194" t="s">
        <v>715</v>
      </c>
      <c r="D285" s="194" t="s">
        <v>195</v>
      </c>
      <c r="E285" s="195" t="s">
        <v>3154</v>
      </c>
      <c r="F285" s="196" t="s">
        <v>3155</v>
      </c>
      <c r="G285" s="197" t="s">
        <v>1360</v>
      </c>
      <c r="H285" s="198">
        <v>1</v>
      </c>
      <c r="I285" s="199"/>
      <c r="J285" s="200">
        <f>ROUND(I285*H285,2)</f>
        <v>0</v>
      </c>
      <c r="K285" s="196" t="s">
        <v>19</v>
      </c>
      <c r="L285" s="41"/>
      <c r="M285" s="201" t="s">
        <v>19</v>
      </c>
      <c r="N285" s="202" t="s">
        <v>43</v>
      </c>
      <c r="O285" s="66"/>
      <c r="P285" s="203">
        <f>O285*H285</f>
        <v>0</v>
      </c>
      <c r="Q285" s="203">
        <v>0</v>
      </c>
      <c r="R285" s="203">
        <f>Q285*H285</f>
        <v>0</v>
      </c>
      <c r="S285" s="203">
        <v>0</v>
      </c>
      <c r="T285" s="204">
        <f>S285*H285</f>
        <v>0</v>
      </c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R285" s="205" t="s">
        <v>200</v>
      </c>
      <c r="AT285" s="205" t="s">
        <v>195</v>
      </c>
      <c r="AU285" s="205" t="s">
        <v>209</v>
      </c>
      <c r="AY285" s="19" t="s">
        <v>193</v>
      </c>
      <c r="BE285" s="206">
        <f>IF(N285="základní",J285,0)</f>
        <v>0</v>
      </c>
      <c r="BF285" s="206">
        <f>IF(N285="snížená",J285,0)</f>
        <v>0</v>
      </c>
      <c r="BG285" s="206">
        <f>IF(N285="zákl. přenesená",J285,0)</f>
        <v>0</v>
      </c>
      <c r="BH285" s="206">
        <f>IF(N285="sníž. přenesená",J285,0)</f>
        <v>0</v>
      </c>
      <c r="BI285" s="206">
        <f>IF(N285="nulová",J285,0)</f>
        <v>0</v>
      </c>
      <c r="BJ285" s="19" t="s">
        <v>79</v>
      </c>
      <c r="BK285" s="206">
        <f>ROUND(I285*H285,2)</f>
        <v>0</v>
      </c>
      <c r="BL285" s="19" t="s">
        <v>200</v>
      </c>
      <c r="BM285" s="205" t="s">
        <v>1242</v>
      </c>
    </row>
    <row r="286" spans="1:65" s="12" customFormat="1" ht="20.85" customHeight="1">
      <c r="B286" s="178"/>
      <c r="C286" s="179"/>
      <c r="D286" s="180" t="s">
        <v>71</v>
      </c>
      <c r="E286" s="192" t="s">
        <v>3144</v>
      </c>
      <c r="F286" s="192" t="s">
        <v>3159</v>
      </c>
      <c r="G286" s="179"/>
      <c r="H286" s="179"/>
      <c r="I286" s="182"/>
      <c r="J286" s="193">
        <f>BK286</f>
        <v>0</v>
      </c>
      <c r="K286" s="179"/>
      <c r="L286" s="184"/>
      <c r="M286" s="185"/>
      <c r="N286" s="186"/>
      <c r="O286" s="186"/>
      <c r="P286" s="187">
        <f>P287</f>
        <v>0</v>
      </c>
      <c r="Q286" s="186"/>
      <c r="R286" s="187">
        <f>R287</f>
        <v>0</v>
      </c>
      <c r="S286" s="186"/>
      <c r="T286" s="188">
        <f>T287</f>
        <v>0</v>
      </c>
      <c r="AR286" s="189" t="s">
        <v>79</v>
      </c>
      <c r="AT286" s="190" t="s">
        <v>71</v>
      </c>
      <c r="AU286" s="190" t="s">
        <v>81</v>
      </c>
      <c r="AY286" s="189" t="s">
        <v>193</v>
      </c>
      <c r="BK286" s="191">
        <f>BK287</f>
        <v>0</v>
      </c>
    </row>
    <row r="287" spans="1:65" s="2" customFormat="1" ht="16.5" customHeight="1">
      <c r="A287" s="36"/>
      <c r="B287" s="37"/>
      <c r="C287" s="194" t="s">
        <v>720</v>
      </c>
      <c r="D287" s="194" t="s">
        <v>195</v>
      </c>
      <c r="E287" s="195" t="s">
        <v>3160</v>
      </c>
      <c r="F287" s="196" t="s">
        <v>3161</v>
      </c>
      <c r="G287" s="197" t="s">
        <v>1360</v>
      </c>
      <c r="H287" s="198">
        <v>4</v>
      </c>
      <c r="I287" s="199"/>
      <c r="J287" s="200">
        <f>ROUND(I287*H287,2)</f>
        <v>0</v>
      </c>
      <c r="K287" s="196" t="s">
        <v>19</v>
      </c>
      <c r="L287" s="41"/>
      <c r="M287" s="201" t="s">
        <v>19</v>
      </c>
      <c r="N287" s="202" t="s">
        <v>43</v>
      </c>
      <c r="O287" s="66"/>
      <c r="P287" s="203">
        <f>O287*H287</f>
        <v>0</v>
      </c>
      <c r="Q287" s="203">
        <v>0</v>
      </c>
      <c r="R287" s="203">
        <f>Q287*H287</f>
        <v>0</v>
      </c>
      <c r="S287" s="203">
        <v>0</v>
      </c>
      <c r="T287" s="204">
        <f>S287*H287</f>
        <v>0</v>
      </c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R287" s="205" t="s">
        <v>200</v>
      </c>
      <c r="AT287" s="205" t="s">
        <v>195</v>
      </c>
      <c r="AU287" s="205" t="s">
        <v>209</v>
      </c>
      <c r="AY287" s="19" t="s">
        <v>193</v>
      </c>
      <c r="BE287" s="206">
        <f>IF(N287="základní",J287,0)</f>
        <v>0</v>
      </c>
      <c r="BF287" s="206">
        <f>IF(N287="snížená",J287,0)</f>
        <v>0</v>
      </c>
      <c r="BG287" s="206">
        <f>IF(N287="zákl. přenesená",J287,0)</f>
        <v>0</v>
      </c>
      <c r="BH287" s="206">
        <f>IF(N287="sníž. přenesená",J287,0)</f>
        <v>0</v>
      </c>
      <c r="BI287" s="206">
        <f>IF(N287="nulová",J287,0)</f>
        <v>0</v>
      </c>
      <c r="BJ287" s="19" t="s">
        <v>79</v>
      </c>
      <c r="BK287" s="206">
        <f>ROUND(I287*H287,2)</f>
        <v>0</v>
      </c>
      <c r="BL287" s="19" t="s">
        <v>200</v>
      </c>
      <c r="BM287" s="205" t="s">
        <v>1250</v>
      </c>
    </row>
    <row r="288" spans="1:65" s="12" customFormat="1" ht="20.85" customHeight="1">
      <c r="B288" s="178"/>
      <c r="C288" s="179"/>
      <c r="D288" s="180" t="s">
        <v>71</v>
      </c>
      <c r="E288" s="192" t="s">
        <v>3150</v>
      </c>
      <c r="F288" s="192" t="s">
        <v>3163</v>
      </c>
      <c r="G288" s="179"/>
      <c r="H288" s="179"/>
      <c r="I288" s="182"/>
      <c r="J288" s="193">
        <f>BK288</f>
        <v>0</v>
      </c>
      <c r="K288" s="179"/>
      <c r="L288" s="184"/>
      <c r="M288" s="185"/>
      <c r="N288" s="186"/>
      <c r="O288" s="186"/>
      <c r="P288" s="187">
        <f>P289</f>
        <v>0</v>
      </c>
      <c r="Q288" s="186"/>
      <c r="R288" s="187">
        <f>R289</f>
        <v>0</v>
      </c>
      <c r="S288" s="186"/>
      <c r="T288" s="188">
        <f>T289</f>
        <v>0</v>
      </c>
      <c r="AR288" s="189" t="s">
        <v>79</v>
      </c>
      <c r="AT288" s="190" t="s">
        <v>71</v>
      </c>
      <c r="AU288" s="190" t="s">
        <v>81</v>
      </c>
      <c r="AY288" s="189" t="s">
        <v>193</v>
      </c>
      <c r="BK288" s="191">
        <f>BK289</f>
        <v>0</v>
      </c>
    </row>
    <row r="289" spans="1:65" s="2" customFormat="1" ht="16.5" customHeight="1">
      <c r="A289" s="36"/>
      <c r="B289" s="37"/>
      <c r="C289" s="194" t="s">
        <v>725</v>
      </c>
      <c r="D289" s="194" t="s">
        <v>195</v>
      </c>
      <c r="E289" s="195" t="s">
        <v>3164</v>
      </c>
      <c r="F289" s="196" t="s">
        <v>3165</v>
      </c>
      <c r="G289" s="197" t="s">
        <v>1360</v>
      </c>
      <c r="H289" s="198">
        <v>6</v>
      </c>
      <c r="I289" s="199"/>
      <c r="J289" s="200">
        <f>ROUND(I289*H289,2)</f>
        <v>0</v>
      </c>
      <c r="K289" s="196" t="s">
        <v>19</v>
      </c>
      <c r="L289" s="41"/>
      <c r="M289" s="201" t="s">
        <v>19</v>
      </c>
      <c r="N289" s="202" t="s">
        <v>43</v>
      </c>
      <c r="O289" s="66"/>
      <c r="P289" s="203">
        <f>O289*H289</f>
        <v>0</v>
      </c>
      <c r="Q289" s="203">
        <v>0</v>
      </c>
      <c r="R289" s="203">
        <f>Q289*H289</f>
        <v>0</v>
      </c>
      <c r="S289" s="203">
        <v>0</v>
      </c>
      <c r="T289" s="204">
        <f>S289*H289</f>
        <v>0</v>
      </c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R289" s="205" t="s">
        <v>200</v>
      </c>
      <c r="AT289" s="205" t="s">
        <v>195</v>
      </c>
      <c r="AU289" s="205" t="s">
        <v>209</v>
      </c>
      <c r="AY289" s="19" t="s">
        <v>193</v>
      </c>
      <c r="BE289" s="206">
        <f>IF(N289="základní",J289,0)</f>
        <v>0</v>
      </c>
      <c r="BF289" s="206">
        <f>IF(N289="snížená",J289,0)</f>
        <v>0</v>
      </c>
      <c r="BG289" s="206">
        <f>IF(N289="zákl. přenesená",J289,0)</f>
        <v>0</v>
      </c>
      <c r="BH289" s="206">
        <f>IF(N289="sníž. přenesená",J289,0)</f>
        <v>0</v>
      </c>
      <c r="BI289" s="206">
        <f>IF(N289="nulová",J289,0)</f>
        <v>0</v>
      </c>
      <c r="BJ289" s="19" t="s">
        <v>79</v>
      </c>
      <c r="BK289" s="206">
        <f>ROUND(I289*H289,2)</f>
        <v>0</v>
      </c>
      <c r="BL289" s="19" t="s">
        <v>200</v>
      </c>
      <c r="BM289" s="205" t="s">
        <v>1259</v>
      </c>
    </row>
    <row r="290" spans="1:65" s="12" customFormat="1" ht="20.85" customHeight="1">
      <c r="B290" s="178"/>
      <c r="C290" s="179"/>
      <c r="D290" s="180" t="s">
        <v>71</v>
      </c>
      <c r="E290" s="192" t="s">
        <v>3158</v>
      </c>
      <c r="F290" s="192" t="s">
        <v>3167</v>
      </c>
      <c r="G290" s="179"/>
      <c r="H290" s="179"/>
      <c r="I290" s="182"/>
      <c r="J290" s="193">
        <f>BK290</f>
        <v>0</v>
      </c>
      <c r="K290" s="179"/>
      <c r="L290" s="184"/>
      <c r="M290" s="185"/>
      <c r="N290" s="186"/>
      <c r="O290" s="186"/>
      <c r="P290" s="187">
        <f>SUM(P291:P292)</f>
        <v>0</v>
      </c>
      <c r="Q290" s="186"/>
      <c r="R290" s="187">
        <f>SUM(R291:R292)</f>
        <v>0</v>
      </c>
      <c r="S290" s="186"/>
      <c r="T290" s="188">
        <f>SUM(T291:T292)</f>
        <v>0</v>
      </c>
      <c r="AR290" s="189" t="s">
        <v>79</v>
      </c>
      <c r="AT290" s="190" t="s">
        <v>71</v>
      </c>
      <c r="AU290" s="190" t="s">
        <v>81</v>
      </c>
      <c r="AY290" s="189" t="s">
        <v>193</v>
      </c>
      <c r="BK290" s="191">
        <f>SUM(BK291:BK292)</f>
        <v>0</v>
      </c>
    </row>
    <row r="291" spans="1:65" s="2" customFormat="1" ht="16.5" customHeight="1">
      <c r="A291" s="36"/>
      <c r="B291" s="37"/>
      <c r="C291" s="194" t="s">
        <v>731</v>
      </c>
      <c r="D291" s="194" t="s">
        <v>195</v>
      </c>
      <c r="E291" s="195" t="s">
        <v>3168</v>
      </c>
      <c r="F291" s="196" t="s">
        <v>3169</v>
      </c>
      <c r="G291" s="197" t="s">
        <v>391</v>
      </c>
      <c r="H291" s="198">
        <v>80</v>
      </c>
      <c r="I291" s="199"/>
      <c r="J291" s="200">
        <f>ROUND(I291*H291,2)</f>
        <v>0</v>
      </c>
      <c r="K291" s="196" t="s">
        <v>19</v>
      </c>
      <c r="L291" s="41"/>
      <c r="M291" s="201" t="s">
        <v>19</v>
      </c>
      <c r="N291" s="202" t="s">
        <v>43</v>
      </c>
      <c r="O291" s="66"/>
      <c r="P291" s="203">
        <f>O291*H291</f>
        <v>0</v>
      </c>
      <c r="Q291" s="203">
        <v>0</v>
      </c>
      <c r="R291" s="203">
        <f>Q291*H291</f>
        <v>0</v>
      </c>
      <c r="S291" s="203">
        <v>0</v>
      </c>
      <c r="T291" s="204">
        <f>S291*H291</f>
        <v>0</v>
      </c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R291" s="205" t="s">
        <v>200</v>
      </c>
      <c r="AT291" s="205" t="s">
        <v>195</v>
      </c>
      <c r="AU291" s="205" t="s">
        <v>209</v>
      </c>
      <c r="AY291" s="19" t="s">
        <v>193</v>
      </c>
      <c r="BE291" s="206">
        <f>IF(N291="základní",J291,0)</f>
        <v>0</v>
      </c>
      <c r="BF291" s="206">
        <f>IF(N291="snížená",J291,0)</f>
        <v>0</v>
      </c>
      <c r="BG291" s="206">
        <f>IF(N291="zákl. přenesená",J291,0)</f>
        <v>0</v>
      </c>
      <c r="BH291" s="206">
        <f>IF(N291="sníž. přenesená",J291,0)</f>
        <v>0</v>
      </c>
      <c r="BI291" s="206">
        <f>IF(N291="nulová",J291,0)</f>
        <v>0</v>
      </c>
      <c r="BJ291" s="19" t="s">
        <v>79</v>
      </c>
      <c r="BK291" s="206">
        <f>ROUND(I291*H291,2)</f>
        <v>0</v>
      </c>
      <c r="BL291" s="19" t="s">
        <v>200</v>
      </c>
      <c r="BM291" s="205" t="s">
        <v>1267</v>
      </c>
    </row>
    <row r="292" spans="1:65" s="2" customFormat="1" ht="16.5" customHeight="1">
      <c r="A292" s="36"/>
      <c r="B292" s="37"/>
      <c r="C292" s="194" t="s">
        <v>735</v>
      </c>
      <c r="D292" s="194" t="s">
        <v>195</v>
      </c>
      <c r="E292" s="195" t="s">
        <v>3170</v>
      </c>
      <c r="F292" s="196" t="s">
        <v>3171</v>
      </c>
      <c r="G292" s="197" t="s">
        <v>391</v>
      </c>
      <c r="H292" s="198">
        <v>30</v>
      </c>
      <c r="I292" s="199"/>
      <c r="J292" s="200">
        <f>ROUND(I292*H292,2)</f>
        <v>0</v>
      </c>
      <c r="K292" s="196" t="s">
        <v>19</v>
      </c>
      <c r="L292" s="41"/>
      <c r="M292" s="201" t="s">
        <v>19</v>
      </c>
      <c r="N292" s="202" t="s">
        <v>43</v>
      </c>
      <c r="O292" s="66"/>
      <c r="P292" s="203">
        <f>O292*H292</f>
        <v>0</v>
      </c>
      <c r="Q292" s="203">
        <v>0</v>
      </c>
      <c r="R292" s="203">
        <f>Q292*H292</f>
        <v>0</v>
      </c>
      <c r="S292" s="203">
        <v>0</v>
      </c>
      <c r="T292" s="204">
        <f>S292*H292</f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205" t="s">
        <v>200</v>
      </c>
      <c r="AT292" s="205" t="s">
        <v>195</v>
      </c>
      <c r="AU292" s="205" t="s">
        <v>209</v>
      </c>
      <c r="AY292" s="19" t="s">
        <v>193</v>
      </c>
      <c r="BE292" s="206">
        <f>IF(N292="základní",J292,0)</f>
        <v>0</v>
      </c>
      <c r="BF292" s="206">
        <f>IF(N292="snížená",J292,0)</f>
        <v>0</v>
      </c>
      <c r="BG292" s="206">
        <f>IF(N292="zákl. přenesená",J292,0)</f>
        <v>0</v>
      </c>
      <c r="BH292" s="206">
        <f>IF(N292="sníž. přenesená",J292,0)</f>
        <v>0</v>
      </c>
      <c r="BI292" s="206">
        <f>IF(N292="nulová",J292,0)</f>
        <v>0</v>
      </c>
      <c r="BJ292" s="19" t="s">
        <v>79</v>
      </c>
      <c r="BK292" s="206">
        <f>ROUND(I292*H292,2)</f>
        <v>0</v>
      </c>
      <c r="BL292" s="19" t="s">
        <v>200</v>
      </c>
      <c r="BM292" s="205" t="s">
        <v>1275</v>
      </c>
    </row>
    <row r="293" spans="1:65" s="12" customFormat="1" ht="20.85" customHeight="1">
      <c r="B293" s="178"/>
      <c r="C293" s="179"/>
      <c r="D293" s="180" t="s">
        <v>71</v>
      </c>
      <c r="E293" s="192" t="s">
        <v>3162</v>
      </c>
      <c r="F293" s="192" t="s">
        <v>3173</v>
      </c>
      <c r="G293" s="179"/>
      <c r="H293" s="179"/>
      <c r="I293" s="182"/>
      <c r="J293" s="193">
        <f>BK293</f>
        <v>0</v>
      </c>
      <c r="K293" s="179"/>
      <c r="L293" s="184"/>
      <c r="M293" s="185"/>
      <c r="N293" s="186"/>
      <c r="O293" s="186"/>
      <c r="P293" s="187">
        <f>P294</f>
        <v>0</v>
      </c>
      <c r="Q293" s="186"/>
      <c r="R293" s="187">
        <f>R294</f>
        <v>0</v>
      </c>
      <c r="S293" s="186"/>
      <c r="T293" s="188">
        <f>T294</f>
        <v>0</v>
      </c>
      <c r="AR293" s="189" t="s">
        <v>79</v>
      </c>
      <c r="AT293" s="190" t="s">
        <v>71</v>
      </c>
      <c r="AU293" s="190" t="s">
        <v>81</v>
      </c>
      <c r="AY293" s="189" t="s">
        <v>193</v>
      </c>
      <c r="BK293" s="191">
        <f>BK294</f>
        <v>0</v>
      </c>
    </row>
    <row r="294" spans="1:65" s="2" customFormat="1" ht="16.5" customHeight="1">
      <c r="A294" s="36"/>
      <c r="B294" s="37"/>
      <c r="C294" s="194" t="s">
        <v>739</v>
      </c>
      <c r="D294" s="194" t="s">
        <v>195</v>
      </c>
      <c r="E294" s="195" t="s">
        <v>3174</v>
      </c>
      <c r="F294" s="196" t="s">
        <v>3175</v>
      </c>
      <c r="G294" s="197" t="s">
        <v>391</v>
      </c>
      <c r="H294" s="198">
        <v>300</v>
      </c>
      <c r="I294" s="199"/>
      <c r="J294" s="200">
        <f>ROUND(I294*H294,2)</f>
        <v>0</v>
      </c>
      <c r="K294" s="196" t="s">
        <v>19</v>
      </c>
      <c r="L294" s="41"/>
      <c r="M294" s="201" t="s">
        <v>19</v>
      </c>
      <c r="N294" s="202" t="s">
        <v>43</v>
      </c>
      <c r="O294" s="66"/>
      <c r="P294" s="203">
        <f>O294*H294</f>
        <v>0</v>
      </c>
      <c r="Q294" s="203">
        <v>0</v>
      </c>
      <c r="R294" s="203">
        <f>Q294*H294</f>
        <v>0</v>
      </c>
      <c r="S294" s="203">
        <v>0</v>
      </c>
      <c r="T294" s="204">
        <f>S294*H294</f>
        <v>0</v>
      </c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R294" s="205" t="s">
        <v>200</v>
      </c>
      <c r="AT294" s="205" t="s">
        <v>195</v>
      </c>
      <c r="AU294" s="205" t="s">
        <v>209</v>
      </c>
      <c r="AY294" s="19" t="s">
        <v>193</v>
      </c>
      <c r="BE294" s="206">
        <f>IF(N294="základní",J294,0)</f>
        <v>0</v>
      </c>
      <c r="BF294" s="206">
        <f>IF(N294="snížená",J294,0)</f>
        <v>0</v>
      </c>
      <c r="BG294" s="206">
        <f>IF(N294="zákl. přenesená",J294,0)</f>
        <v>0</v>
      </c>
      <c r="BH294" s="206">
        <f>IF(N294="sníž. přenesená",J294,0)</f>
        <v>0</v>
      </c>
      <c r="BI294" s="206">
        <f>IF(N294="nulová",J294,0)</f>
        <v>0</v>
      </c>
      <c r="BJ294" s="19" t="s">
        <v>79</v>
      </c>
      <c r="BK294" s="206">
        <f>ROUND(I294*H294,2)</f>
        <v>0</v>
      </c>
      <c r="BL294" s="19" t="s">
        <v>200</v>
      </c>
      <c r="BM294" s="205" t="s">
        <v>1285</v>
      </c>
    </row>
    <row r="295" spans="1:65" s="12" customFormat="1" ht="20.85" customHeight="1">
      <c r="B295" s="178"/>
      <c r="C295" s="179"/>
      <c r="D295" s="180" t="s">
        <v>71</v>
      </c>
      <c r="E295" s="192" t="s">
        <v>3166</v>
      </c>
      <c r="F295" s="192" t="s">
        <v>4694</v>
      </c>
      <c r="G295" s="179"/>
      <c r="H295" s="179"/>
      <c r="I295" s="182"/>
      <c r="J295" s="193">
        <f>BK295</f>
        <v>0</v>
      </c>
      <c r="K295" s="179"/>
      <c r="L295" s="184"/>
      <c r="M295" s="185"/>
      <c r="N295" s="186"/>
      <c r="O295" s="186"/>
      <c r="P295" s="187">
        <f>SUM(P296:P300)</f>
        <v>0</v>
      </c>
      <c r="Q295" s="186"/>
      <c r="R295" s="187">
        <f>SUM(R296:R300)</f>
        <v>0</v>
      </c>
      <c r="S295" s="186"/>
      <c r="T295" s="188">
        <f>SUM(T296:T300)</f>
        <v>0</v>
      </c>
      <c r="AR295" s="189" t="s">
        <v>79</v>
      </c>
      <c r="AT295" s="190" t="s">
        <v>71</v>
      </c>
      <c r="AU295" s="190" t="s">
        <v>81</v>
      </c>
      <c r="AY295" s="189" t="s">
        <v>193</v>
      </c>
      <c r="BK295" s="191">
        <f>SUM(BK296:BK300)</f>
        <v>0</v>
      </c>
    </row>
    <row r="296" spans="1:65" s="2" customFormat="1" ht="16.5" customHeight="1">
      <c r="A296" s="36"/>
      <c r="B296" s="37"/>
      <c r="C296" s="194" t="s">
        <v>753</v>
      </c>
      <c r="D296" s="194" t="s">
        <v>195</v>
      </c>
      <c r="E296" s="195" t="s">
        <v>4695</v>
      </c>
      <c r="F296" s="196" t="s">
        <v>4696</v>
      </c>
      <c r="G296" s="197" t="s">
        <v>1360</v>
      </c>
      <c r="H296" s="198">
        <v>1</v>
      </c>
      <c r="I296" s="199"/>
      <c r="J296" s="200">
        <f>ROUND(I296*H296,2)</f>
        <v>0</v>
      </c>
      <c r="K296" s="196" t="s">
        <v>19</v>
      </c>
      <c r="L296" s="41"/>
      <c r="M296" s="201" t="s">
        <v>19</v>
      </c>
      <c r="N296" s="202" t="s">
        <v>43</v>
      </c>
      <c r="O296" s="66"/>
      <c r="P296" s="203">
        <f>O296*H296</f>
        <v>0</v>
      </c>
      <c r="Q296" s="203">
        <v>0</v>
      </c>
      <c r="R296" s="203">
        <f>Q296*H296</f>
        <v>0</v>
      </c>
      <c r="S296" s="203">
        <v>0</v>
      </c>
      <c r="T296" s="204">
        <f>S296*H296</f>
        <v>0</v>
      </c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R296" s="205" t="s">
        <v>200</v>
      </c>
      <c r="AT296" s="205" t="s">
        <v>195</v>
      </c>
      <c r="AU296" s="205" t="s">
        <v>209</v>
      </c>
      <c r="AY296" s="19" t="s">
        <v>193</v>
      </c>
      <c r="BE296" s="206">
        <f>IF(N296="základní",J296,0)</f>
        <v>0</v>
      </c>
      <c r="BF296" s="206">
        <f>IF(N296="snížená",J296,0)</f>
        <v>0</v>
      </c>
      <c r="BG296" s="206">
        <f>IF(N296="zákl. přenesená",J296,0)</f>
        <v>0</v>
      </c>
      <c r="BH296" s="206">
        <f>IF(N296="sníž. přenesená",J296,0)</f>
        <v>0</v>
      </c>
      <c r="BI296" s="206">
        <f>IF(N296="nulová",J296,0)</f>
        <v>0</v>
      </c>
      <c r="BJ296" s="19" t="s">
        <v>79</v>
      </c>
      <c r="BK296" s="206">
        <f>ROUND(I296*H296,2)</f>
        <v>0</v>
      </c>
      <c r="BL296" s="19" t="s">
        <v>200</v>
      </c>
      <c r="BM296" s="205" t="s">
        <v>1297</v>
      </c>
    </row>
    <row r="297" spans="1:65" s="2" customFormat="1" ht="16.5" customHeight="1">
      <c r="A297" s="36"/>
      <c r="B297" s="37"/>
      <c r="C297" s="194" t="s">
        <v>758</v>
      </c>
      <c r="D297" s="194" t="s">
        <v>195</v>
      </c>
      <c r="E297" s="195" t="s">
        <v>4697</v>
      </c>
      <c r="F297" s="196" t="s">
        <v>4698</v>
      </c>
      <c r="G297" s="197" t="s">
        <v>1360</v>
      </c>
      <c r="H297" s="198">
        <v>1</v>
      </c>
      <c r="I297" s="199"/>
      <c r="J297" s="200">
        <f>ROUND(I297*H297,2)</f>
        <v>0</v>
      </c>
      <c r="K297" s="196" t="s">
        <v>19</v>
      </c>
      <c r="L297" s="41"/>
      <c r="M297" s="201" t="s">
        <v>19</v>
      </c>
      <c r="N297" s="202" t="s">
        <v>43</v>
      </c>
      <c r="O297" s="66"/>
      <c r="P297" s="203">
        <f>O297*H297</f>
        <v>0</v>
      </c>
      <c r="Q297" s="203">
        <v>0</v>
      </c>
      <c r="R297" s="203">
        <f>Q297*H297</f>
        <v>0</v>
      </c>
      <c r="S297" s="203">
        <v>0</v>
      </c>
      <c r="T297" s="204">
        <f>S297*H297</f>
        <v>0</v>
      </c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R297" s="205" t="s">
        <v>200</v>
      </c>
      <c r="AT297" s="205" t="s">
        <v>195</v>
      </c>
      <c r="AU297" s="205" t="s">
        <v>209</v>
      </c>
      <c r="AY297" s="19" t="s">
        <v>193</v>
      </c>
      <c r="BE297" s="206">
        <f>IF(N297="základní",J297,0)</f>
        <v>0</v>
      </c>
      <c r="BF297" s="206">
        <f>IF(N297="snížená",J297,0)</f>
        <v>0</v>
      </c>
      <c r="BG297" s="206">
        <f>IF(N297="zákl. přenesená",J297,0)</f>
        <v>0</v>
      </c>
      <c r="BH297" s="206">
        <f>IF(N297="sníž. přenesená",J297,0)</f>
        <v>0</v>
      </c>
      <c r="BI297" s="206">
        <f>IF(N297="nulová",J297,0)</f>
        <v>0</v>
      </c>
      <c r="BJ297" s="19" t="s">
        <v>79</v>
      </c>
      <c r="BK297" s="206">
        <f>ROUND(I297*H297,2)</f>
        <v>0</v>
      </c>
      <c r="BL297" s="19" t="s">
        <v>200</v>
      </c>
      <c r="BM297" s="205" t="s">
        <v>1308</v>
      </c>
    </row>
    <row r="298" spans="1:65" s="2" customFormat="1" ht="16.5" customHeight="1">
      <c r="A298" s="36"/>
      <c r="B298" s="37"/>
      <c r="C298" s="194" t="s">
        <v>762</v>
      </c>
      <c r="D298" s="194" t="s">
        <v>195</v>
      </c>
      <c r="E298" s="195" t="s">
        <v>4699</v>
      </c>
      <c r="F298" s="196" t="s">
        <v>4700</v>
      </c>
      <c r="G298" s="197" t="s">
        <v>1360</v>
      </c>
      <c r="H298" s="198">
        <v>1</v>
      </c>
      <c r="I298" s="199"/>
      <c r="J298" s="200">
        <f>ROUND(I298*H298,2)</f>
        <v>0</v>
      </c>
      <c r="K298" s="196" t="s">
        <v>19</v>
      </c>
      <c r="L298" s="41"/>
      <c r="M298" s="201" t="s">
        <v>19</v>
      </c>
      <c r="N298" s="202" t="s">
        <v>43</v>
      </c>
      <c r="O298" s="66"/>
      <c r="P298" s="203">
        <f>O298*H298</f>
        <v>0</v>
      </c>
      <c r="Q298" s="203">
        <v>0</v>
      </c>
      <c r="R298" s="203">
        <f>Q298*H298</f>
        <v>0</v>
      </c>
      <c r="S298" s="203">
        <v>0</v>
      </c>
      <c r="T298" s="204">
        <f>S298*H298</f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205" t="s">
        <v>200</v>
      </c>
      <c r="AT298" s="205" t="s">
        <v>195</v>
      </c>
      <c r="AU298" s="205" t="s">
        <v>209</v>
      </c>
      <c r="AY298" s="19" t="s">
        <v>193</v>
      </c>
      <c r="BE298" s="206">
        <f>IF(N298="základní",J298,0)</f>
        <v>0</v>
      </c>
      <c r="BF298" s="206">
        <f>IF(N298="snížená",J298,0)</f>
        <v>0</v>
      </c>
      <c r="BG298" s="206">
        <f>IF(N298="zákl. přenesená",J298,0)</f>
        <v>0</v>
      </c>
      <c r="BH298" s="206">
        <f>IF(N298="sníž. přenesená",J298,0)</f>
        <v>0</v>
      </c>
      <c r="BI298" s="206">
        <f>IF(N298="nulová",J298,0)</f>
        <v>0</v>
      </c>
      <c r="BJ298" s="19" t="s">
        <v>79</v>
      </c>
      <c r="BK298" s="206">
        <f>ROUND(I298*H298,2)</f>
        <v>0</v>
      </c>
      <c r="BL298" s="19" t="s">
        <v>200</v>
      </c>
      <c r="BM298" s="205" t="s">
        <v>1316</v>
      </c>
    </row>
    <row r="299" spans="1:65" s="2" customFormat="1" ht="16.5" customHeight="1">
      <c r="A299" s="36"/>
      <c r="B299" s="37"/>
      <c r="C299" s="194" t="s">
        <v>770</v>
      </c>
      <c r="D299" s="194" t="s">
        <v>195</v>
      </c>
      <c r="E299" s="195" t="s">
        <v>4701</v>
      </c>
      <c r="F299" s="196" t="s">
        <v>4702</v>
      </c>
      <c r="G299" s="197" t="s">
        <v>1360</v>
      </c>
      <c r="H299" s="198">
        <v>1</v>
      </c>
      <c r="I299" s="199"/>
      <c r="J299" s="200">
        <f>ROUND(I299*H299,2)</f>
        <v>0</v>
      </c>
      <c r="K299" s="196" t="s">
        <v>19</v>
      </c>
      <c r="L299" s="41"/>
      <c r="M299" s="201" t="s">
        <v>19</v>
      </c>
      <c r="N299" s="202" t="s">
        <v>43</v>
      </c>
      <c r="O299" s="66"/>
      <c r="P299" s="203">
        <f>O299*H299</f>
        <v>0</v>
      </c>
      <c r="Q299" s="203">
        <v>0</v>
      </c>
      <c r="R299" s="203">
        <f>Q299*H299</f>
        <v>0</v>
      </c>
      <c r="S299" s="203">
        <v>0</v>
      </c>
      <c r="T299" s="204">
        <f>S299*H299</f>
        <v>0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205" t="s">
        <v>200</v>
      </c>
      <c r="AT299" s="205" t="s">
        <v>195</v>
      </c>
      <c r="AU299" s="205" t="s">
        <v>209</v>
      </c>
      <c r="AY299" s="19" t="s">
        <v>193</v>
      </c>
      <c r="BE299" s="206">
        <f>IF(N299="základní",J299,0)</f>
        <v>0</v>
      </c>
      <c r="BF299" s="206">
        <f>IF(N299="snížená",J299,0)</f>
        <v>0</v>
      </c>
      <c r="BG299" s="206">
        <f>IF(N299="zákl. přenesená",J299,0)</f>
        <v>0</v>
      </c>
      <c r="BH299" s="206">
        <f>IF(N299="sníž. přenesená",J299,0)</f>
        <v>0</v>
      </c>
      <c r="BI299" s="206">
        <f>IF(N299="nulová",J299,0)</f>
        <v>0</v>
      </c>
      <c r="BJ299" s="19" t="s">
        <v>79</v>
      </c>
      <c r="BK299" s="206">
        <f>ROUND(I299*H299,2)</f>
        <v>0</v>
      </c>
      <c r="BL299" s="19" t="s">
        <v>200</v>
      </c>
      <c r="BM299" s="205" t="s">
        <v>1324</v>
      </c>
    </row>
    <row r="300" spans="1:65" s="2" customFormat="1" ht="16.5" customHeight="1">
      <c r="A300" s="36"/>
      <c r="B300" s="37"/>
      <c r="C300" s="194" t="s">
        <v>775</v>
      </c>
      <c r="D300" s="194" t="s">
        <v>195</v>
      </c>
      <c r="E300" s="195" t="s">
        <v>4703</v>
      </c>
      <c r="F300" s="196" t="s">
        <v>4704</v>
      </c>
      <c r="G300" s="197" t="s">
        <v>391</v>
      </c>
      <c r="H300" s="198">
        <v>25</v>
      </c>
      <c r="I300" s="199"/>
      <c r="J300" s="200">
        <f>ROUND(I300*H300,2)</f>
        <v>0</v>
      </c>
      <c r="K300" s="196" t="s">
        <v>19</v>
      </c>
      <c r="L300" s="41"/>
      <c r="M300" s="201" t="s">
        <v>19</v>
      </c>
      <c r="N300" s="202" t="s">
        <v>43</v>
      </c>
      <c r="O300" s="66"/>
      <c r="P300" s="203">
        <f>O300*H300</f>
        <v>0</v>
      </c>
      <c r="Q300" s="203">
        <v>0</v>
      </c>
      <c r="R300" s="203">
        <f>Q300*H300</f>
        <v>0</v>
      </c>
      <c r="S300" s="203">
        <v>0</v>
      </c>
      <c r="T300" s="204">
        <f>S300*H300</f>
        <v>0</v>
      </c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R300" s="205" t="s">
        <v>200</v>
      </c>
      <c r="AT300" s="205" t="s">
        <v>195</v>
      </c>
      <c r="AU300" s="205" t="s">
        <v>209</v>
      </c>
      <c r="AY300" s="19" t="s">
        <v>193</v>
      </c>
      <c r="BE300" s="206">
        <f>IF(N300="základní",J300,0)</f>
        <v>0</v>
      </c>
      <c r="BF300" s="206">
        <f>IF(N300="snížená",J300,0)</f>
        <v>0</v>
      </c>
      <c r="BG300" s="206">
        <f>IF(N300="zákl. přenesená",J300,0)</f>
        <v>0</v>
      </c>
      <c r="BH300" s="206">
        <f>IF(N300="sníž. přenesená",J300,0)</f>
        <v>0</v>
      </c>
      <c r="BI300" s="206">
        <f>IF(N300="nulová",J300,0)</f>
        <v>0</v>
      </c>
      <c r="BJ300" s="19" t="s">
        <v>79</v>
      </c>
      <c r="BK300" s="206">
        <f>ROUND(I300*H300,2)</f>
        <v>0</v>
      </c>
      <c r="BL300" s="19" t="s">
        <v>200</v>
      </c>
      <c r="BM300" s="205" t="s">
        <v>1335</v>
      </c>
    </row>
    <row r="301" spans="1:65" s="12" customFormat="1" ht="20.85" customHeight="1">
      <c r="B301" s="178"/>
      <c r="C301" s="179"/>
      <c r="D301" s="180" t="s">
        <v>71</v>
      </c>
      <c r="E301" s="192" t="s">
        <v>3089</v>
      </c>
      <c r="F301" s="192" t="s">
        <v>3102</v>
      </c>
      <c r="G301" s="179"/>
      <c r="H301" s="179"/>
      <c r="I301" s="182"/>
      <c r="J301" s="193">
        <f>BK301</f>
        <v>0</v>
      </c>
      <c r="K301" s="179"/>
      <c r="L301" s="184"/>
      <c r="M301" s="185"/>
      <c r="N301" s="186"/>
      <c r="O301" s="186"/>
      <c r="P301" s="187">
        <f>P302</f>
        <v>0</v>
      </c>
      <c r="Q301" s="186"/>
      <c r="R301" s="187">
        <f>R302</f>
        <v>0</v>
      </c>
      <c r="S301" s="186"/>
      <c r="T301" s="188">
        <f>T302</f>
        <v>0</v>
      </c>
      <c r="AR301" s="189" t="s">
        <v>79</v>
      </c>
      <c r="AT301" s="190" t="s">
        <v>71</v>
      </c>
      <c r="AU301" s="190" t="s">
        <v>81</v>
      </c>
      <c r="AY301" s="189" t="s">
        <v>193</v>
      </c>
      <c r="BK301" s="191">
        <f>BK302</f>
        <v>0</v>
      </c>
    </row>
    <row r="302" spans="1:65" s="2" customFormat="1" ht="16.5" customHeight="1">
      <c r="A302" s="36"/>
      <c r="B302" s="37"/>
      <c r="C302" s="194" t="s">
        <v>781</v>
      </c>
      <c r="D302" s="194" t="s">
        <v>195</v>
      </c>
      <c r="E302" s="195" t="s">
        <v>3103</v>
      </c>
      <c r="F302" s="196" t="s">
        <v>3104</v>
      </c>
      <c r="G302" s="197" t="s">
        <v>1360</v>
      </c>
      <c r="H302" s="198">
        <v>6</v>
      </c>
      <c r="I302" s="199"/>
      <c r="J302" s="200">
        <f>ROUND(I302*H302,2)</f>
        <v>0</v>
      </c>
      <c r="K302" s="196" t="s">
        <v>19</v>
      </c>
      <c r="L302" s="41"/>
      <c r="M302" s="201" t="s">
        <v>19</v>
      </c>
      <c r="N302" s="202" t="s">
        <v>43</v>
      </c>
      <c r="O302" s="66"/>
      <c r="P302" s="203">
        <f>O302*H302</f>
        <v>0</v>
      </c>
      <c r="Q302" s="203">
        <v>0</v>
      </c>
      <c r="R302" s="203">
        <f>Q302*H302</f>
        <v>0</v>
      </c>
      <c r="S302" s="203">
        <v>0</v>
      </c>
      <c r="T302" s="204">
        <f>S302*H302</f>
        <v>0</v>
      </c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R302" s="205" t="s">
        <v>200</v>
      </c>
      <c r="AT302" s="205" t="s">
        <v>195</v>
      </c>
      <c r="AU302" s="205" t="s">
        <v>209</v>
      </c>
      <c r="AY302" s="19" t="s">
        <v>193</v>
      </c>
      <c r="BE302" s="206">
        <f>IF(N302="základní",J302,0)</f>
        <v>0</v>
      </c>
      <c r="BF302" s="206">
        <f>IF(N302="snížená",J302,0)</f>
        <v>0</v>
      </c>
      <c r="BG302" s="206">
        <f>IF(N302="zákl. přenesená",J302,0)</f>
        <v>0</v>
      </c>
      <c r="BH302" s="206">
        <f>IF(N302="sníž. přenesená",J302,0)</f>
        <v>0</v>
      </c>
      <c r="BI302" s="206">
        <f>IF(N302="nulová",J302,0)</f>
        <v>0</v>
      </c>
      <c r="BJ302" s="19" t="s">
        <v>79</v>
      </c>
      <c r="BK302" s="206">
        <f>ROUND(I302*H302,2)</f>
        <v>0</v>
      </c>
      <c r="BL302" s="19" t="s">
        <v>200</v>
      </c>
      <c r="BM302" s="205" t="s">
        <v>1344</v>
      </c>
    </row>
    <row r="303" spans="1:65" s="12" customFormat="1" ht="20.85" customHeight="1">
      <c r="B303" s="178"/>
      <c r="C303" s="179"/>
      <c r="D303" s="180" t="s">
        <v>71</v>
      </c>
      <c r="E303" s="192" t="s">
        <v>3097</v>
      </c>
      <c r="F303" s="192" t="s">
        <v>3106</v>
      </c>
      <c r="G303" s="179"/>
      <c r="H303" s="179"/>
      <c r="I303" s="182"/>
      <c r="J303" s="193">
        <f>BK303</f>
        <v>0</v>
      </c>
      <c r="K303" s="179"/>
      <c r="L303" s="184"/>
      <c r="M303" s="185"/>
      <c r="N303" s="186"/>
      <c r="O303" s="186"/>
      <c r="P303" s="187">
        <f>P304</f>
        <v>0</v>
      </c>
      <c r="Q303" s="186"/>
      <c r="R303" s="187">
        <f>R304</f>
        <v>0</v>
      </c>
      <c r="S303" s="186"/>
      <c r="T303" s="188">
        <f>T304</f>
        <v>0</v>
      </c>
      <c r="AR303" s="189" t="s">
        <v>79</v>
      </c>
      <c r="AT303" s="190" t="s">
        <v>71</v>
      </c>
      <c r="AU303" s="190" t="s">
        <v>81</v>
      </c>
      <c r="AY303" s="189" t="s">
        <v>193</v>
      </c>
      <c r="BK303" s="191">
        <f>BK304</f>
        <v>0</v>
      </c>
    </row>
    <row r="304" spans="1:65" s="2" customFormat="1" ht="16.5" customHeight="1">
      <c r="A304" s="36"/>
      <c r="B304" s="37"/>
      <c r="C304" s="194" t="s">
        <v>786</v>
      </c>
      <c r="D304" s="194" t="s">
        <v>195</v>
      </c>
      <c r="E304" s="195" t="s">
        <v>3107</v>
      </c>
      <c r="F304" s="196" t="s">
        <v>3108</v>
      </c>
      <c r="G304" s="197" t="s">
        <v>1360</v>
      </c>
      <c r="H304" s="198">
        <v>5</v>
      </c>
      <c r="I304" s="199"/>
      <c r="J304" s="200">
        <f>ROUND(I304*H304,2)</f>
        <v>0</v>
      </c>
      <c r="K304" s="196" t="s">
        <v>19</v>
      </c>
      <c r="L304" s="41"/>
      <c r="M304" s="201" t="s">
        <v>19</v>
      </c>
      <c r="N304" s="202" t="s">
        <v>43</v>
      </c>
      <c r="O304" s="66"/>
      <c r="P304" s="203">
        <f>O304*H304</f>
        <v>0</v>
      </c>
      <c r="Q304" s="203">
        <v>0</v>
      </c>
      <c r="R304" s="203">
        <f>Q304*H304</f>
        <v>0</v>
      </c>
      <c r="S304" s="203">
        <v>0</v>
      </c>
      <c r="T304" s="204">
        <f>S304*H304</f>
        <v>0</v>
      </c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R304" s="205" t="s">
        <v>200</v>
      </c>
      <c r="AT304" s="205" t="s">
        <v>195</v>
      </c>
      <c r="AU304" s="205" t="s">
        <v>209</v>
      </c>
      <c r="AY304" s="19" t="s">
        <v>193</v>
      </c>
      <c r="BE304" s="206">
        <f>IF(N304="základní",J304,0)</f>
        <v>0</v>
      </c>
      <c r="BF304" s="206">
        <f>IF(N304="snížená",J304,0)</f>
        <v>0</v>
      </c>
      <c r="BG304" s="206">
        <f>IF(N304="zákl. přenesená",J304,0)</f>
        <v>0</v>
      </c>
      <c r="BH304" s="206">
        <f>IF(N304="sníž. přenesená",J304,0)</f>
        <v>0</v>
      </c>
      <c r="BI304" s="206">
        <f>IF(N304="nulová",J304,0)</f>
        <v>0</v>
      </c>
      <c r="BJ304" s="19" t="s">
        <v>79</v>
      </c>
      <c r="BK304" s="206">
        <f>ROUND(I304*H304,2)</f>
        <v>0</v>
      </c>
      <c r="BL304" s="19" t="s">
        <v>200</v>
      </c>
      <c r="BM304" s="205" t="s">
        <v>1352</v>
      </c>
    </row>
    <row r="305" spans="1:65" s="12" customFormat="1" ht="20.85" customHeight="1">
      <c r="B305" s="178"/>
      <c r="C305" s="179"/>
      <c r="D305" s="180" t="s">
        <v>71</v>
      </c>
      <c r="E305" s="192" t="s">
        <v>3101</v>
      </c>
      <c r="F305" s="192" t="s">
        <v>3110</v>
      </c>
      <c r="G305" s="179"/>
      <c r="H305" s="179"/>
      <c r="I305" s="182"/>
      <c r="J305" s="193">
        <f>BK305</f>
        <v>0</v>
      </c>
      <c r="K305" s="179"/>
      <c r="L305" s="184"/>
      <c r="M305" s="185"/>
      <c r="N305" s="186"/>
      <c r="O305" s="186"/>
      <c r="P305" s="187">
        <f>P306</f>
        <v>0</v>
      </c>
      <c r="Q305" s="186"/>
      <c r="R305" s="187">
        <f>R306</f>
        <v>0</v>
      </c>
      <c r="S305" s="186"/>
      <c r="T305" s="188">
        <f>T306</f>
        <v>0</v>
      </c>
      <c r="AR305" s="189" t="s">
        <v>79</v>
      </c>
      <c r="AT305" s="190" t="s">
        <v>71</v>
      </c>
      <c r="AU305" s="190" t="s">
        <v>81</v>
      </c>
      <c r="AY305" s="189" t="s">
        <v>193</v>
      </c>
      <c r="BK305" s="191">
        <f>BK306</f>
        <v>0</v>
      </c>
    </row>
    <row r="306" spans="1:65" s="2" customFormat="1" ht="16.5" customHeight="1">
      <c r="A306" s="36"/>
      <c r="B306" s="37"/>
      <c r="C306" s="194" t="s">
        <v>795</v>
      </c>
      <c r="D306" s="194" t="s">
        <v>195</v>
      </c>
      <c r="E306" s="195" t="s">
        <v>3111</v>
      </c>
      <c r="F306" s="196" t="s">
        <v>3108</v>
      </c>
      <c r="G306" s="197" t="s">
        <v>1360</v>
      </c>
      <c r="H306" s="198">
        <v>7</v>
      </c>
      <c r="I306" s="199"/>
      <c r="J306" s="200">
        <f>ROUND(I306*H306,2)</f>
        <v>0</v>
      </c>
      <c r="K306" s="196" t="s">
        <v>19</v>
      </c>
      <c r="L306" s="41"/>
      <c r="M306" s="201" t="s">
        <v>19</v>
      </c>
      <c r="N306" s="202" t="s">
        <v>43</v>
      </c>
      <c r="O306" s="66"/>
      <c r="P306" s="203">
        <f>O306*H306</f>
        <v>0</v>
      </c>
      <c r="Q306" s="203">
        <v>0</v>
      </c>
      <c r="R306" s="203">
        <f>Q306*H306</f>
        <v>0</v>
      </c>
      <c r="S306" s="203">
        <v>0</v>
      </c>
      <c r="T306" s="204">
        <f>S306*H306</f>
        <v>0</v>
      </c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R306" s="205" t="s">
        <v>200</v>
      </c>
      <c r="AT306" s="205" t="s">
        <v>195</v>
      </c>
      <c r="AU306" s="205" t="s">
        <v>209</v>
      </c>
      <c r="AY306" s="19" t="s">
        <v>193</v>
      </c>
      <c r="BE306" s="206">
        <f>IF(N306="základní",J306,0)</f>
        <v>0</v>
      </c>
      <c r="BF306" s="206">
        <f>IF(N306="snížená",J306,0)</f>
        <v>0</v>
      </c>
      <c r="BG306" s="206">
        <f>IF(N306="zákl. přenesená",J306,0)</f>
        <v>0</v>
      </c>
      <c r="BH306" s="206">
        <f>IF(N306="sníž. přenesená",J306,0)</f>
        <v>0</v>
      </c>
      <c r="BI306" s="206">
        <f>IF(N306="nulová",J306,0)</f>
        <v>0</v>
      </c>
      <c r="BJ306" s="19" t="s">
        <v>79</v>
      </c>
      <c r="BK306" s="206">
        <f>ROUND(I306*H306,2)</f>
        <v>0</v>
      </c>
      <c r="BL306" s="19" t="s">
        <v>200</v>
      </c>
      <c r="BM306" s="205" t="s">
        <v>1362</v>
      </c>
    </row>
    <row r="307" spans="1:65" s="12" customFormat="1" ht="20.85" customHeight="1">
      <c r="B307" s="178"/>
      <c r="C307" s="179"/>
      <c r="D307" s="180" t="s">
        <v>71</v>
      </c>
      <c r="E307" s="192" t="s">
        <v>3105</v>
      </c>
      <c r="F307" s="192" t="s">
        <v>3113</v>
      </c>
      <c r="G307" s="179"/>
      <c r="H307" s="179"/>
      <c r="I307" s="182"/>
      <c r="J307" s="193">
        <f>BK307</f>
        <v>0</v>
      </c>
      <c r="K307" s="179"/>
      <c r="L307" s="184"/>
      <c r="M307" s="185"/>
      <c r="N307" s="186"/>
      <c r="O307" s="186"/>
      <c r="P307" s="187">
        <f>P308</f>
        <v>0</v>
      </c>
      <c r="Q307" s="186"/>
      <c r="R307" s="187">
        <f>R308</f>
        <v>0</v>
      </c>
      <c r="S307" s="186"/>
      <c r="T307" s="188">
        <f>T308</f>
        <v>0</v>
      </c>
      <c r="AR307" s="189" t="s">
        <v>79</v>
      </c>
      <c r="AT307" s="190" t="s">
        <v>71</v>
      </c>
      <c r="AU307" s="190" t="s">
        <v>81</v>
      </c>
      <c r="AY307" s="189" t="s">
        <v>193</v>
      </c>
      <c r="BK307" s="191">
        <f>BK308</f>
        <v>0</v>
      </c>
    </row>
    <row r="308" spans="1:65" s="2" customFormat="1" ht="16.5" customHeight="1">
      <c r="A308" s="36"/>
      <c r="B308" s="37"/>
      <c r="C308" s="194" t="s">
        <v>803</v>
      </c>
      <c r="D308" s="194" t="s">
        <v>195</v>
      </c>
      <c r="E308" s="195" t="s">
        <v>3116</v>
      </c>
      <c r="F308" s="196" t="s">
        <v>3117</v>
      </c>
      <c r="G308" s="197" t="s">
        <v>391</v>
      </c>
      <c r="H308" s="198">
        <v>100</v>
      </c>
      <c r="I308" s="199"/>
      <c r="J308" s="200">
        <f>ROUND(I308*H308,2)</f>
        <v>0</v>
      </c>
      <c r="K308" s="196" t="s">
        <v>19</v>
      </c>
      <c r="L308" s="41"/>
      <c r="M308" s="201" t="s">
        <v>19</v>
      </c>
      <c r="N308" s="202" t="s">
        <v>43</v>
      </c>
      <c r="O308" s="66"/>
      <c r="P308" s="203">
        <f>O308*H308</f>
        <v>0</v>
      </c>
      <c r="Q308" s="203">
        <v>0</v>
      </c>
      <c r="R308" s="203">
        <f>Q308*H308</f>
        <v>0</v>
      </c>
      <c r="S308" s="203">
        <v>0</v>
      </c>
      <c r="T308" s="204">
        <f>S308*H308</f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205" t="s">
        <v>200</v>
      </c>
      <c r="AT308" s="205" t="s">
        <v>195</v>
      </c>
      <c r="AU308" s="205" t="s">
        <v>209</v>
      </c>
      <c r="AY308" s="19" t="s">
        <v>193</v>
      </c>
      <c r="BE308" s="206">
        <f>IF(N308="základní",J308,0)</f>
        <v>0</v>
      </c>
      <c r="BF308" s="206">
        <f>IF(N308="snížená",J308,0)</f>
        <v>0</v>
      </c>
      <c r="BG308" s="206">
        <f>IF(N308="zákl. přenesená",J308,0)</f>
        <v>0</v>
      </c>
      <c r="BH308" s="206">
        <f>IF(N308="sníž. přenesená",J308,0)</f>
        <v>0</v>
      </c>
      <c r="BI308" s="206">
        <f>IF(N308="nulová",J308,0)</f>
        <v>0</v>
      </c>
      <c r="BJ308" s="19" t="s">
        <v>79</v>
      </c>
      <c r="BK308" s="206">
        <f>ROUND(I308*H308,2)</f>
        <v>0</v>
      </c>
      <c r="BL308" s="19" t="s">
        <v>200</v>
      </c>
      <c r="BM308" s="205" t="s">
        <v>1377</v>
      </c>
    </row>
    <row r="309" spans="1:65" s="12" customFormat="1" ht="20.85" customHeight="1">
      <c r="B309" s="178"/>
      <c r="C309" s="179"/>
      <c r="D309" s="180" t="s">
        <v>71</v>
      </c>
      <c r="E309" s="192" t="s">
        <v>3109</v>
      </c>
      <c r="F309" s="192" t="s">
        <v>3121</v>
      </c>
      <c r="G309" s="179"/>
      <c r="H309" s="179"/>
      <c r="I309" s="182"/>
      <c r="J309" s="193">
        <f>BK309</f>
        <v>0</v>
      </c>
      <c r="K309" s="179"/>
      <c r="L309" s="184"/>
      <c r="M309" s="185"/>
      <c r="N309" s="186"/>
      <c r="O309" s="186"/>
      <c r="P309" s="187">
        <f>P310</f>
        <v>0</v>
      </c>
      <c r="Q309" s="186"/>
      <c r="R309" s="187">
        <f>R310</f>
        <v>0</v>
      </c>
      <c r="S309" s="186"/>
      <c r="T309" s="188">
        <f>T310</f>
        <v>0</v>
      </c>
      <c r="AR309" s="189" t="s">
        <v>79</v>
      </c>
      <c r="AT309" s="190" t="s">
        <v>71</v>
      </c>
      <c r="AU309" s="190" t="s">
        <v>81</v>
      </c>
      <c r="AY309" s="189" t="s">
        <v>193</v>
      </c>
      <c r="BK309" s="191">
        <f>BK310</f>
        <v>0</v>
      </c>
    </row>
    <row r="310" spans="1:65" s="2" customFormat="1" ht="16.5" customHeight="1">
      <c r="A310" s="36"/>
      <c r="B310" s="37"/>
      <c r="C310" s="194" t="s">
        <v>809</v>
      </c>
      <c r="D310" s="194" t="s">
        <v>195</v>
      </c>
      <c r="E310" s="195" t="s">
        <v>3122</v>
      </c>
      <c r="F310" s="196" t="s">
        <v>3123</v>
      </c>
      <c r="G310" s="197" t="s">
        <v>305</v>
      </c>
      <c r="H310" s="198">
        <v>7</v>
      </c>
      <c r="I310" s="199"/>
      <c r="J310" s="200">
        <f>ROUND(I310*H310,2)</f>
        <v>0</v>
      </c>
      <c r="K310" s="196" t="s">
        <v>19</v>
      </c>
      <c r="L310" s="41"/>
      <c r="M310" s="201" t="s">
        <v>19</v>
      </c>
      <c r="N310" s="202" t="s">
        <v>43</v>
      </c>
      <c r="O310" s="66"/>
      <c r="P310" s="203">
        <f>O310*H310</f>
        <v>0</v>
      </c>
      <c r="Q310" s="203">
        <v>0</v>
      </c>
      <c r="R310" s="203">
        <f>Q310*H310</f>
        <v>0</v>
      </c>
      <c r="S310" s="203">
        <v>0</v>
      </c>
      <c r="T310" s="204">
        <f>S310*H310</f>
        <v>0</v>
      </c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R310" s="205" t="s">
        <v>200</v>
      </c>
      <c r="AT310" s="205" t="s">
        <v>195</v>
      </c>
      <c r="AU310" s="205" t="s">
        <v>209</v>
      </c>
      <c r="AY310" s="19" t="s">
        <v>193</v>
      </c>
      <c r="BE310" s="206">
        <f>IF(N310="základní",J310,0)</f>
        <v>0</v>
      </c>
      <c r="BF310" s="206">
        <f>IF(N310="snížená",J310,0)</f>
        <v>0</v>
      </c>
      <c r="BG310" s="206">
        <f>IF(N310="zákl. přenesená",J310,0)</f>
        <v>0</v>
      </c>
      <c r="BH310" s="206">
        <f>IF(N310="sníž. přenesená",J310,0)</f>
        <v>0</v>
      </c>
      <c r="BI310" s="206">
        <f>IF(N310="nulová",J310,0)</f>
        <v>0</v>
      </c>
      <c r="BJ310" s="19" t="s">
        <v>79</v>
      </c>
      <c r="BK310" s="206">
        <f>ROUND(I310*H310,2)</f>
        <v>0</v>
      </c>
      <c r="BL310" s="19" t="s">
        <v>200</v>
      </c>
      <c r="BM310" s="205" t="s">
        <v>1389</v>
      </c>
    </row>
    <row r="311" spans="1:65" s="12" customFormat="1" ht="20.85" customHeight="1">
      <c r="B311" s="178"/>
      <c r="C311" s="179"/>
      <c r="D311" s="180" t="s">
        <v>71</v>
      </c>
      <c r="E311" s="192" t="s">
        <v>3112</v>
      </c>
      <c r="F311" s="192" t="s">
        <v>3125</v>
      </c>
      <c r="G311" s="179"/>
      <c r="H311" s="179"/>
      <c r="I311" s="182"/>
      <c r="J311" s="193">
        <f>BK311</f>
        <v>0</v>
      </c>
      <c r="K311" s="179"/>
      <c r="L311" s="184"/>
      <c r="M311" s="185"/>
      <c r="N311" s="186"/>
      <c r="O311" s="186"/>
      <c r="P311" s="187">
        <f>P312</f>
        <v>0</v>
      </c>
      <c r="Q311" s="186"/>
      <c r="R311" s="187">
        <f>R312</f>
        <v>0</v>
      </c>
      <c r="S311" s="186"/>
      <c r="T311" s="188">
        <f>T312</f>
        <v>0</v>
      </c>
      <c r="AR311" s="189" t="s">
        <v>79</v>
      </c>
      <c r="AT311" s="190" t="s">
        <v>71</v>
      </c>
      <c r="AU311" s="190" t="s">
        <v>81</v>
      </c>
      <c r="AY311" s="189" t="s">
        <v>193</v>
      </c>
      <c r="BK311" s="191">
        <f>BK312</f>
        <v>0</v>
      </c>
    </row>
    <row r="312" spans="1:65" s="2" customFormat="1" ht="16.5" customHeight="1">
      <c r="A312" s="36"/>
      <c r="B312" s="37"/>
      <c r="C312" s="194" t="s">
        <v>813</v>
      </c>
      <c r="D312" s="194" t="s">
        <v>195</v>
      </c>
      <c r="E312" s="195" t="s">
        <v>3126</v>
      </c>
      <c r="F312" s="196" t="s">
        <v>3127</v>
      </c>
      <c r="G312" s="197" t="s">
        <v>305</v>
      </c>
      <c r="H312" s="198">
        <v>7</v>
      </c>
      <c r="I312" s="199"/>
      <c r="J312" s="200">
        <f>ROUND(I312*H312,2)</f>
        <v>0</v>
      </c>
      <c r="K312" s="196" t="s">
        <v>19</v>
      </c>
      <c r="L312" s="41"/>
      <c r="M312" s="201" t="s">
        <v>19</v>
      </c>
      <c r="N312" s="202" t="s">
        <v>43</v>
      </c>
      <c r="O312" s="66"/>
      <c r="P312" s="203">
        <f>O312*H312</f>
        <v>0</v>
      </c>
      <c r="Q312" s="203">
        <v>0</v>
      </c>
      <c r="R312" s="203">
        <f>Q312*H312</f>
        <v>0</v>
      </c>
      <c r="S312" s="203">
        <v>0</v>
      </c>
      <c r="T312" s="204">
        <f>S312*H312</f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205" t="s">
        <v>200</v>
      </c>
      <c r="AT312" s="205" t="s">
        <v>195</v>
      </c>
      <c r="AU312" s="205" t="s">
        <v>209</v>
      </c>
      <c r="AY312" s="19" t="s">
        <v>193</v>
      </c>
      <c r="BE312" s="206">
        <f>IF(N312="základní",J312,0)</f>
        <v>0</v>
      </c>
      <c r="BF312" s="206">
        <f>IF(N312="snížená",J312,0)</f>
        <v>0</v>
      </c>
      <c r="BG312" s="206">
        <f>IF(N312="zákl. přenesená",J312,0)</f>
        <v>0</v>
      </c>
      <c r="BH312" s="206">
        <f>IF(N312="sníž. přenesená",J312,0)</f>
        <v>0</v>
      </c>
      <c r="BI312" s="206">
        <f>IF(N312="nulová",J312,0)</f>
        <v>0</v>
      </c>
      <c r="BJ312" s="19" t="s">
        <v>79</v>
      </c>
      <c r="BK312" s="206">
        <f>ROUND(I312*H312,2)</f>
        <v>0</v>
      </c>
      <c r="BL312" s="19" t="s">
        <v>200</v>
      </c>
      <c r="BM312" s="205" t="s">
        <v>1408</v>
      </c>
    </row>
    <row r="313" spans="1:65" s="12" customFormat="1" ht="20.85" customHeight="1">
      <c r="B313" s="178"/>
      <c r="C313" s="179"/>
      <c r="D313" s="180" t="s">
        <v>71</v>
      </c>
      <c r="E313" s="192" t="s">
        <v>3120</v>
      </c>
      <c r="F313" s="192" t="s">
        <v>3129</v>
      </c>
      <c r="G313" s="179"/>
      <c r="H313" s="179"/>
      <c r="I313" s="182"/>
      <c r="J313" s="193">
        <f>BK313</f>
        <v>0</v>
      </c>
      <c r="K313" s="179"/>
      <c r="L313" s="184"/>
      <c r="M313" s="185"/>
      <c r="N313" s="186"/>
      <c r="O313" s="186"/>
      <c r="P313" s="187">
        <f>P314</f>
        <v>0</v>
      </c>
      <c r="Q313" s="186"/>
      <c r="R313" s="187">
        <f>R314</f>
        <v>0</v>
      </c>
      <c r="S313" s="186"/>
      <c r="T313" s="188">
        <f>T314</f>
        <v>0</v>
      </c>
      <c r="AR313" s="189" t="s">
        <v>79</v>
      </c>
      <c r="AT313" s="190" t="s">
        <v>71</v>
      </c>
      <c r="AU313" s="190" t="s">
        <v>81</v>
      </c>
      <c r="AY313" s="189" t="s">
        <v>193</v>
      </c>
      <c r="BK313" s="191">
        <f>BK314</f>
        <v>0</v>
      </c>
    </row>
    <row r="314" spans="1:65" s="2" customFormat="1" ht="16.5" customHeight="1">
      <c r="A314" s="36"/>
      <c r="B314" s="37"/>
      <c r="C314" s="194" t="s">
        <v>818</v>
      </c>
      <c r="D314" s="194" t="s">
        <v>195</v>
      </c>
      <c r="E314" s="195" t="s">
        <v>3130</v>
      </c>
      <c r="F314" s="196" t="s">
        <v>3131</v>
      </c>
      <c r="G314" s="197" t="s">
        <v>266</v>
      </c>
      <c r="H314" s="198">
        <v>0.32</v>
      </c>
      <c r="I314" s="199"/>
      <c r="J314" s="200">
        <f>ROUND(I314*H314,2)</f>
        <v>0</v>
      </c>
      <c r="K314" s="196" t="s">
        <v>19</v>
      </c>
      <c r="L314" s="41"/>
      <c r="M314" s="201" t="s">
        <v>19</v>
      </c>
      <c r="N314" s="202" t="s">
        <v>43</v>
      </c>
      <c r="O314" s="66"/>
      <c r="P314" s="203">
        <f>O314*H314</f>
        <v>0</v>
      </c>
      <c r="Q314" s="203">
        <v>0</v>
      </c>
      <c r="R314" s="203">
        <f>Q314*H314</f>
        <v>0</v>
      </c>
      <c r="S314" s="203">
        <v>0</v>
      </c>
      <c r="T314" s="204">
        <f>S314*H314</f>
        <v>0</v>
      </c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R314" s="205" t="s">
        <v>200</v>
      </c>
      <c r="AT314" s="205" t="s">
        <v>195</v>
      </c>
      <c r="AU314" s="205" t="s">
        <v>209</v>
      </c>
      <c r="AY314" s="19" t="s">
        <v>193</v>
      </c>
      <c r="BE314" s="206">
        <f>IF(N314="základní",J314,0)</f>
        <v>0</v>
      </c>
      <c r="BF314" s="206">
        <f>IF(N314="snížená",J314,0)</f>
        <v>0</v>
      </c>
      <c r="BG314" s="206">
        <f>IF(N314="zákl. přenesená",J314,0)</f>
        <v>0</v>
      </c>
      <c r="BH314" s="206">
        <f>IF(N314="sníž. přenesená",J314,0)</f>
        <v>0</v>
      </c>
      <c r="BI314" s="206">
        <f>IF(N314="nulová",J314,0)</f>
        <v>0</v>
      </c>
      <c r="BJ314" s="19" t="s">
        <v>79</v>
      </c>
      <c r="BK314" s="206">
        <f>ROUND(I314*H314,2)</f>
        <v>0</v>
      </c>
      <c r="BL314" s="19" t="s">
        <v>200</v>
      </c>
      <c r="BM314" s="205" t="s">
        <v>1418</v>
      </c>
    </row>
    <row r="315" spans="1:65" s="12" customFormat="1" ht="20.85" customHeight="1">
      <c r="B315" s="178"/>
      <c r="C315" s="179"/>
      <c r="D315" s="180" t="s">
        <v>71</v>
      </c>
      <c r="E315" s="192" t="s">
        <v>3124</v>
      </c>
      <c r="F315" s="192" t="s">
        <v>3133</v>
      </c>
      <c r="G315" s="179"/>
      <c r="H315" s="179"/>
      <c r="I315" s="182"/>
      <c r="J315" s="193">
        <f>BK315</f>
        <v>0</v>
      </c>
      <c r="K315" s="179"/>
      <c r="L315" s="184"/>
      <c r="M315" s="185"/>
      <c r="N315" s="186"/>
      <c r="O315" s="186"/>
      <c r="P315" s="187">
        <f>P316</f>
        <v>0</v>
      </c>
      <c r="Q315" s="186"/>
      <c r="R315" s="187">
        <f>R316</f>
        <v>0</v>
      </c>
      <c r="S315" s="186"/>
      <c r="T315" s="188">
        <f>T316</f>
        <v>0</v>
      </c>
      <c r="AR315" s="189" t="s">
        <v>79</v>
      </c>
      <c r="AT315" s="190" t="s">
        <v>71</v>
      </c>
      <c r="AU315" s="190" t="s">
        <v>81</v>
      </c>
      <c r="AY315" s="189" t="s">
        <v>193</v>
      </c>
      <c r="BK315" s="191">
        <f>BK316</f>
        <v>0</v>
      </c>
    </row>
    <row r="316" spans="1:65" s="2" customFormat="1" ht="16.5" customHeight="1">
      <c r="A316" s="36"/>
      <c r="B316" s="37"/>
      <c r="C316" s="194" t="s">
        <v>825</v>
      </c>
      <c r="D316" s="194" t="s">
        <v>195</v>
      </c>
      <c r="E316" s="195" t="s">
        <v>3134</v>
      </c>
      <c r="F316" s="196" t="s">
        <v>3135</v>
      </c>
      <c r="G316" s="197" t="s">
        <v>282</v>
      </c>
      <c r="H316" s="198">
        <v>8</v>
      </c>
      <c r="I316" s="199"/>
      <c r="J316" s="200">
        <f>ROUND(I316*H316,2)</f>
        <v>0</v>
      </c>
      <c r="K316" s="196" t="s">
        <v>19</v>
      </c>
      <c r="L316" s="41"/>
      <c r="M316" s="201" t="s">
        <v>19</v>
      </c>
      <c r="N316" s="202" t="s">
        <v>43</v>
      </c>
      <c r="O316" s="66"/>
      <c r="P316" s="203">
        <f>O316*H316</f>
        <v>0</v>
      </c>
      <c r="Q316" s="203">
        <v>0</v>
      </c>
      <c r="R316" s="203">
        <f>Q316*H316</f>
        <v>0</v>
      </c>
      <c r="S316" s="203">
        <v>0</v>
      </c>
      <c r="T316" s="204">
        <f>S316*H316</f>
        <v>0</v>
      </c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R316" s="205" t="s">
        <v>200</v>
      </c>
      <c r="AT316" s="205" t="s">
        <v>195</v>
      </c>
      <c r="AU316" s="205" t="s">
        <v>209</v>
      </c>
      <c r="AY316" s="19" t="s">
        <v>193</v>
      </c>
      <c r="BE316" s="206">
        <f>IF(N316="základní",J316,0)</f>
        <v>0</v>
      </c>
      <c r="BF316" s="206">
        <f>IF(N316="snížená",J316,0)</f>
        <v>0</v>
      </c>
      <c r="BG316" s="206">
        <f>IF(N316="zákl. přenesená",J316,0)</f>
        <v>0</v>
      </c>
      <c r="BH316" s="206">
        <f>IF(N316="sníž. přenesená",J316,0)</f>
        <v>0</v>
      </c>
      <c r="BI316" s="206">
        <f>IF(N316="nulová",J316,0)</f>
        <v>0</v>
      </c>
      <c r="BJ316" s="19" t="s">
        <v>79</v>
      </c>
      <c r="BK316" s="206">
        <f>ROUND(I316*H316,2)</f>
        <v>0</v>
      </c>
      <c r="BL316" s="19" t="s">
        <v>200</v>
      </c>
      <c r="BM316" s="205" t="s">
        <v>1428</v>
      </c>
    </row>
    <row r="317" spans="1:65" s="12" customFormat="1" ht="22.9" customHeight="1">
      <c r="B317" s="178"/>
      <c r="C317" s="179"/>
      <c r="D317" s="180" t="s">
        <v>71</v>
      </c>
      <c r="E317" s="192" t="s">
        <v>3172</v>
      </c>
      <c r="F317" s="192" t="s">
        <v>3177</v>
      </c>
      <c r="G317" s="179"/>
      <c r="H317" s="179"/>
      <c r="I317" s="182"/>
      <c r="J317" s="193">
        <f>BK317</f>
        <v>0</v>
      </c>
      <c r="K317" s="179"/>
      <c r="L317" s="184"/>
      <c r="M317" s="185"/>
      <c r="N317" s="186"/>
      <c r="O317" s="186"/>
      <c r="P317" s="187">
        <f>P318+P321+P323+P327+P329+P334+P337+P339+P342+P344+P347+P353</f>
        <v>0</v>
      </c>
      <c r="Q317" s="186"/>
      <c r="R317" s="187">
        <f>R318+R321+R323+R327+R329+R334+R337+R339+R342+R344+R347+R353</f>
        <v>0</v>
      </c>
      <c r="S317" s="186"/>
      <c r="T317" s="188">
        <f>T318+T321+T323+T327+T329+T334+T337+T339+T342+T344+T347+T353</f>
        <v>0</v>
      </c>
      <c r="AR317" s="189" t="s">
        <v>79</v>
      </c>
      <c r="AT317" s="190" t="s">
        <v>71</v>
      </c>
      <c r="AU317" s="190" t="s">
        <v>79</v>
      </c>
      <c r="AY317" s="189" t="s">
        <v>193</v>
      </c>
      <c r="BK317" s="191">
        <f>BK318+BK321+BK323+BK327+BK329+BK334+BK337+BK339+BK342+BK344+BK347+BK353</f>
        <v>0</v>
      </c>
    </row>
    <row r="318" spans="1:65" s="12" customFormat="1" ht="20.85" customHeight="1">
      <c r="B318" s="178"/>
      <c r="C318" s="179"/>
      <c r="D318" s="180" t="s">
        <v>71</v>
      </c>
      <c r="E318" s="192" t="s">
        <v>3176</v>
      </c>
      <c r="F318" s="192" t="s">
        <v>3179</v>
      </c>
      <c r="G318" s="179"/>
      <c r="H318" s="179"/>
      <c r="I318" s="182"/>
      <c r="J318" s="193">
        <f>BK318</f>
        <v>0</v>
      </c>
      <c r="K318" s="179"/>
      <c r="L318" s="184"/>
      <c r="M318" s="185"/>
      <c r="N318" s="186"/>
      <c r="O318" s="186"/>
      <c r="P318" s="187">
        <f>SUM(P319:P320)</f>
        <v>0</v>
      </c>
      <c r="Q318" s="186"/>
      <c r="R318" s="187">
        <f>SUM(R319:R320)</f>
        <v>0</v>
      </c>
      <c r="S318" s="186"/>
      <c r="T318" s="188">
        <f>SUM(T319:T320)</f>
        <v>0</v>
      </c>
      <c r="AR318" s="189" t="s">
        <v>79</v>
      </c>
      <c r="AT318" s="190" t="s">
        <v>71</v>
      </c>
      <c r="AU318" s="190" t="s">
        <v>81</v>
      </c>
      <c r="AY318" s="189" t="s">
        <v>193</v>
      </c>
      <c r="BK318" s="191">
        <f>SUM(BK319:BK320)</f>
        <v>0</v>
      </c>
    </row>
    <row r="319" spans="1:65" s="2" customFormat="1" ht="16.5" customHeight="1">
      <c r="A319" s="36"/>
      <c r="B319" s="37"/>
      <c r="C319" s="194" t="s">
        <v>830</v>
      </c>
      <c r="D319" s="194" t="s">
        <v>195</v>
      </c>
      <c r="E319" s="195" t="s">
        <v>3180</v>
      </c>
      <c r="F319" s="196" t="s">
        <v>3181</v>
      </c>
      <c r="G319" s="197" t="s">
        <v>391</v>
      </c>
      <c r="H319" s="198">
        <v>60</v>
      </c>
      <c r="I319" s="199"/>
      <c r="J319" s="200">
        <f>ROUND(I319*H319,2)</f>
        <v>0</v>
      </c>
      <c r="K319" s="196" t="s">
        <v>19</v>
      </c>
      <c r="L319" s="41"/>
      <c r="M319" s="201" t="s">
        <v>19</v>
      </c>
      <c r="N319" s="202" t="s">
        <v>43</v>
      </c>
      <c r="O319" s="66"/>
      <c r="P319" s="203">
        <f>O319*H319</f>
        <v>0</v>
      </c>
      <c r="Q319" s="203">
        <v>0</v>
      </c>
      <c r="R319" s="203">
        <f>Q319*H319</f>
        <v>0</v>
      </c>
      <c r="S319" s="203">
        <v>0</v>
      </c>
      <c r="T319" s="204">
        <f>S319*H319</f>
        <v>0</v>
      </c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R319" s="205" t="s">
        <v>200</v>
      </c>
      <c r="AT319" s="205" t="s">
        <v>195</v>
      </c>
      <c r="AU319" s="205" t="s">
        <v>209</v>
      </c>
      <c r="AY319" s="19" t="s">
        <v>193</v>
      </c>
      <c r="BE319" s="206">
        <f>IF(N319="základní",J319,0)</f>
        <v>0</v>
      </c>
      <c r="BF319" s="206">
        <f>IF(N319="snížená",J319,0)</f>
        <v>0</v>
      </c>
      <c r="BG319" s="206">
        <f>IF(N319="zákl. přenesená",J319,0)</f>
        <v>0</v>
      </c>
      <c r="BH319" s="206">
        <f>IF(N319="sníž. přenesená",J319,0)</f>
        <v>0</v>
      </c>
      <c r="BI319" s="206">
        <f>IF(N319="nulová",J319,0)</f>
        <v>0</v>
      </c>
      <c r="BJ319" s="19" t="s">
        <v>79</v>
      </c>
      <c r="BK319" s="206">
        <f>ROUND(I319*H319,2)</f>
        <v>0</v>
      </c>
      <c r="BL319" s="19" t="s">
        <v>200</v>
      </c>
      <c r="BM319" s="205" t="s">
        <v>1438</v>
      </c>
    </row>
    <row r="320" spans="1:65" s="2" customFormat="1" ht="16.5" customHeight="1">
      <c r="A320" s="36"/>
      <c r="B320" s="37"/>
      <c r="C320" s="194" t="s">
        <v>836</v>
      </c>
      <c r="D320" s="194" t="s">
        <v>195</v>
      </c>
      <c r="E320" s="195" t="s">
        <v>3182</v>
      </c>
      <c r="F320" s="196" t="s">
        <v>3183</v>
      </c>
      <c r="G320" s="197" t="s">
        <v>391</v>
      </c>
      <c r="H320" s="198">
        <v>15</v>
      </c>
      <c r="I320" s="199"/>
      <c r="J320" s="200">
        <f>ROUND(I320*H320,2)</f>
        <v>0</v>
      </c>
      <c r="K320" s="196" t="s">
        <v>19</v>
      </c>
      <c r="L320" s="41"/>
      <c r="M320" s="201" t="s">
        <v>19</v>
      </c>
      <c r="N320" s="202" t="s">
        <v>43</v>
      </c>
      <c r="O320" s="66"/>
      <c r="P320" s="203">
        <f>O320*H320</f>
        <v>0</v>
      </c>
      <c r="Q320" s="203">
        <v>0</v>
      </c>
      <c r="R320" s="203">
        <f>Q320*H320</f>
        <v>0</v>
      </c>
      <c r="S320" s="203">
        <v>0</v>
      </c>
      <c r="T320" s="204">
        <f>S320*H320</f>
        <v>0</v>
      </c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R320" s="205" t="s">
        <v>200</v>
      </c>
      <c r="AT320" s="205" t="s">
        <v>195</v>
      </c>
      <c r="AU320" s="205" t="s">
        <v>209</v>
      </c>
      <c r="AY320" s="19" t="s">
        <v>193</v>
      </c>
      <c r="BE320" s="206">
        <f>IF(N320="základní",J320,0)</f>
        <v>0</v>
      </c>
      <c r="BF320" s="206">
        <f>IF(N320="snížená",J320,0)</f>
        <v>0</v>
      </c>
      <c r="BG320" s="206">
        <f>IF(N320="zákl. přenesená",J320,0)</f>
        <v>0</v>
      </c>
      <c r="BH320" s="206">
        <f>IF(N320="sníž. přenesená",J320,0)</f>
        <v>0</v>
      </c>
      <c r="BI320" s="206">
        <f>IF(N320="nulová",J320,0)</f>
        <v>0</v>
      </c>
      <c r="BJ320" s="19" t="s">
        <v>79</v>
      </c>
      <c r="BK320" s="206">
        <f>ROUND(I320*H320,2)</f>
        <v>0</v>
      </c>
      <c r="BL320" s="19" t="s">
        <v>200</v>
      </c>
      <c r="BM320" s="205" t="s">
        <v>1446</v>
      </c>
    </row>
    <row r="321" spans="1:65" s="12" customFormat="1" ht="20.85" customHeight="1">
      <c r="B321" s="178"/>
      <c r="C321" s="179"/>
      <c r="D321" s="180" t="s">
        <v>71</v>
      </c>
      <c r="E321" s="192" t="s">
        <v>3178</v>
      </c>
      <c r="F321" s="192" t="s">
        <v>3185</v>
      </c>
      <c r="G321" s="179"/>
      <c r="H321" s="179"/>
      <c r="I321" s="182"/>
      <c r="J321" s="193">
        <f>BK321</f>
        <v>0</v>
      </c>
      <c r="K321" s="179"/>
      <c r="L321" s="184"/>
      <c r="M321" s="185"/>
      <c r="N321" s="186"/>
      <c r="O321" s="186"/>
      <c r="P321" s="187">
        <f>P322</f>
        <v>0</v>
      </c>
      <c r="Q321" s="186"/>
      <c r="R321" s="187">
        <f>R322</f>
        <v>0</v>
      </c>
      <c r="S321" s="186"/>
      <c r="T321" s="188">
        <f>T322</f>
        <v>0</v>
      </c>
      <c r="AR321" s="189" t="s">
        <v>79</v>
      </c>
      <c r="AT321" s="190" t="s">
        <v>71</v>
      </c>
      <c r="AU321" s="190" t="s">
        <v>81</v>
      </c>
      <c r="AY321" s="189" t="s">
        <v>193</v>
      </c>
      <c r="BK321" s="191">
        <f>BK322</f>
        <v>0</v>
      </c>
    </row>
    <row r="322" spans="1:65" s="2" customFormat="1" ht="16.5" customHeight="1">
      <c r="A322" s="36"/>
      <c r="B322" s="37"/>
      <c r="C322" s="194" t="s">
        <v>843</v>
      </c>
      <c r="D322" s="194" t="s">
        <v>195</v>
      </c>
      <c r="E322" s="195" t="s">
        <v>3186</v>
      </c>
      <c r="F322" s="196" t="s">
        <v>3187</v>
      </c>
      <c r="G322" s="197" t="s">
        <v>391</v>
      </c>
      <c r="H322" s="198">
        <v>80</v>
      </c>
      <c r="I322" s="199"/>
      <c r="J322" s="200">
        <f>ROUND(I322*H322,2)</f>
        <v>0</v>
      </c>
      <c r="K322" s="196" t="s">
        <v>19</v>
      </c>
      <c r="L322" s="41"/>
      <c r="M322" s="201" t="s">
        <v>19</v>
      </c>
      <c r="N322" s="202" t="s">
        <v>43</v>
      </c>
      <c r="O322" s="66"/>
      <c r="P322" s="203">
        <f>O322*H322</f>
        <v>0</v>
      </c>
      <c r="Q322" s="203">
        <v>0</v>
      </c>
      <c r="R322" s="203">
        <f>Q322*H322</f>
        <v>0</v>
      </c>
      <c r="S322" s="203">
        <v>0</v>
      </c>
      <c r="T322" s="204">
        <f>S322*H322</f>
        <v>0</v>
      </c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R322" s="205" t="s">
        <v>200</v>
      </c>
      <c r="AT322" s="205" t="s">
        <v>195</v>
      </c>
      <c r="AU322" s="205" t="s">
        <v>209</v>
      </c>
      <c r="AY322" s="19" t="s">
        <v>193</v>
      </c>
      <c r="BE322" s="206">
        <f>IF(N322="základní",J322,0)</f>
        <v>0</v>
      </c>
      <c r="BF322" s="206">
        <f>IF(N322="snížená",J322,0)</f>
        <v>0</v>
      </c>
      <c r="BG322" s="206">
        <f>IF(N322="zákl. přenesená",J322,0)</f>
        <v>0</v>
      </c>
      <c r="BH322" s="206">
        <f>IF(N322="sníž. přenesená",J322,0)</f>
        <v>0</v>
      </c>
      <c r="BI322" s="206">
        <f>IF(N322="nulová",J322,0)</f>
        <v>0</v>
      </c>
      <c r="BJ322" s="19" t="s">
        <v>79</v>
      </c>
      <c r="BK322" s="206">
        <f>ROUND(I322*H322,2)</f>
        <v>0</v>
      </c>
      <c r="BL322" s="19" t="s">
        <v>200</v>
      </c>
      <c r="BM322" s="205" t="s">
        <v>1456</v>
      </c>
    </row>
    <row r="323" spans="1:65" s="12" customFormat="1" ht="20.85" customHeight="1">
      <c r="B323" s="178"/>
      <c r="C323" s="179"/>
      <c r="D323" s="180" t="s">
        <v>71</v>
      </c>
      <c r="E323" s="192" t="s">
        <v>3184</v>
      </c>
      <c r="F323" s="192" t="s">
        <v>3189</v>
      </c>
      <c r="G323" s="179"/>
      <c r="H323" s="179"/>
      <c r="I323" s="182"/>
      <c r="J323" s="193">
        <f>BK323</f>
        <v>0</v>
      </c>
      <c r="K323" s="179"/>
      <c r="L323" s="184"/>
      <c r="M323" s="185"/>
      <c r="N323" s="186"/>
      <c r="O323" s="186"/>
      <c r="P323" s="187">
        <f>SUM(P324:P326)</f>
        <v>0</v>
      </c>
      <c r="Q323" s="186"/>
      <c r="R323" s="187">
        <f>SUM(R324:R326)</f>
        <v>0</v>
      </c>
      <c r="S323" s="186"/>
      <c r="T323" s="188">
        <f>SUM(T324:T326)</f>
        <v>0</v>
      </c>
      <c r="AR323" s="189" t="s">
        <v>79</v>
      </c>
      <c r="AT323" s="190" t="s">
        <v>71</v>
      </c>
      <c r="AU323" s="190" t="s">
        <v>81</v>
      </c>
      <c r="AY323" s="189" t="s">
        <v>193</v>
      </c>
      <c r="BK323" s="191">
        <f>SUM(BK324:BK326)</f>
        <v>0</v>
      </c>
    </row>
    <row r="324" spans="1:65" s="2" customFormat="1" ht="16.5" customHeight="1">
      <c r="A324" s="36"/>
      <c r="B324" s="37"/>
      <c r="C324" s="194" t="s">
        <v>853</v>
      </c>
      <c r="D324" s="194" t="s">
        <v>195</v>
      </c>
      <c r="E324" s="195" t="s">
        <v>3192</v>
      </c>
      <c r="F324" s="196" t="s">
        <v>3193</v>
      </c>
      <c r="G324" s="197" t="s">
        <v>1360</v>
      </c>
      <c r="H324" s="198">
        <v>8</v>
      </c>
      <c r="I324" s="199"/>
      <c r="J324" s="200">
        <f>ROUND(I324*H324,2)</f>
        <v>0</v>
      </c>
      <c r="K324" s="196" t="s">
        <v>19</v>
      </c>
      <c r="L324" s="41"/>
      <c r="M324" s="201" t="s">
        <v>19</v>
      </c>
      <c r="N324" s="202" t="s">
        <v>43</v>
      </c>
      <c r="O324" s="66"/>
      <c r="P324" s="203">
        <f>O324*H324</f>
        <v>0</v>
      </c>
      <c r="Q324" s="203">
        <v>0</v>
      </c>
      <c r="R324" s="203">
        <f>Q324*H324</f>
        <v>0</v>
      </c>
      <c r="S324" s="203">
        <v>0</v>
      </c>
      <c r="T324" s="204">
        <f>S324*H324</f>
        <v>0</v>
      </c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R324" s="205" t="s">
        <v>200</v>
      </c>
      <c r="AT324" s="205" t="s">
        <v>195</v>
      </c>
      <c r="AU324" s="205" t="s">
        <v>209</v>
      </c>
      <c r="AY324" s="19" t="s">
        <v>193</v>
      </c>
      <c r="BE324" s="206">
        <f>IF(N324="základní",J324,0)</f>
        <v>0</v>
      </c>
      <c r="BF324" s="206">
        <f>IF(N324="snížená",J324,0)</f>
        <v>0</v>
      </c>
      <c r="BG324" s="206">
        <f>IF(N324="zákl. přenesená",J324,0)</f>
        <v>0</v>
      </c>
      <c r="BH324" s="206">
        <f>IF(N324="sníž. přenesená",J324,0)</f>
        <v>0</v>
      </c>
      <c r="BI324" s="206">
        <f>IF(N324="nulová",J324,0)</f>
        <v>0</v>
      </c>
      <c r="BJ324" s="19" t="s">
        <v>79</v>
      </c>
      <c r="BK324" s="206">
        <f>ROUND(I324*H324,2)</f>
        <v>0</v>
      </c>
      <c r="BL324" s="19" t="s">
        <v>200</v>
      </c>
      <c r="BM324" s="205" t="s">
        <v>1465</v>
      </c>
    </row>
    <row r="325" spans="1:65" s="2" customFormat="1" ht="16.5" customHeight="1">
      <c r="A325" s="36"/>
      <c r="B325" s="37"/>
      <c r="C325" s="194" t="s">
        <v>857</v>
      </c>
      <c r="D325" s="194" t="s">
        <v>195</v>
      </c>
      <c r="E325" s="195" t="s">
        <v>3194</v>
      </c>
      <c r="F325" s="196" t="s">
        <v>3195</v>
      </c>
      <c r="G325" s="197" t="s">
        <v>1360</v>
      </c>
      <c r="H325" s="198">
        <v>28</v>
      </c>
      <c r="I325" s="199"/>
      <c r="J325" s="200">
        <f>ROUND(I325*H325,2)</f>
        <v>0</v>
      </c>
      <c r="K325" s="196" t="s">
        <v>19</v>
      </c>
      <c r="L325" s="41"/>
      <c r="M325" s="201" t="s">
        <v>19</v>
      </c>
      <c r="N325" s="202" t="s">
        <v>43</v>
      </c>
      <c r="O325" s="66"/>
      <c r="P325" s="203">
        <f>O325*H325</f>
        <v>0</v>
      </c>
      <c r="Q325" s="203">
        <v>0</v>
      </c>
      <c r="R325" s="203">
        <f>Q325*H325</f>
        <v>0</v>
      </c>
      <c r="S325" s="203">
        <v>0</v>
      </c>
      <c r="T325" s="204">
        <f>S325*H325</f>
        <v>0</v>
      </c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R325" s="205" t="s">
        <v>200</v>
      </c>
      <c r="AT325" s="205" t="s">
        <v>195</v>
      </c>
      <c r="AU325" s="205" t="s">
        <v>209</v>
      </c>
      <c r="AY325" s="19" t="s">
        <v>193</v>
      </c>
      <c r="BE325" s="206">
        <f>IF(N325="základní",J325,0)</f>
        <v>0</v>
      </c>
      <c r="BF325" s="206">
        <f>IF(N325="snížená",J325,0)</f>
        <v>0</v>
      </c>
      <c r="BG325" s="206">
        <f>IF(N325="zákl. přenesená",J325,0)</f>
        <v>0</v>
      </c>
      <c r="BH325" s="206">
        <f>IF(N325="sníž. přenesená",J325,0)</f>
        <v>0</v>
      </c>
      <c r="BI325" s="206">
        <f>IF(N325="nulová",J325,0)</f>
        <v>0</v>
      </c>
      <c r="BJ325" s="19" t="s">
        <v>79</v>
      </c>
      <c r="BK325" s="206">
        <f>ROUND(I325*H325,2)</f>
        <v>0</v>
      </c>
      <c r="BL325" s="19" t="s">
        <v>200</v>
      </c>
      <c r="BM325" s="205" t="s">
        <v>1478</v>
      </c>
    </row>
    <row r="326" spans="1:65" s="2" customFormat="1" ht="16.5" customHeight="1">
      <c r="A326" s="36"/>
      <c r="B326" s="37"/>
      <c r="C326" s="194" t="s">
        <v>861</v>
      </c>
      <c r="D326" s="194" t="s">
        <v>195</v>
      </c>
      <c r="E326" s="195" t="s">
        <v>3196</v>
      </c>
      <c r="F326" s="196" t="s">
        <v>3197</v>
      </c>
      <c r="G326" s="197" t="s">
        <v>1360</v>
      </c>
      <c r="H326" s="198">
        <v>29</v>
      </c>
      <c r="I326" s="199"/>
      <c r="J326" s="200">
        <f>ROUND(I326*H326,2)</f>
        <v>0</v>
      </c>
      <c r="K326" s="196" t="s">
        <v>19</v>
      </c>
      <c r="L326" s="41"/>
      <c r="M326" s="201" t="s">
        <v>19</v>
      </c>
      <c r="N326" s="202" t="s">
        <v>43</v>
      </c>
      <c r="O326" s="66"/>
      <c r="P326" s="203">
        <f>O326*H326</f>
        <v>0</v>
      </c>
      <c r="Q326" s="203">
        <v>0</v>
      </c>
      <c r="R326" s="203">
        <f>Q326*H326</f>
        <v>0</v>
      </c>
      <c r="S326" s="203">
        <v>0</v>
      </c>
      <c r="T326" s="204">
        <f>S326*H326</f>
        <v>0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R326" s="205" t="s">
        <v>200</v>
      </c>
      <c r="AT326" s="205" t="s">
        <v>195</v>
      </c>
      <c r="AU326" s="205" t="s">
        <v>209</v>
      </c>
      <c r="AY326" s="19" t="s">
        <v>193</v>
      </c>
      <c r="BE326" s="206">
        <f>IF(N326="základní",J326,0)</f>
        <v>0</v>
      </c>
      <c r="BF326" s="206">
        <f>IF(N326="snížená",J326,0)</f>
        <v>0</v>
      </c>
      <c r="BG326" s="206">
        <f>IF(N326="zákl. přenesená",J326,0)</f>
        <v>0</v>
      </c>
      <c r="BH326" s="206">
        <f>IF(N326="sníž. přenesená",J326,0)</f>
        <v>0</v>
      </c>
      <c r="BI326" s="206">
        <f>IF(N326="nulová",J326,0)</f>
        <v>0</v>
      </c>
      <c r="BJ326" s="19" t="s">
        <v>79</v>
      </c>
      <c r="BK326" s="206">
        <f>ROUND(I326*H326,2)</f>
        <v>0</v>
      </c>
      <c r="BL326" s="19" t="s">
        <v>200</v>
      </c>
      <c r="BM326" s="205" t="s">
        <v>1486</v>
      </c>
    </row>
    <row r="327" spans="1:65" s="12" customFormat="1" ht="20.85" customHeight="1">
      <c r="B327" s="178"/>
      <c r="C327" s="179"/>
      <c r="D327" s="180" t="s">
        <v>71</v>
      </c>
      <c r="E327" s="192" t="s">
        <v>3188</v>
      </c>
      <c r="F327" s="192" t="s">
        <v>3199</v>
      </c>
      <c r="G327" s="179"/>
      <c r="H327" s="179"/>
      <c r="I327" s="182"/>
      <c r="J327" s="193">
        <f>BK327</f>
        <v>0</v>
      </c>
      <c r="K327" s="179"/>
      <c r="L327" s="184"/>
      <c r="M327" s="185"/>
      <c r="N327" s="186"/>
      <c r="O327" s="186"/>
      <c r="P327" s="187">
        <f>P328</f>
        <v>0</v>
      </c>
      <c r="Q327" s="186"/>
      <c r="R327" s="187">
        <f>R328</f>
        <v>0</v>
      </c>
      <c r="S327" s="186"/>
      <c r="T327" s="188">
        <f>T328</f>
        <v>0</v>
      </c>
      <c r="AR327" s="189" t="s">
        <v>79</v>
      </c>
      <c r="AT327" s="190" t="s">
        <v>71</v>
      </c>
      <c r="AU327" s="190" t="s">
        <v>81</v>
      </c>
      <c r="AY327" s="189" t="s">
        <v>193</v>
      </c>
      <c r="BK327" s="191">
        <f>BK328</f>
        <v>0</v>
      </c>
    </row>
    <row r="328" spans="1:65" s="2" customFormat="1" ht="16.5" customHeight="1">
      <c r="A328" s="36"/>
      <c r="B328" s="37"/>
      <c r="C328" s="194" t="s">
        <v>865</v>
      </c>
      <c r="D328" s="194" t="s">
        <v>195</v>
      </c>
      <c r="E328" s="195" t="s">
        <v>3200</v>
      </c>
      <c r="F328" s="196" t="s">
        <v>3201</v>
      </c>
      <c r="G328" s="197" t="s">
        <v>1360</v>
      </c>
      <c r="H328" s="198">
        <v>10</v>
      </c>
      <c r="I328" s="199"/>
      <c r="J328" s="200">
        <f>ROUND(I328*H328,2)</f>
        <v>0</v>
      </c>
      <c r="K328" s="196" t="s">
        <v>19</v>
      </c>
      <c r="L328" s="41"/>
      <c r="M328" s="201" t="s">
        <v>19</v>
      </c>
      <c r="N328" s="202" t="s">
        <v>43</v>
      </c>
      <c r="O328" s="66"/>
      <c r="P328" s="203">
        <f>O328*H328</f>
        <v>0</v>
      </c>
      <c r="Q328" s="203">
        <v>0</v>
      </c>
      <c r="R328" s="203">
        <f>Q328*H328</f>
        <v>0</v>
      </c>
      <c r="S328" s="203">
        <v>0</v>
      </c>
      <c r="T328" s="204">
        <f>S328*H328</f>
        <v>0</v>
      </c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R328" s="205" t="s">
        <v>200</v>
      </c>
      <c r="AT328" s="205" t="s">
        <v>195</v>
      </c>
      <c r="AU328" s="205" t="s">
        <v>209</v>
      </c>
      <c r="AY328" s="19" t="s">
        <v>193</v>
      </c>
      <c r="BE328" s="206">
        <f>IF(N328="základní",J328,0)</f>
        <v>0</v>
      </c>
      <c r="BF328" s="206">
        <f>IF(N328="snížená",J328,0)</f>
        <v>0</v>
      </c>
      <c r="BG328" s="206">
        <f>IF(N328="zákl. přenesená",J328,0)</f>
        <v>0</v>
      </c>
      <c r="BH328" s="206">
        <f>IF(N328="sníž. přenesená",J328,0)</f>
        <v>0</v>
      </c>
      <c r="BI328" s="206">
        <f>IF(N328="nulová",J328,0)</f>
        <v>0</v>
      </c>
      <c r="BJ328" s="19" t="s">
        <v>79</v>
      </c>
      <c r="BK328" s="206">
        <f>ROUND(I328*H328,2)</f>
        <v>0</v>
      </c>
      <c r="BL328" s="19" t="s">
        <v>200</v>
      </c>
      <c r="BM328" s="205" t="s">
        <v>1492</v>
      </c>
    </row>
    <row r="329" spans="1:65" s="12" customFormat="1" ht="20.85" customHeight="1">
      <c r="B329" s="178"/>
      <c r="C329" s="179"/>
      <c r="D329" s="180" t="s">
        <v>71</v>
      </c>
      <c r="E329" s="192" t="s">
        <v>3188</v>
      </c>
      <c r="F329" s="192" t="s">
        <v>3199</v>
      </c>
      <c r="G329" s="179"/>
      <c r="H329" s="179"/>
      <c r="I329" s="182"/>
      <c r="J329" s="193">
        <f>BK329</f>
        <v>0</v>
      </c>
      <c r="K329" s="179"/>
      <c r="L329" s="184"/>
      <c r="M329" s="185"/>
      <c r="N329" s="186"/>
      <c r="O329" s="186"/>
      <c r="P329" s="187">
        <f>SUM(P330:P333)</f>
        <v>0</v>
      </c>
      <c r="Q329" s="186"/>
      <c r="R329" s="187">
        <f>SUM(R330:R333)</f>
        <v>0</v>
      </c>
      <c r="S329" s="186"/>
      <c r="T329" s="188">
        <f>SUM(T330:T333)</f>
        <v>0</v>
      </c>
      <c r="AR329" s="189" t="s">
        <v>79</v>
      </c>
      <c r="AT329" s="190" t="s">
        <v>71</v>
      </c>
      <c r="AU329" s="190" t="s">
        <v>81</v>
      </c>
      <c r="AY329" s="189" t="s">
        <v>193</v>
      </c>
      <c r="BK329" s="191">
        <f>SUM(BK330:BK333)</f>
        <v>0</v>
      </c>
    </row>
    <row r="330" spans="1:65" s="2" customFormat="1" ht="16.5" customHeight="1">
      <c r="A330" s="36"/>
      <c r="B330" s="37"/>
      <c r="C330" s="194" t="s">
        <v>869</v>
      </c>
      <c r="D330" s="194" t="s">
        <v>195</v>
      </c>
      <c r="E330" s="195" t="s">
        <v>3202</v>
      </c>
      <c r="F330" s="196" t="s">
        <v>3203</v>
      </c>
      <c r="G330" s="197" t="s">
        <v>1360</v>
      </c>
      <c r="H330" s="198">
        <v>4</v>
      </c>
      <c r="I330" s="199"/>
      <c r="J330" s="200">
        <f>ROUND(I330*H330,2)</f>
        <v>0</v>
      </c>
      <c r="K330" s="196" t="s">
        <v>19</v>
      </c>
      <c r="L330" s="41"/>
      <c r="M330" s="201" t="s">
        <v>19</v>
      </c>
      <c r="N330" s="202" t="s">
        <v>43</v>
      </c>
      <c r="O330" s="66"/>
      <c r="P330" s="203">
        <f>O330*H330</f>
        <v>0</v>
      </c>
      <c r="Q330" s="203">
        <v>0</v>
      </c>
      <c r="R330" s="203">
        <f>Q330*H330</f>
        <v>0</v>
      </c>
      <c r="S330" s="203">
        <v>0</v>
      </c>
      <c r="T330" s="204">
        <f>S330*H330</f>
        <v>0</v>
      </c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R330" s="205" t="s">
        <v>200</v>
      </c>
      <c r="AT330" s="205" t="s">
        <v>195</v>
      </c>
      <c r="AU330" s="205" t="s">
        <v>209</v>
      </c>
      <c r="AY330" s="19" t="s">
        <v>193</v>
      </c>
      <c r="BE330" s="206">
        <f>IF(N330="základní",J330,0)</f>
        <v>0</v>
      </c>
      <c r="BF330" s="206">
        <f>IF(N330="snížená",J330,0)</f>
        <v>0</v>
      </c>
      <c r="BG330" s="206">
        <f>IF(N330="zákl. přenesená",J330,0)</f>
        <v>0</v>
      </c>
      <c r="BH330" s="206">
        <f>IF(N330="sníž. přenesená",J330,0)</f>
        <v>0</v>
      </c>
      <c r="BI330" s="206">
        <f>IF(N330="nulová",J330,0)</f>
        <v>0</v>
      </c>
      <c r="BJ330" s="19" t="s">
        <v>79</v>
      </c>
      <c r="BK330" s="206">
        <f>ROUND(I330*H330,2)</f>
        <v>0</v>
      </c>
      <c r="BL330" s="19" t="s">
        <v>200</v>
      </c>
      <c r="BM330" s="205" t="s">
        <v>1502</v>
      </c>
    </row>
    <row r="331" spans="1:65" s="2" customFormat="1" ht="16.5" customHeight="1">
      <c r="A331" s="36"/>
      <c r="B331" s="37"/>
      <c r="C331" s="194" t="s">
        <v>875</v>
      </c>
      <c r="D331" s="194" t="s">
        <v>195</v>
      </c>
      <c r="E331" s="195" t="s">
        <v>3204</v>
      </c>
      <c r="F331" s="196" t="s">
        <v>3205</v>
      </c>
      <c r="G331" s="197" t="s">
        <v>1360</v>
      </c>
      <c r="H331" s="198">
        <v>11</v>
      </c>
      <c r="I331" s="199"/>
      <c r="J331" s="200">
        <f>ROUND(I331*H331,2)</f>
        <v>0</v>
      </c>
      <c r="K331" s="196" t="s">
        <v>19</v>
      </c>
      <c r="L331" s="41"/>
      <c r="M331" s="201" t="s">
        <v>19</v>
      </c>
      <c r="N331" s="202" t="s">
        <v>43</v>
      </c>
      <c r="O331" s="66"/>
      <c r="P331" s="203">
        <f>O331*H331</f>
        <v>0</v>
      </c>
      <c r="Q331" s="203">
        <v>0</v>
      </c>
      <c r="R331" s="203">
        <f>Q331*H331</f>
        <v>0</v>
      </c>
      <c r="S331" s="203">
        <v>0</v>
      </c>
      <c r="T331" s="204">
        <f>S331*H331</f>
        <v>0</v>
      </c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R331" s="205" t="s">
        <v>200</v>
      </c>
      <c r="AT331" s="205" t="s">
        <v>195</v>
      </c>
      <c r="AU331" s="205" t="s">
        <v>209</v>
      </c>
      <c r="AY331" s="19" t="s">
        <v>193</v>
      </c>
      <c r="BE331" s="206">
        <f>IF(N331="základní",J331,0)</f>
        <v>0</v>
      </c>
      <c r="BF331" s="206">
        <f>IF(N331="snížená",J331,0)</f>
        <v>0</v>
      </c>
      <c r="BG331" s="206">
        <f>IF(N331="zákl. přenesená",J331,0)</f>
        <v>0</v>
      </c>
      <c r="BH331" s="206">
        <f>IF(N331="sníž. přenesená",J331,0)</f>
        <v>0</v>
      </c>
      <c r="BI331" s="206">
        <f>IF(N331="nulová",J331,0)</f>
        <v>0</v>
      </c>
      <c r="BJ331" s="19" t="s">
        <v>79</v>
      </c>
      <c r="BK331" s="206">
        <f>ROUND(I331*H331,2)</f>
        <v>0</v>
      </c>
      <c r="BL331" s="19" t="s">
        <v>200</v>
      </c>
      <c r="BM331" s="205" t="s">
        <v>1515</v>
      </c>
    </row>
    <row r="332" spans="1:65" s="2" customFormat="1" ht="16.5" customHeight="1">
      <c r="A332" s="36"/>
      <c r="B332" s="37"/>
      <c r="C332" s="194" t="s">
        <v>882</v>
      </c>
      <c r="D332" s="194" t="s">
        <v>195</v>
      </c>
      <c r="E332" s="195" t="s">
        <v>3206</v>
      </c>
      <c r="F332" s="196" t="s">
        <v>3207</v>
      </c>
      <c r="G332" s="197" t="s">
        <v>1360</v>
      </c>
      <c r="H332" s="198">
        <v>4</v>
      </c>
      <c r="I332" s="199"/>
      <c r="J332" s="200">
        <f>ROUND(I332*H332,2)</f>
        <v>0</v>
      </c>
      <c r="K332" s="196" t="s">
        <v>19</v>
      </c>
      <c r="L332" s="41"/>
      <c r="M332" s="201" t="s">
        <v>19</v>
      </c>
      <c r="N332" s="202" t="s">
        <v>43</v>
      </c>
      <c r="O332" s="66"/>
      <c r="P332" s="203">
        <f>O332*H332</f>
        <v>0</v>
      </c>
      <c r="Q332" s="203">
        <v>0</v>
      </c>
      <c r="R332" s="203">
        <f>Q332*H332</f>
        <v>0</v>
      </c>
      <c r="S332" s="203">
        <v>0</v>
      </c>
      <c r="T332" s="204">
        <f>S332*H332</f>
        <v>0</v>
      </c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R332" s="205" t="s">
        <v>200</v>
      </c>
      <c r="AT332" s="205" t="s">
        <v>195</v>
      </c>
      <c r="AU332" s="205" t="s">
        <v>209</v>
      </c>
      <c r="AY332" s="19" t="s">
        <v>193</v>
      </c>
      <c r="BE332" s="206">
        <f>IF(N332="základní",J332,0)</f>
        <v>0</v>
      </c>
      <c r="BF332" s="206">
        <f>IF(N332="snížená",J332,0)</f>
        <v>0</v>
      </c>
      <c r="BG332" s="206">
        <f>IF(N332="zákl. přenesená",J332,0)</f>
        <v>0</v>
      </c>
      <c r="BH332" s="206">
        <f>IF(N332="sníž. přenesená",J332,0)</f>
        <v>0</v>
      </c>
      <c r="BI332" s="206">
        <f>IF(N332="nulová",J332,0)</f>
        <v>0</v>
      </c>
      <c r="BJ332" s="19" t="s">
        <v>79</v>
      </c>
      <c r="BK332" s="206">
        <f>ROUND(I332*H332,2)</f>
        <v>0</v>
      </c>
      <c r="BL332" s="19" t="s">
        <v>200</v>
      </c>
      <c r="BM332" s="205" t="s">
        <v>1523</v>
      </c>
    </row>
    <row r="333" spans="1:65" s="2" customFormat="1" ht="16.5" customHeight="1">
      <c r="A333" s="36"/>
      <c r="B333" s="37"/>
      <c r="C333" s="194" t="s">
        <v>888</v>
      </c>
      <c r="D333" s="194" t="s">
        <v>195</v>
      </c>
      <c r="E333" s="195" t="s">
        <v>3208</v>
      </c>
      <c r="F333" s="196" t="s">
        <v>3209</v>
      </c>
      <c r="G333" s="197" t="s">
        <v>1360</v>
      </c>
      <c r="H333" s="198">
        <v>5</v>
      </c>
      <c r="I333" s="199"/>
      <c r="J333" s="200">
        <f>ROUND(I333*H333,2)</f>
        <v>0</v>
      </c>
      <c r="K333" s="196" t="s">
        <v>19</v>
      </c>
      <c r="L333" s="41"/>
      <c r="M333" s="201" t="s">
        <v>19</v>
      </c>
      <c r="N333" s="202" t="s">
        <v>43</v>
      </c>
      <c r="O333" s="66"/>
      <c r="P333" s="203">
        <f>O333*H333</f>
        <v>0</v>
      </c>
      <c r="Q333" s="203">
        <v>0</v>
      </c>
      <c r="R333" s="203">
        <f>Q333*H333</f>
        <v>0</v>
      </c>
      <c r="S333" s="203">
        <v>0</v>
      </c>
      <c r="T333" s="204">
        <f>S333*H333</f>
        <v>0</v>
      </c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R333" s="205" t="s">
        <v>200</v>
      </c>
      <c r="AT333" s="205" t="s">
        <v>195</v>
      </c>
      <c r="AU333" s="205" t="s">
        <v>209</v>
      </c>
      <c r="AY333" s="19" t="s">
        <v>193</v>
      </c>
      <c r="BE333" s="206">
        <f>IF(N333="základní",J333,0)</f>
        <v>0</v>
      </c>
      <c r="BF333" s="206">
        <f>IF(N333="snížená",J333,0)</f>
        <v>0</v>
      </c>
      <c r="BG333" s="206">
        <f>IF(N333="zákl. přenesená",J333,0)</f>
        <v>0</v>
      </c>
      <c r="BH333" s="206">
        <f>IF(N333="sníž. přenesená",J333,0)</f>
        <v>0</v>
      </c>
      <c r="BI333" s="206">
        <f>IF(N333="nulová",J333,0)</f>
        <v>0</v>
      </c>
      <c r="BJ333" s="19" t="s">
        <v>79</v>
      </c>
      <c r="BK333" s="206">
        <f>ROUND(I333*H333,2)</f>
        <v>0</v>
      </c>
      <c r="BL333" s="19" t="s">
        <v>200</v>
      </c>
      <c r="BM333" s="205" t="s">
        <v>1533</v>
      </c>
    </row>
    <row r="334" spans="1:65" s="12" customFormat="1" ht="20.85" customHeight="1">
      <c r="B334" s="178"/>
      <c r="C334" s="179"/>
      <c r="D334" s="180" t="s">
        <v>71</v>
      </c>
      <c r="E334" s="192" t="s">
        <v>3198</v>
      </c>
      <c r="F334" s="192" t="s">
        <v>3215</v>
      </c>
      <c r="G334" s="179"/>
      <c r="H334" s="179"/>
      <c r="I334" s="182"/>
      <c r="J334" s="193">
        <f>BK334</f>
        <v>0</v>
      </c>
      <c r="K334" s="179"/>
      <c r="L334" s="184"/>
      <c r="M334" s="185"/>
      <c r="N334" s="186"/>
      <c r="O334" s="186"/>
      <c r="P334" s="187">
        <f>SUM(P335:P336)</f>
        <v>0</v>
      </c>
      <c r="Q334" s="186"/>
      <c r="R334" s="187">
        <f>SUM(R335:R336)</f>
        <v>0</v>
      </c>
      <c r="S334" s="186"/>
      <c r="T334" s="188">
        <f>SUM(T335:T336)</f>
        <v>0</v>
      </c>
      <c r="AR334" s="189" t="s">
        <v>79</v>
      </c>
      <c r="AT334" s="190" t="s">
        <v>71</v>
      </c>
      <c r="AU334" s="190" t="s">
        <v>81</v>
      </c>
      <c r="AY334" s="189" t="s">
        <v>193</v>
      </c>
      <c r="BK334" s="191">
        <f>SUM(BK335:BK336)</f>
        <v>0</v>
      </c>
    </row>
    <row r="335" spans="1:65" s="2" customFormat="1" ht="16.5" customHeight="1">
      <c r="A335" s="36"/>
      <c r="B335" s="37"/>
      <c r="C335" s="194" t="s">
        <v>892</v>
      </c>
      <c r="D335" s="194" t="s">
        <v>195</v>
      </c>
      <c r="E335" s="195" t="s">
        <v>3218</v>
      </c>
      <c r="F335" s="196" t="s">
        <v>3219</v>
      </c>
      <c r="G335" s="197" t="s">
        <v>1360</v>
      </c>
      <c r="H335" s="198">
        <v>3</v>
      </c>
      <c r="I335" s="199"/>
      <c r="J335" s="200">
        <f>ROUND(I335*H335,2)</f>
        <v>0</v>
      </c>
      <c r="K335" s="196" t="s">
        <v>19</v>
      </c>
      <c r="L335" s="41"/>
      <c r="M335" s="201" t="s">
        <v>19</v>
      </c>
      <c r="N335" s="202" t="s">
        <v>43</v>
      </c>
      <c r="O335" s="66"/>
      <c r="P335" s="203">
        <f>O335*H335</f>
        <v>0</v>
      </c>
      <c r="Q335" s="203">
        <v>0</v>
      </c>
      <c r="R335" s="203">
        <f>Q335*H335</f>
        <v>0</v>
      </c>
      <c r="S335" s="203">
        <v>0</v>
      </c>
      <c r="T335" s="204">
        <f>S335*H335</f>
        <v>0</v>
      </c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R335" s="205" t="s">
        <v>200</v>
      </c>
      <c r="AT335" s="205" t="s">
        <v>195</v>
      </c>
      <c r="AU335" s="205" t="s">
        <v>209</v>
      </c>
      <c r="AY335" s="19" t="s">
        <v>193</v>
      </c>
      <c r="BE335" s="206">
        <f>IF(N335="základní",J335,0)</f>
        <v>0</v>
      </c>
      <c r="BF335" s="206">
        <f>IF(N335="snížená",J335,0)</f>
        <v>0</v>
      </c>
      <c r="BG335" s="206">
        <f>IF(N335="zákl. přenesená",J335,0)</f>
        <v>0</v>
      </c>
      <c r="BH335" s="206">
        <f>IF(N335="sníž. přenesená",J335,0)</f>
        <v>0</v>
      </c>
      <c r="BI335" s="206">
        <f>IF(N335="nulová",J335,0)</f>
        <v>0</v>
      </c>
      <c r="BJ335" s="19" t="s">
        <v>79</v>
      </c>
      <c r="BK335" s="206">
        <f>ROUND(I335*H335,2)</f>
        <v>0</v>
      </c>
      <c r="BL335" s="19" t="s">
        <v>200</v>
      </c>
      <c r="BM335" s="205" t="s">
        <v>1540</v>
      </c>
    </row>
    <row r="336" spans="1:65" s="2" customFormat="1" ht="16.5" customHeight="1">
      <c r="A336" s="36"/>
      <c r="B336" s="37"/>
      <c r="C336" s="194" t="s">
        <v>898</v>
      </c>
      <c r="D336" s="194" t="s">
        <v>195</v>
      </c>
      <c r="E336" s="195" t="s">
        <v>3216</v>
      </c>
      <c r="F336" s="196" t="s">
        <v>3217</v>
      </c>
      <c r="G336" s="197" t="s">
        <v>1360</v>
      </c>
      <c r="H336" s="198">
        <v>1</v>
      </c>
      <c r="I336" s="199"/>
      <c r="J336" s="200">
        <f>ROUND(I336*H336,2)</f>
        <v>0</v>
      </c>
      <c r="K336" s="196" t="s">
        <v>19</v>
      </c>
      <c r="L336" s="41"/>
      <c r="M336" s="201" t="s">
        <v>19</v>
      </c>
      <c r="N336" s="202" t="s">
        <v>43</v>
      </c>
      <c r="O336" s="66"/>
      <c r="P336" s="203">
        <f>O336*H336</f>
        <v>0</v>
      </c>
      <c r="Q336" s="203">
        <v>0</v>
      </c>
      <c r="R336" s="203">
        <f>Q336*H336</f>
        <v>0</v>
      </c>
      <c r="S336" s="203">
        <v>0</v>
      </c>
      <c r="T336" s="204">
        <f>S336*H336</f>
        <v>0</v>
      </c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R336" s="205" t="s">
        <v>200</v>
      </c>
      <c r="AT336" s="205" t="s">
        <v>195</v>
      </c>
      <c r="AU336" s="205" t="s">
        <v>209</v>
      </c>
      <c r="AY336" s="19" t="s">
        <v>193</v>
      </c>
      <c r="BE336" s="206">
        <f>IF(N336="základní",J336,0)</f>
        <v>0</v>
      </c>
      <c r="BF336" s="206">
        <f>IF(N336="snížená",J336,0)</f>
        <v>0</v>
      </c>
      <c r="BG336" s="206">
        <f>IF(N336="zákl. přenesená",J336,0)</f>
        <v>0</v>
      </c>
      <c r="BH336" s="206">
        <f>IF(N336="sníž. přenesená",J336,0)</f>
        <v>0</v>
      </c>
      <c r="BI336" s="206">
        <f>IF(N336="nulová",J336,0)</f>
        <v>0</v>
      </c>
      <c r="BJ336" s="19" t="s">
        <v>79</v>
      </c>
      <c r="BK336" s="206">
        <f>ROUND(I336*H336,2)</f>
        <v>0</v>
      </c>
      <c r="BL336" s="19" t="s">
        <v>200</v>
      </c>
      <c r="BM336" s="205" t="s">
        <v>1549</v>
      </c>
    </row>
    <row r="337" spans="1:65" s="12" customFormat="1" ht="20.85" customHeight="1">
      <c r="B337" s="178"/>
      <c r="C337" s="179"/>
      <c r="D337" s="180" t="s">
        <v>71</v>
      </c>
      <c r="E337" s="192" t="s">
        <v>3210</v>
      </c>
      <c r="F337" s="192" t="s">
        <v>3211</v>
      </c>
      <c r="G337" s="179"/>
      <c r="H337" s="179"/>
      <c r="I337" s="182"/>
      <c r="J337" s="193">
        <f>BK337</f>
        <v>0</v>
      </c>
      <c r="K337" s="179"/>
      <c r="L337" s="184"/>
      <c r="M337" s="185"/>
      <c r="N337" s="186"/>
      <c r="O337" s="186"/>
      <c r="P337" s="187">
        <f>P338</f>
        <v>0</v>
      </c>
      <c r="Q337" s="186"/>
      <c r="R337" s="187">
        <f>R338</f>
        <v>0</v>
      </c>
      <c r="S337" s="186"/>
      <c r="T337" s="188">
        <f>T338</f>
        <v>0</v>
      </c>
      <c r="AR337" s="189" t="s">
        <v>79</v>
      </c>
      <c r="AT337" s="190" t="s">
        <v>71</v>
      </c>
      <c r="AU337" s="190" t="s">
        <v>81</v>
      </c>
      <c r="AY337" s="189" t="s">
        <v>193</v>
      </c>
      <c r="BK337" s="191">
        <f>BK338</f>
        <v>0</v>
      </c>
    </row>
    <row r="338" spans="1:65" s="2" customFormat="1" ht="16.5" customHeight="1">
      <c r="A338" s="36"/>
      <c r="B338" s="37"/>
      <c r="C338" s="194" t="s">
        <v>903</v>
      </c>
      <c r="D338" s="194" t="s">
        <v>195</v>
      </c>
      <c r="E338" s="195" t="s">
        <v>3212</v>
      </c>
      <c r="F338" s="196" t="s">
        <v>3213</v>
      </c>
      <c r="G338" s="197" t="s">
        <v>1360</v>
      </c>
      <c r="H338" s="198">
        <v>8</v>
      </c>
      <c r="I338" s="199"/>
      <c r="J338" s="200">
        <f>ROUND(I338*H338,2)</f>
        <v>0</v>
      </c>
      <c r="K338" s="196" t="s">
        <v>19</v>
      </c>
      <c r="L338" s="41"/>
      <c r="M338" s="201" t="s">
        <v>19</v>
      </c>
      <c r="N338" s="202" t="s">
        <v>43</v>
      </c>
      <c r="O338" s="66"/>
      <c r="P338" s="203">
        <f>O338*H338</f>
        <v>0</v>
      </c>
      <c r="Q338" s="203">
        <v>0</v>
      </c>
      <c r="R338" s="203">
        <f>Q338*H338</f>
        <v>0</v>
      </c>
      <c r="S338" s="203">
        <v>0</v>
      </c>
      <c r="T338" s="204">
        <f>S338*H338</f>
        <v>0</v>
      </c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R338" s="205" t="s">
        <v>200</v>
      </c>
      <c r="AT338" s="205" t="s">
        <v>195</v>
      </c>
      <c r="AU338" s="205" t="s">
        <v>209</v>
      </c>
      <c r="AY338" s="19" t="s">
        <v>193</v>
      </c>
      <c r="BE338" s="206">
        <f>IF(N338="základní",J338,0)</f>
        <v>0</v>
      </c>
      <c r="BF338" s="206">
        <f>IF(N338="snížená",J338,0)</f>
        <v>0</v>
      </c>
      <c r="BG338" s="206">
        <f>IF(N338="zákl. přenesená",J338,0)</f>
        <v>0</v>
      </c>
      <c r="BH338" s="206">
        <f>IF(N338="sníž. přenesená",J338,0)</f>
        <v>0</v>
      </c>
      <c r="BI338" s="206">
        <f>IF(N338="nulová",J338,0)</f>
        <v>0</v>
      </c>
      <c r="BJ338" s="19" t="s">
        <v>79</v>
      </c>
      <c r="BK338" s="206">
        <f>ROUND(I338*H338,2)</f>
        <v>0</v>
      </c>
      <c r="BL338" s="19" t="s">
        <v>200</v>
      </c>
      <c r="BM338" s="205" t="s">
        <v>1555</v>
      </c>
    </row>
    <row r="339" spans="1:65" s="12" customFormat="1" ht="20.85" customHeight="1">
      <c r="B339" s="178"/>
      <c r="C339" s="179"/>
      <c r="D339" s="180" t="s">
        <v>71</v>
      </c>
      <c r="E339" s="192" t="s">
        <v>3210</v>
      </c>
      <c r="F339" s="192" t="s">
        <v>3211</v>
      </c>
      <c r="G339" s="179"/>
      <c r="H339" s="179"/>
      <c r="I339" s="182"/>
      <c r="J339" s="193">
        <f>BK339</f>
        <v>0</v>
      </c>
      <c r="K339" s="179"/>
      <c r="L339" s="184"/>
      <c r="M339" s="185"/>
      <c r="N339" s="186"/>
      <c r="O339" s="186"/>
      <c r="P339" s="187">
        <f>SUM(P340:P341)</f>
        <v>0</v>
      </c>
      <c r="Q339" s="186"/>
      <c r="R339" s="187">
        <f>SUM(R340:R341)</f>
        <v>0</v>
      </c>
      <c r="S339" s="186"/>
      <c r="T339" s="188">
        <f>SUM(T340:T341)</f>
        <v>0</v>
      </c>
      <c r="AR339" s="189" t="s">
        <v>79</v>
      </c>
      <c r="AT339" s="190" t="s">
        <v>71</v>
      </c>
      <c r="AU339" s="190" t="s">
        <v>81</v>
      </c>
      <c r="AY339" s="189" t="s">
        <v>193</v>
      </c>
      <c r="BK339" s="191">
        <f>SUM(BK340:BK341)</f>
        <v>0</v>
      </c>
    </row>
    <row r="340" spans="1:65" s="2" customFormat="1" ht="16.5" customHeight="1">
      <c r="A340" s="36"/>
      <c r="B340" s="37"/>
      <c r="C340" s="194" t="s">
        <v>907</v>
      </c>
      <c r="D340" s="194" t="s">
        <v>195</v>
      </c>
      <c r="E340" s="195" t="s">
        <v>3220</v>
      </c>
      <c r="F340" s="196" t="s">
        <v>3221</v>
      </c>
      <c r="G340" s="197" t="s">
        <v>1360</v>
      </c>
      <c r="H340" s="198">
        <v>5</v>
      </c>
      <c r="I340" s="199"/>
      <c r="J340" s="200">
        <f>ROUND(I340*H340,2)</f>
        <v>0</v>
      </c>
      <c r="K340" s="196" t="s">
        <v>19</v>
      </c>
      <c r="L340" s="41"/>
      <c r="M340" s="201" t="s">
        <v>19</v>
      </c>
      <c r="N340" s="202" t="s">
        <v>43</v>
      </c>
      <c r="O340" s="66"/>
      <c r="P340" s="203">
        <f>O340*H340</f>
        <v>0</v>
      </c>
      <c r="Q340" s="203">
        <v>0</v>
      </c>
      <c r="R340" s="203">
        <f>Q340*H340</f>
        <v>0</v>
      </c>
      <c r="S340" s="203">
        <v>0</v>
      </c>
      <c r="T340" s="204">
        <f>S340*H340</f>
        <v>0</v>
      </c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R340" s="205" t="s">
        <v>200</v>
      </c>
      <c r="AT340" s="205" t="s">
        <v>195</v>
      </c>
      <c r="AU340" s="205" t="s">
        <v>209</v>
      </c>
      <c r="AY340" s="19" t="s">
        <v>193</v>
      </c>
      <c r="BE340" s="206">
        <f>IF(N340="základní",J340,0)</f>
        <v>0</v>
      </c>
      <c r="BF340" s="206">
        <f>IF(N340="snížená",J340,0)</f>
        <v>0</v>
      </c>
      <c r="BG340" s="206">
        <f>IF(N340="zákl. přenesená",J340,0)</f>
        <v>0</v>
      </c>
      <c r="BH340" s="206">
        <f>IF(N340="sníž. přenesená",J340,0)</f>
        <v>0</v>
      </c>
      <c r="BI340" s="206">
        <f>IF(N340="nulová",J340,0)</f>
        <v>0</v>
      </c>
      <c r="BJ340" s="19" t="s">
        <v>79</v>
      </c>
      <c r="BK340" s="206">
        <f>ROUND(I340*H340,2)</f>
        <v>0</v>
      </c>
      <c r="BL340" s="19" t="s">
        <v>200</v>
      </c>
      <c r="BM340" s="205" t="s">
        <v>1561</v>
      </c>
    </row>
    <row r="341" spans="1:65" s="2" customFormat="1" ht="16.5" customHeight="1">
      <c r="A341" s="36"/>
      <c r="B341" s="37"/>
      <c r="C341" s="194" t="s">
        <v>911</v>
      </c>
      <c r="D341" s="194" t="s">
        <v>195</v>
      </c>
      <c r="E341" s="195" t="s">
        <v>3222</v>
      </c>
      <c r="F341" s="196" t="s">
        <v>3223</v>
      </c>
      <c r="G341" s="197" t="s">
        <v>1360</v>
      </c>
      <c r="H341" s="198">
        <v>3</v>
      </c>
      <c r="I341" s="199"/>
      <c r="J341" s="200">
        <f>ROUND(I341*H341,2)</f>
        <v>0</v>
      </c>
      <c r="K341" s="196" t="s">
        <v>19</v>
      </c>
      <c r="L341" s="41"/>
      <c r="M341" s="201" t="s">
        <v>19</v>
      </c>
      <c r="N341" s="202" t="s">
        <v>43</v>
      </c>
      <c r="O341" s="66"/>
      <c r="P341" s="203">
        <f>O341*H341</f>
        <v>0</v>
      </c>
      <c r="Q341" s="203">
        <v>0</v>
      </c>
      <c r="R341" s="203">
        <f>Q341*H341</f>
        <v>0</v>
      </c>
      <c r="S341" s="203">
        <v>0</v>
      </c>
      <c r="T341" s="204">
        <f>S341*H341</f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205" t="s">
        <v>200</v>
      </c>
      <c r="AT341" s="205" t="s">
        <v>195</v>
      </c>
      <c r="AU341" s="205" t="s">
        <v>209</v>
      </c>
      <c r="AY341" s="19" t="s">
        <v>193</v>
      </c>
      <c r="BE341" s="206">
        <f>IF(N341="základní",J341,0)</f>
        <v>0</v>
      </c>
      <c r="BF341" s="206">
        <f>IF(N341="snížená",J341,0)</f>
        <v>0</v>
      </c>
      <c r="BG341" s="206">
        <f>IF(N341="zákl. přenesená",J341,0)</f>
        <v>0</v>
      </c>
      <c r="BH341" s="206">
        <f>IF(N341="sníž. přenesená",J341,0)</f>
        <v>0</v>
      </c>
      <c r="BI341" s="206">
        <f>IF(N341="nulová",J341,0)</f>
        <v>0</v>
      </c>
      <c r="BJ341" s="19" t="s">
        <v>79</v>
      </c>
      <c r="BK341" s="206">
        <f>ROUND(I341*H341,2)</f>
        <v>0</v>
      </c>
      <c r="BL341" s="19" t="s">
        <v>200</v>
      </c>
      <c r="BM341" s="205" t="s">
        <v>1568</v>
      </c>
    </row>
    <row r="342" spans="1:65" s="12" customFormat="1" ht="20.85" customHeight="1">
      <c r="B342" s="178"/>
      <c r="C342" s="179"/>
      <c r="D342" s="180" t="s">
        <v>71</v>
      </c>
      <c r="E342" s="192" t="s">
        <v>3214</v>
      </c>
      <c r="F342" s="192" t="s">
        <v>3243</v>
      </c>
      <c r="G342" s="179"/>
      <c r="H342" s="179"/>
      <c r="I342" s="182"/>
      <c r="J342" s="193">
        <f>BK342</f>
        <v>0</v>
      </c>
      <c r="K342" s="179"/>
      <c r="L342" s="184"/>
      <c r="M342" s="185"/>
      <c r="N342" s="186"/>
      <c r="O342" s="186"/>
      <c r="P342" s="187">
        <f>P343</f>
        <v>0</v>
      </c>
      <c r="Q342" s="186"/>
      <c r="R342" s="187">
        <f>R343</f>
        <v>0</v>
      </c>
      <c r="S342" s="186"/>
      <c r="T342" s="188">
        <f>T343</f>
        <v>0</v>
      </c>
      <c r="AR342" s="189" t="s">
        <v>79</v>
      </c>
      <c r="AT342" s="190" t="s">
        <v>71</v>
      </c>
      <c r="AU342" s="190" t="s">
        <v>81</v>
      </c>
      <c r="AY342" s="189" t="s">
        <v>193</v>
      </c>
      <c r="BK342" s="191">
        <f>BK343</f>
        <v>0</v>
      </c>
    </row>
    <row r="343" spans="1:65" s="2" customFormat="1" ht="16.5" customHeight="1">
      <c r="A343" s="36"/>
      <c r="B343" s="37"/>
      <c r="C343" s="194" t="s">
        <v>916</v>
      </c>
      <c r="D343" s="194" t="s">
        <v>195</v>
      </c>
      <c r="E343" s="195" t="s">
        <v>3244</v>
      </c>
      <c r="F343" s="196" t="s">
        <v>3245</v>
      </c>
      <c r="G343" s="197" t="s">
        <v>1360</v>
      </c>
      <c r="H343" s="198">
        <v>1</v>
      </c>
      <c r="I343" s="199"/>
      <c r="J343" s="200">
        <f>ROUND(I343*H343,2)</f>
        <v>0</v>
      </c>
      <c r="K343" s="196" t="s">
        <v>19</v>
      </c>
      <c r="L343" s="41"/>
      <c r="M343" s="201" t="s">
        <v>19</v>
      </c>
      <c r="N343" s="202" t="s">
        <v>43</v>
      </c>
      <c r="O343" s="66"/>
      <c r="P343" s="203">
        <f>O343*H343</f>
        <v>0</v>
      </c>
      <c r="Q343" s="203">
        <v>0</v>
      </c>
      <c r="R343" s="203">
        <f>Q343*H343</f>
        <v>0</v>
      </c>
      <c r="S343" s="203">
        <v>0</v>
      </c>
      <c r="T343" s="204">
        <f>S343*H343</f>
        <v>0</v>
      </c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R343" s="205" t="s">
        <v>200</v>
      </c>
      <c r="AT343" s="205" t="s">
        <v>195</v>
      </c>
      <c r="AU343" s="205" t="s">
        <v>209</v>
      </c>
      <c r="AY343" s="19" t="s">
        <v>193</v>
      </c>
      <c r="BE343" s="206">
        <f>IF(N343="základní",J343,0)</f>
        <v>0</v>
      </c>
      <c r="BF343" s="206">
        <f>IF(N343="snížená",J343,0)</f>
        <v>0</v>
      </c>
      <c r="BG343" s="206">
        <f>IF(N343="zákl. přenesená",J343,0)</f>
        <v>0</v>
      </c>
      <c r="BH343" s="206">
        <f>IF(N343="sníž. přenesená",J343,0)</f>
        <v>0</v>
      </c>
      <c r="BI343" s="206">
        <f>IF(N343="nulová",J343,0)</f>
        <v>0</v>
      </c>
      <c r="BJ343" s="19" t="s">
        <v>79</v>
      </c>
      <c r="BK343" s="206">
        <f>ROUND(I343*H343,2)</f>
        <v>0</v>
      </c>
      <c r="BL343" s="19" t="s">
        <v>200</v>
      </c>
      <c r="BM343" s="205" t="s">
        <v>1577</v>
      </c>
    </row>
    <row r="344" spans="1:65" s="12" customFormat="1" ht="20.85" customHeight="1">
      <c r="B344" s="178"/>
      <c r="C344" s="179"/>
      <c r="D344" s="180" t="s">
        <v>71</v>
      </c>
      <c r="E344" s="192" t="s">
        <v>3224</v>
      </c>
      <c r="F344" s="192" t="s">
        <v>3225</v>
      </c>
      <c r="G344" s="179"/>
      <c r="H344" s="179"/>
      <c r="I344" s="182"/>
      <c r="J344" s="193">
        <f>BK344</f>
        <v>0</v>
      </c>
      <c r="K344" s="179"/>
      <c r="L344" s="184"/>
      <c r="M344" s="185"/>
      <c r="N344" s="186"/>
      <c r="O344" s="186"/>
      <c r="P344" s="187">
        <f>SUM(P345:P346)</f>
        <v>0</v>
      </c>
      <c r="Q344" s="186"/>
      <c r="R344" s="187">
        <f>SUM(R345:R346)</f>
        <v>0</v>
      </c>
      <c r="S344" s="186"/>
      <c r="T344" s="188">
        <f>SUM(T345:T346)</f>
        <v>0</v>
      </c>
      <c r="AR344" s="189" t="s">
        <v>79</v>
      </c>
      <c r="AT344" s="190" t="s">
        <v>71</v>
      </c>
      <c r="AU344" s="190" t="s">
        <v>81</v>
      </c>
      <c r="AY344" s="189" t="s">
        <v>193</v>
      </c>
      <c r="BK344" s="191">
        <f>SUM(BK345:BK346)</f>
        <v>0</v>
      </c>
    </row>
    <row r="345" spans="1:65" s="2" customFormat="1" ht="16.5" customHeight="1">
      <c r="A345" s="36"/>
      <c r="B345" s="37"/>
      <c r="C345" s="194" t="s">
        <v>920</v>
      </c>
      <c r="D345" s="194" t="s">
        <v>195</v>
      </c>
      <c r="E345" s="195" t="s">
        <v>3226</v>
      </c>
      <c r="F345" s="196" t="s">
        <v>3227</v>
      </c>
      <c r="G345" s="197" t="s">
        <v>1360</v>
      </c>
      <c r="H345" s="198">
        <v>4</v>
      </c>
      <c r="I345" s="199"/>
      <c r="J345" s="200">
        <f>ROUND(I345*H345,2)</f>
        <v>0</v>
      </c>
      <c r="K345" s="196" t="s">
        <v>19</v>
      </c>
      <c r="L345" s="41"/>
      <c r="M345" s="201" t="s">
        <v>19</v>
      </c>
      <c r="N345" s="202" t="s">
        <v>43</v>
      </c>
      <c r="O345" s="66"/>
      <c r="P345" s="203">
        <f>O345*H345</f>
        <v>0</v>
      </c>
      <c r="Q345" s="203">
        <v>0</v>
      </c>
      <c r="R345" s="203">
        <f>Q345*H345</f>
        <v>0</v>
      </c>
      <c r="S345" s="203">
        <v>0</v>
      </c>
      <c r="T345" s="204">
        <f>S345*H345</f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205" t="s">
        <v>200</v>
      </c>
      <c r="AT345" s="205" t="s">
        <v>195</v>
      </c>
      <c r="AU345" s="205" t="s">
        <v>209</v>
      </c>
      <c r="AY345" s="19" t="s">
        <v>193</v>
      </c>
      <c r="BE345" s="206">
        <f>IF(N345="základní",J345,0)</f>
        <v>0</v>
      </c>
      <c r="BF345" s="206">
        <f>IF(N345="snížená",J345,0)</f>
        <v>0</v>
      </c>
      <c r="BG345" s="206">
        <f>IF(N345="zákl. přenesená",J345,0)</f>
        <v>0</v>
      </c>
      <c r="BH345" s="206">
        <f>IF(N345="sníž. přenesená",J345,0)</f>
        <v>0</v>
      </c>
      <c r="BI345" s="206">
        <f>IF(N345="nulová",J345,0)</f>
        <v>0</v>
      </c>
      <c r="BJ345" s="19" t="s">
        <v>79</v>
      </c>
      <c r="BK345" s="206">
        <f>ROUND(I345*H345,2)</f>
        <v>0</v>
      </c>
      <c r="BL345" s="19" t="s">
        <v>200</v>
      </c>
      <c r="BM345" s="205" t="s">
        <v>1586</v>
      </c>
    </row>
    <row r="346" spans="1:65" s="2" customFormat="1" ht="16.5" customHeight="1">
      <c r="A346" s="36"/>
      <c r="B346" s="37"/>
      <c r="C346" s="194" t="s">
        <v>930</v>
      </c>
      <c r="D346" s="194" t="s">
        <v>195</v>
      </c>
      <c r="E346" s="195" t="s">
        <v>3228</v>
      </c>
      <c r="F346" s="196" t="s">
        <v>3229</v>
      </c>
      <c r="G346" s="197" t="s">
        <v>1360</v>
      </c>
      <c r="H346" s="198">
        <v>8</v>
      </c>
      <c r="I346" s="199"/>
      <c r="J346" s="200">
        <f>ROUND(I346*H346,2)</f>
        <v>0</v>
      </c>
      <c r="K346" s="196" t="s">
        <v>19</v>
      </c>
      <c r="L346" s="41"/>
      <c r="M346" s="201" t="s">
        <v>19</v>
      </c>
      <c r="N346" s="202" t="s">
        <v>43</v>
      </c>
      <c r="O346" s="66"/>
      <c r="P346" s="203">
        <f>O346*H346</f>
        <v>0</v>
      </c>
      <c r="Q346" s="203">
        <v>0</v>
      </c>
      <c r="R346" s="203">
        <f>Q346*H346</f>
        <v>0</v>
      </c>
      <c r="S346" s="203">
        <v>0</v>
      </c>
      <c r="T346" s="204">
        <f>S346*H346</f>
        <v>0</v>
      </c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R346" s="205" t="s">
        <v>200</v>
      </c>
      <c r="AT346" s="205" t="s">
        <v>195</v>
      </c>
      <c r="AU346" s="205" t="s">
        <v>209</v>
      </c>
      <c r="AY346" s="19" t="s">
        <v>193</v>
      </c>
      <c r="BE346" s="206">
        <f>IF(N346="základní",J346,0)</f>
        <v>0</v>
      </c>
      <c r="BF346" s="206">
        <f>IF(N346="snížená",J346,0)</f>
        <v>0</v>
      </c>
      <c r="BG346" s="206">
        <f>IF(N346="zákl. přenesená",J346,0)</f>
        <v>0</v>
      </c>
      <c r="BH346" s="206">
        <f>IF(N346="sníž. přenesená",J346,0)</f>
        <v>0</v>
      </c>
      <c r="BI346" s="206">
        <f>IF(N346="nulová",J346,0)</f>
        <v>0</v>
      </c>
      <c r="BJ346" s="19" t="s">
        <v>79</v>
      </c>
      <c r="BK346" s="206">
        <f>ROUND(I346*H346,2)</f>
        <v>0</v>
      </c>
      <c r="BL346" s="19" t="s">
        <v>200</v>
      </c>
      <c r="BM346" s="205" t="s">
        <v>1595</v>
      </c>
    </row>
    <row r="347" spans="1:65" s="12" customFormat="1" ht="20.85" customHeight="1">
      <c r="B347" s="178"/>
      <c r="C347" s="179"/>
      <c r="D347" s="180" t="s">
        <v>71</v>
      </c>
      <c r="E347" s="192" t="s">
        <v>3230</v>
      </c>
      <c r="F347" s="192" t="s">
        <v>3231</v>
      </c>
      <c r="G347" s="179"/>
      <c r="H347" s="179"/>
      <c r="I347" s="182"/>
      <c r="J347" s="193">
        <f>BK347</f>
        <v>0</v>
      </c>
      <c r="K347" s="179"/>
      <c r="L347" s="184"/>
      <c r="M347" s="185"/>
      <c r="N347" s="186"/>
      <c r="O347" s="186"/>
      <c r="P347" s="187">
        <f>SUM(P348:P352)</f>
        <v>0</v>
      </c>
      <c r="Q347" s="186"/>
      <c r="R347" s="187">
        <f>SUM(R348:R352)</f>
        <v>0</v>
      </c>
      <c r="S347" s="186"/>
      <c r="T347" s="188">
        <f>SUM(T348:T352)</f>
        <v>0</v>
      </c>
      <c r="AR347" s="189" t="s">
        <v>79</v>
      </c>
      <c r="AT347" s="190" t="s">
        <v>71</v>
      </c>
      <c r="AU347" s="190" t="s">
        <v>81</v>
      </c>
      <c r="AY347" s="189" t="s">
        <v>193</v>
      </c>
      <c r="BK347" s="191">
        <f>SUM(BK348:BK352)</f>
        <v>0</v>
      </c>
    </row>
    <row r="348" spans="1:65" s="2" customFormat="1" ht="16.5" customHeight="1">
      <c r="A348" s="36"/>
      <c r="B348" s="37"/>
      <c r="C348" s="194" t="s">
        <v>937</v>
      </c>
      <c r="D348" s="194" t="s">
        <v>195</v>
      </c>
      <c r="E348" s="195" t="s">
        <v>3232</v>
      </c>
      <c r="F348" s="196" t="s">
        <v>3233</v>
      </c>
      <c r="G348" s="197" t="s">
        <v>1360</v>
      </c>
      <c r="H348" s="198">
        <v>12</v>
      </c>
      <c r="I348" s="199"/>
      <c r="J348" s="200">
        <f>ROUND(I348*H348,2)</f>
        <v>0</v>
      </c>
      <c r="K348" s="196" t="s">
        <v>19</v>
      </c>
      <c r="L348" s="41"/>
      <c r="M348" s="201" t="s">
        <v>19</v>
      </c>
      <c r="N348" s="202" t="s">
        <v>43</v>
      </c>
      <c r="O348" s="66"/>
      <c r="P348" s="203">
        <f>O348*H348</f>
        <v>0</v>
      </c>
      <c r="Q348" s="203">
        <v>0</v>
      </c>
      <c r="R348" s="203">
        <f>Q348*H348</f>
        <v>0</v>
      </c>
      <c r="S348" s="203">
        <v>0</v>
      </c>
      <c r="T348" s="204">
        <f>S348*H348</f>
        <v>0</v>
      </c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R348" s="205" t="s">
        <v>200</v>
      </c>
      <c r="AT348" s="205" t="s">
        <v>195</v>
      </c>
      <c r="AU348" s="205" t="s">
        <v>209</v>
      </c>
      <c r="AY348" s="19" t="s">
        <v>193</v>
      </c>
      <c r="BE348" s="206">
        <f>IF(N348="základní",J348,0)</f>
        <v>0</v>
      </c>
      <c r="BF348" s="206">
        <f>IF(N348="snížená",J348,0)</f>
        <v>0</v>
      </c>
      <c r="BG348" s="206">
        <f>IF(N348="zákl. přenesená",J348,0)</f>
        <v>0</v>
      </c>
      <c r="BH348" s="206">
        <f>IF(N348="sníž. přenesená",J348,0)</f>
        <v>0</v>
      </c>
      <c r="BI348" s="206">
        <f>IF(N348="nulová",J348,0)</f>
        <v>0</v>
      </c>
      <c r="BJ348" s="19" t="s">
        <v>79</v>
      </c>
      <c r="BK348" s="206">
        <f>ROUND(I348*H348,2)</f>
        <v>0</v>
      </c>
      <c r="BL348" s="19" t="s">
        <v>200</v>
      </c>
      <c r="BM348" s="205" t="s">
        <v>1604</v>
      </c>
    </row>
    <row r="349" spans="1:65" s="2" customFormat="1" ht="16.5" customHeight="1">
      <c r="A349" s="36"/>
      <c r="B349" s="37"/>
      <c r="C349" s="194" t="s">
        <v>942</v>
      </c>
      <c r="D349" s="194" t="s">
        <v>195</v>
      </c>
      <c r="E349" s="195" t="s">
        <v>3234</v>
      </c>
      <c r="F349" s="196" t="s">
        <v>3235</v>
      </c>
      <c r="G349" s="197" t="s">
        <v>1360</v>
      </c>
      <c r="H349" s="198">
        <v>124</v>
      </c>
      <c r="I349" s="199"/>
      <c r="J349" s="200">
        <f>ROUND(I349*H349,2)</f>
        <v>0</v>
      </c>
      <c r="K349" s="196" t="s">
        <v>19</v>
      </c>
      <c r="L349" s="41"/>
      <c r="M349" s="201" t="s">
        <v>19</v>
      </c>
      <c r="N349" s="202" t="s">
        <v>43</v>
      </c>
      <c r="O349" s="66"/>
      <c r="P349" s="203">
        <f>O349*H349</f>
        <v>0</v>
      </c>
      <c r="Q349" s="203">
        <v>0</v>
      </c>
      <c r="R349" s="203">
        <f>Q349*H349</f>
        <v>0</v>
      </c>
      <c r="S349" s="203">
        <v>0</v>
      </c>
      <c r="T349" s="204">
        <f>S349*H349</f>
        <v>0</v>
      </c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R349" s="205" t="s">
        <v>200</v>
      </c>
      <c r="AT349" s="205" t="s">
        <v>195</v>
      </c>
      <c r="AU349" s="205" t="s">
        <v>209</v>
      </c>
      <c r="AY349" s="19" t="s">
        <v>193</v>
      </c>
      <c r="BE349" s="206">
        <f>IF(N349="základní",J349,0)</f>
        <v>0</v>
      </c>
      <c r="BF349" s="206">
        <f>IF(N349="snížená",J349,0)</f>
        <v>0</v>
      </c>
      <c r="BG349" s="206">
        <f>IF(N349="zákl. přenesená",J349,0)</f>
        <v>0</v>
      </c>
      <c r="BH349" s="206">
        <f>IF(N349="sníž. přenesená",J349,0)</f>
        <v>0</v>
      </c>
      <c r="BI349" s="206">
        <f>IF(N349="nulová",J349,0)</f>
        <v>0</v>
      </c>
      <c r="BJ349" s="19" t="s">
        <v>79</v>
      </c>
      <c r="BK349" s="206">
        <f>ROUND(I349*H349,2)</f>
        <v>0</v>
      </c>
      <c r="BL349" s="19" t="s">
        <v>200</v>
      </c>
      <c r="BM349" s="205" t="s">
        <v>1613</v>
      </c>
    </row>
    <row r="350" spans="1:65" s="2" customFormat="1" ht="16.5" customHeight="1">
      <c r="A350" s="36"/>
      <c r="B350" s="37"/>
      <c r="C350" s="194" t="s">
        <v>950</v>
      </c>
      <c r="D350" s="194" t="s">
        <v>195</v>
      </c>
      <c r="E350" s="195" t="s">
        <v>3236</v>
      </c>
      <c r="F350" s="196" t="s">
        <v>3237</v>
      </c>
      <c r="G350" s="197" t="s">
        <v>1360</v>
      </c>
      <c r="H350" s="198">
        <v>4</v>
      </c>
      <c r="I350" s="199"/>
      <c r="J350" s="200">
        <f>ROUND(I350*H350,2)</f>
        <v>0</v>
      </c>
      <c r="K350" s="196" t="s">
        <v>19</v>
      </c>
      <c r="L350" s="41"/>
      <c r="M350" s="201" t="s">
        <v>19</v>
      </c>
      <c r="N350" s="202" t="s">
        <v>43</v>
      </c>
      <c r="O350" s="66"/>
      <c r="P350" s="203">
        <f>O350*H350</f>
        <v>0</v>
      </c>
      <c r="Q350" s="203">
        <v>0</v>
      </c>
      <c r="R350" s="203">
        <f>Q350*H350</f>
        <v>0</v>
      </c>
      <c r="S350" s="203">
        <v>0</v>
      </c>
      <c r="T350" s="204">
        <f>S350*H350</f>
        <v>0</v>
      </c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R350" s="205" t="s">
        <v>200</v>
      </c>
      <c r="AT350" s="205" t="s">
        <v>195</v>
      </c>
      <c r="AU350" s="205" t="s">
        <v>209</v>
      </c>
      <c r="AY350" s="19" t="s">
        <v>193</v>
      </c>
      <c r="BE350" s="206">
        <f>IF(N350="základní",J350,0)</f>
        <v>0</v>
      </c>
      <c r="BF350" s="206">
        <f>IF(N350="snížená",J350,0)</f>
        <v>0</v>
      </c>
      <c r="BG350" s="206">
        <f>IF(N350="zákl. přenesená",J350,0)</f>
        <v>0</v>
      </c>
      <c r="BH350" s="206">
        <f>IF(N350="sníž. přenesená",J350,0)</f>
        <v>0</v>
      </c>
      <c r="BI350" s="206">
        <f>IF(N350="nulová",J350,0)</f>
        <v>0</v>
      </c>
      <c r="BJ350" s="19" t="s">
        <v>79</v>
      </c>
      <c r="BK350" s="206">
        <f>ROUND(I350*H350,2)</f>
        <v>0</v>
      </c>
      <c r="BL350" s="19" t="s">
        <v>200</v>
      </c>
      <c r="BM350" s="205" t="s">
        <v>1624</v>
      </c>
    </row>
    <row r="351" spans="1:65" s="2" customFormat="1" ht="16.5" customHeight="1">
      <c r="A351" s="36"/>
      <c r="B351" s="37"/>
      <c r="C351" s="194" t="s">
        <v>958</v>
      </c>
      <c r="D351" s="194" t="s">
        <v>195</v>
      </c>
      <c r="E351" s="195" t="s">
        <v>3238</v>
      </c>
      <c r="F351" s="196" t="s">
        <v>3239</v>
      </c>
      <c r="G351" s="197" t="s">
        <v>1360</v>
      </c>
      <c r="H351" s="198">
        <v>16</v>
      </c>
      <c r="I351" s="199"/>
      <c r="J351" s="200">
        <f>ROUND(I351*H351,2)</f>
        <v>0</v>
      </c>
      <c r="K351" s="196" t="s">
        <v>19</v>
      </c>
      <c r="L351" s="41"/>
      <c r="M351" s="201" t="s">
        <v>19</v>
      </c>
      <c r="N351" s="202" t="s">
        <v>43</v>
      </c>
      <c r="O351" s="66"/>
      <c r="P351" s="203">
        <f>O351*H351</f>
        <v>0</v>
      </c>
      <c r="Q351" s="203">
        <v>0</v>
      </c>
      <c r="R351" s="203">
        <f>Q351*H351</f>
        <v>0</v>
      </c>
      <c r="S351" s="203">
        <v>0</v>
      </c>
      <c r="T351" s="204">
        <f>S351*H351</f>
        <v>0</v>
      </c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R351" s="205" t="s">
        <v>200</v>
      </c>
      <c r="AT351" s="205" t="s">
        <v>195</v>
      </c>
      <c r="AU351" s="205" t="s">
        <v>209</v>
      </c>
      <c r="AY351" s="19" t="s">
        <v>193</v>
      </c>
      <c r="BE351" s="206">
        <f>IF(N351="základní",J351,0)</f>
        <v>0</v>
      </c>
      <c r="BF351" s="206">
        <f>IF(N351="snížená",J351,0)</f>
        <v>0</v>
      </c>
      <c r="BG351" s="206">
        <f>IF(N351="zákl. přenesená",J351,0)</f>
        <v>0</v>
      </c>
      <c r="BH351" s="206">
        <f>IF(N351="sníž. přenesená",J351,0)</f>
        <v>0</v>
      </c>
      <c r="BI351" s="206">
        <f>IF(N351="nulová",J351,0)</f>
        <v>0</v>
      </c>
      <c r="BJ351" s="19" t="s">
        <v>79</v>
      </c>
      <c r="BK351" s="206">
        <f>ROUND(I351*H351,2)</f>
        <v>0</v>
      </c>
      <c r="BL351" s="19" t="s">
        <v>200</v>
      </c>
      <c r="BM351" s="205" t="s">
        <v>1630</v>
      </c>
    </row>
    <row r="352" spans="1:65" s="2" customFormat="1" ht="16.5" customHeight="1">
      <c r="A352" s="36"/>
      <c r="B352" s="37"/>
      <c r="C352" s="194" t="s">
        <v>964</v>
      </c>
      <c r="D352" s="194" t="s">
        <v>195</v>
      </c>
      <c r="E352" s="195" t="s">
        <v>3240</v>
      </c>
      <c r="F352" s="196" t="s">
        <v>3241</v>
      </c>
      <c r="G352" s="197" t="s">
        <v>1360</v>
      </c>
      <c r="H352" s="198">
        <v>1</v>
      </c>
      <c r="I352" s="199"/>
      <c r="J352" s="200">
        <f>ROUND(I352*H352,2)</f>
        <v>0</v>
      </c>
      <c r="K352" s="196" t="s">
        <v>19</v>
      </c>
      <c r="L352" s="41"/>
      <c r="M352" s="201" t="s">
        <v>19</v>
      </c>
      <c r="N352" s="202" t="s">
        <v>43</v>
      </c>
      <c r="O352" s="66"/>
      <c r="P352" s="203">
        <f>O352*H352</f>
        <v>0</v>
      </c>
      <c r="Q352" s="203">
        <v>0</v>
      </c>
      <c r="R352" s="203">
        <f>Q352*H352</f>
        <v>0</v>
      </c>
      <c r="S352" s="203">
        <v>0</v>
      </c>
      <c r="T352" s="204">
        <f>S352*H352</f>
        <v>0</v>
      </c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R352" s="205" t="s">
        <v>200</v>
      </c>
      <c r="AT352" s="205" t="s">
        <v>195</v>
      </c>
      <c r="AU352" s="205" t="s">
        <v>209</v>
      </c>
      <c r="AY352" s="19" t="s">
        <v>193</v>
      </c>
      <c r="BE352" s="206">
        <f>IF(N352="základní",J352,0)</f>
        <v>0</v>
      </c>
      <c r="BF352" s="206">
        <f>IF(N352="snížená",J352,0)</f>
        <v>0</v>
      </c>
      <c r="BG352" s="206">
        <f>IF(N352="zákl. přenesená",J352,0)</f>
        <v>0</v>
      </c>
      <c r="BH352" s="206">
        <f>IF(N352="sníž. přenesená",J352,0)</f>
        <v>0</v>
      </c>
      <c r="BI352" s="206">
        <f>IF(N352="nulová",J352,0)</f>
        <v>0</v>
      </c>
      <c r="BJ352" s="19" t="s">
        <v>79</v>
      </c>
      <c r="BK352" s="206">
        <f>ROUND(I352*H352,2)</f>
        <v>0</v>
      </c>
      <c r="BL352" s="19" t="s">
        <v>200</v>
      </c>
      <c r="BM352" s="205" t="s">
        <v>1640</v>
      </c>
    </row>
    <row r="353" spans="1:65" s="12" customFormat="1" ht="20.85" customHeight="1">
      <c r="B353" s="178"/>
      <c r="C353" s="179"/>
      <c r="D353" s="180" t="s">
        <v>71</v>
      </c>
      <c r="E353" s="192" t="s">
        <v>3242</v>
      </c>
      <c r="F353" s="192" t="s">
        <v>3247</v>
      </c>
      <c r="G353" s="179"/>
      <c r="H353" s="179"/>
      <c r="I353" s="182"/>
      <c r="J353" s="193">
        <f>BK353</f>
        <v>0</v>
      </c>
      <c r="K353" s="179"/>
      <c r="L353" s="184"/>
      <c r="M353" s="185"/>
      <c r="N353" s="186"/>
      <c r="O353" s="186"/>
      <c r="P353" s="187">
        <f>P354</f>
        <v>0</v>
      </c>
      <c r="Q353" s="186"/>
      <c r="R353" s="187">
        <f>R354</f>
        <v>0</v>
      </c>
      <c r="S353" s="186"/>
      <c r="T353" s="188">
        <f>T354</f>
        <v>0</v>
      </c>
      <c r="AR353" s="189" t="s">
        <v>79</v>
      </c>
      <c r="AT353" s="190" t="s">
        <v>71</v>
      </c>
      <c r="AU353" s="190" t="s">
        <v>81</v>
      </c>
      <c r="AY353" s="189" t="s">
        <v>193</v>
      </c>
      <c r="BK353" s="191">
        <f>BK354</f>
        <v>0</v>
      </c>
    </row>
    <row r="354" spans="1:65" s="2" customFormat="1" ht="16.5" customHeight="1">
      <c r="A354" s="36"/>
      <c r="B354" s="37"/>
      <c r="C354" s="194" t="s">
        <v>969</v>
      </c>
      <c r="D354" s="194" t="s">
        <v>195</v>
      </c>
      <c r="E354" s="195" t="s">
        <v>3248</v>
      </c>
      <c r="F354" s="196" t="s">
        <v>3249</v>
      </c>
      <c r="G354" s="197" t="s">
        <v>282</v>
      </c>
      <c r="H354" s="198">
        <v>8</v>
      </c>
      <c r="I354" s="199"/>
      <c r="J354" s="200">
        <f>ROUND(I354*H354,2)</f>
        <v>0</v>
      </c>
      <c r="K354" s="196" t="s">
        <v>19</v>
      </c>
      <c r="L354" s="41"/>
      <c r="M354" s="201" t="s">
        <v>19</v>
      </c>
      <c r="N354" s="202" t="s">
        <v>43</v>
      </c>
      <c r="O354" s="66"/>
      <c r="P354" s="203">
        <f>O354*H354</f>
        <v>0</v>
      </c>
      <c r="Q354" s="203">
        <v>0</v>
      </c>
      <c r="R354" s="203">
        <f>Q354*H354</f>
        <v>0</v>
      </c>
      <c r="S354" s="203">
        <v>0</v>
      </c>
      <c r="T354" s="204">
        <f>S354*H354</f>
        <v>0</v>
      </c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R354" s="205" t="s">
        <v>200</v>
      </c>
      <c r="AT354" s="205" t="s">
        <v>195</v>
      </c>
      <c r="AU354" s="205" t="s">
        <v>209</v>
      </c>
      <c r="AY354" s="19" t="s">
        <v>193</v>
      </c>
      <c r="BE354" s="206">
        <f>IF(N354="základní",J354,0)</f>
        <v>0</v>
      </c>
      <c r="BF354" s="206">
        <f>IF(N354="snížená",J354,0)</f>
        <v>0</v>
      </c>
      <c r="BG354" s="206">
        <f>IF(N354="zákl. přenesená",J354,0)</f>
        <v>0</v>
      </c>
      <c r="BH354" s="206">
        <f>IF(N354="sníž. přenesená",J354,0)</f>
        <v>0</v>
      </c>
      <c r="BI354" s="206">
        <f>IF(N354="nulová",J354,0)</f>
        <v>0</v>
      </c>
      <c r="BJ354" s="19" t="s">
        <v>79</v>
      </c>
      <c r="BK354" s="206">
        <f>ROUND(I354*H354,2)</f>
        <v>0</v>
      </c>
      <c r="BL354" s="19" t="s">
        <v>200</v>
      </c>
      <c r="BM354" s="205" t="s">
        <v>1654</v>
      </c>
    </row>
    <row r="355" spans="1:65" s="12" customFormat="1" ht="22.9" customHeight="1">
      <c r="B355" s="178"/>
      <c r="C355" s="179"/>
      <c r="D355" s="180" t="s">
        <v>71</v>
      </c>
      <c r="E355" s="192" t="s">
        <v>3246</v>
      </c>
      <c r="F355" s="192" t="s">
        <v>194</v>
      </c>
      <c r="G355" s="179"/>
      <c r="H355" s="179"/>
      <c r="I355" s="182"/>
      <c r="J355" s="193">
        <f>BK355</f>
        <v>0</v>
      </c>
      <c r="K355" s="179"/>
      <c r="L355" s="184"/>
      <c r="M355" s="185"/>
      <c r="N355" s="186"/>
      <c r="O355" s="186"/>
      <c r="P355" s="187">
        <f>P356+P358+P360+P362+P364+P366+P368+P370+P372</f>
        <v>0</v>
      </c>
      <c r="Q355" s="186"/>
      <c r="R355" s="187">
        <f>R356+R358+R360+R362+R364+R366+R368+R370+R372</f>
        <v>0</v>
      </c>
      <c r="S355" s="186"/>
      <c r="T355" s="188">
        <f>T356+T358+T360+T362+T364+T366+T368+T370+T372</f>
        <v>0</v>
      </c>
      <c r="AR355" s="189" t="s">
        <v>79</v>
      </c>
      <c r="AT355" s="190" t="s">
        <v>71</v>
      </c>
      <c r="AU355" s="190" t="s">
        <v>79</v>
      </c>
      <c r="AY355" s="189" t="s">
        <v>193</v>
      </c>
      <c r="BK355" s="191">
        <f>BK356+BK358+BK360+BK362+BK364+BK366+BK368+BK370+BK372</f>
        <v>0</v>
      </c>
    </row>
    <row r="356" spans="1:65" s="12" customFormat="1" ht="20.85" customHeight="1">
      <c r="B356" s="178"/>
      <c r="C356" s="179"/>
      <c r="D356" s="180" t="s">
        <v>71</v>
      </c>
      <c r="E356" s="192" t="s">
        <v>3250</v>
      </c>
      <c r="F356" s="192" t="s">
        <v>3308</v>
      </c>
      <c r="G356" s="179"/>
      <c r="H356" s="179"/>
      <c r="I356" s="182"/>
      <c r="J356" s="193">
        <f>BK356</f>
        <v>0</v>
      </c>
      <c r="K356" s="179"/>
      <c r="L356" s="184"/>
      <c r="M356" s="185"/>
      <c r="N356" s="186"/>
      <c r="O356" s="186"/>
      <c r="P356" s="187">
        <f>P357</f>
        <v>0</v>
      </c>
      <c r="Q356" s="186"/>
      <c r="R356" s="187">
        <f>R357</f>
        <v>0</v>
      </c>
      <c r="S356" s="186"/>
      <c r="T356" s="188">
        <f>T357</f>
        <v>0</v>
      </c>
      <c r="AR356" s="189" t="s">
        <v>79</v>
      </c>
      <c r="AT356" s="190" t="s">
        <v>71</v>
      </c>
      <c r="AU356" s="190" t="s">
        <v>81</v>
      </c>
      <c r="AY356" s="189" t="s">
        <v>193</v>
      </c>
      <c r="BK356" s="191">
        <f>BK357</f>
        <v>0</v>
      </c>
    </row>
    <row r="357" spans="1:65" s="2" customFormat="1" ht="16.5" customHeight="1">
      <c r="A357" s="36"/>
      <c r="B357" s="37"/>
      <c r="C357" s="194" t="s">
        <v>974</v>
      </c>
      <c r="D357" s="194" t="s">
        <v>195</v>
      </c>
      <c r="E357" s="195" t="s">
        <v>3309</v>
      </c>
      <c r="F357" s="196" t="s">
        <v>3310</v>
      </c>
      <c r="G357" s="197" t="s">
        <v>3311</v>
      </c>
      <c r="H357" s="198">
        <v>0.6</v>
      </c>
      <c r="I357" s="199"/>
      <c r="J357" s="200">
        <f>ROUND(I357*H357,2)</f>
        <v>0</v>
      </c>
      <c r="K357" s="196" t="s">
        <v>19</v>
      </c>
      <c r="L357" s="41"/>
      <c r="M357" s="201" t="s">
        <v>19</v>
      </c>
      <c r="N357" s="202" t="s">
        <v>43</v>
      </c>
      <c r="O357" s="66"/>
      <c r="P357" s="203">
        <f>O357*H357</f>
        <v>0</v>
      </c>
      <c r="Q357" s="203">
        <v>0</v>
      </c>
      <c r="R357" s="203">
        <f>Q357*H357</f>
        <v>0</v>
      </c>
      <c r="S357" s="203">
        <v>0</v>
      </c>
      <c r="T357" s="204">
        <f>S357*H357</f>
        <v>0</v>
      </c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R357" s="205" t="s">
        <v>200</v>
      </c>
      <c r="AT357" s="205" t="s">
        <v>195</v>
      </c>
      <c r="AU357" s="205" t="s">
        <v>209</v>
      </c>
      <c r="AY357" s="19" t="s">
        <v>193</v>
      </c>
      <c r="BE357" s="206">
        <f>IF(N357="základní",J357,0)</f>
        <v>0</v>
      </c>
      <c r="BF357" s="206">
        <f>IF(N357="snížená",J357,0)</f>
        <v>0</v>
      </c>
      <c r="BG357" s="206">
        <f>IF(N357="zákl. přenesená",J357,0)</f>
        <v>0</v>
      </c>
      <c r="BH357" s="206">
        <f>IF(N357="sníž. přenesená",J357,0)</f>
        <v>0</v>
      </c>
      <c r="BI357" s="206">
        <f>IF(N357="nulová",J357,0)</f>
        <v>0</v>
      </c>
      <c r="BJ357" s="19" t="s">
        <v>79</v>
      </c>
      <c r="BK357" s="206">
        <f>ROUND(I357*H357,2)</f>
        <v>0</v>
      </c>
      <c r="BL357" s="19" t="s">
        <v>200</v>
      </c>
      <c r="BM357" s="205" t="s">
        <v>1666</v>
      </c>
    </row>
    <row r="358" spans="1:65" s="12" customFormat="1" ht="20.85" customHeight="1">
      <c r="B358" s="178"/>
      <c r="C358" s="179"/>
      <c r="D358" s="180" t="s">
        <v>71</v>
      </c>
      <c r="E358" s="192" t="s">
        <v>3256</v>
      </c>
      <c r="F358" s="192" t="s">
        <v>3313</v>
      </c>
      <c r="G358" s="179"/>
      <c r="H358" s="179"/>
      <c r="I358" s="182"/>
      <c r="J358" s="193">
        <f>BK358</f>
        <v>0</v>
      </c>
      <c r="K358" s="179"/>
      <c r="L358" s="184"/>
      <c r="M358" s="185"/>
      <c r="N358" s="186"/>
      <c r="O358" s="186"/>
      <c r="P358" s="187">
        <f>P359</f>
        <v>0</v>
      </c>
      <c r="Q358" s="186"/>
      <c r="R358" s="187">
        <f>R359</f>
        <v>0</v>
      </c>
      <c r="S358" s="186"/>
      <c r="T358" s="188">
        <f>T359</f>
        <v>0</v>
      </c>
      <c r="AR358" s="189" t="s">
        <v>79</v>
      </c>
      <c r="AT358" s="190" t="s">
        <v>71</v>
      </c>
      <c r="AU358" s="190" t="s">
        <v>81</v>
      </c>
      <c r="AY358" s="189" t="s">
        <v>193</v>
      </c>
      <c r="BK358" s="191">
        <f>BK359</f>
        <v>0</v>
      </c>
    </row>
    <row r="359" spans="1:65" s="2" customFormat="1" ht="16.5" customHeight="1">
      <c r="A359" s="36"/>
      <c r="B359" s="37"/>
      <c r="C359" s="194" t="s">
        <v>977</v>
      </c>
      <c r="D359" s="194" t="s">
        <v>195</v>
      </c>
      <c r="E359" s="195" t="s">
        <v>3314</v>
      </c>
      <c r="F359" s="196" t="s">
        <v>3315</v>
      </c>
      <c r="G359" s="197" t="s">
        <v>305</v>
      </c>
      <c r="H359" s="198">
        <v>5.25</v>
      </c>
      <c r="I359" s="199"/>
      <c r="J359" s="200">
        <f>ROUND(I359*H359,2)</f>
        <v>0</v>
      </c>
      <c r="K359" s="196" t="s">
        <v>19</v>
      </c>
      <c r="L359" s="41"/>
      <c r="M359" s="201" t="s">
        <v>19</v>
      </c>
      <c r="N359" s="202" t="s">
        <v>43</v>
      </c>
      <c r="O359" s="66"/>
      <c r="P359" s="203">
        <f>O359*H359</f>
        <v>0</v>
      </c>
      <c r="Q359" s="203">
        <v>0</v>
      </c>
      <c r="R359" s="203">
        <f>Q359*H359</f>
        <v>0</v>
      </c>
      <c r="S359" s="203">
        <v>0</v>
      </c>
      <c r="T359" s="204">
        <f>S359*H359</f>
        <v>0</v>
      </c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R359" s="205" t="s">
        <v>200</v>
      </c>
      <c r="AT359" s="205" t="s">
        <v>195</v>
      </c>
      <c r="AU359" s="205" t="s">
        <v>209</v>
      </c>
      <c r="AY359" s="19" t="s">
        <v>193</v>
      </c>
      <c r="BE359" s="206">
        <f>IF(N359="základní",J359,0)</f>
        <v>0</v>
      </c>
      <c r="BF359" s="206">
        <f>IF(N359="snížená",J359,0)</f>
        <v>0</v>
      </c>
      <c r="BG359" s="206">
        <f>IF(N359="zákl. přenesená",J359,0)</f>
        <v>0</v>
      </c>
      <c r="BH359" s="206">
        <f>IF(N359="sníž. přenesená",J359,0)</f>
        <v>0</v>
      </c>
      <c r="BI359" s="206">
        <f>IF(N359="nulová",J359,0)</f>
        <v>0</v>
      </c>
      <c r="BJ359" s="19" t="s">
        <v>79</v>
      </c>
      <c r="BK359" s="206">
        <f>ROUND(I359*H359,2)</f>
        <v>0</v>
      </c>
      <c r="BL359" s="19" t="s">
        <v>200</v>
      </c>
      <c r="BM359" s="205" t="s">
        <v>1675</v>
      </c>
    </row>
    <row r="360" spans="1:65" s="12" customFormat="1" ht="20.85" customHeight="1">
      <c r="B360" s="178"/>
      <c r="C360" s="179"/>
      <c r="D360" s="180" t="s">
        <v>71</v>
      </c>
      <c r="E360" s="192" t="s">
        <v>3260</v>
      </c>
      <c r="F360" s="192" t="s">
        <v>3317</v>
      </c>
      <c r="G360" s="179"/>
      <c r="H360" s="179"/>
      <c r="I360" s="182"/>
      <c r="J360" s="193">
        <f>BK360</f>
        <v>0</v>
      </c>
      <c r="K360" s="179"/>
      <c r="L360" s="184"/>
      <c r="M360" s="185"/>
      <c r="N360" s="186"/>
      <c r="O360" s="186"/>
      <c r="P360" s="187">
        <f>P361</f>
        <v>0</v>
      </c>
      <c r="Q360" s="186"/>
      <c r="R360" s="187">
        <f>R361</f>
        <v>0</v>
      </c>
      <c r="S360" s="186"/>
      <c r="T360" s="188">
        <f>T361</f>
        <v>0</v>
      </c>
      <c r="AR360" s="189" t="s">
        <v>79</v>
      </c>
      <c r="AT360" s="190" t="s">
        <v>71</v>
      </c>
      <c r="AU360" s="190" t="s">
        <v>81</v>
      </c>
      <c r="AY360" s="189" t="s">
        <v>193</v>
      </c>
      <c r="BK360" s="191">
        <f>BK361</f>
        <v>0</v>
      </c>
    </row>
    <row r="361" spans="1:65" s="2" customFormat="1" ht="16.5" customHeight="1">
      <c r="A361" s="36"/>
      <c r="B361" s="37"/>
      <c r="C361" s="194" t="s">
        <v>981</v>
      </c>
      <c r="D361" s="194" t="s">
        <v>195</v>
      </c>
      <c r="E361" s="195" t="s">
        <v>3318</v>
      </c>
      <c r="F361" s="196" t="s">
        <v>3319</v>
      </c>
      <c r="G361" s="197" t="s">
        <v>391</v>
      </c>
      <c r="H361" s="198">
        <v>15</v>
      </c>
      <c r="I361" s="199"/>
      <c r="J361" s="200">
        <f>ROUND(I361*H361,2)</f>
        <v>0</v>
      </c>
      <c r="K361" s="196" t="s">
        <v>19</v>
      </c>
      <c r="L361" s="41"/>
      <c r="M361" s="201" t="s">
        <v>19</v>
      </c>
      <c r="N361" s="202" t="s">
        <v>43</v>
      </c>
      <c r="O361" s="66"/>
      <c r="P361" s="203">
        <f>O361*H361</f>
        <v>0</v>
      </c>
      <c r="Q361" s="203">
        <v>0</v>
      </c>
      <c r="R361" s="203">
        <f>Q361*H361</f>
        <v>0</v>
      </c>
      <c r="S361" s="203">
        <v>0</v>
      </c>
      <c r="T361" s="204">
        <f>S361*H361</f>
        <v>0</v>
      </c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R361" s="205" t="s">
        <v>200</v>
      </c>
      <c r="AT361" s="205" t="s">
        <v>195</v>
      </c>
      <c r="AU361" s="205" t="s">
        <v>209</v>
      </c>
      <c r="AY361" s="19" t="s">
        <v>193</v>
      </c>
      <c r="BE361" s="206">
        <f>IF(N361="základní",J361,0)</f>
        <v>0</v>
      </c>
      <c r="BF361" s="206">
        <f>IF(N361="snížená",J361,0)</f>
        <v>0</v>
      </c>
      <c r="BG361" s="206">
        <f>IF(N361="zákl. přenesená",J361,0)</f>
        <v>0</v>
      </c>
      <c r="BH361" s="206">
        <f>IF(N361="sníž. přenesená",J361,0)</f>
        <v>0</v>
      </c>
      <c r="BI361" s="206">
        <f>IF(N361="nulová",J361,0)</f>
        <v>0</v>
      </c>
      <c r="BJ361" s="19" t="s">
        <v>79</v>
      </c>
      <c r="BK361" s="206">
        <f>ROUND(I361*H361,2)</f>
        <v>0</v>
      </c>
      <c r="BL361" s="19" t="s">
        <v>200</v>
      </c>
      <c r="BM361" s="205" t="s">
        <v>1686</v>
      </c>
    </row>
    <row r="362" spans="1:65" s="12" customFormat="1" ht="20.85" customHeight="1">
      <c r="B362" s="178"/>
      <c r="C362" s="179"/>
      <c r="D362" s="180" t="s">
        <v>71</v>
      </c>
      <c r="E362" s="192" t="s">
        <v>3266</v>
      </c>
      <c r="F362" s="192" t="s">
        <v>3321</v>
      </c>
      <c r="G362" s="179"/>
      <c r="H362" s="179"/>
      <c r="I362" s="182"/>
      <c r="J362" s="193">
        <f>BK362</f>
        <v>0</v>
      </c>
      <c r="K362" s="179"/>
      <c r="L362" s="184"/>
      <c r="M362" s="185"/>
      <c r="N362" s="186"/>
      <c r="O362" s="186"/>
      <c r="P362" s="187">
        <f>P363</f>
        <v>0</v>
      </c>
      <c r="Q362" s="186"/>
      <c r="R362" s="187">
        <f>R363</f>
        <v>0</v>
      </c>
      <c r="S362" s="186"/>
      <c r="T362" s="188">
        <f>T363</f>
        <v>0</v>
      </c>
      <c r="AR362" s="189" t="s">
        <v>79</v>
      </c>
      <c r="AT362" s="190" t="s">
        <v>71</v>
      </c>
      <c r="AU362" s="190" t="s">
        <v>81</v>
      </c>
      <c r="AY362" s="189" t="s">
        <v>193</v>
      </c>
      <c r="BK362" s="191">
        <f>BK363</f>
        <v>0</v>
      </c>
    </row>
    <row r="363" spans="1:65" s="2" customFormat="1" ht="16.5" customHeight="1">
      <c r="A363" s="36"/>
      <c r="B363" s="37"/>
      <c r="C363" s="194" t="s">
        <v>986</v>
      </c>
      <c r="D363" s="194" t="s">
        <v>195</v>
      </c>
      <c r="E363" s="195" t="s">
        <v>3322</v>
      </c>
      <c r="F363" s="196" t="s">
        <v>3323</v>
      </c>
      <c r="G363" s="197" t="s">
        <v>391</v>
      </c>
      <c r="H363" s="198">
        <v>15</v>
      </c>
      <c r="I363" s="199"/>
      <c r="J363" s="200">
        <f>ROUND(I363*H363,2)</f>
        <v>0</v>
      </c>
      <c r="K363" s="196" t="s">
        <v>19</v>
      </c>
      <c r="L363" s="41"/>
      <c r="M363" s="201" t="s">
        <v>19</v>
      </c>
      <c r="N363" s="202" t="s">
        <v>43</v>
      </c>
      <c r="O363" s="66"/>
      <c r="P363" s="203">
        <f>O363*H363</f>
        <v>0</v>
      </c>
      <c r="Q363" s="203">
        <v>0</v>
      </c>
      <c r="R363" s="203">
        <f>Q363*H363</f>
        <v>0</v>
      </c>
      <c r="S363" s="203">
        <v>0</v>
      </c>
      <c r="T363" s="204">
        <f>S363*H363</f>
        <v>0</v>
      </c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R363" s="205" t="s">
        <v>200</v>
      </c>
      <c r="AT363" s="205" t="s">
        <v>195</v>
      </c>
      <c r="AU363" s="205" t="s">
        <v>209</v>
      </c>
      <c r="AY363" s="19" t="s">
        <v>193</v>
      </c>
      <c r="BE363" s="206">
        <f>IF(N363="základní",J363,0)</f>
        <v>0</v>
      </c>
      <c r="BF363" s="206">
        <f>IF(N363="snížená",J363,0)</f>
        <v>0</v>
      </c>
      <c r="BG363" s="206">
        <f>IF(N363="zákl. přenesená",J363,0)</f>
        <v>0</v>
      </c>
      <c r="BH363" s="206">
        <f>IF(N363="sníž. přenesená",J363,0)</f>
        <v>0</v>
      </c>
      <c r="BI363" s="206">
        <f>IF(N363="nulová",J363,0)</f>
        <v>0</v>
      </c>
      <c r="BJ363" s="19" t="s">
        <v>79</v>
      </c>
      <c r="BK363" s="206">
        <f>ROUND(I363*H363,2)</f>
        <v>0</v>
      </c>
      <c r="BL363" s="19" t="s">
        <v>200</v>
      </c>
      <c r="BM363" s="205" t="s">
        <v>1696</v>
      </c>
    </row>
    <row r="364" spans="1:65" s="12" customFormat="1" ht="20.85" customHeight="1">
      <c r="B364" s="178"/>
      <c r="C364" s="179"/>
      <c r="D364" s="180" t="s">
        <v>71</v>
      </c>
      <c r="E364" s="192" t="s">
        <v>3270</v>
      </c>
      <c r="F364" s="192" t="s">
        <v>3325</v>
      </c>
      <c r="G364" s="179"/>
      <c r="H364" s="179"/>
      <c r="I364" s="182"/>
      <c r="J364" s="193">
        <f>BK364</f>
        <v>0</v>
      </c>
      <c r="K364" s="179"/>
      <c r="L364" s="184"/>
      <c r="M364" s="185"/>
      <c r="N364" s="186"/>
      <c r="O364" s="186"/>
      <c r="P364" s="187">
        <f>P365</f>
        <v>0</v>
      </c>
      <c r="Q364" s="186"/>
      <c r="R364" s="187">
        <f>R365</f>
        <v>0</v>
      </c>
      <c r="S364" s="186"/>
      <c r="T364" s="188">
        <f>T365</f>
        <v>0</v>
      </c>
      <c r="AR364" s="189" t="s">
        <v>79</v>
      </c>
      <c r="AT364" s="190" t="s">
        <v>71</v>
      </c>
      <c r="AU364" s="190" t="s">
        <v>81</v>
      </c>
      <c r="AY364" s="189" t="s">
        <v>193</v>
      </c>
      <c r="BK364" s="191">
        <f>BK365</f>
        <v>0</v>
      </c>
    </row>
    <row r="365" spans="1:65" s="2" customFormat="1" ht="16.5" customHeight="1">
      <c r="A365" s="36"/>
      <c r="B365" s="37"/>
      <c r="C365" s="194" t="s">
        <v>991</v>
      </c>
      <c r="D365" s="194" t="s">
        <v>195</v>
      </c>
      <c r="E365" s="195" t="s">
        <v>3326</v>
      </c>
      <c r="F365" s="196" t="s">
        <v>3327</v>
      </c>
      <c r="G365" s="197" t="s">
        <v>391</v>
      </c>
      <c r="H365" s="198">
        <v>15</v>
      </c>
      <c r="I365" s="199"/>
      <c r="J365" s="200">
        <f>ROUND(I365*H365,2)</f>
        <v>0</v>
      </c>
      <c r="K365" s="196" t="s">
        <v>19</v>
      </c>
      <c r="L365" s="41"/>
      <c r="M365" s="201" t="s">
        <v>19</v>
      </c>
      <c r="N365" s="202" t="s">
        <v>43</v>
      </c>
      <c r="O365" s="66"/>
      <c r="P365" s="203">
        <f>O365*H365</f>
        <v>0</v>
      </c>
      <c r="Q365" s="203">
        <v>0</v>
      </c>
      <c r="R365" s="203">
        <f>Q365*H365</f>
        <v>0</v>
      </c>
      <c r="S365" s="203">
        <v>0</v>
      </c>
      <c r="T365" s="204">
        <f>S365*H365</f>
        <v>0</v>
      </c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R365" s="205" t="s">
        <v>200</v>
      </c>
      <c r="AT365" s="205" t="s">
        <v>195</v>
      </c>
      <c r="AU365" s="205" t="s">
        <v>209</v>
      </c>
      <c r="AY365" s="19" t="s">
        <v>193</v>
      </c>
      <c r="BE365" s="206">
        <f>IF(N365="základní",J365,0)</f>
        <v>0</v>
      </c>
      <c r="BF365" s="206">
        <f>IF(N365="snížená",J365,0)</f>
        <v>0</v>
      </c>
      <c r="BG365" s="206">
        <f>IF(N365="zákl. přenesená",J365,0)</f>
        <v>0</v>
      </c>
      <c r="BH365" s="206">
        <f>IF(N365="sníž. přenesená",J365,0)</f>
        <v>0</v>
      </c>
      <c r="BI365" s="206">
        <f>IF(N365="nulová",J365,0)</f>
        <v>0</v>
      </c>
      <c r="BJ365" s="19" t="s">
        <v>79</v>
      </c>
      <c r="BK365" s="206">
        <f>ROUND(I365*H365,2)</f>
        <v>0</v>
      </c>
      <c r="BL365" s="19" t="s">
        <v>200</v>
      </c>
      <c r="BM365" s="205" t="s">
        <v>1708</v>
      </c>
    </row>
    <row r="366" spans="1:65" s="12" customFormat="1" ht="20.85" customHeight="1">
      <c r="B366" s="178"/>
      <c r="C366" s="179"/>
      <c r="D366" s="180" t="s">
        <v>71</v>
      </c>
      <c r="E366" s="192" t="s">
        <v>3274</v>
      </c>
      <c r="F366" s="192" t="s">
        <v>3329</v>
      </c>
      <c r="G366" s="179"/>
      <c r="H366" s="179"/>
      <c r="I366" s="182"/>
      <c r="J366" s="193">
        <f>BK366</f>
        <v>0</v>
      </c>
      <c r="K366" s="179"/>
      <c r="L366" s="184"/>
      <c r="M366" s="185"/>
      <c r="N366" s="186"/>
      <c r="O366" s="186"/>
      <c r="P366" s="187">
        <f>P367</f>
        <v>0</v>
      </c>
      <c r="Q366" s="186"/>
      <c r="R366" s="187">
        <f>R367</f>
        <v>0</v>
      </c>
      <c r="S366" s="186"/>
      <c r="T366" s="188">
        <f>T367</f>
        <v>0</v>
      </c>
      <c r="AR366" s="189" t="s">
        <v>79</v>
      </c>
      <c r="AT366" s="190" t="s">
        <v>71</v>
      </c>
      <c r="AU366" s="190" t="s">
        <v>81</v>
      </c>
      <c r="AY366" s="189" t="s">
        <v>193</v>
      </c>
      <c r="BK366" s="191">
        <f>BK367</f>
        <v>0</v>
      </c>
    </row>
    <row r="367" spans="1:65" s="2" customFormat="1" ht="16.5" customHeight="1">
      <c r="A367" s="36"/>
      <c r="B367" s="37"/>
      <c r="C367" s="194" t="s">
        <v>994</v>
      </c>
      <c r="D367" s="194" t="s">
        <v>195</v>
      </c>
      <c r="E367" s="195" t="s">
        <v>2991</v>
      </c>
      <c r="F367" s="196" t="s">
        <v>2992</v>
      </c>
      <c r="G367" s="197" t="s">
        <v>391</v>
      </c>
      <c r="H367" s="198">
        <v>16</v>
      </c>
      <c r="I367" s="199"/>
      <c r="J367" s="200">
        <f>ROUND(I367*H367,2)</f>
        <v>0</v>
      </c>
      <c r="K367" s="196" t="s">
        <v>19</v>
      </c>
      <c r="L367" s="41"/>
      <c r="M367" s="201" t="s">
        <v>19</v>
      </c>
      <c r="N367" s="202" t="s">
        <v>43</v>
      </c>
      <c r="O367" s="66"/>
      <c r="P367" s="203">
        <f>O367*H367</f>
        <v>0</v>
      </c>
      <c r="Q367" s="203">
        <v>0</v>
      </c>
      <c r="R367" s="203">
        <f>Q367*H367</f>
        <v>0</v>
      </c>
      <c r="S367" s="203">
        <v>0</v>
      </c>
      <c r="T367" s="204">
        <f>S367*H367</f>
        <v>0</v>
      </c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R367" s="205" t="s">
        <v>200</v>
      </c>
      <c r="AT367" s="205" t="s">
        <v>195</v>
      </c>
      <c r="AU367" s="205" t="s">
        <v>209</v>
      </c>
      <c r="AY367" s="19" t="s">
        <v>193</v>
      </c>
      <c r="BE367" s="206">
        <f>IF(N367="základní",J367,0)</f>
        <v>0</v>
      </c>
      <c r="BF367" s="206">
        <f>IF(N367="snížená",J367,0)</f>
        <v>0</v>
      </c>
      <c r="BG367" s="206">
        <f>IF(N367="zákl. přenesená",J367,0)</f>
        <v>0</v>
      </c>
      <c r="BH367" s="206">
        <f>IF(N367="sníž. přenesená",J367,0)</f>
        <v>0</v>
      </c>
      <c r="BI367" s="206">
        <f>IF(N367="nulová",J367,0)</f>
        <v>0</v>
      </c>
      <c r="BJ367" s="19" t="s">
        <v>79</v>
      </c>
      <c r="BK367" s="206">
        <f>ROUND(I367*H367,2)</f>
        <v>0</v>
      </c>
      <c r="BL367" s="19" t="s">
        <v>200</v>
      </c>
      <c r="BM367" s="205" t="s">
        <v>1717</v>
      </c>
    </row>
    <row r="368" spans="1:65" s="12" customFormat="1" ht="20.85" customHeight="1">
      <c r="B368" s="178"/>
      <c r="C368" s="179"/>
      <c r="D368" s="180" t="s">
        <v>71</v>
      </c>
      <c r="E368" s="192" t="s">
        <v>3292</v>
      </c>
      <c r="F368" s="192" t="s">
        <v>3333</v>
      </c>
      <c r="G368" s="179"/>
      <c r="H368" s="179"/>
      <c r="I368" s="182"/>
      <c r="J368" s="193">
        <f>BK368</f>
        <v>0</v>
      </c>
      <c r="K368" s="179"/>
      <c r="L368" s="184"/>
      <c r="M368" s="185"/>
      <c r="N368" s="186"/>
      <c r="O368" s="186"/>
      <c r="P368" s="187">
        <f>P369</f>
        <v>0</v>
      </c>
      <c r="Q368" s="186"/>
      <c r="R368" s="187">
        <f>R369</f>
        <v>0</v>
      </c>
      <c r="S368" s="186"/>
      <c r="T368" s="188">
        <f>T369</f>
        <v>0</v>
      </c>
      <c r="AR368" s="189" t="s">
        <v>79</v>
      </c>
      <c r="AT368" s="190" t="s">
        <v>71</v>
      </c>
      <c r="AU368" s="190" t="s">
        <v>81</v>
      </c>
      <c r="AY368" s="189" t="s">
        <v>193</v>
      </c>
      <c r="BK368" s="191">
        <f>BK369</f>
        <v>0</v>
      </c>
    </row>
    <row r="369" spans="1:65" s="2" customFormat="1" ht="16.5" customHeight="1">
      <c r="A369" s="36"/>
      <c r="B369" s="37"/>
      <c r="C369" s="194" t="s">
        <v>999</v>
      </c>
      <c r="D369" s="194" t="s">
        <v>195</v>
      </c>
      <c r="E369" s="195" t="s">
        <v>3334</v>
      </c>
      <c r="F369" s="196" t="s">
        <v>3319</v>
      </c>
      <c r="G369" s="197" t="s">
        <v>391</v>
      </c>
      <c r="H369" s="198">
        <v>15</v>
      </c>
      <c r="I369" s="199"/>
      <c r="J369" s="200">
        <f>ROUND(I369*H369,2)</f>
        <v>0</v>
      </c>
      <c r="K369" s="196" t="s">
        <v>19</v>
      </c>
      <c r="L369" s="41"/>
      <c r="M369" s="201" t="s">
        <v>19</v>
      </c>
      <c r="N369" s="202" t="s">
        <v>43</v>
      </c>
      <c r="O369" s="66"/>
      <c r="P369" s="203">
        <f>O369*H369</f>
        <v>0</v>
      </c>
      <c r="Q369" s="203">
        <v>0</v>
      </c>
      <c r="R369" s="203">
        <f>Q369*H369</f>
        <v>0</v>
      </c>
      <c r="S369" s="203">
        <v>0</v>
      </c>
      <c r="T369" s="204">
        <f>S369*H369</f>
        <v>0</v>
      </c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R369" s="205" t="s">
        <v>200</v>
      </c>
      <c r="AT369" s="205" t="s">
        <v>195</v>
      </c>
      <c r="AU369" s="205" t="s">
        <v>209</v>
      </c>
      <c r="AY369" s="19" t="s">
        <v>193</v>
      </c>
      <c r="BE369" s="206">
        <f>IF(N369="základní",J369,0)</f>
        <v>0</v>
      </c>
      <c r="BF369" s="206">
        <f>IF(N369="snížená",J369,0)</f>
        <v>0</v>
      </c>
      <c r="BG369" s="206">
        <f>IF(N369="zákl. přenesená",J369,0)</f>
        <v>0</v>
      </c>
      <c r="BH369" s="206">
        <f>IF(N369="sníž. přenesená",J369,0)</f>
        <v>0</v>
      </c>
      <c r="BI369" s="206">
        <f>IF(N369="nulová",J369,0)</f>
        <v>0</v>
      </c>
      <c r="BJ369" s="19" t="s">
        <v>79</v>
      </c>
      <c r="BK369" s="206">
        <f>ROUND(I369*H369,2)</f>
        <v>0</v>
      </c>
      <c r="BL369" s="19" t="s">
        <v>200</v>
      </c>
      <c r="BM369" s="205" t="s">
        <v>1725</v>
      </c>
    </row>
    <row r="370" spans="1:65" s="12" customFormat="1" ht="20.85" customHeight="1">
      <c r="B370" s="178"/>
      <c r="C370" s="179"/>
      <c r="D370" s="180" t="s">
        <v>71</v>
      </c>
      <c r="E370" s="192" t="s">
        <v>3298</v>
      </c>
      <c r="F370" s="192" t="s">
        <v>3348</v>
      </c>
      <c r="G370" s="179"/>
      <c r="H370" s="179"/>
      <c r="I370" s="182"/>
      <c r="J370" s="193">
        <f>BK370</f>
        <v>0</v>
      </c>
      <c r="K370" s="179"/>
      <c r="L370" s="184"/>
      <c r="M370" s="185"/>
      <c r="N370" s="186"/>
      <c r="O370" s="186"/>
      <c r="P370" s="187">
        <f>P371</f>
        <v>0</v>
      </c>
      <c r="Q370" s="186"/>
      <c r="R370" s="187">
        <f>R371</f>
        <v>0</v>
      </c>
      <c r="S370" s="186"/>
      <c r="T370" s="188">
        <f>T371</f>
        <v>0</v>
      </c>
      <c r="AR370" s="189" t="s">
        <v>79</v>
      </c>
      <c r="AT370" s="190" t="s">
        <v>71</v>
      </c>
      <c r="AU370" s="190" t="s">
        <v>81</v>
      </c>
      <c r="AY370" s="189" t="s">
        <v>193</v>
      </c>
      <c r="BK370" s="191">
        <f>BK371</f>
        <v>0</v>
      </c>
    </row>
    <row r="371" spans="1:65" s="2" customFormat="1" ht="16.5" customHeight="1">
      <c r="A371" s="36"/>
      <c r="B371" s="37"/>
      <c r="C371" s="194" t="s">
        <v>1013</v>
      </c>
      <c r="D371" s="194" t="s">
        <v>195</v>
      </c>
      <c r="E371" s="195" t="s">
        <v>3349</v>
      </c>
      <c r="F371" s="196" t="s">
        <v>3350</v>
      </c>
      <c r="G371" s="197" t="s">
        <v>198</v>
      </c>
      <c r="H371" s="198">
        <v>0.53</v>
      </c>
      <c r="I371" s="199"/>
      <c r="J371" s="200">
        <f>ROUND(I371*H371,2)</f>
        <v>0</v>
      </c>
      <c r="K371" s="196" t="s">
        <v>19</v>
      </c>
      <c r="L371" s="41"/>
      <c r="M371" s="201" t="s">
        <v>19</v>
      </c>
      <c r="N371" s="202" t="s">
        <v>43</v>
      </c>
      <c r="O371" s="66"/>
      <c r="P371" s="203">
        <f>O371*H371</f>
        <v>0</v>
      </c>
      <c r="Q371" s="203">
        <v>0</v>
      </c>
      <c r="R371" s="203">
        <f>Q371*H371</f>
        <v>0</v>
      </c>
      <c r="S371" s="203">
        <v>0</v>
      </c>
      <c r="T371" s="204">
        <f>S371*H371</f>
        <v>0</v>
      </c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R371" s="205" t="s">
        <v>200</v>
      </c>
      <c r="AT371" s="205" t="s">
        <v>195</v>
      </c>
      <c r="AU371" s="205" t="s">
        <v>209</v>
      </c>
      <c r="AY371" s="19" t="s">
        <v>193</v>
      </c>
      <c r="BE371" s="206">
        <f>IF(N371="základní",J371,0)</f>
        <v>0</v>
      </c>
      <c r="BF371" s="206">
        <f>IF(N371="snížená",J371,0)</f>
        <v>0</v>
      </c>
      <c r="BG371" s="206">
        <f>IF(N371="zákl. přenesená",J371,0)</f>
        <v>0</v>
      </c>
      <c r="BH371" s="206">
        <f>IF(N371="sníž. přenesená",J371,0)</f>
        <v>0</v>
      </c>
      <c r="BI371" s="206">
        <f>IF(N371="nulová",J371,0)</f>
        <v>0</v>
      </c>
      <c r="BJ371" s="19" t="s">
        <v>79</v>
      </c>
      <c r="BK371" s="206">
        <f>ROUND(I371*H371,2)</f>
        <v>0</v>
      </c>
      <c r="BL371" s="19" t="s">
        <v>200</v>
      </c>
      <c r="BM371" s="205" t="s">
        <v>1733</v>
      </c>
    </row>
    <row r="372" spans="1:65" s="12" customFormat="1" ht="20.85" customHeight="1">
      <c r="B372" s="178"/>
      <c r="C372" s="179"/>
      <c r="D372" s="180" t="s">
        <v>71</v>
      </c>
      <c r="E372" s="192" t="s">
        <v>3302</v>
      </c>
      <c r="F372" s="192" t="s">
        <v>3352</v>
      </c>
      <c r="G372" s="179"/>
      <c r="H372" s="179"/>
      <c r="I372" s="182"/>
      <c r="J372" s="193">
        <f>BK372</f>
        <v>0</v>
      </c>
      <c r="K372" s="179"/>
      <c r="L372" s="184"/>
      <c r="M372" s="185"/>
      <c r="N372" s="186"/>
      <c r="O372" s="186"/>
      <c r="P372" s="187">
        <f>SUM(P373:P374)</f>
        <v>0</v>
      </c>
      <c r="Q372" s="186"/>
      <c r="R372" s="187">
        <f>SUM(R373:R374)</f>
        <v>0</v>
      </c>
      <c r="S372" s="186"/>
      <c r="T372" s="188">
        <f>SUM(T373:T374)</f>
        <v>0</v>
      </c>
      <c r="AR372" s="189" t="s">
        <v>79</v>
      </c>
      <c r="AT372" s="190" t="s">
        <v>71</v>
      </c>
      <c r="AU372" s="190" t="s">
        <v>81</v>
      </c>
      <c r="AY372" s="189" t="s">
        <v>193</v>
      </c>
      <c r="BK372" s="191">
        <f>SUM(BK373:BK374)</f>
        <v>0</v>
      </c>
    </row>
    <row r="373" spans="1:65" s="2" customFormat="1" ht="16.5" customHeight="1">
      <c r="A373" s="36"/>
      <c r="B373" s="37"/>
      <c r="C373" s="194" t="s">
        <v>1028</v>
      </c>
      <c r="D373" s="194" t="s">
        <v>195</v>
      </c>
      <c r="E373" s="195" t="s">
        <v>3353</v>
      </c>
      <c r="F373" s="196" t="s">
        <v>3354</v>
      </c>
      <c r="G373" s="197" t="s">
        <v>305</v>
      </c>
      <c r="H373" s="198">
        <v>5.25</v>
      </c>
      <c r="I373" s="199"/>
      <c r="J373" s="200">
        <f>ROUND(I373*H373,2)</f>
        <v>0</v>
      </c>
      <c r="K373" s="196" t="s">
        <v>19</v>
      </c>
      <c r="L373" s="41"/>
      <c r="M373" s="201" t="s">
        <v>19</v>
      </c>
      <c r="N373" s="202" t="s">
        <v>43</v>
      </c>
      <c r="O373" s="66"/>
      <c r="P373" s="203">
        <f>O373*H373</f>
        <v>0</v>
      </c>
      <c r="Q373" s="203">
        <v>0</v>
      </c>
      <c r="R373" s="203">
        <f>Q373*H373</f>
        <v>0</v>
      </c>
      <c r="S373" s="203">
        <v>0</v>
      </c>
      <c r="T373" s="204">
        <f>S373*H373</f>
        <v>0</v>
      </c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R373" s="205" t="s">
        <v>200</v>
      </c>
      <c r="AT373" s="205" t="s">
        <v>195</v>
      </c>
      <c r="AU373" s="205" t="s">
        <v>209</v>
      </c>
      <c r="AY373" s="19" t="s">
        <v>193</v>
      </c>
      <c r="BE373" s="206">
        <f>IF(N373="základní",J373,0)</f>
        <v>0</v>
      </c>
      <c r="BF373" s="206">
        <f>IF(N373="snížená",J373,0)</f>
        <v>0</v>
      </c>
      <c r="BG373" s="206">
        <f>IF(N373="zákl. přenesená",J373,0)</f>
        <v>0</v>
      </c>
      <c r="BH373" s="206">
        <f>IF(N373="sníž. přenesená",J373,0)</f>
        <v>0</v>
      </c>
      <c r="BI373" s="206">
        <f>IF(N373="nulová",J373,0)</f>
        <v>0</v>
      </c>
      <c r="BJ373" s="19" t="s">
        <v>79</v>
      </c>
      <c r="BK373" s="206">
        <f>ROUND(I373*H373,2)</f>
        <v>0</v>
      </c>
      <c r="BL373" s="19" t="s">
        <v>200</v>
      </c>
      <c r="BM373" s="205" t="s">
        <v>1743</v>
      </c>
    </row>
    <row r="374" spans="1:65" s="2" customFormat="1" ht="16.5" customHeight="1">
      <c r="A374" s="36"/>
      <c r="B374" s="37"/>
      <c r="C374" s="194" t="s">
        <v>1033</v>
      </c>
      <c r="D374" s="194" t="s">
        <v>195</v>
      </c>
      <c r="E374" s="195" t="s">
        <v>3355</v>
      </c>
      <c r="F374" s="196" t="s">
        <v>3356</v>
      </c>
      <c r="G374" s="197" t="s">
        <v>305</v>
      </c>
      <c r="H374" s="198">
        <v>5.25</v>
      </c>
      <c r="I374" s="199"/>
      <c r="J374" s="200">
        <f>ROUND(I374*H374,2)</f>
        <v>0</v>
      </c>
      <c r="K374" s="196" t="s">
        <v>19</v>
      </c>
      <c r="L374" s="41"/>
      <c r="M374" s="270" t="s">
        <v>19</v>
      </c>
      <c r="N374" s="271" t="s">
        <v>43</v>
      </c>
      <c r="O374" s="272"/>
      <c r="P374" s="273">
        <f>O374*H374</f>
        <v>0</v>
      </c>
      <c r="Q374" s="273">
        <v>0</v>
      </c>
      <c r="R374" s="273">
        <f>Q374*H374</f>
        <v>0</v>
      </c>
      <c r="S374" s="273">
        <v>0</v>
      </c>
      <c r="T374" s="274">
        <f>S374*H374</f>
        <v>0</v>
      </c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R374" s="205" t="s">
        <v>200</v>
      </c>
      <c r="AT374" s="205" t="s">
        <v>195</v>
      </c>
      <c r="AU374" s="205" t="s">
        <v>209</v>
      </c>
      <c r="AY374" s="19" t="s">
        <v>193</v>
      </c>
      <c r="BE374" s="206">
        <f>IF(N374="základní",J374,0)</f>
        <v>0</v>
      </c>
      <c r="BF374" s="206">
        <f>IF(N374="snížená",J374,0)</f>
        <v>0</v>
      </c>
      <c r="BG374" s="206">
        <f>IF(N374="zákl. přenesená",J374,0)</f>
        <v>0</v>
      </c>
      <c r="BH374" s="206">
        <f>IF(N374="sníž. přenesená",J374,0)</f>
        <v>0</v>
      </c>
      <c r="BI374" s="206">
        <f>IF(N374="nulová",J374,0)</f>
        <v>0</v>
      </c>
      <c r="BJ374" s="19" t="s">
        <v>79</v>
      </c>
      <c r="BK374" s="206">
        <f>ROUND(I374*H374,2)</f>
        <v>0</v>
      </c>
      <c r="BL374" s="19" t="s">
        <v>200</v>
      </c>
      <c r="BM374" s="205" t="s">
        <v>1754</v>
      </c>
    </row>
    <row r="375" spans="1:65" s="2" customFormat="1" ht="6.95" customHeight="1">
      <c r="A375" s="36"/>
      <c r="B375" s="49"/>
      <c r="C375" s="50"/>
      <c r="D375" s="50"/>
      <c r="E375" s="50"/>
      <c r="F375" s="50"/>
      <c r="G375" s="50"/>
      <c r="H375" s="50"/>
      <c r="I375" s="144"/>
      <c r="J375" s="50"/>
      <c r="K375" s="50"/>
      <c r="L375" s="41"/>
      <c r="M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</sheetData>
  <sheetProtection algorithmName="SHA-512" hashValue="hJIM/oHSvJuBgwSVDNgPVHgMyvlMPbmRJN14DT8yF46eF09EUFZkc3OF8aDHcQEw2UvB19oZhpinl57UwuxZog==" saltValue="QF0dFcpSnow1ovz+FOzX0i/Ou0KdB2n7IpgxWMGrcqiaeZ4TBYDg9Z/Ek3FyBz1zpsqZHsrFJHwgs5D7PxW/mw==" spinCount="100000" sheet="1" objects="1" scenarios="1" formatColumns="0" formatRows="0" autoFilter="0"/>
  <autoFilter ref="C159:K374"/>
  <mergeCells count="12">
    <mergeCell ref="E152:H152"/>
    <mergeCell ref="L2:V2"/>
    <mergeCell ref="E50:H50"/>
    <mergeCell ref="E52:H52"/>
    <mergeCell ref="E54:H54"/>
    <mergeCell ref="E148:H148"/>
    <mergeCell ref="E150:H15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4" tint="0.79998168889431442"/>
    <pageSetUpPr fitToPage="1"/>
  </sheetPr>
  <dimension ref="A2:BM191"/>
  <sheetViews>
    <sheetView showGridLines="0" tabSelected="1" workbookViewId="0">
      <selection activeCell="Z137" sqref="Z136:Z137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108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1" customFormat="1" ht="12" customHeight="1">
      <c r="B8" s="22"/>
      <c r="D8" s="116" t="s">
        <v>128</v>
      </c>
      <c r="I8" s="110"/>
      <c r="L8" s="22"/>
    </row>
    <row r="9" spans="1:46" s="2" customFormat="1" ht="16.5" customHeight="1">
      <c r="A9" s="36"/>
      <c r="B9" s="41"/>
      <c r="C9" s="36"/>
      <c r="D9" s="36"/>
      <c r="E9" s="409" t="s">
        <v>3532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130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12" t="s">
        <v>3357</v>
      </c>
      <c r="F11" s="411"/>
      <c r="G11" s="411"/>
      <c r="H11" s="411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11. 11. 2020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13" t="str">
        <f>'Rekapitulace stavby'!E14</f>
        <v>Vyplň údaj</v>
      </c>
      <c r="F20" s="414"/>
      <c r="G20" s="414"/>
      <c r="H20" s="414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2720</v>
      </c>
      <c r="F26" s="36"/>
      <c r="G26" s="36"/>
      <c r="H26" s="36"/>
      <c r="I26" s="119" t="s">
        <v>28</v>
      </c>
      <c r="J26" s="105" t="s">
        <v>19</v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21"/>
      <c r="B29" s="122"/>
      <c r="C29" s="121"/>
      <c r="D29" s="121"/>
      <c r="E29" s="415" t="s">
        <v>19</v>
      </c>
      <c r="F29" s="415"/>
      <c r="G29" s="415"/>
      <c r="H29" s="415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ROUND(J103,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ROUND((SUM(BE103:BE190)),  2)</f>
        <v>0</v>
      </c>
      <c r="G35" s="36"/>
      <c r="H35" s="36"/>
      <c r="I35" s="133">
        <v>0.21</v>
      </c>
      <c r="J35" s="132">
        <f>ROUND(((SUM(BE103:BE190))*I35),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ROUND((SUM(BF103:BF190)),  2)</f>
        <v>0</v>
      </c>
      <c r="G36" s="36"/>
      <c r="H36" s="36"/>
      <c r="I36" s="133">
        <v>0.15</v>
      </c>
      <c r="J36" s="132">
        <f>ROUND(((SUM(BF103:BF190))*I36),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ROUND((SUM(BG103:BG190)),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ROUND((SUM(BH103:BH190)),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ROUND((SUM(BI103:BI190)),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132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7" t="str">
        <f>E7</f>
        <v>Novostavba víceúčelových objektů na p.č.1542/1 a 1521/2 v k.ú.Cetoraz</v>
      </c>
      <c r="F50" s="408"/>
      <c r="G50" s="408"/>
      <c r="H50" s="40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128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7" t="s">
        <v>3532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130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66" t="str">
        <f>E11</f>
        <v>05 - vzduchotechnika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Cetoraz</v>
      </c>
      <c r="G56" s="38"/>
      <c r="H56" s="38"/>
      <c r="I56" s="119" t="s">
        <v>23</v>
      </c>
      <c r="J56" s="61" t="str">
        <f>IF(J14="","",J14)</f>
        <v>11. 11. 2020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Obec Cetoraz, Cetoraz 206, 39411 Cetoraz</v>
      </c>
      <c r="G58" s="38"/>
      <c r="H58" s="38"/>
      <c r="I58" s="119" t="s">
        <v>31</v>
      </c>
      <c r="J58" s="34" t="str">
        <f>E23</f>
        <v>Ing.Josef Slabý, Arnolec 30, 58827 Jamné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5.7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>Ing.Jiří Jánský (import)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133</v>
      </c>
      <c r="D61" s="149"/>
      <c r="E61" s="149"/>
      <c r="F61" s="149"/>
      <c r="G61" s="149"/>
      <c r="H61" s="149"/>
      <c r="I61" s="150"/>
      <c r="J61" s="151" t="s">
        <v>134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J103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135</v>
      </c>
    </row>
    <row r="64" spans="1:47" s="9" customFormat="1" ht="24.95" customHeight="1">
      <c r="B64" s="153"/>
      <c r="C64" s="154"/>
      <c r="D64" s="155" t="s">
        <v>3358</v>
      </c>
      <c r="E64" s="156"/>
      <c r="F64" s="156"/>
      <c r="G64" s="156"/>
      <c r="H64" s="156"/>
      <c r="I64" s="157"/>
      <c r="J64" s="158">
        <f>J104</f>
        <v>0</v>
      </c>
      <c r="K64" s="154"/>
      <c r="L64" s="159"/>
    </row>
    <row r="65" spans="2:12" s="10" customFormat="1" ht="19.899999999999999" customHeight="1">
      <c r="B65" s="160"/>
      <c r="C65" s="99"/>
      <c r="D65" s="161" t="s">
        <v>3359</v>
      </c>
      <c r="E65" s="162"/>
      <c r="F65" s="162"/>
      <c r="G65" s="162"/>
      <c r="H65" s="162"/>
      <c r="I65" s="163"/>
      <c r="J65" s="164">
        <f>J105</f>
        <v>0</v>
      </c>
      <c r="K65" s="99"/>
      <c r="L65" s="165"/>
    </row>
    <row r="66" spans="2:12" s="10" customFormat="1" ht="19.899999999999999" customHeight="1">
      <c r="B66" s="160"/>
      <c r="C66" s="99"/>
      <c r="D66" s="161" t="s">
        <v>3360</v>
      </c>
      <c r="E66" s="162"/>
      <c r="F66" s="162"/>
      <c r="G66" s="162"/>
      <c r="H66" s="162"/>
      <c r="I66" s="163"/>
      <c r="J66" s="164">
        <f>J108</f>
        <v>0</v>
      </c>
      <c r="K66" s="99"/>
      <c r="L66" s="165"/>
    </row>
    <row r="67" spans="2:12" s="10" customFormat="1" ht="19.899999999999999" customHeight="1">
      <c r="B67" s="160"/>
      <c r="C67" s="99"/>
      <c r="D67" s="161" t="s">
        <v>3361</v>
      </c>
      <c r="E67" s="162"/>
      <c r="F67" s="162"/>
      <c r="G67" s="162"/>
      <c r="H67" s="162"/>
      <c r="I67" s="163"/>
      <c r="J67" s="164">
        <f>J111</f>
        <v>0</v>
      </c>
      <c r="K67" s="99"/>
      <c r="L67" s="165"/>
    </row>
    <row r="68" spans="2:12" s="10" customFormat="1" ht="19.899999999999999" customHeight="1">
      <c r="B68" s="160"/>
      <c r="C68" s="99"/>
      <c r="D68" s="161" t="s">
        <v>4705</v>
      </c>
      <c r="E68" s="162"/>
      <c r="F68" s="162"/>
      <c r="G68" s="162"/>
      <c r="H68" s="162"/>
      <c r="I68" s="163"/>
      <c r="J68" s="164">
        <f>J114</f>
        <v>0</v>
      </c>
      <c r="K68" s="99"/>
      <c r="L68" s="165"/>
    </row>
    <row r="69" spans="2:12" s="10" customFormat="1" ht="19.899999999999999" customHeight="1">
      <c r="B69" s="160"/>
      <c r="C69" s="99"/>
      <c r="D69" s="161" t="s">
        <v>4706</v>
      </c>
      <c r="E69" s="162"/>
      <c r="F69" s="162"/>
      <c r="G69" s="162"/>
      <c r="H69" s="162"/>
      <c r="I69" s="163"/>
      <c r="J69" s="164">
        <f>J119</f>
        <v>0</v>
      </c>
      <c r="K69" s="99"/>
      <c r="L69" s="165"/>
    </row>
    <row r="70" spans="2:12" s="10" customFormat="1" ht="19.899999999999999" customHeight="1">
      <c r="B70" s="160"/>
      <c r="C70" s="99"/>
      <c r="D70" s="161" t="s">
        <v>4707</v>
      </c>
      <c r="E70" s="162"/>
      <c r="F70" s="162"/>
      <c r="G70" s="162"/>
      <c r="H70" s="162"/>
      <c r="I70" s="163"/>
      <c r="J70" s="164">
        <f>J123</f>
        <v>0</v>
      </c>
      <c r="K70" s="99"/>
      <c r="L70" s="165"/>
    </row>
    <row r="71" spans="2:12" s="10" customFormat="1" ht="19.899999999999999" customHeight="1">
      <c r="B71" s="160"/>
      <c r="C71" s="99"/>
      <c r="D71" s="161" t="s">
        <v>4708</v>
      </c>
      <c r="E71" s="162"/>
      <c r="F71" s="162"/>
      <c r="G71" s="162"/>
      <c r="H71" s="162"/>
      <c r="I71" s="163"/>
      <c r="J71" s="164">
        <f>J126</f>
        <v>0</v>
      </c>
      <c r="K71" s="99"/>
      <c r="L71" s="165"/>
    </row>
    <row r="72" spans="2:12" s="10" customFormat="1" ht="19.899999999999999" customHeight="1">
      <c r="B72" s="160"/>
      <c r="C72" s="99"/>
      <c r="D72" s="161" t="s">
        <v>4709</v>
      </c>
      <c r="E72" s="162"/>
      <c r="F72" s="162"/>
      <c r="G72" s="162"/>
      <c r="H72" s="162"/>
      <c r="I72" s="163"/>
      <c r="J72" s="164">
        <f>J133</f>
        <v>0</v>
      </c>
      <c r="K72" s="99"/>
      <c r="L72" s="165"/>
    </row>
    <row r="73" spans="2:12" s="10" customFormat="1" ht="19.899999999999999" customHeight="1">
      <c r="B73" s="160"/>
      <c r="C73" s="99"/>
      <c r="D73" s="161" t="s">
        <v>4710</v>
      </c>
      <c r="E73" s="162"/>
      <c r="F73" s="162"/>
      <c r="G73" s="162"/>
      <c r="H73" s="162"/>
      <c r="I73" s="163"/>
      <c r="J73" s="164">
        <f>J139</f>
        <v>0</v>
      </c>
      <c r="K73" s="99"/>
      <c r="L73" s="165"/>
    </row>
    <row r="74" spans="2:12" s="10" customFormat="1" ht="19.899999999999999" customHeight="1">
      <c r="B74" s="160"/>
      <c r="C74" s="99"/>
      <c r="D74" s="161" t="s">
        <v>4711</v>
      </c>
      <c r="E74" s="162"/>
      <c r="F74" s="162"/>
      <c r="G74" s="162"/>
      <c r="H74" s="162"/>
      <c r="I74" s="163"/>
      <c r="J74" s="164">
        <f>J148</f>
        <v>0</v>
      </c>
      <c r="K74" s="99"/>
      <c r="L74" s="165"/>
    </row>
    <row r="75" spans="2:12" s="10" customFormat="1" ht="19.899999999999999" customHeight="1">
      <c r="B75" s="160"/>
      <c r="C75" s="99"/>
      <c r="D75" s="161" t="s">
        <v>4712</v>
      </c>
      <c r="E75" s="162"/>
      <c r="F75" s="162"/>
      <c r="G75" s="162"/>
      <c r="H75" s="162"/>
      <c r="I75" s="163"/>
      <c r="J75" s="164">
        <f>J150</f>
        <v>0</v>
      </c>
      <c r="K75" s="99"/>
      <c r="L75" s="165"/>
    </row>
    <row r="76" spans="2:12" s="10" customFormat="1" ht="19.899999999999999" customHeight="1">
      <c r="B76" s="160"/>
      <c r="C76" s="99"/>
      <c r="D76" s="161" t="s">
        <v>4713</v>
      </c>
      <c r="E76" s="162"/>
      <c r="F76" s="162"/>
      <c r="G76" s="162"/>
      <c r="H76" s="162"/>
      <c r="I76" s="163"/>
      <c r="J76" s="164">
        <f>J157</f>
        <v>0</v>
      </c>
      <c r="K76" s="99"/>
      <c r="L76" s="165"/>
    </row>
    <row r="77" spans="2:12" s="10" customFormat="1" ht="19.899999999999999" customHeight="1">
      <c r="B77" s="160"/>
      <c r="C77" s="99"/>
      <c r="D77" s="161" t="s">
        <v>4714</v>
      </c>
      <c r="E77" s="162"/>
      <c r="F77" s="162"/>
      <c r="G77" s="162"/>
      <c r="H77" s="162"/>
      <c r="I77" s="163"/>
      <c r="J77" s="164">
        <f>J161</f>
        <v>0</v>
      </c>
      <c r="K77" s="99"/>
      <c r="L77" s="165"/>
    </row>
    <row r="78" spans="2:12" s="10" customFormat="1" ht="19.899999999999999" customHeight="1">
      <c r="B78" s="160"/>
      <c r="C78" s="99"/>
      <c r="D78" s="161" t="s">
        <v>4715</v>
      </c>
      <c r="E78" s="162"/>
      <c r="F78" s="162"/>
      <c r="G78" s="162"/>
      <c r="H78" s="162"/>
      <c r="I78" s="163"/>
      <c r="J78" s="164">
        <f>J167</f>
        <v>0</v>
      </c>
      <c r="K78" s="99"/>
      <c r="L78" s="165"/>
    </row>
    <row r="79" spans="2:12" s="10" customFormat="1" ht="19.899999999999999" customHeight="1">
      <c r="B79" s="160"/>
      <c r="C79" s="99"/>
      <c r="D79" s="161" t="s">
        <v>4716</v>
      </c>
      <c r="E79" s="162"/>
      <c r="F79" s="162"/>
      <c r="G79" s="162"/>
      <c r="H79" s="162"/>
      <c r="I79" s="163"/>
      <c r="J79" s="164">
        <f>J172</f>
        <v>0</v>
      </c>
      <c r="K79" s="99"/>
      <c r="L79" s="165"/>
    </row>
    <row r="80" spans="2:12" s="10" customFormat="1" ht="19.899999999999999" customHeight="1">
      <c r="B80" s="160"/>
      <c r="C80" s="99"/>
      <c r="D80" s="161" t="s">
        <v>4717</v>
      </c>
      <c r="E80" s="162"/>
      <c r="F80" s="162"/>
      <c r="G80" s="162"/>
      <c r="H80" s="162"/>
      <c r="I80" s="163"/>
      <c r="J80" s="164">
        <f>J182</f>
        <v>0</v>
      </c>
      <c r="K80" s="99"/>
      <c r="L80" s="165"/>
    </row>
    <row r="81" spans="1:31" s="10" customFormat="1" ht="19.899999999999999" customHeight="1">
      <c r="B81" s="160"/>
      <c r="C81" s="99"/>
      <c r="D81" s="161" t="s">
        <v>4718</v>
      </c>
      <c r="E81" s="162"/>
      <c r="F81" s="162"/>
      <c r="G81" s="162"/>
      <c r="H81" s="162"/>
      <c r="I81" s="163"/>
      <c r="J81" s="164">
        <f>J186</f>
        <v>0</v>
      </c>
      <c r="K81" s="99"/>
      <c r="L81" s="165"/>
    </row>
    <row r="82" spans="1:31" s="2" customFormat="1" ht="21.75" customHeight="1">
      <c r="A82" s="36"/>
      <c r="B82" s="37"/>
      <c r="C82" s="38"/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31" s="2" customFormat="1" ht="6.95" customHeight="1">
      <c r="A83" s="36"/>
      <c r="B83" s="49"/>
      <c r="C83" s="50"/>
      <c r="D83" s="50"/>
      <c r="E83" s="50"/>
      <c r="F83" s="50"/>
      <c r="G83" s="50"/>
      <c r="H83" s="50"/>
      <c r="I83" s="144"/>
      <c r="J83" s="50"/>
      <c r="K83" s="50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7" spans="1:31" s="2" customFormat="1" ht="6.95" customHeight="1">
      <c r="A87" s="36"/>
      <c r="B87" s="51"/>
      <c r="C87" s="52"/>
      <c r="D87" s="52"/>
      <c r="E87" s="52"/>
      <c r="F87" s="52"/>
      <c r="G87" s="52"/>
      <c r="H87" s="52"/>
      <c r="I87" s="147"/>
      <c r="J87" s="52"/>
      <c r="K87" s="52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31" s="2" customFormat="1" ht="24.95" customHeight="1">
      <c r="A88" s="36"/>
      <c r="B88" s="37"/>
      <c r="C88" s="25" t="s">
        <v>178</v>
      </c>
      <c r="D88" s="38"/>
      <c r="E88" s="38"/>
      <c r="F88" s="38"/>
      <c r="G88" s="38"/>
      <c r="H88" s="38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31" s="2" customFormat="1" ht="6.95" customHeight="1">
      <c r="A89" s="36"/>
      <c r="B89" s="37"/>
      <c r="C89" s="38"/>
      <c r="D89" s="38"/>
      <c r="E89" s="38"/>
      <c r="F89" s="38"/>
      <c r="G89" s="38"/>
      <c r="H89" s="38"/>
      <c r="I89" s="117"/>
      <c r="J89" s="38"/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31" s="2" customFormat="1" ht="12" customHeight="1">
      <c r="A90" s="36"/>
      <c r="B90" s="37"/>
      <c r="C90" s="31" t="s">
        <v>16</v>
      </c>
      <c r="D90" s="38"/>
      <c r="E90" s="38"/>
      <c r="F90" s="38"/>
      <c r="G90" s="38"/>
      <c r="H90" s="38"/>
      <c r="I90" s="117"/>
      <c r="J90" s="38"/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31" s="2" customFormat="1" ht="16.5" customHeight="1">
      <c r="A91" s="36"/>
      <c r="B91" s="37"/>
      <c r="C91" s="38"/>
      <c r="D91" s="38"/>
      <c r="E91" s="407" t="str">
        <f>E7</f>
        <v>Novostavba víceúčelových objektů na p.č.1542/1 a 1521/2 v k.ú.Cetoraz</v>
      </c>
      <c r="F91" s="408"/>
      <c r="G91" s="408"/>
      <c r="H91" s="408"/>
      <c r="I91" s="117"/>
      <c r="J91" s="38"/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31" s="1" customFormat="1" ht="12" customHeight="1">
      <c r="B92" s="23"/>
      <c r="C92" s="31" t="s">
        <v>128</v>
      </c>
      <c r="D92" s="24"/>
      <c r="E92" s="24"/>
      <c r="F92" s="24"/>
      <c r="G92" s="24"/>
      <c r="H92" s="24"/>
      <c r="I92" s="110"/>
      <c r="J92" s="24"/>
      <c r="K92" s="24"/>
      <c r="L92" s="22"/>
    </row>
    <row r="93" spans="1:31" s="2" customFormat="1" ht="16.5" customHeight="1">
      <c r="A93" s="36"/>
      <c r="B93" s="37"/>
      <c r="C93" s="38"/>
      <c r="D93" s="38"/>
      <c r="E93" s="407" t="s">
        <v>3532</v>
      </c>
      <c r="F93" s="406"/>
      <c r="G93" s="406"/>
      <c r="H93" s="406"/>
      <c r="I93" s="117"/>
      <c r="J93" s="38"/>
      <c r="K93" s="38"/>
      <c r="L93" s="11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31" s="2" customFormat="1" ht="12" customHeight="1">
      <c r="A94" s="36"/>
      <c r="B94" s="37"/>
      <c r="C94" s="31" t="s">
        <v>130</v>
      </c>
      <c r="D94" s="38"/>
      <c r="E94" s="38"/>
      <c r="F94" s="38"/>
      <c r="G94" s="38"/>
      <c r="H94" s="38"/>
      <c r="I94" s="117"/>
      <c r="J94" s="38"/>
      <c r="K94" s="38"/>
      <c r="L94" s="118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31" s="2" customFormat="1" ht="16.5" customHeight="1">
      <c r="A95" s="36"/>
      <c r="B95" s="37"/>
      <c r="C95" s="38"/>
      <c r="D95" s="38"/>
      <c r="E95" s="366" t="str">
        <f>E11</f>
        <v>05 - vzduchotechnika</v>
      </c>
      <c r="F95" s="406"/>
      <c r="G95" s="406"/>
      <c r="H95" s="406"/>
      <c r="I95" s="117"/>
      <c r="J95" s="38"/>
      <c r="K95" s="38"/>
      <c r="L95" s="118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spans="1:31" s="2" customFormat="1" ht="6.95" customHeight="1">
      <c r="A96" s="36"/>
      <c r="B96" s="37"/>
      <c r="C96" s="38"/>
      <c r="D96" s="38"/>
      <c r="E96" s="38"/>
      <c r="F96" s="38"/>
      <c r="G96" s="38"/>
      <c r="H96" s="38"/>
      <c r="I96" s="117"/>
      <c r="J96" s="38"/>
      <c r="K96" s="38"/>
      <c r="L96" s="118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spans="1:65" s="2" customFormat="1" ht="12" customHeight="1">
      <c r="A97" s="36"/>
      <c r="B97" s="37"/>
      <c r="C97" s="31" t="s">
        <v>21</v>
      </c>
      <c r="D97" s="38"/>
      <c r="E97" s="38"/>
      <c r="F97" s="29" t="str">
        <f>F14</f>
        <v>Cetoraz</v>
      </c>
      <c r="G97" s="38"/>
      <c r="H97" s="38"/>
      <c r="I97" s="119" t="s">
        <v>23</v>
      </c>
      <c r="J97" s="61" t="str">
        <f>IF(J14="","",J14)</f>
        <v>11. 11. 2020</v>
      </c>
      <c r="K97" s="38"/>
      <c r="L97" s="118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spans="1:65" s="2" customFormat="1" ht="6.95" customHeight="1">
      <c r="A98" s="36"/>
      <c r="B98" s="37"/>
      <c r="C98" s="38"/>
      <c r="D98" s="38"/>
      <c r="E98" s="38"/>
      <c r="F98" s="38"/>
      <c r="G98" s="38"/>
      <c r="H98" s="38"/>
      <c r="I98" s="117"/>
      <c r="J98" s="38"/>
      <c r="K98" s="38"/>
      <c r="L98" s="118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spans="1:65" s="2" customFormat="1" ht="40.15" customHeight="1">
      <c r="A99" s="36"/>
      <c r="B99" s="37"/>
      <c r="C99" s="31" t="s">
        <v>25</v>
      </c>
      <c r="D99" s="38"/>
      <c r="E99" s="38"/>
      <c r="F99" s="29" t="str">
        <f>E17</f>
        <v>Obec Cetoraz, Cetoraz 206, 39411 Cetoraz</v>
      </c>
      <c r="G99" s="38"/>
      <c r="H99" s="38"/>
      <c r="I99" s="119" t="s">
        <v>31</v>
      </c>
      <c r="J99" s="34" t="str">
        <f>E23</f>
        <v>Ing.Josef Slabý, Arnolec 30, 58827 Jamné</v>
      </c>
      <c r="K99" s="38"/>
      <c r="L99" s="118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spans="1:65" s="2" customFormat="1" ht="25.7" customHeight="1">
      <c r="A100" s="36"/>
      <c r="B100" s="37"/>
      <c r="C100" s="31" t="s">
        <v>29</v>
      </c>
      <c r="D100" s="38"/>
      <c r="E100" s="38"/>
      <c r="F100" s="29" t="str">
        <f>IF(E20="","",E20)</f>
        <v>Vyplň údaj</v>
      </c>
      <c r="G100" s="38"/>
      <c r="H100" s="38"/>
      <c r="I100" s="119" t="s">
        <v>34</v>
      </c>
      <c r="J100" s="34" t="str">
        <f>E26</f>
        <v>Ing.Jiří Jánský (import)</v>
      </c>
      <c r="K100" s="38"/>
      <c r="L100" s="118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spans="1:65" s="2" customFormat="1" ht="10.35" customHeight="1">
      <c r="A101" s="36"/>
      <c r="B101" s="37"/>
      <c r="C101" s="38"/>
      <c r="D101" s="38"/>
      <c r="E101" s="38"/>
      <c r="F101" s="38"/>
      <c r="G101" s="38"/>
      <c r="H101" s="38"/>
      <c r="I101" s="117"/>
      <c r="J101" s="38"/>
      <c r="K101" s="38"/>
      <c r="L101" s="118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spans="1:65" s="11" customFormat="1" ht="29.25" customHeight="1">
      <c r="A102" s="166"/>
      <c r="B102" s="167"/>
      <c r="C102" s="168" t="s">
        <v>179</v>
      </c>
      <c r="D102" s="169" t="s">
        <v>57</v>
      </c>
      <c r="E102" s="169" t="s">
        <v>53</v>
      </c>
      <c r="F102" s="169" t="s">
        <v>54</v>
      </c>
      <c r="G102" s="169" t="s">
        <v>180</v>
      </c>
      <c r="H102" s="169" t="s">
        <v>181</v>
      </c>
      <c r="I102" s="170" t="s">
        <v>182</v>
      </c>
      <c r="J102" s="169" t="s">
        <v>134</v>
      </c>
      <c r="K102" s="171" t="s">
        <v>183</v>
      </c>
      <c r="L102" s="172"/>
      <c r="M102" s="70" t="s">
        <v>19</v>
      </c>
      <c r="N102" s="71" t="s">
        <v>42</v>
      </c>
      <c r="O102" s="71" t="s">
        <v>184</v>
      </c>
      <c r="P102" s="71" t="s">
        <v>185</v>
      </c>
      <c r="Q102" s="71" t="s">
        <v>186</v>
      </c>
      <c r="R102" s="71" t="s">
        <v>187</v>
      </c>
      <c r="S102" s="71" t="s">
        <v>188</v>
      </c>
      <c r="T102" s="72" t="s">
        <v>189</v>
      </c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</row>
    <row r="103" spans="1:65" s="2" customFormat="1" ht="22.9" customHeight="1">
      <c r="A103" s="36"/>
      <c r="B103" s="37"/>
      <c r="C103" s="77" t="s">
        <v>190</v>
      </c>
      <c r="D103" s="38"/>
      <c r="E103" s="38"/>
      <c r="F103" s="38"/>
      <c r="G103" s="38"/>
      <c r="H103" s="38"/>
      <c r="I103" s="117"/>
      <c r="J103" s="173">
        <f>BK103</f>
        <v>0</v>
      </c>
      <c r="K103" s="38"/>
      <c r="L103" s="41"/>
      <c r="M103" s="73"/>
      <c r="N103" s="174"/>
      <c r="O103" s="74"/>
      <c r="P103" s="175">
        <f>P104</f>
        <v>0</v>
      </c>
      <c r="Q103" s="74"/>
      <c r="R103" s="175">
        <f>R104</f>
        <v>0</v>
      </c>
      <c r="S103" s="74"/>
      <c r="T103" s="176">
        <f>T104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71</v>
      </c>
      <c r="AU103" s="19" t="s">
        <v>135</v>
      </c>
      <c r="BK103" s="177">
        <f>BK104</f>
        <v>0</v>
      </c>
    </row>
    <row r="104" spans="1:65" s="12" customFormat="1" ht="25.9" customHeight="1">
      <c r="B104" s="178"/>
      <c r="C104" s="179"/>
      <c r="D104" s="180" t="s">
        <v>71</v>
      </c>
      <c r="E104" s="181" t="s">
        <v>451</v>
      </c>
      <c r="F104" s="181" t="s">
        <v>3377</v>
      </c>
      <c r="G104" s="179"/>
      <c r="H104" s="179"/>
      <c r="I104" s="182"/>
      <c r="J104" s="183">
        <f>BK104</f>
        <v>0</v>
      </c>
      <c r="K104" s="179"/>
      <c r="L104" s="184"/>
      <c r="M104" s="185"/>
      <c r="N104" s="186"/>
      <c r="O104" s="186"/>
      <c r="P104" s="187">
        <f>P105+P108+P111+P114+P119+P123+P126+P133+P139+P148+P150+P157+P161+P167+P172+P182+P186</f>
        <v>0</v>
      </c>
      <c r="Q104" s="186"/>
      <c r="R104" s="187">
        <f>R105+R108+R111+R114+R119+R123+R126+R133+R139+R148+R150+R157+R161+R167+R172+R182+R186</f>
        <v>0</v>
      </c>
      <c r="S104" s="186"/>
      <c r="T104" s="188">
        <f>T105+T108+T111+T114+T119+T123+T126+T133+T139+T148+T150+T157+T161+T167+T172+T182+T186</f>
        <v>0</v>
      </c>
      <c r="AR104" s="189" t="s">
        <v>209</v>
      </c>
      <c r="AT104" s="190" t="s">
        <v>71</v>
      </c>
      <c r="AU104" s="190" t="s">
        <v>72</v>
      </c>
      <c r="AY104" s="189" t="s">
        <v>193</v>
      </c>
      <c r="BK104" s="191">
        <f>BK105+BK108+BK111+BK114+BK119+BK123+BK126+BK133+BK139+BK148+BK150+BK157+BK161+BK167+BK172+BK182+BK186</f>
        <v>0</v>
      </c>
    </row>
    <row r="105" spans="1:65" s="12" customFormat="1" ht="22.9" customHeight="1">
      <c r="B105" s="178"/>
      <c r="C105" s="179"/>
      <c r="D105" s="180" t="s">
        <v>71</v>
      </c>
      <c r="E105" s="192" t="s">
        <v>2728</v>
      </c>
      <c r="F105" s="192" t="s">
        <v>3378</v>
      </c>
      <c r="G105" s="179"/>
      <c r="H105" s="179"/>
      <c r="I105" s="182"/>
      <c r="J105" s="193">
        <f>BK105</f>
        <v>0</v>
      </c>
      <c r="K105" s="179"/>
      <c r="L105" s="184"/>
      <c r="M105" s="185"/>
      <c r="N105" s="186"/>
      <c r="O105" s="186"/>
      <c r="P105" s="187">
        <f>SUM(P106:P107)</f>
        <v>0</v>
      </c>
      <c r="Q105" s="186"/>
      <c r="R105" s="187">
        <f>SUM(R106:R107)</f>
        <v>0</v>
      </c>
      <c r="S105" s="186"/>
      <c r="T105" s="188">
        <f>SUM(T106:T107)</f>
        <v>0</v>
      </c>
      <c r="AR105" s="189" t="s">
        <v>79</v>
      </c>
      <c r="AT105" s="190" t="s">
        <v>71</v>
      </c>
      <c r="AU105" s="190" t="s">
        <v>79</v>
      </c>
      <c r="AY105" s="189" t="s">
        <v>193</v>
      </c>
      <c r="BK105" s="191">
        <f>SUM(BK106:BK107)</f>
        <v>0</v>
      </c>
    </row>
    <row r="106" spans="1:65" s="2" customFormat="1" ht="134.25" customHeight="1">
      <c r="A106" s="36"/>
      <c r="B106" s="37"/>
      <c r="C106" s="194" t="s">
        <v>79</v>
      </c>
      <c r="D106" s="194" t="s">
        <v>195</v>
      </c>
      <c r="E106" s="195" t="s">
        <v>4719</v>
      </c>
      <c r="F106" s="196" t="s">
        <v>4720</v>
      </c>
      <c r="G106" s="197" t="s">
        <v>3381</v>
      </c>
      <c r="H106" s="198">
        <v>1</v>
      </c>
      <c r="I106" s="199"/>
      <c r="J106" s="200">
        <f>ROUND(I106*H106,2)</f>
        <v>0</v>
      </c>
      <c r="K106" s="196" t="s">
        <v>19</v>
      </c>
      <c r="L106" s="41"/>
      <c r="M106" s="201" t="s">
        <v>19</v>
      </c>
      <c r="N106" s="202" t="s">
        <v>43</v>
      </c>
      <c r="O106" s="66"/>
      <c r="P106" s="203">
        <f>O106*H106</f>
        <v>0</v>
      </c>
      <c r="Q106" s="203">
        <v>0</v>
      </c>
      <c r="R106" s="203">
        <f>Q106*H106</f>
        <v>0</v>
      </c>
      <c r="S106" s="203">
        <v>0</v>
      </c>
      <c r="T106" s="204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575</v>
      </c>
      <c r="AT106" s="205" t="s">
        <v>195</v>
      </c>
      <c r="AU106" s="205" t="s">
        <v>81</v>
      </c>
      <c r="AY106" s="19" t="s">
        <v>193</v>
      </c>
      <c r="BE106" s="206">
        <f>IF(N106="základní",J106,0)</f>
        <v>0</v>
      </c>
      <c r="BF106" s="206">
        <f>IF(N106="snížená",J106,0)</f>
        <v>0</v>
      </c>
      <c r="BG106" s="206">
        <f>IF(N106="zákl. přenesená",J106,0)</f>
        <v>0</v>
      </c>
      <c r="BH106" s="206">
        <f>IF(N106="sníž. přenesená",J106,0)</f>
        <v>0</v>
      </c>
      <c r="BI106" s="206">
        <f>IF(N106="nulová",J106,0)</f>
        <v>0</v>
      </c>
      <c r="BJ106" s="19" t="s">
        <v>79</v>
      </c>
      <c r="BK106" s="206">
        <f>ROUND(I106*H106,2)</f>
        <v>0</v>
      </c>
      <c r="BL106" s="19" t="s">
        <v>575</v>
      </c>
      <c r="BM106" s="205" t="s">
        <v>81</v>
      </c>
    </row>
    <row r="107" spans="1:65" s="2" customFormat="1" ht="16.5" customHeight="1">
      <c r="A107" s="36"/>
      <c r="B107" s="37"/>
      <c r="C107" s="194" t="s">
        <v>81</v>
      </c>
      <c r="D107" s="194" t="s">
        <v>195</v>
      </c>
      <c r="E107" s="195" t="s">
        <v>4721</v>
      </c>
      <c r="F107" s="196" t="s">
        <v>3384</v>
      </c>
      <c r="G107" s="197" t="s">
        <v>3381</v>
      </c>
      <c r="H107" s="198">
        <v>1</v>
      </c>
      <c r="I107" s="199"/>
      <c r="J107" s="200">
        <f>ROUND(I107*H107,2)</f>
        <v>0</v>
      </c>
      <c r="K107" s="196" t="s">
        <v>19</v>
      </c>
      <c r="L107" s="41"/>
      <c r="M107" s="201" t="s">
        <v>19</v>
      </c>
      <c r="N107" s="202" t="s">
        <v>43</v>
      </c>
      <c r="O107" s="66"/>
      <c r="P107" s="203">
        <f>O107*H107</f>
        <v>0</v>
      </c>
      <c r="Q107" s="203">
        <v>0</v>
      </c>
      <c r="R107" s="203">
        <f>Q107*H107</f>
        <v>0</v>
      </c>
      <c r="S107" s="203">
        <v>0</v>
      </c>
      <c r="T107" s="204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205" t="s">
        <v>575</v>
      </c>
      <c r="AT107" s="205" t="s">
        <v>195</v>
      </c>
      <c r="AU107" s="205" t="s">
        <v>81</v>
      </c>
      <c r="AY107" s="19" t="s">
        <v>193</v>
      </c>
      <c r="BE107" s="206">
        <f>IF(N107="základní",J107,0)</f>
        <v>0</v>
      </c>
      <c r="BF107" s="206">
        <f>IF(N107="snížená",J107,0)</f>
        <v>0</v>
      </c>
      <c r="BG107" s="206">
        <f>IF(N107="zákl. přenesená",J107,0)</f>
        <v>0</v>
      </c>
      <c r="BH107" s="206">
        <f>IF(N107="sníž. přenesená",J107,0)</f>
        <v>0</v>
      </c>
      <c r="BI107" s="206">
        <f>IF(N107="nulová",J107,0)</f>
        <v>0</v>
      </c>
      <c r="BJ107" s="19" t="s">
        <v>79</v>
      </c>
      <c r="BK107" s="206">
        <f>ROUND(I107*H107,2)</f>
        <v>0</v>
      </c>
      <c r="BL107" s="19" t="s">
        <v>575</v>
      </c>
      <c r="BM107" s="205" t="s">
        <v>200</v>
      </c>
    </row>
    <row r="108" spans="1:65" s="12" customFormat="1" ht="22.9" customHeight="1">
      <c r="B108" s="178"/>
      <c r="C108" s="179"/>
      <c r="D108" s="180" t="s">
        <v>71</v>
      </c>
      <c r="E108" s="192" t="s">
        <v>2753</v>
      </c>
      <c r="F108" s="192" t="s">
        <v>3385</v>
      </c>
      <c r="G108" s="179"/>
      <c r="H108" s="179"/>
      <c r="I108" s="182"/>
      <c r="J108" s="193">
        <f>BK108</f>
        <v>0</v>
      </c>
      <c r="K108" s="179"/>
      <c r="L108" s="184"/>
      <c r="M108" s="185"/>
      <c r="N108" s="186"/>
      <c r="O108" s="186"/>
      <c r="P108" s="187">
        <f>SUM(P109:P110)</f>
        <v>0</v>
      </c>
      <c r="Q108" s="186"/>
      <c r="R108" s="187">
        <f>SUM(R109:R110)</f>
        <v>0</v>
      </c>
      <c r="S108" s="186"/>
      <c r="T108" s="188">
        <f>SUM(T109:T110)</f>
        <v>0</v>
      </c>
      <c r="AR108" s="189" t="s">
        <v>79</v>
      </c>
      <c r="AT108" s="190" t="s">
        <v>71</v>
      </c>
      <c r="AU108" s="190" t="s">
        <v>79</v>
      </c>
      <c r="AY108" s="189" t="s">
        <v>193</v>
      </c>
      <c r="BK108" s="191">
        <f>SUM(BK109:BK110)</f>
        <v>0</v>
      </c>
    </row>
    <row r="109" spans="1:65" s="2" customFormat="1" ht="16.5" customHeight="1">
      <c r="A109" s="36"/>
      <c r="B109" s="37"/>
      <c r="C109" s="194" t="s">
        <v>209</v>
      </c>
      <c r="D109" s="194" t="s">
        <v>195</v>
      </c>
      <c r="E109" s="195" t="s">
        <v>4722</v>
      </c>
      <c r="F109" s="196" t="s">
        <v>4723</v>
      </c>
      <c r="G109" s="197" t="s">
        <v>2732</v>
      </c>
      <c r="H109" s="198">
        <v>3</v>
      </c>
      <c r="I109" s="199"/>
      <c r="J109" s="200">
        <f>ROUND(I109*H109,2)</f>
        <v>0</v>
      </c>
      <c r="K109" s="196" t="s">
        <v>19</v>
      </c>
      <c r="L109" s="41"/>
      <c r="M109" s="201" t="s">
        <v>19</v>
      </c>
      <c r="N109" s="202" t="s">
        <v>43</v>
      </c>
      <c r="O109" s="66"/>
      <c r="P109" s="203">
        <f>O109*H109</f>
        <v>0</v>
      </c>
      <c r="Q109" s="203">
        <v>0</v>
      </c>
      <c r="R109" s="203">
        <f>Q109*H109</f>
        <v>0</v>
      </c>
      <c r="S109" s="203">
        <v>0</v>
      </c>
      <c r="T109" s="204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205" t="s">
        <v>575</v>
      </c>
      <c r="AT109" s="205" t="s">
        <v>195</v>
      </c>
      <c r="AU109" s="205" t="s">
        <v>81</v>
      </c>
      <c r="AY109" s="19" t="s">
        <v>193</v>
      </c>
      <c r="BE109" s="206">
        <f>IF(N109="základní",J109,0)</f>
        <v>0</v>
      </c>
      <c r="BF109" s="206">
        <f>IF(N109="snížená",J109,0)</f>
        <v>0</v>
      </c>
      <c r="BG109" s="206">
        <f>IF(N109="zákl. přenesená",J109,0)</f>
        <v>0</v>
      </c>
      <c r="BH109" s="206">
        <f>IF(N109="sníž. přenesená",J109,0)</f>
        <v>0</v>
      </c>
      <c r="BI109" s="206">
        <f>IF(N109="nulová",J109,0)</f>
        <v>0</v>
      </c>
      <c r="BJ109" s="19" t="s">
        <v>79</v>
      </c>
      <c r="BK109" s="206">
        <f>ROUND(I109*H109,2)</f>
        <v>0</v>
      </c>
      <c r="BL109" s="19" t="s">
        <v>575</v>
      </c>
      <c r="BM109" s="205" t="s">
        <v>248</v>
      </c>
    </row>
    <row r="110" spans="1:65" s="2" customFormat="1" ht="16.5" customHeight="1">
      <c r="A110" s="36"/>
      <c r="B110" s="37"/>
      <c r="C110" s="194" t="s">
        <v>200</v>
      </c>
      <c r="D110" s="194" t="s">
        <v>195</v>
      </c>
      <c r="E110" s="195" t="s">
        <v>3388</v>
      </c>
      <c r="F110" s="196" t="s">
        <v>3389</v>
      </c>
      <c r="G110" s="197" t="s">
        <v>2732</v>
      </c>
      <c r="H110" s="198">
        <v>7</v>
      </c>
      <c r="I110" s="199"/>
      <c r="J110" s="200">
        <f>ROUND(I110*H110,2)</f>
        <v>0</v>
      </c>
      <c r="K110" s="196" t="s">
        <v>19</v>
      </c>
      <c r="L110" s="41"/>
      <c r="M110" s="201" t="s">
        <v>19</v>
      </c>
      <c r="N110" s="202" t="s">
        <v>43</v>
      </c>
      <c r="O110" s="66"/>
      <c r="P110" s="203">
        <f>O110*H110</f>
        <v>0</v>
      </c>
      <c r="Q110" s="203">
        <v>0</v>
      </c>
      <c r="R110" s="203">
        <f>Q110*H110</f>
        <v>0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575</v>
      </c>
      <c r="AT110" s="205" t="s">
        <v>195</v>
      </c>
      <c r="AU110" s="205" t="s">
        <v>81</v>
      </c>
      <c r="AY110" s="19" t="s">
        <v>193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575</v>
      </c>
      <c r="BM110" s="205" t="s">
        <v>258</v>
      </c>
    </row>
    <row r="111" spans="1:65" s="12" customFormat="1" ht="22.9" customHeight="1">
      <c r="B111" s="178"/>
      <c r="C111" s="179"/>
      <c r="D111" s="180" t="s">
        <v>71</v>
      </c>
      <c r="E111" s="192" t="s">
        <v>2767</v>
      </c>
      <c r="F111" s="192" t="s">
        <v>3390</v>
      </c>
      <c r="G111" s="179"/>
      <c r="H111" s="179"/>
      <c r="I111" s="182"/>
      <c r="J111" s="193">
        <f>BK111</f>
        <v>0</v>
      </c>
      <c r="K111" s="179"/>
      <c r="L111" s="184"/>
      <c r="M111" s="185"/>
      <c r="N111" s="186"/>
      <c r="O111" s="186"/>
      <c r="P111" s="187">
        <f>SUM(P112:P113)</f>
        <v>0</v>
      </c>
      <c r="Q111" s="186"/>
      <c r="R111" s="187">
        <f>SUM(R112:R113)</f>
        <v>0</v>
      </c>
      <c r="S111" s="186"/>
      <c r="T111" s="188">
        <f>SUM(T112:T113)</f>
        <v>0</v>
      </c>
      <c r="AR111" s="189" t="s">
        <v>79</v>
      </c>
      <c r="AT111" s="190" t="s">
        <v>71</v>
      </c>
      <c r="AU111" s="190" t="s">
        <v>79</v>
      </c>
      <c r="AY111" s="189" t="s">
        <v>193</v>
      </c>
      <c r="BK111" s="191">
        <f>SUM(BK112:BK113)</f>
        <v>0</v>
      </c>
    </row>
    <row r="112" spans="1:65" s="2" customFormat="1" ht="16.5" customHeight="1">
      <c r="A112" s="36"/>
      <c r="B112" s="37"/>
      <c r="C112" s="194" t="s">
        <v>233</v>
      </c>
      <c r="D112" s="194" t="s">
        <v>195</v>
      </c>
      <c r="E112" s="195" t="s">
        <v>3391</v>
      </c>
      <c r="F112" s="196" t="s">
        <v>3392</v>
      </c>
      <c r="G112" s="197" t="s">
        <v>2732</v>
      </c>
      <c r="H112" s="198">
        <v>10</v>
      </c>
      <c r="I112" s="199"/>
      <c r="J112" s="200">
        <f>ROUND(I112*H112,2)</f>
        <v>0</v>
      </c>
      <c r="K112" s="196" t="s">
        <v>19</v>
      </c>
      <c r="L112" s="41"/>
      <c r="M112" s="201" t="s">
        <v>19</v>
      </c>
      <c r="N112" s="202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</v>
      </c>
      <c r="T112" s="204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575</v>
      </c>
      <c r="AT112" s="205" t="s">
        <v>195</v>
      </c>
      <c r="AU112" s="205" t="s">
        <v>81</v>
      </c>
      <c r="AY112" s="19" t="s">
        <v>193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575</v>
      </c>
      <c r="BM112" s="205" t="s">
        <v>271</v>
      </c>
    </row>
    <row r="113" spans="1:65" s="2" customFormat="1" ht="16.5" customHeight="1">
      <c r="A113" s="36"/>
      <c r="B113" s="37"/>
      <c r="C113" s="194" t="s">
        <v>248</v>
      </c>
      <c r="D113" s="194" t="s">
        <v>195</v>
      </c>
      <c r="E113" s="195" t="s">
        <v>3388</v>
      </c>
      <c r="F113" s="196" t="s">
        <v>3389</v>
      </c>
      <c r="G113" s="197" t="s">
        <v>2732</v>
      </c>
      <c r="H113" s="198">
        <v>7</v>
      </c>
      <c r="I113" s="199"/>
      <c r="J113" s="200">
        <f>ROUND(I113*H113,2)</f>
        <v>0</v>
      </c>
      <c r="K113" s="196" t="s">
        <v>19</v>
      </c>
      <c r="L113" s="41"/>
      <c r="M113" s="201" t="s">
        <v>19</v>
      </c>
      <c r="N113" s="202" t="s">
        <v>43</v>
      </c>
      <c r="O113" s="66"/>
      <c r="P113" s="203">
        <f>O113*H113</f>
        <v>0</v>
      </c>
      <c r="Q113" s="203">
        <v>0</v>
      </c>
      <c r="R113" s="203">
        <f>Q113*H113</f>
        <v>0</v>
      </c>
      <c r="S113" s="203">
        <v>0</v>
      </c>
      <c r="T113" s="204">
        <f>S113*H113</f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205" t="s">
        <v>575</v>
      </c>
      <c r="AT113" s="205" t="s">
        <v>195</v>
      </c>
      <c r="AU113" s="205" t="s">
        <v>81</v>
      </c>
      <c r="AY113" s="19" t="s">
        <v>193</v>
      </c>
      <c r="BE113" s="206">
        <f>IF(N113="základní",J113,0)</f>
        <v>0</v>
      </c>
      <c r="BF113" s="206">
        <f>IF(N113="snížená",J113,0)</f>
        <v>0</v>
      </c>
      <c r="BG113" s="206">
        <f>IF(N113="zákl. přenesená",J113,0)</f>
        <v>0</v>
      </c>
      <c r="BH113" s="206">
        <f>IF(N113="sníž. přenesená",J113,0)</f>
        <v>0</v>
      </c>
      <c r="BI113" s="206">
        <f>IF(N113="nulová",J113,0)</f>
        <v>0</v>
      </c>
      <c r="BJ113" s="19" t="s">
        <v>79</v>
      </c>
      <c r="BK113" s="206">
        <f>ROUND(I113*H113,2)</f>
        <v>0</v>
      </c>
      <c r="BL113" s="19" t="s">
        <v>575</v>
      </c>
      <c r="BM113" s="205" t="s">
        <v>279</v>
      </c>
    </row>
    <row r="114" spans="1:65" s="12" customFormat="1" ht="22.9" customHeight="1">
      <c r="B114" s="178"/>
      <c r="C114" s="179"/>
      <c r="D114" s="180" t="s">
        <v>71</v>
      </c>
      <c r="E114" s="192" t="s">
        <v>2785</v>
      </c>
      <c r="F114" s="192" t="s">
        <v>3405</v>
      </c>
      <c r="G114" s="179"/>
      <c r="H114" s="179"/>
      <c r="I114" s="182"/>
      <c r="J114" s="193">
        <f>BK114</f>
        <v>0</v>
      </c>
      <c r="K114" s="179"/>
      <c r="L114" s="184"/>
      <c r="M114" s="185"/>
      <c r="N114" s="186"/>
      <c r="O114" s="186"/>
      <c r="P114" s="187">
        <f>SUM(P115:P118)</f>
        <v>0</v>
      </c>
      <c r="Q114" s="186"/>
      <c r="R114" s="187">
        <f>SUM(R115:R118)</f>
        <v>0</v>
      </c>
      <c r="S114" s="186"/>
      <c r="T114" s="188">
        <f>SUM(T115:T118)</f>
        <v>0</v>
      </c>
      <c r="AR114" s="189" t="s">
        <v>79</v>
      </c>
      <c r="AT114" s="190" t="s">
        <v>71</v>
      </c>
      <c r="AU114" s="190" t="s">
        <v>79</v>
      </c>
      <c r="AY114" s="189" t="s">
        <v>193</v>
      </c>
      <c r="BK114" s="191">
        <f>SUM(BK115:BK118)</f>
        <v>0</v>
      </c>
    </row>
    <row r="115" spans="1:65" s="2" customFormat="1" ht="16.5" customHeight="1">
      <c r="A115" s="36"/>
      <c r="B115" s="37"/>
      <c r="C115" s="194" t="s">
        <v>252</v>
      </c>
      <c r="D115" s="194" t="s">
        <v>195</v>
      </c>
      <c r="E115" s="195" t="s">
        <v>4724</v>
      </c>
      <c r="F115" s="196" t="s">
        <v>4725</v>
      </c>
      <c r="G115" s="197" t="s">
        <v>2732</v>
      </c>
      <c r="H115" s="198">
        <v>2</v>
      </c>
      <c r="I115" s="199"/>
      <c r="J115" s="200">
        <f>ROUND(I115*H115,2)</f>
        <v>0</v>
      </c>
      <c r="K115" s="196" t="s">
        <v>19</v>
      </c>
      <c r="L115" s="41"/>
      <c r="M115" s="201" t="s">
        <v>19</v>
      </c>
      <c r="N115" s="202" t="s">
        <v>43</v>
      </c>
      <c r="O115" s="66"/>
      <c r="P115" s="203">
        <f>O115*H115</f>
        <v>0</v>
      </c>
      <c r="Q115" s="203">
        <v>0</v>
      </c>
      <c r="R115" s="203">
        <f>Q115*H115</f>
        <v>0</v>
      </c>
      <c r="S115" s="203">
        <v>0</v>
      </c>
      <c r="T115" s="204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205" t="s">
        <v>575</v>
      </c>
      <c r="AT115" s="205" t="s">
        <v>195</v>
      </c>
      <c r="AU115" s="205" t="s">
        <v>81</v>
      </c>
      <c r="AY115" s="19" t="s">
        <v>193</v>
      </c>
      <c r="BE115" s="206">
        <f>IF(N115="základní",J115,0)</f>
        <v>0</v>
      </c>
      <c r="BF115" s="206">
        <f>IF(N115="snížená",J115,0)</f>
        <v>0</v>
      </c>
      <c r="BG115" s="206">
        <f>IF(N115="zákl. přenesená",J115,0)</f>
        <v>0</v>
      </c>
      <c r="BH115" s="206">
        <f>IF(N115="sníž. přenesená",J115,0)</f>
        <v>0</v>
      </c>
      <c r="BI115" s="206">
        <f>IF(N115="nulová",J115,0)</f>
        <v>0</v>
      </c>
      <c r="BJ115" s="19" t="s">
        <v>79</v>
      </c>
      <c r="BK115" s="206">
        <f>ROUND(I115*H115,2)</f>
        <v>0</v>
      </c>
      <c r="BL115" s="19" t="s">
        <v>575</v>
      </c>
      <c r="BM115" s="205" t="s">
        <v>291</v>
      </c>
    </row>
    <row r="116" spans="1:65" s="2" customFormat="1" ht="16.5" customHeight="1">
      <c r="A116" s="36"/>
      <c r="B116" s="37"/>
      <c r="C116" s="194" t="s">
        <v>258</v>
      </c>
      <c r="D116" s="194" t="s">
        <v>195</v>
      </c>
      <c r="E116" s="195" t="s">
        <v>4726</v>
      </c>
      <c r="F116" s="196" t="s">
        <v>4727</v>
      </c>
      <c r="G116" s="197" t="s">
        <v>2732</v>
      </c>
      <c r="H116" s="198">
        <v>2</v>
      </c>
      <c r="I116" s="199"/>
      <c r="J116" s="200">
        <f>ROUND(I116*H116,2)</f>
        <v>0</v>
      </c>
      <c r="K116" s="196" t="s">
        <v>19</v>
      </c>
      <c r="L116" s="41"/>
      <c r="M116" s="201" t="s">
        <v>19</v>
      </c>
      <c r="N116" s="202" t="s">
        <v>43</v>
      </c>
      <c r="O116" s="66"/>
      <c r="P116" s="203">
        <f>O116*H116</f>
        <v>0</v>
      </c>
      <c r="Q116" s="203">
        <v>0</v>
      </c>
      <c r="R116" s="203">
        <f>Q116*H116</f>
        <v>0</v>
      </c>
      <c r="S116" s="203">
        <v>0</v>
      </c>
      <c r="T116" s="204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575</v>
      </c>
      <c r="AT116" s="205" t="s">
        <v>195</v>
      </c>
      <c r="AU116" s="205" t="s">
        <v>81</v>
      </c>
      <c r="AY116" s="19" t="s">
        <v>193</v>
      </c>
      <c r="BE116" s="206">
        <f>IF(N116="základní",J116,0)</f>
        <v>0</v>
      </c>
      <c r="BF116" s="206">
        <f>IF(N116="snížená",J116,0)</f>
        <v>0</v>
      </c>
      <c r="BG116" s="206">
        <f>IF(N116="zákl. přenesená",J116,0)</f>
        <v>0</v>
      </c>
      <c r="BH116" s="206">
        <f>IF(N116="sníž. přenesená",J116,0)</f>
        <v>0</v>
      </c>
      <c r="BI116" s="206">
        <f>IF(N116="nulová",J116,0)</f>
        <v>0</v>
      </c>
      <c r="BJ116" s="19" t="s">
        <v>79</v>
      </c>
      <c r="BK116" s="206">
        <f>ROUND(I116*H116,2)</f>
        <v>0</v>
      </c>
      <c r="BL116" s="19" t="s">
        <v>575</v>
      </c>
      <c r="BM116" s="205" t="s">
        <v>302</v>
      </c>
    </row>
    <row r="117" spans="1:65" s="2" customFormat="1" ht="16.5" customHeight="1">
      <c r="A117" s="36"/>
      <c r="B117" s="37"/>
      <c r="C117" s="194" t="s">
        <v>263</v>
      </c>
      <c r="D117" s="194" t="s">
        <v>195</v>
      </c>
      <c r="E117" s="195" t="s">
        <v>3406</v>
      </c>
      <c r="F117" s="196" t="s">
        <v>3407</v>
      </c>
      <c r="G117" s="197" t="s">
        <v>2732</v>
      </c>
      <c r="H117" s="198">
        <v>6</v>
      </c>
      <c r="I117" s="199"/>
      <c r="J117" s="200">
        <f>ROUND(I117*H117,2)</f>
        <v>0</v>
      </c>
      <c r="K117" s="196" t="s">
        <v>19</v>
      </c>
      <c r="L117" s="41"/>
      <c r="M117" s="201" t="s">
        <v>19</v>
      </c>
      <c r="N117" s="202" t="s">
        <v>43</v>
      </c>
      <c r="O117" s="66"/>
      <c r="P117" s="203">
        <f>O117*H117</f>
        <v>0</v>
      </c>
      <c r="Q117" s="203">
        <v>0</v>
      </c>
      <c r="R117" s="203">
        <f>Q117*H117</f>
        <v>0</v>
      </c>
      <c r="S117" s="203">
        <v>0</v>
      </c>
      <c r="T117" s="204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205" t="s">
        <v>575</v>
      </c>
      <c r="AT117" s="205" t="s">
        <v>195</v>
      </c>
      <c r="AU117" s="205" t="s">
        <v>81</v>
      </c>
      <c r="AY117" s="19" t="s">
        <v>193</v>
      </c>
      <c r="BE117" s="206">
        <f>IF(N117="základní",J117,0)</f>
        <v>0</v>
      </c>
      <c r="BF117" s="206">
        <f>IF(N117="snížená",J117,0)</f>
        <v>0</v>
      </c>
      <c r="BG117" s="206">
        <f>IF(N117="zákl. přenesená",J117,0)</f>
        <v>0</v>
      </c>
      <c r="BH117" s="206">
        <f>IF(N117="sníž. přenesená",J117,0)</f>
        <v>0</v>
      </c>
      <c r="BI117" s="206">
        <f>IF(N117="nulová",J117,0)</f>
        <v>0</v>
      </c>
      <c r="BJ117" s="19" t="s">
        <v>79</v>
      </c>
      <c r="BK117" s="206">
        <f>ROUND(I117*H117,2)</f>
        <v>0</v>
      </c>
      <c r="BL117" s="19" t="s">
        <v>575</v>
      </c>
      <c r="BM117" s="205" t="s">
        <v>315</v>
      </c>
    </row>
    <row r="118" spans="1:65" s="2" customFormat="1" ht="16.5" customHeight="1">
      <c r="A118" s="36"/>
      <c r="B118" s="37"/>
      <c r="C118" s="194" t="s">
        <v>271</v>
      </c>
      <c r="D118" s="194" t="s">
        <v>195</v>
      </c>
      <c r="E118" s="195" t="s">
        <v>3410</v>
      </c>
      <c r="F118" s="196" t="s">
        <v>3411</v>
      </c>
      <c r="G118" s="197" t="s">
        <v>2732</v>
      </c>
      <c r="H118" s="198">
        <v>4</v>
      </c>
      <c r="I118" s="199"/>
      <c r="J118" s="200">
        <f>ROUND(I118*H118,2)</f>
        <v>0</v>
      </c>
      <c r="K118" s="196" t="s">
        <v>19</v>
      </c>
      <c r="L118" s="41"/>
      <c r="M118" s="201" t="s">
        <v>19</v>
      </c>
      <c r="N118" s="202" t="s">
        <v>43</v>
      </c>
      <c r="O118" s="66"/>
      <c r="P118" s="203">
        <f>O118*H118</f>
        <v>0</v>
      </c>
      <c r="Q118" s="203">
        <v>0</v>
      </c>
      <c r="R118" s="203">
        <f>Q118*H118</f>
        <v>0</v>
      </c>
      <c r="S118" s="203">
        <v>0</v>
      </c>
      <c r="T118" s="204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205" t="s">
        <v>575</v>
      </c>
      <c r="AT118" s="205" t="s">
        <v>195</v>
      </c>
      <c r="AU118" s="205" t="s">
        <v>81</v>
      </c>
      <c r="AY118" s="19" t="s">
        <v>193</v>
      </c>
      <c r="BE118" s="206">
        <f>IF(N118="základní",J118,0)</f>
        <v>0</v>
      </c>
      <c r="BF118" s="206">
        <f>IF(N118="snížená",J118,0)</f>
        <v>0</v>
      </c>
      <c r="BG118" s="206">
        <f>IF(N118="zákl. přenesená",J118,0)</f>
        <v>0</v>
      </c>
      <c r="BH118" s="206">
        <f>IF(N118="sníž. přenesená",J118,0)</f>
        <v>0</v>
      </c>
      <c r="BI118" s="206">
        <f>IF(N118="nulová",J118,0)</f>
        <v>0</v>
      </c>
      <c r="BJ118" s="19" t="s">
        <v>79</v>
      </c>
      <c r="BK118" s="206">
        <f>ROUND(I118*H118,2)</f>
        <v>0</v>
      </c>
      <c r="BL118" s="19" t="s">
        <v>575</v>
      </c>
      <c r="BM118" s="205" t="s">
        <v>325</v>
      </c>
    </row>
    <row r="119" spans="1:65" s="12" customFormat="1" ht="22.9" customHeight="1">
      <c r="B119" s="178"/>
      <c r="C119" s="179"/>
      <c r="D119" s="180" t="s">
        <v>71</v>
      </c>
      <c r="E119" s="192" t="s">
        <v>2789</v>
      </c>
      <c r="F119" s="192" t="s">
        <v>4728</v>
      </c>
      <c r="G119" s="179"/>
      <c r="H119" s="179"/>
      <c r="I119" s="182"/>
      <c r="J119" s="193">
        <f>BK119</f>
        <v>0</v>
      </c>
      <c r="K119" s="179"/>
      <c r="L119" s="184"/>
      <c r="M119" s="185"/>
      <c r="N119" s="186"/>
      <c r="O119" s="186"/>
      <c r="P119" s="187">
        <f>SUM(P120:P122)</f>
        <v>0</v>
      </c>
      <c r="Q119" s="186"/>
      <c r="R119" s="187">
        <f>SUM(R120:R122)</f>
        <v>0</v>
      </c>
      <c r="S119" s="186"/>
      <c r="T119" s="188">
        <f>SUM(T120:T122)</f>
        <v>0</v>
      </c>
      <c r="AR119" s="189" t="s">
        <v>79</v>
      </c>
      <c r="AT119" s="190" t="s">
        <v>71</v>
      </c>
      <c r="AU119" s="190" t="s">
        <v>79</v>
      </c>
      <c r="AY119" s="189" t="s">
        <v>193</v>
      </c>
      <c r="BK119" s="191">
        <f>SUM(BK120:BK122)</f>
        <v>0</v>
      </c>
    </row>
    <row r="120" spans="1:65" s="2" customFormat="1" ht="16.5" customHeight="1">
      <c r="A120" s="36"/>
      <c r="B120" s="37"/>
      <c r="C120" s="194" t="s">
        <v>269</v>
      </c>
      <c r="D120" s="194" t="s">
        <v>195</v>
      </c>
      <c r="E120" s="195" t="s">
        <v>4729</v>
      </c>
      <c r="F120" s="196" t="s">
        <v>4730</v>
      </c>
      <c r="G120" s="197" t="s">
        <v>2732</v>
      </c>
      <c r="H120" s="198">
        <v>1</v>
      </c>
      <c r="I120" s="199"/>
      <c r="J120" s="200">
        <f>ROUND(I120*H120,2)</f>
        <v>0</v>
      </c>
      <c r="K120" s="196" t="s">
        <v>19</v>
      </c>
      <c r="L120" s="41"/>
      <c r="M120" s="201" t="s">
        <v>19</v>
      </c>
      <c r="N120" s="202" t="s">
        <v>43</v>
      </c>
      <c r="O120" s="66"/>
      <c r="P120" s="203">
        <f>O120*H120</f>
        <v>0</v>
      </c>
      <c r="Q120" s="203">
        <v>0</v>
      </c>
      <c r="R120" s="203">
        <f>Q120*H120</f>
        <v>0</v>
      </c>
      <c r="S120" s="203">
        <v>0</v>
      </c>
      <c r="T120" s="204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205" t="s">
        <v>575</v>
      </c>
      <c r="AT120" s="205" t="s">
        <v>195</v>
      </c>
      <c r="AU120" s="205" t="s">
        <v>81</v>
      </c>
      <c r="AY120" s="19" t="s">
        <v>193</v>
      </c>
      <c r="BE120" s="206">
        <f>IF(N120="základní",J120,0)</f>
        <v>0</v>
      </c>
      <c r="BF120" s="206">
        <f>IF(N120="snížená",J120,0)</f>
        <v>0</v>
      </c>
      <c r="BG120" s="206">
        <f>IF(N120="zákl. přenesená",J120,0)</f>
        <v>0</v>
      </c>
      <c r="BH120" s="206">
        <f>IF(N120="sníž. přenesená",J120,0)</f>
        <v>0</v>
      </c>
      <c r="BI120" s="206">
        <f>IF(N120="nulová",J120,0)</f>
        <v>0</v>
      </c>
      <c r="BJ120" s="19" t="s">
        <v>79</v>
      </c>
      <c r="BK120" s="206">
        <f>ROUND(I120*H120,2)</f>
        <v>0</v>
      </c>
      <c r="BL120" s="19" t="s">
        <v>575</v>
      </c>
      <c r="BM120" s="205" t="s">
        <v>335</v>
      </c>
    </row>
    <row r="121" spans="1:65" s="2" customFormat="1" ht="16.5" customHeight="1">
      <c r="A121" s="36"/>
      <c r="B121" s="37"/>
      <c r="C121" s="194" t="s">
        <v>279</v>
      </c>
      <c r="D121" s="194" t="s">
        <v>195</v>
      </c>
      <c r="E121" s="195" t="s">
        <v>4731</v>
      </c>
      <c r="F121" s="196" t="s">
        <v>4732</v>
      </c>
      <c r="G121" s="197" t="s">
        <v>2732</v>
      </c>
      <c r="H121" s="198">
        <v>2</v>
      </c>
      <c r="I121" s="199"/>
      <c r="J121" s="200">
        <f>ROUND(I121*H121,2)</f>
        <v>0</v>
      </c>
      <c r="K121" s="196" t="s">
        <v>19</v>
      </c>
      <c r="L121" s="41"/>
      <c r="M121" s="201" t="s">
        <v>19</v>
      </c>
      <c r="N121" s="202" t="s">
        <v>43</v>
      </c>
      <c r="O121" s="66"/>
      <c r="P121" s="203">
        <f>O121*H121</f>
        <v>0</v>
      </c>
      <c r="Q121" s="203">
        <v>0</v>
      </c>
      <c r="R121" s="203">
        <f>Q121*H121</f>
        <v>0</v>
      </c>
      <c r="S121" s="203">
        <v>0</v>
      </c>
      <c r="T121" s="204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575</v>
      </c>
      <c r="AT121" s="205" t="s">
        <v>195</v>
      </c>
      <c r="AU121" s="205" t="s">
        <v>81</v>
      </c>
      <c r="AY121" s="19" t="s">
        <v>193</v>
      </c>
      <c r="BE121" s="206">
        <f>IF(N121="základní",J121,0)</f>
        <v>0</v>
      </c>
      <c r="BF121" s="206">
        <f>IF(N121="snížená",J121,0)</f>
        <v>0</v>
      </c>
      <c r="BG121" s="206">
        <f>IF(N121="zákl. přenesená",J121,0)</f>
        <v>0</v>
      </c>
      <c r="BH121" s="206">
        <f>IF(N121="sníž. přenesená",J121,0)</f>
        <v>0</v>
      </c>
      <c r="BI121" s="206">
        <f>IF(N121="nulová",J121,0)</f>
        <v>0</v>
      </c>
      <c r="BJ121" s="19" t="s">
        <v>79</v>
      </c>
      <c r="BK121" s="206">
        <f>ROUND(I121*H121,2)</f>
        <v>0</v>
      </c>
      <c r="BL121" s="19" t="s">
        <v>575</v>
      </c>
      <c r="BM121" s="205" t="s">
        <v>353</v>
      </c>
    </row>
    <row r="122" spans="1:65" s="2" customFormat="1" ht="16.5" customHeight="1">
      <c r="A122" s="36"/>
      <c r="B122" s="37"/>
      <c r="C122" s="194" t="s">
        <v>285</v>
      </c>
      <c r="D122" s="194" t="s">
        <v>195</v>
      </c>
      <c r="E122" s="195" t="s">
        <v>4733</v>
      </c>
      <c r="F122" s="196" t="s">
        <v>4734</v>
      </c>
      <c r="G122" s="197" t="s">
        <v>2732</v>
      </c>
      <c r="H122" s="198">
        <v>1</v>
      </c>
      <c r="I122" s="199"/>
      <c r="J122" s="200">
        <f>ROUND(I122*H122,2)</f>
        <v>0</v>
      </c>
      <c r="K122" s="196" t="s">
        <v>19</v>
      </c>
      <c r="L122" s="41"/>
      <c r="M122" s="201" t="s">
        <v>19</v>
      </c>
      <c r="N122" s="202" t="s">
        <v>43</v>
      </c>
      <c r="O122" s="66"/>
      <c r="P122" s="203">
        <f>O122*H122</f>
        <v>0</v>
      </c>
      <c r="Q122" s="203">
        <v>0</v>
      </c>
      <c r="R122" s="203">
        <f>Q122*H122</f>
        <v>0</v>
      </c>
      <c r="S122" s="203">
        <v>0</v>
      </c>
      <c r="T122" s="204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575</v>
      </c>
      <c r="AT122" s="205" t="s">
        <v>195</v>
      </c>
      <c r="AU122" s="205" t="s">
        <v>81</v>
      </c>
      <c r="AY122" s="19" t="s">
        <v>193</v>
      </c>
      <c r="BE122" s="206">
        <f>IF(N122="základní",J122,0)</f>
        <v>0</v>
      </c>
      <c r="BF122" s="206">
        <f>IF(N122="snížená",J122,0)</f>
        <v>0</v>
      </c>
      <c r="BG122" s="206">
        <f>IF(N122="zákl. přenesená",J122,0)</f>
        <v>0</v>
      </c>
      <c r="BH122" s="206">
        <f>IF(N122="sníž. přenesená",J122,0)</f>
        <v>0</v>
      </c>
      <c r="BI122" s="206">
        <f>IF(N122="nulová",J122,0)</f>
        <v>0</v>
      </c>
      <c r="BJ122" s="19" t="s">
        <v>79</v>
      </c>
      <c r="BK122" s="206">
        <f>ROUND(I122*H122,2)</f>
        <v>0</v>
      </c>
      <c r="BL122" s="19" t="s">
        <v>575</v>
      </c>
      <c r="BM122" s="205" t="s">
        <v>369</v>
      </c>
    </row>
    <row r="123" spans="1:65" s="12" customFormat="1" ht="22.9" customHeight="1">
      <c r="B123" s="178"/>
      <c r="C123" s="179"/>
      <c r="D123" s="180" t="s">
        <v>71</v>
      </c>
      <c r="E123" s="192" t="s">
        <v>2815</v>
      </c>
      <c r="F123" s="192" t="s">
        <v>3412</v>
      </c>
      <c r="G123" s="179"/>
      <c r="H123" s="179"/>
      <c r="I123" s="182"/>
      <c r="J123" s="193">
        <f>BK123</f>
        <v>0</v>
      </c>
      <c r="K123" s="179"/>
      <c r="L123" s="184"/>
      <c r="M123" s="185"/>
      <c r="N123" s="186"/>
      <c r="O123" s="186"/>
      <c r="P123" s="187">
        <f>SUM(P124:P125)</f>
        <v>0</v>
      </c>
      <c r="Q123" s="186"/>
      <c r="R123" s="187">
        <f>SUM(R124:R125)</f>
        <v>0</v>
      </c>
      <c r="S123" s="186"/>
      <c r="T123" s="188">
        <f>SUM(T124:T125)</f>
        <v>0</v>
      </c>
      <c r="AR123" s="189" t="s">
        <v>79</v>
      </c>
      <c r="AT123" s="190" t="s">
        <v>71</v>
      </c>
      <c r="AU123" s="190" t="s">
        <v>79</v>
      </c>
      <c r="AY123" s="189" t="s">
        <v>193</v>
      </c>
      <c r="BK123" s="191">
        <f>SUM(BK124:BK125)</f>
        <v>0</v>
      </c>
    </row>
    <row r="124" spans="1:65" s="2" customFormat="1" ht="16.5" customHeight="1">
      <c r="A124" s="36"/>
      <c r="B124" s="37"/>
      <c r="C124" s="194" t="s">
        <v>291</v>
      </c>
      <c r="D124" s="194" t="s">
        <v>195</v>
      </c>
      <c r="E124" s="195" t="s">
        <v>3413</v>
      </c>
      <c r="F124" s="196" t="s">
        <v>3414</v>
      </c>
      <c r="G124" s="197" t="s">
        <v>2732</v>
      </c>
      <c r="H124" s="198">
        <v>2</v>
      </c>
      <c r="I124" s="199"/>
      <c r="J124" s="200">
        <f>ROUND(I124*H124,2)</f>
        <v>0</v>
      </c>
      <c r="K124" s="196" t="s">
        <v>19</v>
      </c>
      <c r="L124" s="41"/>
      <c r="M124" s="201" t="s">
        <v>19</v>
      </c>
      <c r="N124" s="202" t="s">
        <v>43</v>
      </c>
      <c r="O124" s="66"/>
      <c r="P124" s="203">
        <f>O124*H124</f>
        <v>0</v>
      </c>
      <c r="Q124" s="203">
        <v>0</v>
      </c>
      <c r="R124" s="203">
        <f>Q124*H124</f>
        <v>0</v>
      </c>
      <c r="S124" s="203">
        <v>0</v>
      </c>
      <c r="T124" s="204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205" t="s">
        <v>575</v>
      </c>
      <c r="AT124" s="205" t="s">
        <v>195</v>
      </c>
      <c r="AU124" s="205" t="s">
        <v>81</v>
      </c>
      <c r="AY124" s="19" t="s">
        <v>193</v>
      </c>
      <c r="BE124" s="206">
        <f>IF(N124="základní",J124,0)</f>
        <v>0</v>
      </c>
      <c r="BF124" s="206">
        <f>IF(N124="snížená",J124,0)</f>
        <v>0</v>
      </c>
      <c r="BG124" s="206">
        <f>IF(N124="zákl. přenesená",J124,0)</f>
        <v>0</v>
      </c>
      <c r="BH124" s="206">
        <f>IF(N124="sníž. přenesená",J124,0)</f>
        <v>0</v>
      </c>
      <c r="BI124" s="206">
        <f>IF(N124="nulová",J124,0)</f>
        <v>0</v>
      </c>
      <c r="BJ124" s="19" t="s">
        <v>79</v>
      </c>
      <c r="BK124" s="206">
        <f>ROUND(I124*H124,2)</f>
        <v>0</v>
      </c>
      <c r="BL124" s="19" t="s">
        <v>575</v>
      </c>
      <c r="BM124" s="205" t="s">
        <v>382</v>
      </c>
    </row>
    <row r="125" spans="1:65" s="2" customFormat="1" ht="16.5" customHeight="1">
      <c r="A125" s="36"/>
      <c r="B125" s="37"/>
      <c r="C125" s="194" t="s">
        <v>8</v>
      </c>
      <c r="D125" s="194" t="s">
        <v>195</v>
      </c>
      <c r="E125" s="195" t="s">
        <v>4735</v>
      </c>
      <c r="F125" s="196" t="s">
        <v>3418</v>
      </c>
      <c r="G125" s="197" t="s">
        <v>2732</v>
      </c>
      <c r="H125" s="198">
        <v>1</v>
      </c>
      <c r="I125" s="199"/>
      <c r="J125" s="200">
        <f>ROUND(I125*H125,2)</f>
        <v>0</v>
      </c>
      <c r="K125" s="196" t="s">
        <v>19</v>
      </c>
      <c r="L125" s="41"/>
      <c r="M125" s="201" t="s">
        <v>19</v>
      </c>
      <c r="N125" s="202" t="s">
        <v>43</v>
      </c>
      <c r="O125" s="66"/>
      <c r="P125" s="203">
        <f>O125*H125</f>
        <v>0</v>
      </c>
      <c r="Q125" s="203">
        <v>0</v>
      </c>
      <c r="R125" s="203">
        <f>Q125*H125</f>
        <v>0</v>
      </c>
      <c r="S125" s="203">
        <v>0</v>
      </c>
      <c r="T125" s="204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575</v>
      </c>
      <c r="AT125" s="205" t="s">
        <v>195</v>
      </c>
      <c r="AU125" s="205" t="s">
        <v>81</v>
      </c>
      <c r="AY125" s="19" t="s">
        <v>193</v>
      </c>
      <c r="BE125" s="206">
        <f>IF(N125="základní",J125,0)</f>
        <v>0</v>
      </c>
      <c r="BF125" s="206">
        <f>IF(N125="snížená",J125,0)</f>
        <v>0</v>
      </c>
      <c r="BG125" s="206">
        <f>IF(N125="zákl. přenesená",J125,0)</f>
        <v>0</v>
      </c>
      <c r="BH125" s="206">
        <f>IF(N125="sníž. přenesená",J125,0)</f>
        <v>0</v>
      </c>
      <c r="BI125" s="206">
        <f>IF(N125="nulová",J125,0)</f>
        <v>0</v>
      </c>
      <c r="BJ125" s="19" t="s">
        <v>79</v>
      </c>
      <c r="BK125" s="206">
        <f>ROUND(I125*H125,2)</f>
        <v>0</v>
      </c>
      <c r="BL125" s="19" t="s">
        <v>575</v>
      </c>
      <c r="BM125" s="205" t="s">
        <v>394</v>
      </c>
    </row>
    <row r="126" spans="1:65" s="12" customFormat="1" ht="22.9" customHeight="1">
      <c r="B126" s="178"/>
      <c r="C126" s="179"/>
      <c r="D126" s="180" t="s">
        <v>71</v>
      </c>
      <c r="E126" s="192" t="s">
        <v>2833</v>
      </c>
      <c r="F126" s="192" t="s">
        <v>3419</v>
      </c>
      <c r="G126" s="179"/>
      <c r="H126" s="179"/>
      <c r="I126" s="182"/>
      <c r="J126" s="193">
        <f>BK126</f>
        <v>0</v>
      </c>
      <c r="K126" s="179"/>
      <c r="L126" s="184"/>
      <c r="M126" s="185"/>
      <c r="N126" s="186"/>
      <c r="O126" s="186"/>
      <c r="P126" s="187">
        <f>SUM(P127:P132)</f>
        <v>0</v>
      </c>
      <c r="Q126" s="186"/>
      <c r="R126" s="187">
        <f>SUM(R127:R132)</f>
        <v>0</v>
      </c>
      <c r="S126" s="186"/>
      <c r="T126" s="188">
        <f>SUM(T127:T132)</f>
        <v>0</v>
      </c>
      <c r="AR126" s="189" t="s">
        <v>79</v>
      </c>
      <c r="AT126" s="190" t="s">
        <v>71</v>
      </c>
      <c r="AU126" s="190" t="s">
        <v>79</v>
      </c>
      <c r="AY126" s="189" t="s">
        <v>193</v>
      </c>
      <c r="BK126" s="191">
        <f>SUM(BK127:BK132)</f>
        <v>0</v>
      </c>
    </row>
    <row r="127" spans="1:65" s="2" customFormat="1" ht="16.5" customHeight="1">
      <c r="A127" s="36"/>
      <c r="B127" s="37"/>
      <c r="C127" s="194" t="s">
        <v>302</v>
      </c>
      <c r="D127" s="194" t="s">
        <v>195</v>
      </c>
      <c r="E127" s="195" t="s">
        <v>3420</v>
      </c>
      <c r="F127" s="196" t="s">
        <v>3421</v>
      </c>
      <c r="G127" s="197" t="s">
        <v>451</v>
      </c>
      <c r="H127" s="198">
        <v>7</v>
      </c>
      <c r="I127" s="199"/>
      <c r="J127" s="200">
        <f t="shared" ref="J127:J132" si="0">ROUND(I127*H127,2)</f>
        <v>0</v>
      </c>
      <c r="K127" s="196" t="s">
        <v>19</v>
      </c>
      <c r="L127" s="41"/>
      <c r="M127" s="201" t="s">
        <v>19</v>
      </c>
      <c r="N127" s="202" t="s">
        <v>43</v>
      </c>
      <c r="O127" s="66"/>
      <c r="P127" s="203">
        <f t="shared" ref="P127:P132" si="1">O127*H127</f>
        <v>0</v>
      </c>
      <c r="Q127" s="203">
        <v>0</v>
      </c>
      <c r="R127" s="203">
        <f t="shared" ref="R127:R132" si="2">Q127*H127</f>
        <v>0</v>
      </c>
      <c r="S127" s="203">
        <v>0</v>
      </c>
      <c r="T127" s="204">
        <f t="shared" ref="T127:T132" si="3"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575</v>
      </c>
      <c r="AT127" s="205" t="s">
        <v>195</v>
      </c>
      <c r="AU127" s="205" t="s">
        <v>81</v>
      </c>
      <c r="AY127" s="19" t="s">
        <v>193</v>
      </c>
      <c r="BE127" s="206">
        <f t="shared" ref="BE127:BE132" si="4">IF(N127="základní",J127,0)</f>
        <v>0</v>
      </c>
      <c r="BF127" s="206">
        <f t="shared" ref="BF127:BF132" si="5">IF(N127="snížená",J127,0)</f>
        <v>0</v>
      </c>
      <c r="BG127" s="206">
        <f t="shared" ref="BG127:BG132" si="6">IF(N127="zákl. přenesená",J127,0)</f>
        <v>0</v>
      </c>
      <c r="BH127" s="206">
        <f t="shared" ref="BH127:BH132" si="7">IF(N127="sníž. přenesená",J127,0)</f>
        <v>0</v>
      </c>
      <c r="BI127" s="206">
        <f t="shared" ref="BI127:BI132" si="8">IF(N127="nulová",J127,0)</f>
        <v>0</v>
      </c>
      <c r="BJ127" s="19" t="s">
        <v>79</v>
      </c>
      <c r="BK127" s="206">
        <f t="shared" ref="BK127:BK132" si="9">ROUND(I127*H127,2)</f>
        <v>0</v>
      </c>
      <c r="BL127" s="19" t="s">
        <v>575</v>
      </c>
      <c r="BM127" s="205" t="s">
        <v>404</v>
      </c>
    </row>
    <row r="128" spans="1:65" s="2" customFormat="1" ht="16.5" customHeight="1">
      <c r="A128" s="36"/>
      <c r="B128" s="37"/>
      <c r="C128" s="194" t="s">
        <v>311</v>
      </c>
      <c r="D128" s="194" t="s">
        <v>195</v>
      </c>
      <c r="E128" s="195" t="s">
        <v>3422</v>
      </c>
      <c r="F128" s="196" t="s">
        <v>3423</v>
      </c>
      <c r="G128" s="197" t="s">
        <v>451</v>
      </c>
      <c r="H128" s="198">
        <v>4</v>
      </c>
      <c r="I128" s="199"/>
      <c r="J128" s="200">
        <f t="shared" si="0"/>
        <v>0</v>
      </c>
      <c r="K128" s="196" t="s">
        <v>19</v>
      </c>
      <c r="L128" s="41"/>
      <c r="M128" s="201" t="s">
        <v>19</v>
      </c>
      <c r="N128" s="202" t="s">
        <v>43</v>
      </c>
      <c r="O128" s="66"/>
      <c r="P128" s="203">
        <f t="shared" si="1"/>
        <v>0</v>
      </c>
      <c r="Q128" s="203">
        <v>0</v>
      </c>
      <c r="R128" s="203">
        <f t="shared" si="2"/>
        <v>0</v>
      </c>
      <c r="S128" s="203">
        <v>0</v>
      </c>
      <c r="T128" s="204">
        <f t="shared" si="3"/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205" t="s">
        <v>575</v>
      </c>
      <c r="AT128" s="205" t="s">
        <v>195</v>
      </c>
      <c r="AU128" s="205" t="s">
        <v>81</v>
      </c>
      <c r="AY128" s="19" t="s">
        <v>193</v>
      </c>
      <c r="BE128" s="206">
        <f t="shared" si="4"/>
        <v>0</v>
      </c>
      <c r="BF128" s="206">
        <f t="shared" si="5"/>
        <v>0</v>
      </c>
      <c r="BG128" s="206">
        <f t="shared" si="6"/>
        <v>0</v>
      </c>
      <c r="BH128" s="206">
        <f t="shared" si="7"/>
        <v>0</v>
      </c>
      <c r="BI128" s="206">
        <f t="shared" si="8"/>
        <v>0</v>
      </c>
      <c r="BJ128" s="19" t="s">
        <v>79</v>
      </c>
      <c r="BK128" s="206">
        <f t="shared" si="9"/>
        <v>0</v>
      </c>
      <c r="BL128" s="19" t="s">
        <v>575</v>
      </c>
      <c r="BM128" s="205" t="s">
        <v>413</v>
      </c>
    </row>
    <row r="129" spans="1:65" s="2" customFormat="1" ht="16.5" customHeight="1">
      <c r="A129" s="36"/>
      <c r="B129" s="37"/>
      <c r="C129" s="194" t="s">
        <v>315</v>
      </c>
      <c r="D129" s="194" t="s">
        <v>195</v>
      </c>
      <c r="E129" s="195" t="s">
        <v>3424</v>
      </c>
      <c r="F129" s="196" t="s">
        <v>3425</v>
      </c>
      <c r="G129" s="197" t="s">
        <v>451</v>
      </c>
      <c r="H129" s="198">
        <v>6</v>
      </c>
      <c r="I129" s="199"/>
      <c r="J129" s="200">
        <f t="shared" si="0"/>
        <v>0</v>
      </c>
      <c r="K129" s="196" t="s">
        <v>19</v>
      </c>
      <c r="L129" s="41"/>
      <c r="M129" s="201" t="s">
        <v>19</v>
      </c>
      <c r="N129" s="202" t="s">
        <v>43</v>
      </c>
      <c r="O129" s="66"/>
      <c r="P129" s="203">
        <f t="shared" si="1"/>
        <v>0</v>
      </c>
      <c r="Q129" s="203">
        <v>0</v>
      </c>
      <c r="R129" s="203">
        <f t="shared" si="2"/>
        <v>0</v>
      </c>
      <c r="S129" s="203">
        <v>0</v>
      </c>
      <c r="T129" s="204">
        <f t="shared" si="3"/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575</v>
      </c>
      <c r="AT129" s="205" t="s">
        <v>195</v>
      </c>
      <c r="AU129" s="205" t="s">
        <v>81</v>
      </c>
      <c r="AY129" s="19" t="s">
        <v>193</v>
      </c>
      <c r="BE129" s="206">
        <f t="shared" si="4"/>
        <v>0</v>
      </c>
      <c r="BF129" s="206">
        <f t="shared" si="5"/>
        <v>0</v>
      </c>
      <c r="BG129" s="206">
        <f t="shared" si="6"/>
        <v>0</v>
      </c>
      <c r="BH129" s="206">
        <f t="shared" si="7"/>
        <v>0</v>
      </c>
      <c r="BI129" s="206">
        <f t="shared" si="8"/>
        <v>0</v>
      </c>
      <c r="BJ129" s="19" t="s">
        <v>79</v>
      </c>
      <c r="BK129" s="206">
        <f t="shared" si="9"/>
        <v>0</v>
      </c>
      <c r="BL129" s="19" t="s">
        <v>575</v>
      </c>
      <c r="BM129" s="205" t="s">
        <v>422</v>
      </c>
    </row>
    <row r="130" spans="1:65" s="2" customFormat="1" ht="16.5" customHeight="1">
      <c r="A130" s="36"/>
      <c r="B130" s="37"/>
      <c r="C130" s="194" t="s">
        <v>320</v>
      </c>
      <c r="D130" s="194" t="s">
        <v>195</v>
      </c>
      <c r="E130" s="195" t="s">
        <v>3426</v>
      </c>
      <c r="F130" s="196" t="s">
        <v>3427</v>
      </c>
      <c r="G130" s="197" t="s">
        <v>451</v>
      </c>
      <c r="H130" s="198">
        <v>18</v>
      </c>
      <c r="I130" s="199"/>
      <c r="J130" s="200">
        <f t="shared" si="0"/>
        <v>0</v>
      </c>
      <c r="K130" s="196" t="s">
        <v>19</v>
      </c>
      <c r="L130" s="41"/>
      <c r="M130" s="201" t="s">
        <v>19</v>
      </c>
      <c r="N130" s="202" t="s">
        <v>43</v>
      </c>
      <c r="O130" s="66"/>
      <c r="P130" s="203">
        <f t="shared" si="1"/>
        <v>0</v>
      </c>
      <c r="Q130" s="203">
        <v>0</v>
      </c>
      <c r="R130" s="203">
        <f t="shared" si="2"/>
        <v>0</v>
      </c>
      <c r="S130" s="203">
        <v>0</v>
      </c>
      <c r="T130" s="204">
        <f t="shared" si="3"/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205" t="s">
        <v>575</v>
      </c>
      <c r="AT130" s="205" t="s">
        <v>195</v>
      </c>
      <c r="AU130" s="205" t="s">
        <v>81</v>
      </c>
      <c r="AY130" s="19" t="s">
        <v>193</v>
      </c>
      <c r="BE130" s="206">
        <f t="shared" si="4"/>
        <v>0</v>
      </c>
      <c r="BF130" s="206">
        <f t="shared" si="5"/>
        <v>0</v>
      </c>
      <c r="BG130" s="206">
        <f t="shared" si="6"/>
        <v>0</v>
      </c>
      <c r="BH130" s="206">
        <f t="shared" si="7"/>
        <v>0</v>
      </c>
      <c r="BI130" s="206">
        <f t="shared" si="8"/>
        <v>0</v>
      </c>
      <c r="BJ130" s="19" t="s">
        <v>79</v>
      </c>
      <c r="BK130" s="206">
        <f t="shared" si="9"/>
        <v>0</v>
      </c>
      <c r="BL130" s="19" t="s">
        <v>575</v>
      </c>
      <c r="BM130" s="205" t="s">
        <v>432</v>
      </c>
    </row>
    <row r="131" spans="1:65" s="2" customFormat="1" ht="16.5" customHeight="1">
      <c r="A131" s="36"/>
      <c r="B131" s="37"/>
      <c r="C131" s="194" t="s">
        <v>325</v>
      </c>
      <c r="D131" s="194" t="s">
        <v>195</v>
      </c>
      <c r="E131" s="195" t="s">
        <v>3428</v>
      </c>
      <c r="F131" s="196" t="s">
        <v>3429</v>
      </c>
      <c r="G131" s="197" t="s">
        <v>451</v>
      </c>
      <c r="H131" s="198">
        <v>13</v>
      </c>
      <c r="I131" s="199"/>
      <c r="J131" s="200">
        <f t="shared" si="0"/>
        <v>0</v>
      </c>
      <c r="K131" s="196" t="s">
        <v>19</v>
      </c>
      <c r="L131" s="41"/>
      <c r="M131" s="201" t="s">
        <v>19</v>
      </c>
      <c r="N131" s="202" t="s">
        <v>43</v>
      </c>
      <c r="O131" s="66"/>
      <c r="P131" s="203">
        <f t="shared" si="1"/>
        <v>0</v>
      </c>
      <c r="Q131" s="203">
        <v>0</v>
      </c>
      <c r="R131" s="203">
        <f t="shared" si="2"/>
        <v>0</v>
      </c>
      <c r="S131" s="203">
        <v>0</v>
      </c>
      <c r="T131" s="204">
        <f t="shared" si="3"/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575</v>
      </c>
      <c r="AT131" s="205" t="s">
        <v>195</v>
      </c>
      <c r="AU131" s="205" t="s">
        <v>81</v>
      </c>
      <c r="AY131" s="19" t="s">
        <v>193</v>
      </c>
      <c r="BE131" s="206">
        <f t="shared" si="4"/>
        <v>0</v>
      </c>
      <c r="BF131" s="206">
        <f t="shared" si="5"/>
        <v>0</v>
      </c>
      <c r="BG131" s="206">
        <f t="shared" si="6"/>
        <v>0</v>
      </c>
      <c r="BH131" s="206">
        <f t="shared" si="7"/>
        <v>0</v>
      </c>
      <c r="BI131" s="206">
        <f t="shared" si="8"/>
        <v>0</v>
      </c>
      <c r="BJ131" s="19" t="s">
        <v>79</v>
      </c>
      <c r="BK131" s="206">
        <f t="shared" si="9"/>
        <v>0</v>
      </c>
      <c r="BL131" s="19" t="s">
        <v>575</v>
      </c>
      <c r="BM131" s="205" t="s">
        <v>442</v>
      </c>
    </row>
    <row r="132" spans="1:65" s="2" customFormat="1" ht="16.5" customHeight="1">
      <c r="A132" s="36"/>
      <c r="B132" s="37"/>
      <c r="C132" s="194" t="s">
        <v>7</v>
      </c>
      <c r="D132" s="194" t="s">
        <v>195</v>
      </c>
      <c r="E132" s="195" t="s">
        <v>3430</v>
      </c>
      <c r="F132" s="196" t="s">
        <v>3431</v>
      </c>
      <c r="G132" s="197" t="s">
        <v>451</v>
      </c>
      <c r="H132" s="198">
        <v>11</v>
      </c>
      <c r="I132" s="199"/>
      <c r="J132" s="200">
        <f t="shared" si="0"/>
        <v>0</v>
      </c>
      <c r="K132" s="196" t="s">
        <v>19</v>
      </c>
      <c r="L132" s="41"/>
      <c r="M132" s="201" t="s">
        <v>19</v>
      </c>
      <c r="N132" s="202" t="s">
        <v>43</v>
      </c>
      <c r="O132" s="66"/>
      <c r="P132" s="203">
        <f t="shared" si="1"/>
        <v>0</v>
      </c>
      <c r="Q132" s="203">
        <v>0</v>
      </c>
      <c r="R132" s="203">
        <f t="shared" si="2"/>
        <v>0</v>
      </c>
      <c r="S132" s="203">
        <v>0</v>
      </c>
      <c r="T132" s="204">
        <f t="shared" si="3"/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205" t="s">
        <v>575</v>
      </c>
      <c r="AT132" s="205" t="s">
        <v>195</v>
      </c>
      <c r="AU132" s="205" t="s">
        <v>81</v>
      </c>
      <c r="AY132" s="19" t="s">
        <v>193</v>
      </c>
      <c r="BE132" s="206">
        <f t="shared" si="4"/>
        <v>0</v>
      </c>
      <c r="BF132" s="206">
        <f t="shared" si="5"/>
        <v>0</v>
      </c>
      <c r="BG132" s="206">
        <f t="shared" si="6"/>
        <v>0</v>
      </c>
      <c r="BH132" s="206">
        <f t="shared" si="7"/>
        <v>0</v>
      </c>
      <c r="BI132" s="206">
        <f t="shared" si="8"/>
        <v>0</v>
      </c>
      <c r="BJ132" s="19" t="s">
        <v>79</v>
      </c>
      <c r="BK132" s="206">
        <f t="shared" si="9"/>
        <v>0</v>
      </c>
      <c r="BL132" s="19" t="s">
        <v>575</v>
      </c>
      <c r="BM132" s="205" t="s">
        <v>456</v>
      </c>
    </row>
    <row r="133" spans="1:65" s="12" customFormat="1" ht="22.9" customHeight="1">
      <c r="B133" s="178"/>
      <c r="C133" s="179"/>
      <c r="D133" s="180" t="s">
        <v>71</v>
      </c>
      <c r="E133" s="192" t="s">
        <v>2989</v>
      </c>
      <c r="F133" s="192" t="s">
        <v>3434</v>
      </c>
      <c r="G133" s="179"/>
      <c r="H133" s="179"/>
      <c r="I133" s="182"/>
      <c r="J133" s="193">
        <f>BK133</f>
        <v>0</v>
      </c>
      <c r="K133" s="179"/>
      <c r="L133" s="184"/>
      <c r="M133" s="185"/>
      <c r="N133" s="186"/>
      <c r="O133" s="186"/>
      <c r="P133" s="187">
        <f>SUM(P134:P138)</f>
        <v>0</v>
      </c>
      <c r="Q133" s="186"/>
      <c r="R133" s="187">
        <f>SUM(R134:R138)</f>
        <v>0</v>
      </c>
      <c r="S133" s="186"/>
      <c r="T133" s="188">
        <f>SUM(T134:T138)</f>
        <v>0</v>
      </c>
      <c r="AR133" s="189" t="s">
        <v>79</v>
      </c>
      <c r="AT133" s="190" t="s">
        <v>71</v>
      </c>
      <c r="AU133" s="190" t="s">
        <v>79</v>
      </c>
      <c r="AY133" s="189" t="s">
        <v>193</v>
      </c>
      <c r="BK133" s="191">
        <f>SUM(BK134:BK138)</f>
        <v>0</v>
      </c>
    </row>
    <row r="134" spans="1:65" s="2" customFormat="1" ht="16.5" customHeight="1">
      <c r="A134" s="36"/>
      <c r="B134" s="37"/>
      <c r="C134" s="194" t="s">
        <v>335</v>
      </c>
      <c r="D134" s="194" t="s">
        <v>195</v>
      </c>
      <c r="E134" s="195" t="s">
        <v>3435</v>
      </c>
      <c r="F134" s="196" t="s">
        <v>3421</v>
      </c>
      <c r="G134" s="197" t="s">
        <v>2732</v>
      </c>
      <c r="H134" s="198">
        <v>9</v>
      </c>
      <c r="I134" s="199"/>
      <c r="J134" s="200">
        <f>ROUND(I134*H134,2)</f>
        <v>0</v>
      </c>
      <c r="K134" s="196" t="s">
        <v>19</v>
      </c>
      <c r="L134" s="41"/>
      <c r="M134" s="201" t="s">
        <v>19</v>
      </c>
      <c r="N134" s="202" t="s">
        <v>43</v>
      </c>
      <c r="O134" s="66"/>
      <c r="P134" s="203">
        <f>O134*H134</f>
        <v>0</v>
      </c>
      <c r="Q134" s="203">
        <v>0</v>
      </c>
      <c r="R134" s="203">
        <f>Q134*H134</f>
        <v>0</v>
      </c>
      <c r="S134" s="203">
        <v>0</v>
      </c>
      <c r="T134" s="204">
        <f>S134*H134</f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205" t="s">
        <v>575</v>
      </c>
      <c r="AT134" s="205" t="s">
        <v>195</v>
      </c>
      <c r="AU134" s="205" t="s">
        <v>81</v>
      </c>
      <c r="AY134" s="19" t="s">
        <v>193</v>
      </c>
      <c r="BE134" s="206">
        <f>IF(N134="základní",J134,0)</f>
        <v>0</v>
      </c>
      <c r="BF134" s="206">
        <f>IF(N134="snížená",J134,0)</f>
        <v>0</v>
      </c>
      <c r="BG134" s="206">
        <f>IF(N134="zákl. přenesená",J134,0)</f>
        <v>0</v>
      </c>
      <c r="BH134" s="206">
        <f>IF(N134="sníž. přenesená",J134,0)</f>
        <v>0</v>
      </c>
      <c r="BI134" s="206">
        <f>IF(N134="nulová",J134,0)</f>
        <v>0</v>
      </c>
      <c r="BJ134" s="19" t="s">
        <v>79</v>
      </c>
      <c r="BK134" s="206">
        <f>ROUND(I134*H134,2)</f>
        <v>0</v>
      </c>
      <c r="BL134" s="19" t="s">
        <v>575</v>
      </c>
      <c r="BM134" s="205" t="s">
        <v>466</v>
      </c>
    </row>
    <row r="135" spans="1:65" s="2" customFormat="1" ht="16.5" customHeight="1">
      <c r="A135" s="36"/>
      <c r="B135" s="37"/>
      <c r="C135" s="194" t="s">
        <v>347</v>
      </c>
      <c r="D135" s="194" t="s">
        <v>195</v>
      </c>
      <c r="E135" s="195" t="s">
        <v>4736</v>
      </c>
      <c r="F135" s="196" t="s">
        <v>3425</v>
      </c>
      <c r="G135" s="197" t="s">
        <v>2732</v>
      </c>
      <c r="H135" s="198">
        <v>4</v>
      </c>
      <c r="I135" s="199"/>
      <c r="J135" s="200">
        <f>ROUND(I135*H135,2)</f>
        <v>0</v>
      </c>
      <c r="K135" s="196" t="s">
        <v>19</v>
      </c>
      <c r="L135" s="41"/>
      <c r="M135" s="201" t="s">
        <v>19</v>
      </c>
      <c r="N135" s="202" t="s">
        <v>43</v>
      </c>
      <c r="O135" s="66"/>
      <c r="P135" s="203">
        <f>O135*H135</f>
        <v>0</v>
      </c>
      <c r="Q135" s="203">
        <v>0</v>
      </c>
      <c r="R135" s="203">
        <f>Q135*H135</f>
        <v>0</v>
      </c>
      <c r="S135" s="203">
        <v>0</v>
      </c>
      <c r="T135" s="204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205" t="s">
        <v>575</v>
      </c>
      <c r="AT135" s="205" t="s">
        <v>195</v>
      </c>
      <c r="AU135" s="205" t="s">
        <v>81</v>
      </c>
      <c r="AY135" s="19" t="s">
        <v>193</v>
      </c>
      <c r="BE135" s="206">
        <f>IF(N135="základní",J135,0)</f>
        <v>0</v>
      </c>
      <c r="BF135" s="206">
        <f>IF(N135="snížená",J135,0)</f>
        <v>0</v>
      </c>
      <c r="BG135" s="206">
        <f>IF(N135="zákl. přenesená",J135,0)</f>
        <v>0</v>
      </c>
      <c r="BH135" s="206">
        <f>IF(N135="sníž. přenesená",J135,0)</f>
        <v>0</v>
      </c>
      <c r="BI135" s="206">
        <f>IF(N135="nulová",J135,0)</f>
        <v>0</v>
      </c>
      <c r="BJ135" s="19" t="s">
        <v>79</v>
      </c>
      <c r="BK135" s="206">
        <f>ROUND(I135*H135,2)</f>
        <v>0</v>
      </c>
      <c r="BL135" s="19" t="s">
        <v>575</v>
      </c>
      <c r="BM135" s="205" t="s">
        <v>476</v>
      </c>
    </row>
    <row r="136" spans="1:65" s="2" customFormat="1" ht="16.5" customHeight="1">
      <c r="A136" s="36"/>
      <c r="B136" s="37"/>
      <c r="C136" s="194" t="s">
        <v>353</v>
      </c>
      <c r="D136" s="194" t="s">
        <v>195</v>
      </c>
      <c r="E136" s="195" t="s">
        <v>3437</v>
      </c>
      <c r="F136" s="196" t="s">
        <v>3427</v>
      </c>
      <c r="G136" s="197" t="s">
        <v>2732</v>
      </c>
      <c r="H136" s="198">
        <v>8</v>
      </c>
      <c r="I136" s="199"/>
      <c r="J136" s="200">
        <f>ROUND(I136*H136,2)</f>
        <v>0</v>
      </c>
      <c r="K136" s="196" t="s">
        <v>19</v>
      </c>
      <c r="L136" s="41"/>
      <c r="M136" s="201" t="s">
        <v>19</v>
      </c>
      <c r="N136" s="202" t="s">
        <v>43</v>
      </c>
      <c r="O136" s="66"/>
      <c r="P136" s="203">
        <f>O136*H136</f>
        <v>0</v>
      </c>
      <c r="Q136" s="203">
        <v>0</v>
      </c>
      <c r="R136" s="203">
        <f>Q136*H136</f>
        <v>0</v>
      </c>
      <c r="S136" s="203">
        <v>0</v>
      </c>
      <c r="T136" s="204">
        <f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205" t="s">
        <v>575</v>
      </c>
      <c r="AT136" s="205" t="s">
        <v>195</v>
      </c>
      <c r="AU136" s="205" t="s">
        <v>81</v>
      </c>
      <c r="AY136" s="19" t="s">
        <v>193</v>
      </c>
      <c r="BE136" s="206">
        <f>IF(N136="základní",J136,0)</f>
        <v>0</v>
      </c>
      <c r="BF136" s="206">
        <f>IF(N136="snížená",J136,0)</f>
        <v>0</v>
      </c>
      <c r="BG136" s="206">
        <f>IF(N136="zákl. přenesená",J136,0)</f>
        <v>0</v>
      </c>
      <c r="BH136" s="206">
        <f>IF(N136="sníž. přenesená",J136,0)</f>
        <v>0</v>
      </c>
      <c r="BI136" s="206">
        <f>IF(N136="nulová",J136,0)</f>
        <v>0</v>
      </c>
      <c r="BJ136" s="19" t="s">
        <v>79</v>
      </c>
      <c r="BK136" s="206">
        <f>ROUND(I136*H136,2)</f>
        <v>0</v>
      </c>
      <c r="BL136" s="19" t="s">
        <v>575</v>
      </c>
      <c r="BM136" s="205" t="s">
        <v>486</v>
      </c>
    </row>
    <row r="137" spans="1:65" s="2" customFormat="1" ht="16.5" customHeight="1">
      <c r="A137" s="36"/>
      <c r="B137" s="37"/>
      <c r="C137" s="194" t="s">
        <v>361</v>
      </c>
      <c r="D137" s="194" t="s">
        <v>195</v>
      </c>
      <c r="E137" s="195" t="s">
        <v>3438</v>
      </c>
      <c r="F137" s="196" t="s">
        <v>3429</v>
      </c>
      <c r="G137" s="197" t="s">
        <v>2732</v>
      </c>
      <c r="H137" s="198">
        <v>2</v>
      </c>
      <c r="I137" s="199"/>
      <c r="J137" s="200">
        <f>ROUND(I137*H137,2)</f>
        <v>0</v>
      </c>
      <c r="K137" s="196" t="s">
        <v>19</v>
      </c>
      <c r="L137" s="41"/>
      <c r="M137" s="201" t="s">
        <v>19</v>
      </c>
      <c r="N137" s="202" t="s">
        <v>43</v>
      </c>
      <c r="O137" s="66"/>
      <c r="P137" s="203">
        <f>O137*H137</f>
        <v>0</v>
      </c>
      <c r="Q137" s="203">
        <v>0</v>
      </c>
      <c r="R137" s="203">
        <f>Q137*H137</f>
        <v>0</v>
      </c>
      <c r="S137" s="203">
        <v>0</v>
      </c>
      <c r="T137" s="204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575</v>
      </c>
      <c r="AT137" s="205" t="s">
        <v>195</v>
      </c>
      <c r="AU137" s="205" t="s">
        <v>81</v>
      </c>
      <c r="AY137" s="19" t="s">
        <v>193</v>
      </c>
      <c r="BE137" s="206">
        <f>IF(N137="základní",J137,0)</f>
        <v>0</v>
      </c>
      <c r="BF137" s="206">
        <f>IF(N137="snížená",J137,0)</f>
        <v>0</v>
      </c>
      <c r="BG137" s="206">
        <f>IF(N137="zákl. přenesená",J137,0)</f>
        <v>0</v>
      </c>
      <c r="BH137" s="206">
        <f>IF(N137="sníž. přenesená",J137,0)</f>
        <v>0</v>
      </c>
      <c r="BI137" s="206">
        <f>IF(N137="nulová",J137,0)</f>
        <v>0</v>
      </c>
      <c r="BJ137" s="19" t="s">
        <v>79</v>
      </c>
      <c r="BK137" s="206">
        <f>ROUND(I137*H137,2)</f>
        <v>0</v>
      </c>
      <c r="BL137" s="19" t="s">
        <v>575</v>
      </c>
      <c r="BM137" s="205" t="s">
        <v>496</v>
      </c>
    </row>
    <row r="138" spans="1:65" s="2" customFormat="1" ht="16.5" customHeight="1">
      <c r="A138" s="36"/>
      <c r="B138" s="37"/>
      <c r="C138" s="194" t="s">
        <v>369</v>
      </c>
      <c r="D138" s="194" t="s">
        <v>195</v>
      </c>
      <c r="E138" s="195" t="s">
        <v>3439</v>
      </c>
      <c r="F138" s="196" t="s">
        <v>3431</v>
      </c>
      <c r="G138" s="197" t="s">
        <v>2732</v>
      </c>
      <c r="H138" s="198">
        <v>2</v>
      </c>
      <c r="I138" s="199"/>
      <c r="J138" s="200">
        <f>ROUND(I138*H138,2)</f>
        <v>0</v>
      </c>
      <c r="K138" s="196" t="s">
        <v>19</v>
      </c>
      <c r="L138" s="41"/>
      <c r="M138" s="201" t="s">
        <v>19</v>
      </c>
      <c r="N138" s="202" t="s">
        <v>43</v>
      </c>
      <c r="O138" s="66"/>
      <c r="P138" s="203">
        <f>O138*H138</f>
        <v>0</v>
      </c>
      <c r="Q138" s="203">
        <v>0</v>
      </c>
      <c r="R138" s="203">
        <f>Q138*H138</f>
        <v>0</v>
      </c>
      <c r="S138" s="203">
        <v>0</v>
      </c>
      <c r="T138" s="204">
        <f>S138*H138</f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205" t="s">
        <v>575</v>
      </c>
      <c r="AT138" s="205" t="s">
        <v>195</v>
      </c>
      <c r="AU138" s="205" t="s">
        <v>81</v>
      </c>
      <c r="AY138" s="19" t="s">
        <v>193</v>
      </c>
      <c r="BE138" s="206">
        <f>IF(N138="základní",J138,0)</f>
        <v>0</v>
      </c>
      <c r="BF138" s="206">
        <f>IF(N138="snížená",J138,0)</f>
        <v>0</v>
      </c>
      <c r="BG138" s="206">
        <f>IF(N138="zákl. přenesená",J138,0)</f>
        <v>0</v>
      </c>
      <c r="BH138" s="206">
        <f>IF(N138="sníž. přenesená",J138,0)</f>
        <v>0</v>
      </c>
      <c r="BI138" s="206">
        <f>IF(N138="nulová",J138,0)</f>
        <v>0</v>
      </c>
      <c r="BJ138" s="19" t="s">
        <v>79</v>
      </c>
      <c r="BK138" s="206">
        <f>ROUND(I138*H138,2)</f>
        <v>0</v>
      </c>
      <c r="BL138" s="19" t="s">
        <v>575</v>
      </c>
      <c r="BM138" s="205" t="s">
        <v>505</v>
      </c>
    </row>
    <row r="139" spans="1:65" s="12" customFormat="1" ht="22.9" customHeight="1">
      <c r="B139" s="178"/>
      <c r="C139" s="179"/>
      <c r="D139" s="180" t="s">
        <v>71</v>
      </c>
      <c r="E139" s="192" t="s">
        <v>2993</v>
      </c>
      <c r="F139" s="192" t="s">
        <v>3443</v>
      </c>
      <c r="G139" s="179"/>
      <c r="H139" s="179"/>
      <c r="I139" s="182"/>
      <c r="J139" s="193">
        <f>BK139</f>
        <v>0</v>
      </c>
      <c r="K139" s="179"/>
      <c r="L139" s="184"/>
      <c r="M139" s="185"/>
      <c r="N139" s="186"/>
      <c r="O139" s="186"/>
      <c r="P139" s="187">
        <f>SUM(P140:P147)</f>
        <v>0</v>
      </c>
      <c r="Q139" s="186"/>
      <c r="R139" s="187">
        <f>SUM(R140:R147)</f>
        <v>0</v>
      </c>
      <c r="S139" s="186"/>
      <c r="T139" s="188">
        <f>SUM(T140:T147)</f>
        <v>0</v>
      </c>
      <c r="AR139" s="189" t="s">
        <v>79</v>
      </c>
      <c r="AT139" s="190" t="s">
        <v>71</v>
      </c>
      <c r="AU139" s="190" t="s">
        <v>79</v>
      </c>
      <c r="AY139" s="189" t="s">
        <v>193</v>
      </c>
      <c r="BK139" s="191">
        <f>SUM(BK140:BK147)</f>
        <v>0</v>
      </c>
    </row>
    <row r="140" spans="1:65" s="2" customFormat="1" ht="16.5" customHeight="1">
      <c r="A140" s="36"/>
      <c r="B140" s="37"/>
      <c r="C140" s="194" t="s">
        <v>374</v>
      </c>
      <c r="D140" s="194" t="s">
        <v>195</v>
      </c>
      <c r="E140" s="195" t="s">
        <v>3444</v>
      </c>
      <c r="F140" s="196" t="s">
        <v>3445</v>
      </c>
      <c r="G140" s="197" t="s">
        <v>2732</v>
      </c>
      <c r="H140" s="198">
        <v>3</v>
      </c>
      <c r="I140" s="199"/>
      <c r="J140" s="200">
        <f t="shared" ref="J140:J147" si="10">ROUND(I140*H140,2)</f>
        <v>0</v>
      </c>
      <c r="K140" s="196" t="s">
        <v>19</v>
      </c>
      <c r="L140" s="41"/>
      <c r="M140" s="201" t="s">
        <v>19</v>
      </c>
      <c r="N140" s="202" t="s">
        <v>43</v>
      </c>
      <c r="O140" s="66"/>
      <c r="P140" s="203">
        <f t="shared" ref="P140:P147" si="11">O140*H140</f>
        <v>0</v>
      </c>
      <c r="Q140" s="203">
        <v>0</v>
      </c>
      <c r="R140" s="203">
        <f t="shared" ref="R140:R147" si="12">Q140*H140</f>
        <v>0</v>
      </c>
      <c r="S140" s="203">
        <v>0</v>
      </c>
      <c r="T140" s="204">
        <f t="shared" ref="T140:T147" si="13"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205" t="s">
        <v>575</v>
      </c>
      <c r="AT140" s="205" t="s">
        <v>195</v>
      </c>
      <c r="AU140" s="205" t="s">
        <v>81</v>
      </c>
      <c r="AY140" s="19" t="s">
        <v>193</v>
      </c>
      <c r="BE140" s="206">
        <f t="shared" ref="BE140:BE147" si="14">IF(N140="základní",J140,0)</f>
        <v>0</v>
      </c>
      <c r="BF140" s="206">
        <f t="shared" ref="BF140:BF147" si="15">IF(N140="snížená",J140,0)</f>
        <v>0</v>
      </c>
      <c r="BG140" s="206">
        <f t="shared" ref="BG140:BG147" si="16">IF(N140="zákl. přenesená",J140,0)</f>
        <v>0</v>
      </c>
      <c r="BH140" s="206">
        <f t="shared" ref="BH140:BH147" si="17">IF(N140="sníž. přenesená",J140,0)</f>
        <v>0</v>
      </c>
      <c r="BI140" s="206">
        <f t="shared" ref="BI140:BI147" si="18">IF(N140="nulová",J140,0)</f>
        <v>0</v>
      </c>
      <c r="BJ140" s="19" t="s">
        <v>79</v>
      </c>
      <c r="BK140" s="206">
        <f t="shared" ref="BK140:BK147" si="19">ROUND(I140*H140,2)</f>
        <v>0</v>
      </c>
      <c r="BL140" s="19" t="s">
        <v>575</v>
      </c>
      <c r="BM140" s="205" t="s">
        <v>515</v>
      </c>
    </row>
    <row r="141" spans="1:65" s="2" customFormat="1" ht="16.5" customHeight="1">
      <c r="A141" s="36"/>
      <c r="B141" s="37"/>
      <c r="C141" s="194" t="s">
        <v>382</v>
      </c>
      <c r="D141" s="194" t="s">
        <v>195</v>
      </c>
      <c r="E141" s="195" t="s">
        <v>4737</v>
      </c>
      <c r="F141" s="196" t="s">
        <v>4738</v>
      </c>
      <c r="G141" s="197" t="s">
        <v>2732</v>
      </c>
      <c r="H141" s="198">
        <v>3</v>
      </c>
      <c r="I141" s="199"/>
      <c r="J141" s="200">
        <f t="shared" si="10"/>
        <v>0</v>
      </c>
      <c r="K141" s="196" t="s">
        <v>19</v>
      </c>
      <c r="L141" s="41"/>
      <c r="M141" s="201" t="s">
        <v>19</v>
      </c>
      <c r="N141" s="202" t="s">
        <v>43</v>
      </c>
      <c r="O141" s="66"/>
      <c r="P141" s="203">
        <f t="shared" si="11"/>
        <v>0</v>
      </c>
      <c r="Q141" s="203">
        <v>0</v>
      </c>
      <c r="R141" s="203">
        <f t="shared" si="12"/>
        <v>0</v>
      </c>
      <c r="S141" s="203">
        <v>0</v>
      </c>
      <c r="T141" s="204">
        <f t="shared" si="1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205" t="s">
        <v>575</v>
      </c>
      <c r="AT141" s="205" t="s">
        <v>195</v>
      </c>
      <c r="AU141" s="205" t="s">
        <v>81</v>
      </c>
      <c r="AY141" s="19" t="s">
        <v>193</v>
      </c>
      <c r="BE141" s="206">
        <f t="shared" si="14"/>
        <v>0</v>
      </c>
      <c r="BF141" s="206">
        <f t="shared" si="15"/>
        <v>0</v>
      </c>
      <c r="BG141" s="206">
        <f t="shared" si="16"/>
        <v>0</v>
      </c>
      <c r="BH141" s="206">
        <f t="shared" si="17"/>
        <v>0</v>
      </c>
      <c r="BI141" s="206">
        <f t="shared" si="18"/>
        <v>0</v>
      </c>
      <c r="BJ141" s="19" t="s">
        <v>79</v>
      </c>
      <c r="BK141" s="206">
        <f t="shared" si="19"/>
        <v>0</v>
      </c>
      <c r="BL141" s="19" t="s">
        <v>575</v>
      </c>
      <c r="BM141" s="205" t="s">
        <v>526</v>
      </c>
    </row>
    <row r="142" spans="1:65" s="2" customFormat="1" ht="16.5" customHeight="1">
      <c r="A142" s="36"/>
      <c r="B142" s="37"/>
      <c r="C142" s="194" t="s">
        <v>388</v>
      </c>
      <c r="D142" s="194" t="s">
        <v>195</v>
      </c>
      <c r="E142" s="195" t="s">
        <v>3452</v>
      </c>
      <c r="F142" s="196" t="s">
        <v>3453</v>
      </c>
      <c r="G142" s="197" t="s">
        <v>2732</v>
      </c>
      <c r="H142" s="198">
        <v>1</v>
      </c>
      <c r="I142" s="199"/>
      <c r="J142" s="200">
        <f t="shared" si="10"/>
        <v>0</v>
      </c>
      <c r="K142" s="196" t="s">
        <v>19</v>
      </c>
      <c r="L142" s="41"/>
      <c r="M142" s="201" t="s">
        <v>19</v>
      </c>
      <c r="N142" s="202" t="s">
        <v>43</v>
      </c>
      <c r="O142" s="66"/>
      <c r="P142" s="203">
        <f t="shared" si="11"/>
        <v>0</v>
      </c>
      <c r="Q142" s="203">
        <v>0</v>
      </c>
      <c r="R142" s="203">
        <f t="shared" si="12"/>
        <v>0</v>
      </c>
      <c r="S142" s="203">
        <v>0</v>
      </c>
      <c r="T142" s="204">
        <f t="shared" si="1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205" t="s">
        <v>575</v>
      </c>
      <c r="AT142" s="205" t="s">
        <v>195</v>
      </c>
      <c r="AU142" s="205" t="s">
        <v>81</v>
      </c>
      <c r="AY142" s="19" t="s">
        <v>193</v>
      </c>
      <c r="BE142" s="206">
        <f t="shared" si="14"/>
        <v>0</v>
      </c>
      <c r="BF142" s="206">
        <f t="shared" si="15"/>
        <v>0</v>
      </c>
      <c r="BG142" s="206">
        <f t="shared" si="16"/>
        <v>0</v>
      </c>
      <c r="BH142" s="206">
        <f t="shared" si="17"/>
        <v>0</v>
      </c>
      <c r="BI142" s="206">
        <f t="shared" si="18"/>
        <v>0</v>
      </c>
      <c r="BJ142" s="19" t="s">
        <v>79</v>
      </c>
      <c r="BK142" s="206">
        <f t="shared" si="19"/>
        <v>0</v>
      </c>
      <c r="BL142" s="19" t="s">
        <v>575</v>
      </c>
      <c r="BM142" s="205" t="s">
        <v>544</v>
      </c>
    </row>
    <row r="143" spans="1:65" s="2" customFormat="1" ht="16.5" customHeight="1">
      <c r="A143" s="36"/>
      <c r="B143" s="37"/>
      <c r="C143" s="194" t="s">
        <v>394</v>
      </c>
      <c r="D143" s="194" t="s">
        <v>195</v>
      </c>
      <c r="E143" s="195" t="s">
        <v>4739</v>
      </c>
      <c r="F143" s="196" t="s">
        <v>3469</v>
      </c>
      <c r="G143" s="197" t="s">
        <v>2732</v>
      </c>
      <c r="H143" s="198">
        <v>1</v>
      </c>
      <c r="I143" s="199"/>
      <c r="J143" s="200">
        <f t="shared" si="10"/>
        <v>0</v>
      </c>
      <c r="K143" s="196" t="s">
        <v>19</v>
      </c>
      <c r="L143" s="41"/>
      <c r="M143" s="201" t="s">
        <v>19</v>
      </c>
      <c r="N143" s="202" t="s">
        <v>43</v>
      </c>
      <c r="O143" s="66"/>
      <c r="P143" s="203">
        <f t="shared" si="11"/>
        <v>0</v>
      </c>
      <c r="Q143" s="203">
        <v>0</v>
      </c>
      <c r="R143" s="203">
        <f t="shared" si="12"/>
        <v>0</v>
      </c>
      <c r="S143" s="203">
        <v>0</v>
      </c>
      <c r="T143" s="204">
        <f t="shared" si="13"/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205" t="s">
        <v>575</v>
      </c>
      <c r="AT143" s="205" t="s">
        <v>195</v>
      </c>
      <c r="AU143" s="205" t="s">
        <v>81</v>
      </c>
      <c r="AY143" s="19" t="s">
        <v>193</v>
      </c>
      <c r="BE143" s="206">
        <f t="shared" si="14"/>
        <v>0</v>
      </c>
      <c r="BF143" s="206">
        <f t="shared" si="15"/>
        <v>0</v>
      </c>
      <c r="BG143" s="206">
        <f t="shared" si="16"/>
        <v>0</v>
      </c>
      <c r="BH143" s="206">
        <f t="shared" si="17"/>
        <v>0</v>
      </c>
      <c r="BI143" s="206">
        <f t="shared" si="18"/>
        <v>0</v>
      </c>
      <c r="BJ143" s="19" t="s">
        <v>79</v>
      </c>
      <c r="BK143" s="206">
        <f t="shared" si="19"/>
        <v>0</v>
      </c>
      <c r="BL143" s="19" t="s">
        <v>575</v>
      </c>
      <c r="BM143" s="205" t="s">
        <v>556</v>
      </c>
    </row>
    <row r="144" spans="1:65" s="2" customFormat="1" ht="16.5" customHeight="1">
      <c r="A144" s="36"/>
      <c r="B144" s="37"/>
      <c r="C144" s="194" t="s">
        <v>399</v>
      </c>
      <c r="D144" s="194" t="s">
        <v>195</v>
      </c>
      <c r="E144" s="195" t="s">
        <v>4740</v>
      </c>
      <c r="F144" s="196" t="s">
        <v>3463</v>
      </c>
      <c r="G144" s="197" t="s">
        <v>2732</v>
      </c>
      <c r="H144" s="198">
        <v>1</v>
      </c>
      <c r="I144" s="199"/>
      <c r="J144" s="200">
        <f t="shared" si="10"/>
        <v>0</v>
      </c>
      <c r="K144" s="196" t="s">
        <v>19</v>
      </c>
      <c r="L144" s="41"/>
      <c r="M144" s="201" t="s">
        <v>19</v>
      </c>
      <c r="N144" s="202" t="s">
        <v>43</v>
      </c>
      <c r="O144" s="66"/>
      <c r="P144" s="203">
        <f t="shared" si="11"/>
        <v>0</v>
      </c>
      <c r="Q144" s="203">
        <v>0</v>
      </c>
      <c r="R144" s="203">
        <f t="shared" si="12"/>
        <v>0</v>
      </c>
      <c r="S144" s="203">
        <v>0</v>
      </c>
      <c r="T144" s="204">
        <f t="shared" si="13"/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205" t="s">
        <v>575</v>
      </c>
      <c r="AT144" s="205" t="s">
        <v>195</v>
      </c>
      <c r="AU144" s="205" t="s">
        <v>81</v>
      </c>
      <c r="AY144" s="19" t="s">
        <v>193</v>
      </c>
      <c r="BE144" s="206">
        <f t="shared" si="14"/>
        <v>0</v>
      </c>
      <c r="BF144" s="206">
        <f t="shared" si="15"/>
        <v>0</v>
      </c>
      <c r="BG144" s="206">
        <f t="shared" si="16"/>
        <v>0</v>
      </c>
      <c r="BH144" s="206">
        <f t="shared" si="17"/>
        <v>0</v>
      </c>
      <c r="BI144" s="206">
        <f t="shared" si="18"/>
        <v>0</v>
      </c>
      <c r="BJ144" s="19" t="s">
        <v>79</v>
      </c>
      <c r="BK144" s="206">
        <f t="shared" si="19"/>
        <v>0</v>
      </c>
      <c r="BL144" s="19" t="s">
        <v>575</v>
      </c>
      <c r="BM144" s="205" t="s">
        <v>565</v>
      </c>
    </row>
    <row r="145" spans="1:65" s="2" customFormat="1" ht="16.5" customHeight="1">
      <c r="A145" s="36"/>
      <c r="B145" s="37"/>
      <c r="C145" s="194" t="s">
        <v>404</v>
      </c>
      <c r="D145" s="194" t="s">
        <v>195</v>
      </c>
      <c r="E145" s="195" t="s">
        <v>4741</v>
      </c>
      <c r="F145" s="196" t="s">
        <v>4742</v>
      </c>
      <c r="G145" s="197" t="s">
        <v>2732</v>
      </c>
      <c r="H145" s="198">
        <v>3</v>
      </c>
      <c r="I145" s="199"/>
      <c r="J145" s="200">
        <f t="shared" si="10"/>
        <v>0</v>
      </c>
      <c r="K145" s="196" t="s">
        <v>19</v>
      </c>
      <c r="L145" s="41"/>
      <c r="M145" s="201" t="s">
        <v>19</v>
      </c>
      <c r="N145" s="202" t="s">
        <v>43</v>
      </c>
      <c r="O145" s="66"/>
      <c r="P145" s="203">
        <f t="shared" si="11"/>
        <v>0</v>
      </c>
      <c r="Q145" s="203">
        <v>0</v>
      </c>
      <c r="R145" s="203">
        <f t="shared" si="12"/>
        <v>0</v>
      </c>
      <c r="S145" s="203">
        <v>0</v>
      </c>
      <c r="T145" s="204">
        <f t="shared" si="13"/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205" t="s">
        <v>575</v>
      </c>
      <c r="AT145" s="205" t="s">
        <v>195</v>
      </c>
      <c r="AU145" s="205" t="s">
        <v>81</v>
      </c>
      <c r="AY145" s="19" t="s">
        <v>193</v>
      </c>
      <c r="BE145" s="206">
        <f t="shared" si="14"/>
        <v>0</v>
      </c>
      <c r="BF145" s="206">
        <f t="shared" si="15"/>
        <v>0</v>
      </c>
      <c r="BG145" s="206">
        <f t="shared" si="16"/>
        <v>0</v>
      </c>
      <c r="BH145" s="206">
        <f t="shared" si="17"/>
        <v>0</v>
      </c>
      <c r="BI145" s="206">
        <f t="shared" si="18"/>
        <v>0</v>
      </c>
      <c r="BJ145" s="19" t="s">
        <v>79</v>
      </c>
      <c r="BK145" s="206">
        <f t="shared" si="19"/>
        <v>0</v>
      </c>
      <c r="BL145" s="19" t="s">
        <v>575</v>
      </c>
      <c r="BM145" s="205" t="s">
        <v>575</v>
      </c>
    </row>
    <row r="146" spans="1:65" s="2" customFormat="1" ht="16.5" customHeight="1">
      <c r="A146" s="36"/>
      <c r="B146" s="37"/>
      <c r="C146" s="194" t="s">
        <v>408</v>
      </c>
      <c r="D146" s="194" t="s">
        <v>195</v>
      </c>
      <c r="E146" s="195" t="s">
        <v>4743</v>
      </c>
      <c r="F146" s="196" t="s">
        <v>4744</v>
      </c>
      <c r="G146" s="197" t="s">
        <v>2732</v>
      </c>
      <c r="H146" s="198">
        <v>1</v>
      </c>
      <c r="I146" s="199"/>
      <c r="J146" s="200">
        <f t="shared" si="10"/>
        <v>0</v>
      </c>
      <c r="K146" s="196" t="s">
        <v>19</v>
      </c>
      <c r="L146" s="41"/>
      <c r="M146" s="201" t="s">
        <v>19</v>
      </c>
      <c r="N146" s="202" t="s">
        <v>43</v>
      </c>
      <c r="O146" s="66"/>
      <c r="P146" s="203">
        <f t="shared" si="11"/>
        <v>0</v>
      </c>
      <c r="Q146" s="203">
        <v>0</v>
      </c>
      <c r="R146" s="203">
        <f t="shared" si="12"/>
        <v>0</v>
      </c>
      <c r="S146" s="203">
        <v>0</v>
      </c>
      <c r="T146" s="204">
        <f t="shared" si="13"/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205" t="s">
        <v>575</v>
      </c>
      <c r="AT146" s="205" t="s">
        <v>195</v>
      </c>
      <c r="AU146" s="205" t="s">
        <v>81</v>
      </c>
      <c r="AY146" s="19" t="s">
        <v>193</v>
      </c>
      <c r="BE146" s="206">
        <f t="shared" si="14"/>
        <v>0</v>
      </c>
      <c r="BF146" s="206">
        <f t="shared" si="15"/>
        <v>0</v>
      </c>
      <c r="BG146" s="206">
        <f t="shared" si="16"/>
        <v>0</v>
      </c>
      <c r="BH146" s="206">
        <f t="shared" si="17"/>
        <v>0</v>
      </c>
      <c r="BI146" s="206">
        <f t="shared" si="18"/>
        <v>0</v>
      </c>
      <c r="BJ146" s="19" t="s">
        <v>79</v>
      </c>
      <c r="BK146" s="206">
        <f t="shared" si="19"/>
        <v>0</v>
      </c>
      <c r="BL146" s="19" t="s">
        <v>575</v>
      </c>
      <c r="BM146" s="205" t="s">
        <v>588</v>
      </c>
    </row>
    <row r="147" spans="1:65" s="2" customFormat="1" ht="16.5" customHeight="1">
      <c r="A147" s="36"/>
      <c r="B147" s="37"/>
      <c r="C147" s="194" t="s">
        <v>413</v>
      </c>
      <c r="D147" s="194" t="s">
        <v>195</v>
      </c>
      <c r="E147" s="195" t="s">
        <v>3454</v>
      </c>
      <c r="F147" s="196" t="s">
        <v>3455</v>
      </c>
      <c r="G147" s="197" t="s">
        <v>2732</v>
      </c>
      <c r="H147" s="198">
        <v>3</v>
      </c>
      <c r="I147" s="199"/>
      <c r="J147" s="200">
        <f t="shared" si="10"/>
        <v>0</v>
      </c>
      <c r="K147" s="196" t="s">
        <v>19</v>
      </c>
      <c r="L147" s="41"/>
      <c r="M147" s="201" t="s">
        <v>19</v>
      </c>
      <c r="N147" s="202" t="s">
        <v>43</v>
      </c>
      <c r="O147" s="66"/>
      <c r="P147" s="203">
        <f t="shared" si="11"/>
        <v>0</v>
      </c>
      <c r="Q147" s="203">
        <v>0</v>
      </c>
      <c r="R147" s="203">
        <f t="shared" si="12"/>
        <v>0</v>
      </c>
      <c r="S147" s="203">
        <v>0</v>
      </c>
      <c r="T147" s="204">
        <f t="shared" si="13"/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575</v>
      </c>
      <c r="AT147" s="205" t="s">
        <v>195</v>
      </c>
      <c r="AU147" s="205" t="s">
        <v>81</v>
      </c>
      <c r="AY147" s="19" t="s">
        <v>193</v>
      </c>
      <c r="BE147" s="206">
        <f t="shared" si="14"/>
        <v>0</v>
      </c>
      <c r="BF147" s="206">
        <f t="shared" si="15"/>
        <v>0</v>
      </c>
      <c r="BG147" s="206">
        <f t="shared" si="16"/>
        <v>0</v>
      </c>
      <c r="BH147" s="206">
        <f t="shared" si="17"/>
        <v>0</v>
      </c>
      <c r="BI147" s="206">
        <f t="shared" si="18"/>
        <v>0</v>
      </c>
      <c r="BJ147" s="19" t="s">
        <v>79</v>
      </c>
      <c r="BK147" s="206">
        <f t="shared" si="19"/>
        <v>0</v>
      </c>
      <c r="BL147" s="19" t="s">
        <v>575</v>
      </c>
      <c r="BM147" s="205" t="s">
        <v>595</v>
      </c>
    </row>
    <row r="148" spans="1:65" s="12" customFormat="1" ht="22.9" customHeight="1">
      <c r="B148" s="178"/>
      <c r="C148" s="179"/>
      <c r="D148" s="180" t="s">
        <v>71</v>
      </c>
      <c r="E148" s="192" t="s">
        <v>2999</v>
      </c>
      <c r="F148" s="192" t="s">
        <v>3460</v>
      </c>
      <c r="G148" s="179"/>
      <c r="H148" s="179"/>
      <c r="I148" s="182"/>
      <c r="J148" s="193">
        <f>BK148</f>
        <v>0</v>
      </c>
      <c r="K148" s="179"/>
      <c r="L148" s="184"/>
      <c r="M148" s="185"/>
      <c r="N148" s="186"/>
      <c r="O148" s="186"/>
      <c r="P148" s="187">
        <f>P149</f>
        <v>0</v>
      </c>
      <c r="Q148" s="186"/>
      <c r="R148" s="187">
        <f>R149</f>
        <v>0</v>
      </c>
      <c r="S148" s="186"/>
      <c r="T148" s="188">
        <f>T149</f>
        <v>0</v>
      </c>
      <c r="AR148" s="189" t="s">
        <v>79</v>
      </c>
      <c r="AT148" s="190" t="s">
        <v>71</v>
      </c>
      <c r="AU148" s="190" t="s">
        <v>79</v>
      </c>
      <c r="AY148" s="189" t="s">
        <v>193</v>
      </c>
      <c r="BK148" s="191">
        <f>BK149</f>
        <v>0</v>
      </c>
    </row>
    <row r="149" spans="1:65" s="2" customFormat="1" ht="16.5" customHeight="1">
      <c r="A149" s="36"/>
      <c r="B149" s="37"/>
      <c r="C149" s="194" t="s">
        <v>418</v>
      </c>
      <c r="D149" s="194" t="s">
        <v>195</v>
      </c>
      <c r="E149" s="195" t="s">
        <v>4745</v>
      </c>
      <c r="F149" s="196" t="s">
        <v>3451</v>
      </c>
      <c r="G149" s="197" t="s">
        <v>2732</v>
      </c>
      <c r="H149" s="198">
        <v>1</v>
      </c>
      <c r="I149" s="199"/>
      <c r="J149" s="200">
        <f>ROUND(I149*H149,2)</f>
        <v>0</v>
      </c>
      <c r="K149" s="196" t="s">
        <v>19</v>
      </c>
      <c r="L149" s="41"/>
      <c r="M149" s="201" t="s">
        <v>19</v>
      </c>
      <c r="N149" s="202" t="s">
        <v>43</v>
      </c>
      <c r="O149" s="66"/>
      <c r="P149" s="203">
        <f>O149*H149</f>
        <v>0</v>
      </c>
      <c r="Q149" s="203">
        <v>0</v>
      </c>
      <c r="R149" s="203">
        <f>Q149*H149</f>
        <v>0</v>
      </c>
      <c r="S149" s="203">
        <v>0</v>
      </c>
      <c r="T149" s="204">
        <f>S149*H149</f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205" t="s">
        <v>575</v>
      </c>
      <c r="AT149" s="205" t="s">
        <v>195</v>
      </c>
      <c r="AU149" s="205" t="s">
        <v>81</v>
      </c>
      <c r="AY149" s="19" t="s">
        <v>193</v>
      </c>
      <c r="BE149" s="206">
        <f>IF(N149="základní",J149,0)</f>
        <v>0</v>
      </c>
      <c r="BF149" s="206">
        <f>IF(N149="snížená",J149,0)</f>
        <v>0</v>
      </c>
      <c r="BG149" s="206">
        <f>IF(N149="zákl. přenesená",J149,0)</f>
        <v>0</v>
      </c>
      <c r="BH149" s="206">
        <f>IF(N149="sníž. přenesená",J149,0)</f>
        <v>0</v>
      </c>
      <c r="BI149" s="206">
        <f>IF(N149="nulová",J149,0)</f>
        <v>0</v>
      </c>
      <c r="BJ149" s="19" t="s">
        <v>79</v>
      </c>
      <c r="BK149" s="206">
        <f>ROUND(I149*H149,2)</f>
        <v>0</v>
      </c>
      <c r="BL149" s="19" t="s">
        <v>575</v>
      </c>
      <c r="BM149" s="205" t="s">
        <v>601</v>
      </c>
    </row>
    <row r="150" spans="1:65" s="12" customFormat="1" ht="22.9" customHeight="1">
      <c r="B150" s="178"/>
      <c r="C150" s="179"/>
      <c r="D150" s="180" t="s">
        <v>71</v>
      </c>
      <c r="E150" s="192" t="s">
        <v>3005</v>
      </c>
      <c r="F150" s="192" t="s">
        <v>4746</v>
      </c>
      <c r="G150" s="179"/>
      <c r="H150" s="179"/>
      <c r="I150" s="182"/>
      <c r="J150" s="193">
        <f>BK150</f>
        <v>0</v>
      </c>
      <c r="K150" s="179"/>
      <c r="L150" s="184"/>
      <c r="M150" s="185"/>
      <c r="N150" s="186"/>
      <c r="O150" s="186"/>
      <c r="P150" s="187">
        <f>SUM(P151:P156)</f>
        <v>0</v>
      </c>
      <c r="Q150" s="186"/>
      <c r="R150" s="187">
        <f>SUM(R151:R156)</f>
        <v>0</v>
      </c>
      <c r="S150" s="186"/>
      <c r="T150" s="188">
        <f>SUM(T151:T156)</f>
        <v>0</v>
      </c>
      <c r="AR150" s="189" t="s">
        <v>79</v>
      </c>
      <c r="AT150" s="190" t="s">
        <v>71</v>
      </c>
      <c r="AU150" s="190" t="s">
        <v>79</v>
      </c>
      <c r="AY150" s="189" t="s">
        <v>193</v>
      </c>
      <c r="BK150" s="191">
        <f>SUM(BK151:BK156)</f>
        <v>0</v>
      </c>
    </row>
    <row r="151" spans="1:65" s="2" customFormat="1" ht="16.5" customHeight="1">
      <c r="A151" s="36"/>
      <c r="B151" s="37"/>
      <c r="C151" s="194" t="s">
        <v>422</v>
      </c>
      <c r="D151" s="194" t="s">
        <v>195</v>
      </c>
      <c r="E151" s="195" t="s">
        <v>4747</v>
      </c>
      <c r="F151" s="196" t="s">
        <v>3445</v>
      </c>
      <c r="G151" s="197" t="s">
        <v>2732</v>
      </c>
      <c r="H151" s="198">
        <v>3</v>
      </c>
      <c r="I151" s="199"/>
      <c r="J151" s="200">
        <f t="shared" ref="J151:J156" si="20">ROUND(I151*H151,2)</f>
        <v>0</v>
      </c>
      <c r="K151" s="196" t="s">
        <v>19</v>
      </c>
      <c r="L151" s="41"/>
      <c r="M151" s="201" t="s">
        <v>19</v>
      </c>
      <c r="N151" s="202" t="s">
        <v>43</v>
      </c>
      <c r="O151" s="66"/>
      <c r="P151" s="203">
        <f t="shared" ref="P151:P156" si="21">O151*H151</f>
        <v>0</v>
      </c>
      <c r="Q151" s="203">
        <v>0</v>
      </c>
      <c r="R151" s="203">
        <f t="shared" ref="R151:R156" si="22">Q151*H151</f>
        <v>0</v>
      </c>
      <c r="S151" s="203">
        <v>0</v>
      </c>
      <c r="T151" s="204">
        <f t="shared" ref="T151:T156" si="23"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575</v>
      </c>
      <c r="AT151" s="205" t="s">
        <v>195</v>
      </c>
      <c r="AU151" s="205" t="s">
        <v>81</v>
      </c>
      <c r="AY151" s="19" t="s">
        <v>193</v>
      </c>
      <c r="BE151" s="206">
        <f t="shared" ref="BE151:BE156" si="24">IF(N151="základní",J151,0)</f>
        <v>0</v>
      </c>
      <c r="BF151" s="206">
        <f t="shared" ref="BF151:BF156" si="25">IF(N151="snížená",J151,0)</f>
        <v>0</v>
      </c>
      <c r="BG151" s="206">
        <f t="shared" ref="BG151:BG156" si="26">IF(N151="zákl. přenesená",J151,0)</f>
        <v>0</v>
      </c>
      <c r="BH151" s="206">
        <f t="shared" ref="BH151:BH156" si="27">IF(N151="sníž. přenesená",J151,0)</f>
        <v>0</v>
      </c>
      <c r="BI151" s="206">
        <f t="shared" ref="BI151:BI156" si="28">IF(N151="nulová",J151,0)</f>
        <v>0</v>
      </c>
      <c r="BJ151" s="19" t="s">
        <v>79</v>
      </c>
      <c r="BK151" s="206">
        <f t="shared" ref="BK151:BK156" si="29">ROUND(I151*H151,2)</f>
        <v>0</v>
      </c>
      <c r="BL151" s="19" t="s">
        <v>575</v>
      </c>
      <c r="BM151" s="205" t="s">
        <v>612</v>
      </c>
    </row>
    <row r="152" spans="1:65" s="2" customFormat="1" ht="16.5" customHeight="1">
      <c r="A152" s="36"/>
      <c r="B152" s="37"/>
      <c r="C152" s="194" t="s">
        <v>427</v>
      </c>
      <c r="D152" s="194" t="s">
        <v>195</v>
      </c>
      <c r="E152" s="195" t="s">
        <v>4748</v>
      </c>
      <c r="F152" s="196" t="s">
        <v>3449</v>
      </c>
      <c r="G152" s="197" t="s">
        <v>2732</v>
      </c>
      <c r="H152" s="198">
        <v>1</v>
      </c>
      <c r="I152" s="199"/>
      <c r="J152" s="200">
        <f t="shared" si="20"/>
        <v>0</v>
      </c>
      <c r="K152" s="196" t="s">
        <v>19</v>
      </c>
      <c r="L152" s="41"/>
      <c r="M152" s="201" t="s">
        <v>19</v>
      </c>
      <c r="N152" s="202" t="s">
        <v>43</v>
      </c>
      <c r="O152" s="66"/>
      <c r="P152" s="203">
        <f t="shared" si="21"/>
        <v>0</v>
      </c>
      <c r="Q152" s="203">
        <v>0</v>
      </c>
      <c r="R152" s="203">
        <f t="shared" si="22"/>
        <v>0</v>
      </c>
      <c r="S152" s="203">
        <v>0</v>
      </c>
      <c r="T152" s="204">
        <f t="shared" si="23"/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205" t="s">
        <v>575</v>
      </c>
      <c r="AT152" s="205" t="s">
        <v>195</v>
      </c>
      <c r="AU152" s="205" t="s">
        <v>81</v>
      </c>
      <c r="AY152" s="19" t="s">
        <v>193</v>
      </c>
      <c r="BE152" s="206">
        <f t="shared" si="24"/>
        <v>0</v>
      </c>
      <c r="BF152" s="206">
        <f t="shared" si="25"/>
        <v>0</v>
      </c>
      <c r="BG152" s="206">
        <f t="shared" si="26"/>
        <v>0</v>
      </c>
      <c r="BH152" s="206">
        <f t="shared" si="27"/>
        <v>0</v>
      </c>
      <c r="BI152" s="206">
        <f t="shared" si="28"/>
        <v>0</v>
      </c>
      <c r="BJ152" s="19" t="s">
        <v>79</v>
      </c>
      <c r="BK152" s="206">
        <f t="shared" si="29"/>
        <v>0</v>
      </c>
      <c r="BL152" s="19" t="s">
        <v>575</v>
      </c>
      <c r="BM152" s="205" t="s">
        <v>622</v>
      </c>
    </row>
    <row r="153" spans="1:65" s="2" customFormat="1" ht="16.5" customHeight="1">
      <c r="A153" s="36"/>
      <c r="B153" s="37"/>
      <c r="C153" s="194" t="s">
        <v>432</v>
      </c>
      <c r="D153" s="194" t="s">
        <v>195</v>
      </c>
      <c r="E153" s="195" t="s">
        <v>4749</v>
      </c>
      <c r="F153" s="196" t="s">
        <v>3463</v>
      </c>
      <c r="G153" s="197" t="s">
        <v>2732</v>
      </c>
      <c r="H153" s="198">
        <v>1</v>
      </c>
      <c r="I153" s="199"/>
      <c r="J153" s="200">
        <f t="shared" si="20"/>
        <v>0</v>
      </c>
      <c r="K153" s="196" t="s">
        <v>19</v>
      </c>
      <c r="L153" s="41"/>
      <c r="M153" s="201" t="s">
        <v>19</v>
      </c>
      <c r="N153" s="202" t="s">
        <v>43</v>
      </c>
      <c r="O153" s="66"/>
      <c r="P153" s="203">
        <f t="shared" si="21"/>
        <v>0</v>
      </c>
      <c r="Q153" s="203">
        <v>0</v>
      </c>
      <c r="R153" s="203">
        <f t="shared" si="22"/>
        <v>0</v>
      </c>
      <c r="S153" s="203">
        <v>0</v>
      </c>
      <c r="T153" s="204">
        <f t="shared" si="23"/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205" t="s">
        <v>575</v>
      </c>
      <c r="AT153" s="205" t="s">
        <v>195</v>
      </c>
      <c r="AU153" s="205" t="s">
        <v>81</v>
      </c>
      <c r="AY153" s="19" t="s">
        <v>193</v>
      </c>
      <c r="BE153" s="206">
        <f t="shared" si="24"/>
        <v>0</v>
      </c>
      <c r="BF153" s="206">
        <f t="shared" si="25"/>
        <v>0</v>
      </c>
      <c r="BG153" s="206">
        <f t="shared" si="26"/>
        <v>0</v>
      </c>
      <c r="BH153" s="206">
        <f t="shared" si="27"/>
        <v>0</v>
      </c>
      <c r="BI153" s="206">
        <f t="shared" si="28"/>
        <v>0</v>
      </c>
      <c r="BJ153" s="19" t="s">
        <v>79</v>
      </c>
      <c r="BK153" s="206">
        <f t="shared" si="29"/>
        <v>0</v>
      </c>
      <c r="BL153" s="19" t="s">
        <v>575</v>
      </c>
      <c r="BM153" s="205" t="s">
        <v>630</v>
      </c>
    </row>
    <row r="154" spans="1:65" s="2" customFormat="1" ht="16.5" customHeight="1">
      <c r="A154" s="36"/>
      <c r="B154" s="37"/>
      <c r="C154" s="194" t="s">
        <v>437</v>
      </c>
      <c r="D154" s="194" t="s">
        <v>195</v>
      </c>
      <c r="E154" s="195" t="s">
        <v>4750</v>
      </c>
      <c r="F154" s="196" t="s">
        <v>4751</v>
      </c>
      <c r="G154" s="197" t="s">
        <v>2732</v>
      </c>
      <c r="H154" s="198">
        <v>1</v>
      </c>
      <c r="I154" s="199"/>
      <c r="J154" s="200">
        <f t="shared" si="20"/>
        <v>0</v>
      </c>
      <c r="K154" s="196" t="s">
        <v>19</v>
      </c>
      <c r="L154" s="41"/>
      <c r="M154" s="201" t="s">
        <v>19</v>
      </c>
      <c r="N154" s="202" t="s">
        <v>43</v>
      </c>
      <c r="O154" s="66"/>
      <c r="P154" s="203">
        <f t="shared" si="21"/>
        <v>0</v>
      </c>
      <c r="Q154" s="203">
        <v>0</v>
      </c>
      <c r="R154" s="203">
        <f t="shared" si="22"/>
        <v>0</v>
      </c>
      <c r="S154" s="203">
        <v>0</v>
      </c>
      <c r="T154" s="204">
        <f t="shared" si="23"/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205" t="s">
        <v>575</v>
      </c>
      <c r="AT154" s="205" t="s">
        <v>195</v>
      </c>
      <c r="AU154" s="205" t="s">
        <v>81</v>
      </c>
      <c r="AY154" s="19" t="s">
        <v>193</v>
      </c>
      <c r="BE154" s="206">
        <f t="shared" si="24"/>
        <v>0</v>
      </c>
      <c r="BF154" s="206">
        <f t="shared" si="25"/>
        <v>0</v>
      </c>
      <c r="BG154" s="206">
        <f t="shared" si="26"/>
        <v>0</v>
      </c>
      <c r="BH154" s="206">
        <f t="shared" si="27"/>
        <v>0</v>
      </c>
      <c r="BI154" s="206">
        <f t="shared" si="28"/>
        <v>0</v>
      </c>
      <c r="BJ154" s="19" t="s">
        <v>79</v>
      </c>
      <c r="BK154" s="206">
        <f t="shared" si="29"/>
        <v>0</v>
      </c>
      <c r="BL154" s="19" t="s">
        <v>575</v>
      </c>
      <c r="BM154" s="205" t="s">
        <v>638</v>
      </c>
    </row>
    <row r="155" spans="1:65" s="2" customFormat="1" ht="16.5" customHeight="1">
      <c r="A155" s="36"/>
      <c r="B155" s="37"/>
      <c r="C155" s="194" t="s">
        <v>442</v>
      </c>
      <c r="D155" s="194" t="s">
        <v>195</v>
      </c>
      <c r="E155" s="195" t="s">
        <v>3470</v>
      </c>
      <c r="F155" s="196" t="s">
        <v>3455</v>
      </c>
      <c r="G155" s="197" t="s">
        <v>2732</v>
      </c>
      <c r="H155" s="198">
        <v>1</v>
      </c>
      <c r="I155" s="199"/>
      <c r="J155" s="200">
        <f t="shared" si="20"/>
        <v>0</v>
      </c>
      <c r="K155" s="196" t="s">
        <v>19</v>
      </c>
      <c r="L155" s="41"/>
      <c r="M155" s="201" t="s">
        <v>19</v>
      </c>
      <c r="N155" s="202" t="s">
        <v>43</v>
      </c>
      <c r="O155" s="66"/>
      <c r="P155" s="203">
        <f t="shared" si="21"/>
        <v>0</v>
      </c>
      <c r="Q155" s="203">
        <v>0</v>
      </c>
      <c r="R155" s="203">
        <f t="shared" si="22"/>
        <v>0</v>
      </c>
      <c r="S155" s="203">
        <v>0</v>
      </c>
      <c r="T155" s="204">
        <f t="shared" si="23"/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205" t="s">
        <v>575</v>
      </c>
      <c r="AT155" s="205" t="s">
        <v>195</v>
      </c>
      <c r="AU155" s="205" t="s">
        <v>81</v>
      </c>
      <c r="AY155" s="19" t="s">
        <v>193</v>
      </c>
      <c r="BE155" s="206">
        <f t="shared" si="24"/>
        <v>0</v>
      </c>
      <c r="BF155" s="206">
        <f t="shared" si="25"/>
        <v>0</v>
      </c>
      <c r="BG155" s="206">
        <f t="shared" si="26"/>
        <v>0</v>
      </c>
      <c r="BH155" s="206">
        <f t="shared" si="27"/>
        <v>0</v>
      </c>
      <c r="BI155" s="206">
        <f t="shared" si="28"/>
        <v>0</v>
      </c>
      <c r="BJ155" s="19" t="s">
        <v>79</v>
      </c>
      <c r="BK155" s="206">
        <f t="shared" si="29"/>
        <v>0</v>
      </c>
      <c r="BL155" s="19" t="s">
        <v>575</v>
      </c>
      <c r="BM155" s="205" t="s">
        <v>654</v>
      </c>
    </row>
    <row r="156" spans="1:65" s="2" customFormat="1" ht="16.5" customHeight="1">
      <c r="A156" s="36"/>
      <c r="B156" s="37"/>
      <c r="C156" s="194" t="s">
        <v>450</v>
      </c>
      <c r="D156" s="194" t="s">
        <v>195</v>
      </c>
      <c r="E156" s="195" t="s">
        <v>4752</v>
      </c>
      <c r="F156" s="196" t="s">
        <v>4753</v>
      </c>
      <c r="G156" s="197" t="s">
        <v>2732</v>
      </c>
      <c r="H156" s="198">
        <v>6</v>
      </c>
      <c r="I156" s="199"/>
      <c r="J156" s="200">
        <f t="shared" si="20"/>
        <v>0</v>
      </c>
      <c r="K156" s="196" t="s">
        <v>19</v>
      </c>
      <c r="L156" s="41"/>
      <c r="M156" s="201" t="s">
        <v>19</v>
      </c>
      <c r="N156" s="202" t="s">
        <v>43</v>
      </c>
      <c r="O156" s="66"/>
      <c r="P156" s="203">
        <f t="shared" si="21"/>
        <v>0</v>
      </c>
      <c r="Q156" s="203">
        <v>0</v>
      </c>
      <c r="R156" s="203">
        <f t="shared" si="22"/>
        <v>0</v>
      </c>
      <c r="S156" s="203">
        <v>0</v>
      </c>
      <c r="T156" s="204">
        <f t="shared" si="23"/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205" t="s">
        <v>575</v>
      </c>
      <c r="AT156" s="205" t="s">
        <v>195</v>
      </c>
      <c r="AU156" s="205" t="s">
        <v>81</v>
      </c>
      <c r="AY156" s="19" t="s">
        <v>193</v>
      </c>
      <c r="BE156" s="206">
        <f t="shared" si="24"/>
        <v>0</v>
      </c>
      <c r="BF156" s="206">
        <f t="shared" si="25"/>
        <v>0</v>
      </c>
      <c r="BG156" s="206">
        <f t="shared" si="26"/>
        <v>0</v>
      </c>
      <c r="BH156" s="206">
        <f t="shared" si="27"/>
        <v>0</v>
      </c>
      <c r="BI156" s="206">
        <f t="shared" si="28"/>
        <v>0</v>
      </c>
      <c r="BJ156" s="19" t="s">
        <v>79</v>
      </c>
      <c r="BK156" s="206">
        <f t="shared" si="29"/>
        <v>0</v>
      </c>
      <c r="BL156" s="19" t="s">
        <v>575</v>
      </c>
      <c r="BM156" s="205" t="s">
        <v>682</v>
      </c>
    </row>
    <row r="157" spans="1:65" s="12" customFormat="1" ht="22.9" customHeight="1">
      <c r="B157" s="178"/>
      <c r="C157" s="179"/>
      <c r="D157" s="180" t="s">
        <v>71</v>
      </c>
      <c r="E157" s="192" t="s">
        <v>3009</v>
      </c>
      <c r="F157" s="192" t="s">
        <v>3475</v>
      </c>
      <c r="G157" s="179"/>
      <c r="H157" s="179"/>
      <c r="I157" s="182"/>
      <c r="J157" s="193">
        <f>BK157</f>
        <v>0</v>
      </c>
      <c r="K157" s="179"/>
      <c r="L157" s="184"/>
      <c r="M157" s="185"/>
      <c r="N157" s="186"/>
      <c r="O157" s="186"/>
      <c r="P157" s="187">
        <f>SUM(P158:P160)</f>
        <v>0</v>
      </c>
      <c r="Q157" s="186"/>
      <c r="R157" s="187">
        <f>SUM(R158:R160)</f>
        <v>0</v>
      </c>
      <c r="S157" s="186"/>
      <c r="T157" s="188">
        <f>SUM(T158:T160)</f>
        <v>0</v>
      </c>
      <c r="AR157" s="189" t="s">
        <v>79</v>
      </c>
      <c r="AT157" s="190" t="s">
        <v>71</v>
      </c>
      <c r="AU157" s="190" t="s">
        <v>79</v>
      </c>
      <c r="AY157" s="189" t="s">
        <v>193</v>
      </c>
      <c r="BK157" s="191">
        <f>SUM(BK158:BK160)</f>
        <v>0</v>
      </c>
    </row>
    <row r="158" spans="1:65" s="2" customFormat="1" ht="16.5" customHeight="1">
      <c r="A158" s="36"/>
      <c r="B158" s="37"/>
      <c r="C158" s="194" t="s">
        <v>456</v>
      </c>
      <c r="D158" s="194" t="s">
        <v>195</v>
      </c>
      <c r="E158" s="195" t="s">
        <v>3476</v>
      </c>
      <c r="F158" s="196" t="s">
        <v>3477</v>
      </c>
      <c r="G158" s="197" t="s">
        <v>451</v>
      </c>
      <c r="H158" s="198">
        <v>5</v>
      </c>
      <c r="I158" s="199"/>
      <c r="J158" s="200">
        <f>ROUND(I158*H158,2)</f>
        <v>0</v>
      </c>
      <c r="K158" s="196" t="s">
        <v>19</v>
      </c>
      <c r="L158" s="41"/>
      <c r="M158" s="201" t="s">
        <v>19</v>
      </c>
      <c r="N158" s="202" t="s">
        <v>43</v>
      </c>
      <c r="O158" s="66"/>
      <c r="P158" s="203">
        <f>O158*H158</f>
        <v>0</v>
      </c>
      <c r="Q158" s="203">
        <v>0</v>
      </c>
      <c r="R158" s="203">
        <f>Q158*H158</f>
        <v>0</v>
      </c>
      <c r="S158" s="203">
        <v>0</v>
      </c>
      <c r="T158" s="204">
        <f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205" t="s">
        <v>575</v>
      </c>
      <c r="AT158" s="205" t="s">
        <v>195</v>
      </c>
      <c r="AU158" s="205" t="s">
        <v>81</v>
      </c>
      <c r="AY158" s="19" t="s">
        <v>193</v>
      </c>
      <c r="BE158" s="206">
        <f>IF(N158="základní",J158,0)</f>
        <v>0</v>
      </c>
      <c r="BF158" s="206">
        <f>IF(N158="snížená",J158,0)</f>
        <v>0</v>
      </c>
      <c r="BG158" s="206">
        <f>IF(N158="zákl. přenesená",J158,0)</f>
        <v>0</v>
      </c>
      <c r="BH158" s="206">
        <f>IF(N158="sníž. přenesená",J158,0)</f>
        <v>0</v>
      </c>
      <c r="BI158" s="206">
        <f>IF(N158="nulová",J158,0)</f>
        <v>0</v>
      </c>
      <c r="BJ158" s="19" t="s">
        <v>79</v>
      </c>
      <c r="BK158" s="206">
        <f>ROUND(I158*H158,2)</f>
        <v>0</v>
      </c>
      <c r="BL158" s="19" t="s">
        <v>575</v>
      </c>
      <c r="BM158" s="205" t="s">
        <v>705</v>
      </c>
    </row>
    <row r="159" spans="1:65" s="2" customFormat="1" ht="16.5" customHeight="1">
      <c r="A159" s="36"/>
      <c r="B159" s="37"/>
      <c r="C159" s="194" t="s">
        <v>461</v>
      </c>
      <c r="D159" s="194" t="s">
        <v>195</v>
      </c>
      <c r="E159" s="195" t="s">
        <v>4754</v>
      </c>
      <c r="F159" s="196" t="s">
        <v>3425</v>
      </c>
      <c r="G159" s="197" t="s">
        <v>451</v>
      </c>
      <c r="H159" s="198">
        <v>2</v>
      </c>
      <c r="I159" s="199"/>
      <c r="J159" s="200">
        <f>ROUND(I159*H159,2)</f>
        <v>0</v>
      </c>
      <c r="K159" s="196" t="s">
        <v>19</v>
      </c>
      <c r="L159" s="41"/>
      <c r="M159" s="201" t="s">
        <v>19</v>
      </c>
      <c r="N159" s="202" t="s">
        <v>43</v>
      </c>
      <c r="O159" s="66"/>
      <c r="P159" s="203">
        <f>O159*H159</f>
        <v>0</v>
      </c>
      <c r="Q159" s="203">
        <v>0</v>
      </c>
      <c r="R159" s="203">
        <f>Q159*H159</f>
        <v>0</v>
      </c>
      <c r="S159" s="203">
        <v>0</v>
      </c>
      <c r="T159" s="204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205" t="s">
        <v>575</v>
      </c>
      <c r="AT159" s="205" t="s">
        <v>195</v>
      </c>
      <c r="AU159" s="205" t="s">
        <v>81</v>
      </c>
      <c r="AY159" s="19" t="s">
        <v>193</v>
      </c>
      <c r="BE159" s="206">
        <f>IF(N159="základní",J159,0)</f>
        <v>0</v>
      </c>
      <c r="BF159" s="206">
        <f>IF(N159="snížená",J159,0)</f>
        <v>0</v>
      </c>
      <c r="BG159" s="206">
        <f>IF(N159="zákl. přenesená",J159,0)</f>
        <v>0</v>
      </c>
      <c r="BH159" s="206">
        <f>IF(N159="sníž. přenesená",J159,0)</f>
        <v>0</v>
      </c>
      <c r="BI159" s="206">
        <f>IF(N159="nulová",J159,0)</f>
        <v>0</v>
      </c>
      <c r="BJ159" s="19" t="s">
        <v>79</v>
      </c>
      <c r="BK159" s="206">
        <f>ROUND(I159*H159,2)</f>
        <v>0</v>
      </c>
      <c r="BL159" s="19" t="s">
        <v>575</v>
      </c>
      <c r="BM159" s="205" t="s">
        <v>715</v>
      </c>
    </row>
    <row r="160" spans="1:65" s="2" customFormat="1" ht="16.5" customHeight="1">
      <c r="A160" s="36"/>
      <c r="B160" s="37"/>
      <c r="C160" s="194" t="s">
        <v>466</v>
      </c>
      <c r="D160" s="194" t="s">
        <v>195</v>
      </c>
      <c r="E160" s="195" t="s">
        <v>3480</v>
      </c>
      <c r="F160" s="196" t="s">
        <v>3481</v>
      </c>
      <c r="G160" s="197" t="s">
        <v>451</v>
      </c>
      <c r="H160" s="198">
        <v>10</v>
      </c>
      <c r="I160" s="199"/>
      <c r="J160" s="200">
        <f>ROUND(I160*H160,2)</f>
        <v>0</v>
      </c>
      <c r="K160" s="196" t="s">
        <v>19</v>
      </c>
      <c r="L160" s="41"/>
      <c r="M160" s="201" t="s">
        <v>19</v>
      </c>
      <c r="N160" s="202" t="s">
        <v>43</v>
      </c>
      <c r="O160" s="66"/>
      <c r="P160" s="203">
        <f>O160*H160</f>
        <v>0</v>
      </c>
      <c r="Q160" s="203">
        <v>0</v>
      </c>
      <c r="R160" s="203">
        <f>Q160*H160</f>
        <v>0</v>
      </c>
      <c r="S160" s="203">
        <v>0</v>
      </c>
      <c r="T160" s="204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205" t="s">
        <v>575</v>
      </c>
      <c r="AT160" s="205" t="s">
        <v>195</v>
      </c>
      <c r="AU160" s="205" t="s">
        <v>81</v>
      </c>
      <c r="AY160" s="19" t="s">
        <v>193</v>
      </c>
      <c r="BE160" s="206">
        <f>IF(N160="základní",J160,0)</f>
        <v>0</v>
      </c>
      <c r="BF160" s="206">
        <f>IF(N160="snížená",J160,0)</f>
        <v>0</v>
      </c>
      <c r="BG160" s="206">
        <f>IF(N160="zákl. přenesená",J160,0)</f>
        <v>0</v>
      </c>
      <c r="BH160" s="206">
        <f>IF(N160="sníž. přenesená",J160,0)</f>
        <v>0</v>
      </c>
      <c r="BI160" s="206">
        <f>IF(N160="nulová",J160,0)</f>
        <v>0</v>
      </c>
      <c r="BJ160" s="19" t="s">
        <v>79</v>
      </c>
      <c r="BK160" s="206">
        <f>ROUND(I160*H160,2)</f>
        <v>0</v>
      </c>
      <c r="BL160" s="19" t="s">
        <v>575</v>
      </c>
      <c r="BM160" s="205" t="s">
        <v>725</v>
      </c>
    </row>
    <row r="161" spans="1:65" s="12" customFormat="1" ht="22.9" customHeight="1">
      <c r="B161" s="178"/>
      <c r="C161" s="179"/>
      <c r="D161" s="180" t="s">
        <v>71</v>
      </c>
      <c r="E161" s="192" t="s">
        <v>3013</v>
      </c>
      <c r="F161" s="192" t="s">
        <v>3482</v>
      </c>
      <c r="G161" s="179"/>
      <c r="H161" s="179"/>
      <c r="I161" s="182"/>
      <c r="J161" s="193">
        <f>BK161</f>
        <v>0</v>
      </c>
      <c r="K161" s="179"/>
      <c r="L161" s="184"/>
      <c r="M161" s="185"/>
      <c r="N161" s="186"/>
      <c r="O161" s="186"/>
      <c r="P161" s="187">
        <f>SUM(P162:P166)</f>
        <v>0</v>
      </c>
      <c r="Q161" s="186"/>
      <c r="R161" s="187">
        <f>SUM(R162:R166)</f>
        <v>0</v>
      </c>
      <c r="S161" s="186"/>
      <c r="T161" s="188">
        <f>SUM(T162:T166)</f>
        <v>0</v>
      </c>
      <c r="AR161" s="189" t="s">
        <v>79</v>
      </c>
      <c r="AT161" s="190" t="s">
        <v>71</v>
      </c>
      <c r="AU161" s="190" t="s">
        <v>79</v>
      </c>
      <c r="AY161" s="189" t="s">
        <v>193</v>
      </c>
      <c r="BK161" s="191">
        <f>SUM(BK162:BK166)</f>
        <v>0</v>
      </c>
    </row>
    <row r="162" spans="1:65" s="2" customFormat="1" ht="16.5" customHeight="1">
      <c r="A162" s="36"/>
      <c r="B162" s="37"/>
      <c r="C162" s="194" t="s">
        <v>471</v>
      </c>
      <c r="D162" s="194" t="s">
        <v>195</v>
      </c>
      <c r="E162" s="195" t="s">
        <v>4755</v>
      </c>
      <c r="F162" s="196" t="s">
        <v>4756</v>
      </c>
      <c r="G162" s="197" t="s">
        <v>3485</v>
      </c>
      <c r="H162" s="198">
        <v>9</v>
      </c>
      <c r="I162" s="199"/>
      <c r="J162" s="200">
        <f>ROUND(I162*H162,2)</f>
        <v>0</v>
      </c>
      <c r="K162" s="196" t="s">
        <v>19</v>
      </c>
      <c r="L162" s="41"/>
      <c r="M162" s="201" t="s">
        <v>19</v>
      </c>
      <c r="N162" s="202" t="s">
        <v>43</v>
      </c>
      <c r="O162" s="66"/>
      <c r="P162" s="203">
        <f>O162*H162</f>
        <v>0</v>
      </c>
      <c r="Q162" s="203">
        <v>0</v>
      </c>
      <c r="R162" s="203">
        <f>Q162*H162</f>
        <v>0</v>
      </c>
      <c r="S162" s="203">
        <v>0</v>
      </c>
      <c r="T162" s="204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205" t="s">
        <v>575</v>
      </c>
      <c r="AT162" s="205" t="s">
        <v>195</v>
      </c>
      <c r="AU162" s="205" t="s">
        <v>81</v>
      </c>
      <c r="AY162" s="19" t="s">
        <v>193</v>
      </c>
      <c r="BE162" s="206">
        <f>IF(N162="základní",J162,0)</f>
        <v>0</v>
      </c>
      <c r="BF162" s="206">
        <f>IF(N162="snížená",J162,0)</f>
        <v>0</v>
      </c>
      <c r="BG162" s="206">
        <f>IF(N162="zákl. přenesená",J162,0)</f>
        <v>0</v>
      </c>
      <c r="BH162" s="206">
        <f>IF(N162="sníž. přenesená",J162,0)</f>
        <v>0</v>
      </c>
      <c r="BI162" s="206">
        <f>IF(N162="nulová",J162,0)</f>
        <v>0</v>
      </c>
      <c r="BJ162" s="19" t="s">
        <v>79</v>
      </c>
      <c r="BK162" s="206">
        <f>ROUND(I162*H162,2)</f>
        <v>0</v>
      </c>
      <c r="BL162" s="19" t="s">
        <v>575</v>
      </c>
      <c r="BM162" s="205" t="s">
        <v>735</v>
      </c>
    </row>
    <row r="163" spans="1:65" s="2" customFormat="1" ht="16.5" customHeight="1">
      <c r="A163" s="36"/>
      <c r="B163" s="37"/>
      <c r="C163" s="194" t="s">
        <v>476</v>
      </c>
      <c r="D163" s="194" t="s">
        <v>195</v>
      </c>
      <c r="E163" s="195" t="s">
        <v>4757</v>
      </c>
      <c r="F163" s="196" t="s">
        <v>4758</v>
      </c>
      <c r="G163" s="197" t="s">
        <v>3485</v>
      </c>
      <c r="H163" s="198">
        <v>18</v>
      </c>
      <c r="I163" s="199"/>
      <c r="J163" s="200">
        <f>ROUND(I163*H163,2)</f>
        <v>0</v>
      </c>
      <c r="K163" s="196" t="s">
        <v>19</v>
      </c>
      <c r="L163" s="41"/>
      <c r="M163" s="201" t="s">
        <v>19</v>
      </c>
      <c r="N163" s="202" t="s">
        <v>43</v>
      </c>
      <c r="O163" s="66"/>
      <c r="P163" s="203">
        <f>O163*H163</f>
        <v>0</v>
      </c>
      <c r="Q163" s="203">
        <v>0</v>
      </c>
      <c r="R163" s="203">
        <f>Q163*H163</f>
        <v>0</v>
      </c>
      <c r="S163" s="203">
        <v>0</v>
      </c>
      <c r="T163" s="204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205" t="s">
        <v>575</v>
      </c>
      <c r="AT163" s="205" t="s">
        <v>195</v>
      </c>
      <c r="AU163" s="205" t="s">
        <v>81</v>
      </c>
      <c r="AY163" s="19" t="s">
        <v>193</v>
      </c>
      <c r="BE163" s="206">
        <f>IF(N163="základní",J163,0)</f>
        <v>0</v>
      </c>
      <c r="BF163" s="206">
        <f>IF(N163="snížená",J163,0)</f>
        <v>0</v>
      </c>
      <c r="BG163" s="206">
        <f>IF(N163="zákl. přenesená",J163,0)</f>
        <v>0</v>
      </c>
      <c r="BH163" s="206">
        <f>IF(N163="sníž. přenesená",J163,0)</f>
        <v>0</v>
      </c>
      <c r="BI163" s="206">
        <f>IF(N163="nulová",J163,0)</f>
        <v>0</v>
      </c>
      <c r="BJ163" s="19" t="s">
        <v>79</v>
      </c>
      <c r="BK163" s="206">
        <f>ROUND(I163*H163,2)</f>
        <v>0</v>
      </c>
      <c r="BL163" s="19" t="s">
        <v>575</v>
      </c>
      <c r="BM163" s="205" t="s">
        <v>753</v>
      </c>
    </row>
    <row r="164" spans="1:65" s="2" customFormat="1" ht="16.5" customHeight="1">
      <c r="A164" s="36"/>
      <c r="B164" s="37"/>
      <c r="C164" s="194" t="s">
        <v>481</v>
      </c>
      <c r="D164" s="194" t="s">
        <v>195</v>
      </c>
      <c r="E164" s="195" t="s">
        <v>3486</v>
      </c>
      <c r="F164" s="196" t="s">
        <v>3487</v>
      </c>
      <c r="G164" s="197" t="s">
        <v>3485</v>
      </c>
      <c r="H164" s="198">
        <v>30</v>
      </c>
      <c r="I164" s="199"/>
      <c r="J164" s="200">
        <f>ROUND(I164*H164,2)</f>
        <v>0</v>
      </c>
      <c r="K164" s="196" t="s">
        <v>19</v>
      </c>
      <c r="L164" s="41"/>
      <c r="M164" s="201" t="s">
        <v>19</v>
      </c>
      <c r="N164" s="202" t="s">
        <v>43</v>
      </c>
      <c r="O164" s="66"/>
      <c r="P164" s="203">
        <f>O164*H164</f>
        <v>0</v>
      </c>
      <c r="Q164" s="203">
        <v>0</v>
      </c>
      <c r="R164" s="203">
        <f>Q164*H164</f>
        <v>0</v>
      </c>
      <c r="S164" s="203">
        <v>0</v>
      </c>
      <c r="T164" s="204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205" t="s">
        <v>575</v>
      </c>
      <c r="AT164" s="205" t="s">
        <v>195</v>
      </c>
      <c r="AU164" s="205" t="s">
        <v>81</v>
      </c>
      <c r="AY164" s="19" t="s">
        <v>193</v>
      </c>
      <c r="BE164" s="206">
        <f>IF(N164="základní",J164,0)</f>
        <v>0</v>
      </c>
      <c r="BF164" s="206">
        <f>IF(N164="snížená",J164,0)</f>
        <v>0</v>
      </c>
      <c r="BG164" s="206">
        <f>IF(N164="zákl. přenesená",J164,0)</f>
        <v>0</v>
      </c>
      <c r="BH164" s="206">
        <f>IF(N164="sníž. přenesená",J164,0)</f>
        <v>0</v>
      </c>
      <c r="BI164" s="206">
        <f>IF(N164="nulová",J164,0)</f>
        <v>0</v>
      </c>
      <c r="BJ164" s="19" t="s">
        <v>79</v>
      </c>
      <c r="BK164" s="206">
        <f>ROUND(I164*H164,2)</f>
        <v>0</v>
      </c>
      <c r="BL164" s="19" t="s">
        <v>575</v>
      </c>
      <c r="BM164" s="205" t="s">
        <v>762</v>
      </c>
    </row>
    <row r="165" spans="1:65" s="2" customFormat="1" ht="16.5" customHeight="1">
      <c r="A165" s="36"/>
      <c r="B165" s="37"/>
      <c r="C165" s="194" t="s">
        <v>486</v>
      </c>
      <c r="D165" s="194" t="s">
        <v>195</v>
      </c>
      <c r="E165" s="195" t="s">
        <v>3488</v>
      </c>
      <c r="F165" s="196" t="s">
        <v>3489</v>
      </c>
      <c r="G165" s="197" t="s">
        <v>3485</v>
      </c>
      <c r="H165" s="198">
        <v>2.5</v>
      </c>
      <c r="I165" s="199"/>
      <c r="J165" s="200">
        <f>ROUND(I165*H165,2)</f>
        <v>0</v>
      </c>
      <c r="K165" s="196" t="s">
        <v>19</v>
      </c>
      <c r="L165" s="41"/>
      <c r="M165" s="201" t="s">
        <v>19</v>
      </c>
      <c r="N165" s="202" t="s">
        <v>43</v>
      </c>
      <c r="O165" s="66"/>
      <c r="P165" s="203">
        <f>O165*H165</f>
        <v>0</v>
      </c>
      <c r="Q165" s="203">
        <v>0</v>
      </c>
      <c r="R165" s="203">
        <f>Q165*H165</f>
        <v>0</v>
      </c>
      <c r="S165" s="203">
        <v>0</v>
      </c>
      <c r="T165" s="204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205" t="s">
        <v>575</v>
      </c>
      <c r="AT165" s="205" t="s">
        <v>195</v>
      </c>
      <c r="AU165" s="205" t="s">
        <v>81</v>
      </c>
      <c r="AY165" s="19" t="s">
        <v>193</v>
      </c>
      <c r="BE165" s="206">
        <f>IF(N165="základní",J165,0)</f>
        <v>0</v>
      </c>
      <c r="BF165" s="206">
        <f>IF(N165="snížená",J165,0)</f>
        <v>0</v>
      </c>
      <c r="BG165" s="206">
        <f>IF(N165="zákl. přenesená",J165,0)</f>
        <v>0</v>
      </c>
      <c r="BH165" s="206">
        <f>IF(N165="sníž. přenesená",J165,0)</f>
        <v>0</v>
      </c>
      <c r="BI165" s="206">
        <f>IF(N165="nulová",J165,0)</f>
        <v>0</v>
      </c>
      <c r="BJ165" s="19" t="s">
        <v>79</v>
      </c>
      <c r="BK165" s="206">
        <f>ROUND(I165*H165,2)</f>
        <v>0</v>
      </c>
      <c r="BL165" s="19" t="s">
        <v>575</v>
      </c>
      <c r="BM165" s="205" t="s">
        <v>775</v>
      </c>
    </row>
    <row r="166" spans="1:65" s="2" customFormat="1" ht="16.5" customHeight="1">
      <c r="A166" s="36"/>
      <c r="B166" s="37"/>
      <c r="C166" s="194" t="s">
        <v>491</v>
      </c>
      <c r="D166" s="194" t="s">
        <v>195</v>
      </c>
      <c r="E166" s="195" t="s">
        <v>4759</v>
      </c>
      <c r="F166" s="196" t="s">
        <v>3491</v>
      </c>
      <c r="G166" s="197" t="s">
        <v>2732</v>
      </c>
      <c r="H166" s="198">
        <v>1</v>
      </c>
      <c r="I166" s="199"/>
      <c r="J166" s="200">
        <f>ROUND(I166*H166,2)</f>
        <v>0</v>
      </c>
      <c r="K166" s="196" t="s">
        <v>19</v>
      </c>
      <c r="L166" s="41"/>
      <c r="M166" s="201" t="s">
        <v>19</v>
      </c>
      <c r="N166" s="202" t="s">
        <v>43</v>
      </c>
      <c r="O166" s="66"/>
      <c r="P166" s="203">
        <f>O166*H166</f>
        <v>0</v>
      </c>
      <c r="Q166" s="203">
        <v>0</v>
      </c>
      <c r="R166" s="203">
        <f>Q166*H166</f>
        <v>0</v>
      </c>
      <c r="S166" s="203">
        <v>0</v>
      </c>
      <c r="T166" s="204">
        <f>S166*H166</f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205" t="s">
        <v>575</v>
      </c>
      <c r="AT166" s="205" t="s">
        <v>195</v>
      </c>
      <c r="AU166" s="205" t="s">
        <v>81</v>
      </c>
      <c r="AY166" s="19" t="s">
        <v>193</v>
      </c>
      <c r="BE166" s="206">
        <f>IF(N166="základní",J166,0)</f>
        <v>0</v>
      </c>
      <c r="BF166" s="206">
        <f>IF(N166="snížená",J166,0)</f>
        <v>0</v>
      </c>
      <c r="BG166" s="206">
        <f>IF(N166="zákl. přenesená",J166,0)</f>
        <v>0</v>
      </c>
      <c r="BH166" s="206">
        <f>IF(N166="sníž. přenesená",J166,0)</f>
        <v>0</v>
      </c>
      <c r="BI166" s="206">
        <f>IF(N166="nulová",J166,0)</f>
        <v>0</v>
      </c>
      <c r="BJ166" s="19" t="s">
        <v>79</v>
      </c>
      <c r="BK166" s="206">
        <f>ROUND(I166*H166,2)</f>
        <v>0</v>
      </c>
      <c r="BL166" s="19" t="s">
        <v>575</v>
      </c>
      <c r="BM166" s="205" t="s">
        <v>786</v>
      </c>
    </row>
    <row r="167" spans="1:65" s="12" customFormat="1" ht="22.9" customHeight="1">
      <c r="B167" s="178"/>
      <c r="C167" s="179"/>
      <c r="D167" s="180" t="s">
        <v>71</v>
      </c>
      <c r="E167" s="192" t="s">
        <v>3023</v>
      </c>
      <c r="F167" s="192" t="s">
        <v>4760</v>
      </c>
      <c r="G167" s="179"/>
      <c r="H167" s="179"/>
      <c r="I167" s="182"/>
      <c r="J167" s="193">
        <f>BK167</f>
        <v>0</v>
      </c>
      <c r="K167" s="179"/>
      <c r="L167" s="184"/>
      <c r="M167" s="185"/>
      <c r="N167" s="186"/>
      <c r="O167" s="186"/>
      <c r="P167" s="187">
        <f>SUM(P168:P171)</f>
        <v>0</v>
      </c>
      <c r="Q167" s="186"/>
      <c r="R167" s="187">
        <f>SUM(R168:R171)</f>
        <v>0</v>
      </c>
      <c r="S167" s="186"/>
      <c r="T167" s="188">
        <f>SUM(T168:T171)</f>
        <v>0</v>
      </c>
      <c r="AR167" s="189" t="s">
        <v>79</v>
      </c>
      <c r="AT167" s="190" t="s">
        <v>71</v>
      </c>
      <c r="AU167" s="190" t="s">
        <v>79</v>
      </c>
      <c r="AY167" s="189" t="s">
        <v>193</v>
      </c>
      <c r="BK167" s="191">
        <f>SUM(BK168:BK171)</f>
        <v>0</v>
      </c>
    </row>
    <row r="168" spans="1:65" s="2" customFormat="1" ht="16.5" customHeight="1">
      <c r="A168" s="36"/>
      <c r="B168" s="37"/>
      <c r="C168" s="194" t="s">
        <v>496</v>
      </c>
      <c r="D168" s="194" t="s">
        <v>195</v>
      </c>
      <c r="E168" s="195" t="s">
        <v>4761</v>
      </c>
      <c r="F168" s="196" t="s">
        <v>4762</v>
      </c>
      <c r="G168" s="197" t="s">
        <v>2732</v>
      </c>
      <c r="H168" s="198">
        <v>1</v>
      </c>
      <c r="I168" s="199"/>
      <c r="J168" s="200">
        <f>ROUND(I168*H168,2)</f>
        <v>0</v>
      </c>
      <c r="K168" s="196" t="s">
        <v>19</v>
      </c>
      <c r="L168" s="41"/>
      <c r="M168" s="201" t="s">
        <v>19</v>
      </c>
      <c r="N168" s="202" t="s">
        <v>43</v>
      </c>
      <c r="O168" s="66"/>
      <c r="P168" s="203">
        <f>O168*H168</f>
        <v>0</v>
      </c>
      <c r="Q168" s="203">
        <v>0</v>
      </c>
      <c r="R168" s="203">
        <f>Q168*H168</f>
        <v>0</v>
      </c>
      <c r="S168" s="203">
        <v>0</v>
      </c>
      <c r="T168" s="204">
        <f>S168*H168</f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205" t="s">
        <v>575</v>
      </c>
      <c r="AT168" s="205" t="s">
        <v>195</v>
      </c>
      <c r="AU168" s="205" t="s">
        <v>81</v>
      </c>
      <c r="AY168" s="19" t="s">
        <v>193</v>
      </c>
      <c r="BE168" s="206">
        <f>IF(N168="základní",J168,0)</f>
        <v>0</v>
      </c>
      <c r="BF168" s="206">
        <f>IF(N168="snížená",J168,0)</f>
        <v>0</v>
      </c>
      <c r="BG168" s="206">
        <f>IF(N168="zákl. přenesená",J168,0)</f>
        <v>0</v>
      </c>
      <c r="BH168" s="206">
        <f>IF(N168="sníž. přenesená",J168,0)</f>
        <v>0</v>
      </c>
      <c r="BI168" s="206">
        <f>IF(N168="nulová",J168,0)</f>
        <v>0</v>
      </c>
      <c r="BJ168" s="19" t="s">
        <v>79</v>
      </c>
      <c r="BK168" s="206">
        <f>ROUND(I168*H168,2)</f>
        <v>0</v>
      </c>
      <c r="BL168" s="19" t="s">
        <v>575</v>
      </c>
      <c r="BM168" s="205" t="s">
        <v>803</v>
      </c>
    </row>
    <row r="169" spans="1:65" s="2" customFormat="1" ht="16.5" customHeight="1">
      <c r="A169" s="36"/>
      <c r="B169" s="37"/>
      <c r="C169" s="194" t="s">
        <v>501</v>
      </c>
      <c r="D169" s="194" t="s">
        <v>195</v>
      </c>
      <c r="E169" s="195" t="s">
        <v>4763</v>
      </c>
      <c r="F169" s="196" t="s">
        <v>3418</v>
      </c>
      <c r="G169" s="197" t="s">
        <v>2732</v>
      </c>
      <c r="H169" s="198">
        <v>1</v>
      </c>
      <c r="I169" s="199"/>
      <c r="J169" s="200">
        <f>ROUND(I169*H169,2)</f>
        <v>0</v>
      </c>
      <c r="K169" s="196" t="s">
        <v>19</v>
      </c>
      <c r="L169" s="41"/>
      <c r="M169" s="201" t="s">
        <v>19</v>
      </c>
      <c r="N169" s="202" t="s">
        <v>43</v>
      </c>
      <c r="O169" s="66"/>
      <c r="P169" s="203">
        <f>O169*H169</f>
        <v>0</v>
      </c>
      <c r="Q169" s="203">
        <v>0</v>
      </c>
      <c r="R169" s="203">
        <f>Q169*H169</f>
        <v>0</v>
      </c>
      <c r="S169" s="203">
        <v>0</v>
      </c>
      <c r="T169" s="204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205" t="s">
        <v>575</v>
      </c>
      <c r="AT169" s="205" t="s">
        <v>195</v>
      </c>
      <c r="AU169" s="205" t="s">
        <v>81</v>
      </c>
      <c r="AY169" s="19" t="s">
        <v>193</v>
      </c>
      <c r="BE169" s="206">
        <f>IF(N169="základní",J169,0)</f>
        <v>0</v>
      </c>
      <c r="BF169" s="206">
        <f>IF(N169="snížená",J169,0)</f>
        <v>0</v>
      </c>
      <c r="BG169" s="206">
        <f>IF(N169="zákl. přenesená",J169,0)</f>
        <v>0</v>
      </c>
      <c r="BH169" s="206">
        <f>IF(N169="sníž. přenesená",J169,0)</f>
        <v>0</v>
      </c>
      <c r="BI169" s="206">
        <f>IF(N169="nulová",J169,0)</f>
        <v>0</v>
      </c>
      <c r="BJ169" s="19" t="s">
        <v>79</v>
      </c>
      <c r="BK169" s="206">
        <f>ROUND(I169*H169,2)</f>
        <v>0</v>
      </c>
      <c r="BL169" s="19" t="s">
        <v>575</v>
      </c>
      <c r="BM169" s="205" t="s">
        <v>813</v>
      </c>
    </row>
    <row r="170" spans="1:65" s="2" customFormat="1" ht="16.5" customHeight="1">
      <c r="A170" s="36"/>
      <c r="B170" s="37"/>
      <c r="C170" s="194" t="s">
        <v>505</v>
      </c>
      <c r="D170" s="194" t="s">
        <v>195</v>
      </c>
      <c r="E170" s="195" t="s">
        <v>3420</v>
      </c>
      <c r="F170" s="196" t="s">
        <v>3421</v>
      </c>
      <c r="G170" s="197" t="s">
        <v>451</v>
      </c>
      <c r="H170" s="198">
        <v>1.5</v>
      </c>
      <c r="I170" s="199"/>
      <c r="J170" s="200">
        <f>ROUND(I170*H170,2)</f>
        <v>0</v>
      </c>
      <c r="K170" s="196" t="s">
        <v>19</v>
      </c>
      <c r="L170" s="41"/>
      <c r="M170" s="201" t="s">
        <v>19</v>
      </c>
      <c r="N170" s="202" t="s">
        <v>43</v>
      </c>
      <c r="O170" s="66"/>
      <c r="P170" s="203">
        <f>O170*H170</f>
        <v>0</v>
      </c>
      <c r="Q170" s="203">
        <v>0</v>
      </c>
      <c r="R170" s="203">
        <f>Q170*H170</f>
        <v>0</v>
      </c>
      <c r="S170" s="203">
        <v>0</v>
      </c>
      <c r="T170" s="204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205" t="s">
        <v>575</v>
      </c>
      <c r="AT170" s="205" t="s">
        <v>195</v>
      </c>
      <c r="AU170" s="205" t="s">
        <v>81</v>
      </c>
      <c r="AY170" s="19" t="s">
        <v>193</v>
      </c>
      <c r="BE170" s="206">
        <f>IF(N170="základní",J170,0)</f>
        <v>0</v>
      </c>
      <c r="BF170" s="206">
        <f>IF(N170="snížená",J170,0)</f>
        <v>0</v>
      </c>
      <c r="BG170" s="206">
        <f>IF(N170="zákl. přenesená",J170,0)</f>
        <v>0</v>
      </c>
      <c r="BH170" s="206">
        <f>IF(N170="sníž. přenesená",J170,0)</f>
        <v>0</v>
      </c>
      <c r="BI170" s="206">
        <f>IF(N170="nulová",J170,0)</f>
        <v>0</v>
      </c>
      <c r="BJ170" s="19" t="s">
        <v>79</v>
      </c>
      <c r="BK170" s="206">
        <f>ROUND(I170*H170,2)</f>
        <v>0</v>
      </c>
      <c r="BL170" s="19" t="s">
        <v>575</v>
      </c>
      <c r="BM170" s="205" t="s">
        <v>825</v>
      </c>
    </row>
    <row r="171" spans="1:65" s="2" customFormat="1" ht="16.5" customHeight="1">
      <c r="A171" s="36"/>
      <c r="B171" s="37"/>
      <c r="C171" s="194" t="s">
        <v>510</v>
      </c>
      <c r="D171" s="194" t="s">
        <v>195</v>
      </c>
      <c r="E171" s="195" t="s">
        <v>3422</v>
      </c>
      <c r="F171" s="196" t="s">
        <v>3423</v>
      </c>
      <c r="G171" s="197" t="s">
        <v>451</v>
      </c>
      <c r="H171" s="198">
        <v>2</v>
      </c>
      <c r="I171" s="199"/>
      <c r="J171" s="200">
        <f>ROUND(I171*H171,2)</f>
        <v>0</v>
      </c>
      <c r="K171" s="196" t="s">
        <v>19</v>
      </c>
      <c r="L171" s="41"/>
      <c r="M171" s="201" t="s">
        <v>19</v>
      </c>
      <c r="N171" s="202" t="s">
        <v>43</v>
      </c>
      <c r="O171" s="66"/>
      <c r="P171" s="203">
        <f>O171*H171</f>
        <v>0</v>
      </c>
      <c r="Q171" s="203">
        <v>0</v>
      </c>
      <c r="R171" s="203">
        <f>Q171*H171</f>
        <v>0</v>
      </c>
      <c r="S171" s="203">
        <v>0</v>
      </c>
      <c r="T171" s="204">
        <f>S171*H171</f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205" t="s">
        <v>575</v>
      </c>
      <c r="AT171" s="205" t="s">
        <v>195</v>
      </c>
      <c r="AU171" s="205" t="s">
        <v>81</v>
      </c>
      <c r="AY171" s="19" t="s">
        <v>193</v>
      </c>
      <c r="BE171" s="206">
        <f>IF(N171="základní",J171,0)</f>
        <v>0</v>
      </c>
      <c r="BF171" s="206">
        <f>IF(N171="snížená",J171,0)</f>
        <v>0</v>
      </c>
      <c r="BG171" s="206">
        <f>IF(N171="zákl. přenesená",J171,0)</f>
        <v>0</v>
      </c>
      <c r="BH171" s="206">
        <f>IF(N171="sníž. přenesená",J171,0)</f>
        <v>0</v>
      </c>
      <c r="BI171" s="206">
        <f>IF(N171="nulová",J171,0)</f>
        <v>0</v>
      </c>
      <c r="BJ171" s="19" t="s">
        <v>79</v>
      </c>
      <c r="BK171" s="206">
        <f>ROUND(I171*H171,2)</f>
        <v>0</v>
      </c>
      <c r="BL171" s="19" t="s">
        <v>575</v>
      </c>
      <c r="BM171" s="205" t="s">
        <v>836</v>
      </c>
    </row>
    <row r="172" spans="1:65" s="12" customFormat="1" ht="22.9" customHeight="1">
      <c r="B172" s="178"/>
      <c r="C172" s="179"/>
      <c r="D172" s="180" t="s">
        <v>71</v>
      </c>
      <c r="E172" s="192" t="s">
        <v>3027</v>
      </c>
      <c r="F172" s="192" t="s">
        <v>4764</v>
      </c>
      <c r="G172" s="179"/>
      <c r="H172" s="179"/>
      <c r="I172" s="182"/>
      <c r="J172" s="193">
        <f>BK172</f>
        <v>0</v>
      </c>
      <c r="K172" s="179"/>
      <c r="L172" s="184"/>
      <c r="M172" s="185"/>
      <c r="N172" s="186"/>
      <c r="O172" s="186"/>
      <c r="P172" s="187">
        <f>SUM(P173:P181)</f>
        <v>0</v>
      </c>
      <c r="Q172" s="186"/>
      <c r="R172" s="187">
        <f>SUM(R173:R181)</f>
        <v>0</v>
      </c>
      <c r="S172" s="186"/>
      <c r="T172" s="188">
        <f>SUM(T173:T181)</f>
        <v>0</v>
      </c>
      <c r="AR172" s="189" t="s">
        <v>79</v>
      </c>
      <c r="AT172" s="190" t="s">
        <v>71</v>
      </c>
      <c r="AU172" s="190" t="s">
        <v>79</v>
      </c>
      <c r="AY172" s="189" t="s">
        <v>193</v>
      </c>
      <c r="BK172" s="191">
        <f>SUM(BK173:BK181)</f>
        <v>0</v>
      </c>
    </row>
    <row r="173" spans="1:65" s="2" customFormat="1" ht="16.5" customHeight="1">
      <c r="A173" s="36"/>
      <c r="B173" s="37"/>
      <c r="C173" s="194" t="s">
        <v>515</v>
      </c>
      <c r="D173" s="194" t="s">
        <v>195</v>
      </c>
      <c r="E173" s="195" t="s">
        <v>4765</v>
      </c>
      <c r="F173" s="196" t="s">
        <v>4766</v>
      </c>
      <c r="G173" s="197" t="s">
        <v>451</v>
      </c>
      <c r="H173" s="198">
        <v>2</v>
      </c>
      <c r="I173" s="199"/>
      <c r="J173" s="200">
        <f t="shared" ref="J173:J181" si="30">ROUND(I173*H173,2)</f>
        <v>0</v>
      </c>
      <c r="K173" s="196" t="s">
        <v>19</v>
      </c>
      <c r="L173" s="41"/>
      <c r="M173" s="201" t="s">
        <v>19</v>
      </c>
      <c r="N173" s="202" t="s">
        <v>43</v>
      </c>
      <c r="O173" s="66"/>
      <c r="P173" s="203">
        <f t="shared" ref="P173:P181" si="31">O173*H173</f>
        <v>0</v>
      </c>
      <c r="Q173" s="203">
        <v>0</v>
      </c>
      <c r="R173" s="203">
        <f t="shared" ref="R173:R181" si="32">Q173*H173</f>
        <v>0</v>
      </c>
      <c r="S173" s="203">
        <v>0</v>
      </c>
      <c r="T173" s="204">
        <f t="shared" ref="T173:T181" si="33">S173*H173</f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205" t="s">
        <v>575</v>
      </c>
      <c r="AT173" s="205" t="s">
        <v>195</v>
      </c>
      <c r="AU173" s="205" t="s">
        <v>81</v>
      </c>
      <c r="AY173" s="19" t="s">
        <v>193</v>
      </c>
      <c r="BE173" s="206">
        <f t="shared" ref="BE173:BE181" si="34">IF(N173="základní",J173,0)</f>
        <v>0</v>
      </c>
      <c r="BF173" s="206">
        <f t="shared" ref="BF173:BF181" si="35">IF(N173="snížená",J173,0)</f>
        <v>0</v>
      </c>
      <c r="BG173" s="206">
        <f t="shared" ref="BG173:BG181" si="36">IF(N173="zákl. přenesená",J173,0)</f>
        <v>0</v>
      </c>
      <c r="BH173" s="206">
        <f t="shared" ref="BH173:BH181" si="37">IF(N173="sníž. přenesená",J173,0)</f>
        <v>0</v>
      </c>
      <c r="BI173" s="206">
        <f t="shared" ref="BI173:BI181" si="38">IF(N173="nulová",J173,0)</f>
        <v>0</v>
      </c>
      <c r="BJ173" s="19" t="s">
        <v>79</v>
      </c>
      <c r="BK173" s="206">
        <f t="shared" ref="BK173:BK181" si="39">ROUND(I173*H173,2)</f>
        <v>0</v>
      </c>
      <c r="BL173" s="19" t="s">
        <v>575</v>
      </c>
      <c r="BM173" s="205" t="s">
        <v>853</v>
      </c>
    </row>
    <row r="174" spans="1:65" s="2" customFormat="1" ht="16.5" customHeight="1">
      <c r="A174" s="36"/>
      <c r="B174" s="37"/>
      <c r="C174" s="194" t="s">
        <v>521</v>
      </c>
      <c r="D174" s="194" t="s">
        <v>195</v>
      </c>
      <c r="E174" s="195" t="s">
        <v>4767</v>
      </c>
      <c r="F174" s="196" t="s">
        <v>4768</v>
      </c>
      <c r="G174" s="197" t="s">
        <v>2732</v>
      </c>
      <c r="H174" s="198">
        <v>1</v>
      </c>
      <c r="I174" s="199"/>
      <c r="J174" s="200">
        <f t="shared" si="30"/>
        <v>0</v>
      </c>
      <c r="K174" s="196" t="s">
        <v>19</v>
      </c>
      <c r="L174" s="41"/>
      <c r="M174" s="201" t="s">
        <v>19</v>
      </c>
      <c r="N174" s="202" t="s">
        <v>43</v>
      </c>
      <c r="O174" s="66"/>
      <c r="P174" s="203">
        <f t="shared" si="31"/>
        <v>0</v>
      </c>
      <c r="Q174" s="203">
        <v>0</v>
      </c>
      <c r="R174" s="203">
        <f t="shared" si="32"/>
        <v>0</v>
      </c>
      <c r="S174" s="203">
        <v>0</v>
      </c>
      <c r="T174" s="204">
        <f t="shared" si="33"/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205" t="s">
        <v>575</v>
      </c>
      <c r="AT174" s="205" t="s">
        <v>195</v>
      </c>
      <c r="AU174" s="205" t="s">
        <v>81</v>
      </c>
      <c r="AY174" s="19" t="s">
        <v>193</v>
      </c>
      <c r="BE174" s="206">
        <f t="shared" si="34"/>
        <v>0</v>
      </c>
      <c r="BF174" s="206">
        <f t="shared" si="35"/>
        <v>0</v>
      </c>
      <c r="BG174" s="206">
        <f t="shared" si="36"/>
        <v>0</v>
      </c>
      <c r="BH174" s="206">
        <f t="shared" si="37"/>
        <v>0</v>
      </c>
      <c r="BI174" s="206">
        <f t="shared" si="38"/>
        <v>0</v>
      </c>
      <c r="BJ174" s="19" t="s">
        <v>79</v>
      </c>
      <c r="BK174" s="206">
        <f t="shared" si="39"/>
        <v>0</v>
      </c>
      <c r="BL174" s="19" t="s">
        <v>575</v>
      </c>
      <c r="BM174" s="205" t="s">
        <v>861</v>
      </c>
    </row>
    <row r="175" spans="1:65" s="2" customFormat="1" ht="16.5" customHeight="1">
      <c r="A175" s="36"/>
      <c r="B175" s="37"/>
      <c r="C175" s="194" t="s">
        <v>526</v>
      </c>
      <c r="D175" s="194" t="s">
        <v>195</v>
      </c>
      <c r="E175" s="195" t="s">
        <v>4769</v>
      </c>
      <c r="F175" s="196" t="s">
        <v>4770</v>
      </c>
      <c r="G175" s="197" t="s">
        <v>2732</v>
      </c>
      <c r="H175" s="198">
        <v>1</v>
      </c>
      <c r="I175" s="199"/>
      <c r="J175" s="200">
        <f t="shared" si="30"/>
        <v>0</v>
      </c>
      <c r="K175" s="196" t="s">
        <v>19</v>
      </c>
      <c r="L175" s="41"/>
      <c r="M175" s="201" t="s">
        <v>19</v>
      </c>
      <c r="N175" s="202" t="s">
        <v>43</v>
      </c>
      <c r="O175" s="66"/>
      <c r="P175" s="203">
        <f t="shared" si="31"/>
        <v>0</v>
      </c>
      <c r="Q175" s="203">
        <v>0</v>
      </c>
      <c r="R175" s="203">
        <f t="shared" si="32"/>
        <v>0</v>
      </c>
      <c r="S175" s="203">
        <v>0</v>
      </c>
      <c r="T175" s="204">
        <f t="shared" si="33"/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205" t="s">
        <v>575</v>
      </c>
      <c r="AT175" s="205" t="s">
        <v>195</v>
      </c>
      <c r="AU175" s="205" t="s">
        <v>81</v>
      </c>
      <c r="AY175" s="19" t="s">
        <v>193</v>
      </c>
      <c r="BE175" s="206">
        <f t="shared" si="34"/>
        <v>0</v>
      </c>
      <c r="BF175" s="206">
        <f t="shared" si="35"/>
        <v>0</v>
      </c>
      <c r="BG175" s="206">
        <f t="shared" si="36"/>
        <v>0</v>
      </c>
      <c r="BH175" s="206">
        <f t="shared" si="37"/>
        <v>0</v>
      </c>
      <c r="BI175" s="206">
        <f t="shared" si="38"/>
        <v>0</v>
      </c>
      <c r="BJ175" s="19" t="s">
        <v>79</v>
      </c>
      <c r="BK175" s="206">
        <f t="shared" si="39"/>
        <v>0</v>
      </c>
      <c r="BL175" s="19" t="s">
        <v>575</v>
      </c>
      <c r="BM175" s="205" t="s">
        <v>869</v>
      </c>
    </row>
    <row r="176" spans="1:65" s="2" customFormat="1" ht="16.5" customHeight="1">
      <c r="A176" s="36"/>
      <c r="B176" s="37"/>
      <c r="C176" s="194" t="s">
        <v>535</v>
      </c>
      <c r="D176" s="194" t="s">
        <v>195</v>
      </c>
      <c r="E176" s="195" t="s">
        <v>4771</v>
      </c>
      <c r="F176" s="196" t="s">
        <v>4772</v>
      </c>
      <c r="G176" s="197" t="s">
        <v>2732</v>
      </c>
      <c r="H176" s="198">
        <v>1</v>
      </c>
      <c r="I176" s="199"/>
      <c r="J176" s="200">
        <f t="shared" si="30"/>
        <v>0</v>
      </c>
      <c r="K176" s="196" t="s">
        <v>19</v>
      </c>
      <c r="L176" s="41"/>
      <c r="M176" s="201" t="s">
        <v>19</v>
      </c>
      <c r="N176" s="202" t="s">
        <v>43</v>
      </c>
      <c r="O176" s="66"/>
      <c r="P176" s="203">
        <f t="shared" si="31"/>
        <v>0</v>
      </c>
      <c r="Q176" s="203">
        <v>0</v>
      </c>
      <c r="R176" s="203">
        <f t="shared" si="32"/>
        <v>0</v>
      </c>
      <c r="S176" s="203">
        <v>0</v>
      </c>
      <c r="T176" s="204">
        <f t="shared" si="33"/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205" t="s">
        <v>575</v>
      </c>
      <c r="AT176" s="205" t="s">
        <v>195</v>
      </c>
      <c r="AU176" s="205" t="s">
        <v>81</v>
      </c>
      <c r="AY176" s="19" t="s">
        <v>193</v>
      </c>
      <c r="BE176" s="206">
        <f t="shared" si="34"/>
        <v>0</v>
      </c>
      <c r="BF176" s="206">
        <f t="shared" si="35"/>
        <v>0</v>
      </c>
      <c r="BG176" s="206">
        <f t="shared" si="36"/>
        <v>0</v>
      </c>
      <c r="BH176" s="206">
        <f t="shared" si="37"/>
        <v>0</v>
      </c>
      <c r="BI176" s="206">
        <f t="shared" si="38"/>
        <v>0</v>
      </c>
      <c r="BJ176" s="19" t="s">
        <v>79</v>
      </c>
      <c r="BK176" s="206">
        <f t="shared" si="39"/>
        <v>0</v>
      </c>
      <c r="BL176" s="19" t="s">
        <v>575</v>
      </c>
      <c r="BM176" s="205" t="s">
        <v>882</v>
      </c>
    </row>
    <row r="177" spans="1:65" s="2" customFormat="1" ht="16.5" customHeight="1">
      <c r="A177" s="36"/>
      <c r="B177" s="37"/>
      <c r="C177" s="194" t="s">
        <v>544</v>
      </c>
      <c r="D177" s="194" t="s">
        <v>195</v>
      </c>
      <c r="E177" s="195" t="s">
        <v>4773</v>
      </c>
      <c r="F177" s="196" t="s">
        <v>4774</v>
      </c>
      <c r="G177" s="197" t="s">
        <v>2732</v>
      </c>
      <c r="H177" s="198">
        <v>1</v>
      </c>
      <c r="I177" s="199"/>
      <c r="J177" s="200">
        <f t="shared" si="30"/>
        <v>0</v>
      </c>
      <c r="K177" s="196" t="s">
        <v>19</v>
      </c>
      <c r="L177" s="41"/>
      <c r="M177" s="201" t="s">
        <v>19</v>
      </c>
      <c r="N177" s="202" t="s">
        <v>43</v>
      </c>
      <c r="O177" s="66"/>
      <c r="P177" s="203">
        <f t="shared" si="31"/>
        <v>0</v>
      </c>
      <c r="Q177" s="203">
        <v>0</v>
      </c>
      <c r="R177" s="203">
        <f t="shared" si="32"/>
        <v>0</v>
      </c>
      <c r="S177" s="203">
        <v>0</v>
      </c>
      <c r="T177" s="204">
        <f t="shared" si="33"/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205" t="s">
        <v>575</v>
      </c>
      <c r="AT177" s="205" t="s">
        <v>195</v>
      </c>
      <c r="AU177" s="205" t="s">
        <v>81</v>
      </c>
      <c r="AY177" s="19" t="s">
        <v>193</v>
      </c>
      <c r="BE177" s="206">
        <f t="shared" si="34"/>
        <v>0</v>
      </c>
      <c r="BF177" s="206">
        <f t="shared" si="35"/>
        <v>0</v>
      </c>
      <c r="BG177" s="206">
        <f t="shared" si="36"/>
        <v>0</v>
      </c>
      <c r="BH177" s="206">
        <f t="shared" si="37"/>
        <v>0</v>
      </c>
      <c r="BI177" s="206">
        <f t="shared" si="38"/>
        <v>0</v>
      </c>
      <c r="BJ177" s="19" t="s">
        <v>79</v>
      </c>
      <c r="BK177" s="206">
        <f t="shared" si="39"/>
        <v>0</v>
      </c>
      <c r="BL177" s="19" t="s">
        <v>575</v>
      </c>
      <c r="BM177" s="205" t="s">
        <v>892</v>
      </c>
    </row>
    <row r="178" spans="1:65" s="2" customFormat="1" ht="16.5" customHeight="1">
      <c r="A178" s="36"/>
      <c r="B178" s="37"/>
      <c r="C178" s="194" t="s">
        <v>548</v>
      </c>
      <c r="D178" s="194" t="s">
        <v>195</v>
      </c>
      <c r="E178" s="195" t="s">
        <v>4775</v>
      </c>
      <c r="F178" s="196" t="s">
        <v>4776</v>
      </c>
      <c r="G178" s="197" t="s">
        <v>2732</v>
      </c>
      <c r="H178" s="198">
        <v>1</v>
      </c>
      <c r="I178" s="199"/>
      <c r="J178" s="200">
        <f t="shared" si="30"/>
        <v>0</v>
      </c>
      <c r="K178" s="196" t="s">
        <v>19</v>
      </c>
      <c r="L178" s="41"/>
      <c r="M178" s="201" t="s">
        <v>19</v>
      </c>
      <c r="N178" s="202" t="s">
        <v>43</v>
      </c>
      <c r="O178" s="66"/>
      <c r="P178" s="203">
        <f t="shared" si="31"/>
        <v>0</v>
      </c>
      <c r="Q178" s="203">
        <v>0</v>
      </c>
      <c r="R178" s="203">
        <f t="shared" si="32"/>
        <v>0</v>
      </c>
      <c r="S178" s="203">
        <v>0</v>
      </c>
      <c r="T178" s="204">
        <f t="shared" si="33"/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205" t="s">
        <v>575</v>
      </c>
      <c r="AT178" s="205" t="s">
        <v>195</v>
      </c>
      <c r="AU178" s="205" t="s">
        <v>81</v>
      </c>
      <c r="AY178" s="19" t="s">
        <v>193</v>
      </c>
      <c r="BE178" s="206">
        <f t="shared" si="34"/>
        <v>0</v>
      </c>
      <c r="BF178" s="206">
        <f t="shared" si="35"/>
        <v>0</v>
      </c>
      <c r="BG178" s="206">
        <f t="shared" si="36"/>
        <v>0</v>
      </c>
      <c r="BH178" s="206">
        <f t="shared" si="37"/>
        <v>0</v>
      </c>
      <c r="BI178" s="206">
        <f t="shared" si="38"/>
        <v>0</v>
      </c>
      <c r="BJ178" s="19" t="s">
        <v>79</v>
      </c>
      <c r="BK178" s="206">
        <f t="shared" si="39"/>
        <v>0</v>
      </c>
      <c r="BL178" s="19" t="s">
        <v>575</v>
      </c>
      <c r="BM178" s="205" t="s">
        <v>903</v>
      </c>
    </row>
    <row r="179" spans="1:65" s="2" customFormat="1" ht="16.5" customHeight="1">
      <c r="A179" s="36"/>
      <c r="B179" s="37"/>
      <c r="C179" s="194" t="s">
        <v>556</v>
      </c>
      <c r="D179" s="194" t="s">
        <v>195</v>
      </c>
      <c r="E179" s="195" t="s">
        <v>4777</v>
      </c>
      <c r="F179" s="196" t="s">
        <v>4778</v>
      </c>
      <c r="G179" s="197" t="s">
        <v>2732</v>
      </c>
      <c r="H179" s="198">
        <v>1</v>
      </c>
      <c r="I179" s="199"/>
      <c r="J179" s="200">
        <f t="shared" si="30"/>
        <v>0</v>
      </c>
      <c r="K179" s="196" t="s">
        <v>19</v>
      </c>
      <c r="L179" s="41"/>
      <c r="M179" s="201" t="s">
        <v>19</v>
      </c>
      <c r="N179" s="202" t="s">
        <v>43</v>
      </c>
      <c r="O179" s="66"/>
      <c r="P179" s="203">
        <f t="shared" si="31"/>
        <v>0</v>
      </c>
      <c r="Q179" s="203">
        <v>0</v>
      </c>
      <c r="R179" s="203">
        <f t="shared" si="32"/>
        <v>0</v>
      </c>
      <c r="S179" s="203">
        <v>0</v>
      </c>
      <c r="T179" s="204">
        <f t="shared" si="33"/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205" t="s">
        <v>575</v>
      </c>
      <c r="AT179" s="205" t="s">
        <v>195</v>
      </c>
      <c r="AU179" s="205" t="s">
        <v>81</v>
      </c>
      <c r="AY179" s="19" t="s">
        <v>193</v>
      </c>
      <c r="BE179" s="206">
        <f t="shared" si="34"/>
        <v>0</v>
      </c>
      <c r="BF179" s="206">
        <f t="shared" si="35"/>
        <v>0</v>
      </c>
      <c r="BG179" s="206">
        <f t="shared" si="36"/>
        <v>0</v>
      </c>
      <c r="BH179" s="206">
        <f t="shared" si="37"/>
        <v>0</v>
      </c>
      <c r="BI179" s="206">
        <f t="shared" si="38"/>
        <v>0</v>
      </c>
      <c r="BJ179" s="19" t="s">
        <v>79</v>
      </c>
      <c r="BK179" s="206">
        <f t="shared" si="39"/>
        <v>0</v>
      </c>
      <c r="BL179" s="19" t="s">
        <v>575</v>
      </c>
      <c r="BM179" s="205" t="s">
        <v>911</v>
      </c>
    </row>
    <row r="180" spans="1:65" s="2" customFormat="1" ht="16.5" customHeight="1">
      <c r="A180" s="36"/>
      <c r="B180" s="37"/>
      <c r="C180" s="194" t="s">
        <v>561</v>
      </c>
      <c r="D180" s="194" t="s">
        <v>195</v>
      </c>
      <c r="E180" s="195" t="s">
        <v>4779</v>
      </c>
      <c r="F180" s="196" t="s">
        <v>3509</v>
      </c>
      <c r="G180" s="197" t="s">
        <v>2732</v>
      </c>
      <c r="H180" s="198">
        <v>1</v>
      </c>
      <c r="I180" s="199"/>
      <c r="J180" s="200">
        <f t="shared" si="30"/>
        <v>0</v>
      </c>
      <c r="K180" s="196" t="s">
        <v>19</v>
      </c>
      <c r="L180" s="41"/>
      <c r="M180" s="201" t="s">
        <v>19</v>
      </c>
      <c r="N180" s="202" t="s">
        <v>43</v>
      </c>
      <c r="O180" s="66"/>
      <c r="P180" s="203">
        <f t="shared" si="31"/>
        <v>0</v>
      </c>
      <c r="Q180" s="203">
        <v>0</v>
      </c>
      <c r="R180" s="203">
        <f t="shared" si="32"/>
        <v>0</v>
      </c>
      <c r="S180" s="203">
        <v>0</v>
      </c>
      <c r="T180" s="204">
        <f t="shared" si="33"/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205" t="s">
        <v>575</v>
      </c>
      <c r="AT180" s="205" t="s">
        <v>195</v>
      </c>
      <c r="AU180" s="205" t="s">
        <v>81</v>
      </c>
      <c r="AY180" s="19" t="s">
        <v>193</v>
      </c>
      <c r="BE180" s="206">
        <f t="shared" si="34"/>
        <v>0</v>
      </c>
      <c r="BF180" s="206">
        <f t="shared" si="35"/>
        <v>0</v>
      </c>
      <c r="BG180" s="206">
        <f t="shared" si="36"/>
        <v>0</v>
      </c>
      <c r="BH180" s="206">
        <f t="shared" si="37"/>
        <v>0</v>
      </c>
      <c r="BI180" s="206">
        <f t="shared" si="38"/>
        <v>0</v>
      </c>
      <c r="BJ180" s="19" t="s">
        <v>79</v>
      </c>
      <c r="BK180" s="206">
        <f t="shared" si="39"/>
        <v>0</v>
      </c>
      <c r="BL180" s="19" t="s">
        <v>575</v>
      </c>
      <c r="BM180" s="205" t="s">
        <v>920</v>
      </c>
    </row>
    <row r="181" spans="1:65" s="2" customFormat="1" ht="16.5" customHeight="1">
      <c r="A181" s="36"/>
      <c r="B181" s="37"/>
      <c r="C181" s="194" t="s">
        <v>565</v>
      </c>
      <c r="D181" s="194" t="s">
        <v>195</v>
      </c>
      <c r="E181" s="195" t="s">
        <v>4780</v>
      </c>
      <c r="F181" s="196" t="s">
        <v>2814</v>
      </c>
      <c r="G181" s="197" t="s">
        <v>2732</v>
      </c>
      <c r="H181" s="198">
        <v>1</v>
      </c>
      <c r="I181" s="199"/>
      <c r="J181" s="200">
        <f t="shared" si="30"/>
        <v>0</v>
      </c>
      <c r="K181" s="196" t="s">
        <v>19</v>
      </c>
      <c r="L181" s="41"/>
      <c r="M181" s="201" t="s">
        <v>19</v>
      </c>
      <c r="N181" s="202" t="s">
        <v>43</v>
      </c>
      <c r="O181" s="66"/>
      <c r="P181" s="203">
        <f t="shared" si="31"/>
        <v>0</v>
      </c>
      <c r="Q181" s="203">
        <v>0</v>
      </c>
      <c r="R181" s="203">
        <f t="shared" si="32"/>
        <v>0</v>
      </c>
      <c r="S181" s="203">
        <v>0</v>
      </c>
      <c r="T181" s="204">
        <f t="shared" si="33"/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205" t="s">
        <v>575</v>
      </c>
      <c r="AT181" s="205" t="s">
        <v>195</v>
      </c>
      <c r="AU181" s="205" t="s">
        <v>81</v>
      </c>
      <c r="AY181" s="19" t="s">
        <v>193</v>
      </c>
      <c r="BE181" s="206">
        <f t="shared" si="34"/>
        <v>0</v>
      </c>
      <c r="BF181" s="206">
        <f t="shared" si="35"/>
        <v>0</v>
      </c>
      <c r="BG181" s="206">
        <f t="shared" si="36"/>
        <v>0</v>
      </c>
      <c r="BH181" s="206">
        <f t="shared" si="37"/>
        <v>0</v>
      </c>
      <c r="BI181" s="206">
        <f t="shared" si="38"/>
        <v>0</v>
      </c>
      <c r="BJ181" s="19" t="s">
        <v>79</v>
      </c>
      <c r="BK181" s="206">
        <f t="shared" si="39"/>
        <v>0</v>
      </c>
      <c r="BL181" s="19" t="s">
        <v>575</v>
      </c>
      <c r="BM181" s="205" t="s">
        <v>937</v>
      </c>
    </row>
    <row r="182" spans="1:65" s="12" customFormat="1" ht="22.9" customHeight="1">
      <c r="B182" s="178"/>
      <c r="C182" s="179"/>
      <c r="D182" s="180" t="s">
        <v>71</v>
      </c>
      <c r="E182" s="192" t="s">
        <v>3031</v>
      </c>
      <c r="F182" s="192" t="s">
        <v>2816</v>
      </c>
      <c r="G182" s="179"/>
      <c r="H182" s="179"/>
      <c r="I182" s="182"/>
      <c r="J182" s="193">
        <f>BK182</f>
        <v>0</v>
      </c>
      <c r="K182" s="179"/>
      <c r="L182" s="184"/>
      <c r="M182" s="185"/>
      <c r="N182" s="186"/>
      <c r="O182" s="186"/>
      <c r="P182" s="187">
        <f>SUM(P183:P185)</f>
        <v>0</v>
      </c>
      <c r="Q182" s="186"/>
      <c r="R182" s="187">
        <f>SUM(R183:R185)</f>
        <v>0</v>
      </c>
      <c r="S182" s="186"/>
      <c r="T182" s="188">
        <f>SUM(T183:T185)</f>
        <v>0</v>
      </c>
      <c r="AR182" s="189" t="s">
        <v>79</v>
      </c>
      <c r="AT182" s="190" t="s">
        <v>71</v>
      </c>
      <c r="AU182" s="190" t="s">
        <v>79</v>
      </c>
      <c r="AY182" s="189" t="s">
        <v>193</v>
      </c>
      <c r="BK182" s="191">
        <f>SUM(BK183:BK185)</f>
        <v>0</v>
      </c>
    </row>
    <row r="183" spans="1:65" s="2" customFormat="1" ht="21.75" customHeight="1">
      <c r="A183" s="36"/>
      <c r="B183" s="37"/>
      <c r="C183" s="194" t="s">
        <v>570</v>
      </c>
      <c r="D183" s="194" t="s">
        <v>195</v>
      </c>
      <c r="E183" s="195" t="s">
        <v>3511</v>
      </c>
      <c r="F183" s="196" t="s">
        <v>3512</v>
      </c>
      <c r="G183" s="197" t="s">
        <v>305</v>
      </c>
      <c r="H183" s="198">
        <v>40</v>
      </c>
      <c r="I183" s="199"/>
      <c r="J183" s="200">
        <f>ROUND(I183*H183,2)</f>
        <v>0</v>
      </c>
      <c r="K183" s="196" t="s">
        <v>19</v>
      </c>
      <c r="L183" s="41"/>
      <c r="M183" s="201" t="s">
        <v>19</v>
      </c>
      <c r="N183" s="202" t="s">
        <v>43</v>
      </c>
      <c r="O183" s="66"/>
      <c r="P183" s="203">
        <f>O183*H183</f>
        <v>0</v>
      </c>
      <c r="Q183" s="203">
        <v>0</v>
      </c>
      <c r="R183" s="203">
        <f>Q183*H183</f>
        <v>0</v>
      </c>
      <c r="S183" s="203">
        <v>0</v>
      </c>
      <c r="T183" s="204">
        <f>S183*H183</f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205" t="s">
        <v>575</v>
      </c>
      <c r="AT183" s="205" t="s">
        <v>195</v>
      </c>
      <c r="AU183" s="205" t="s">
        <v>81</v>
      </c>
      <c r="AY183" s="19" t="s">
        <v>193</v>
      </c>
      <c r="BE183" s="206">
        <f>IF(N183="základní",J183,0)</f>
        <v>0</v>
      </c>
      <c r="BF183" s="206">
        <f>IF(N183="snížená",J183,0)</f>
        <v>0</v>
      </c>
      <c r="BG183" s="206">
        <f>IF(N183="zákl. přenesená",J183,0)</f>
        <v>0</v>
      </c>
      <c r="BH183" s="206">
        <f>IF(N183="sníž. přenesená",J183,0)</f>
        <v>0</v>
      </c>
      <c r="BI183" s="206">
        <f>IF(N183="nulová",J183,0)</f>
        <v>0</v>
      </c>
      <c r="BJ183" s="19" t="s">
        <v>79</v>
      </c>
      <c r="BK183" s="206">
        <f>ROUND(I183*H183,2)</f>
        <v>0</v>
      </c>
      <c r="BL183" s="19" t="s">
        <v>575</v>
      </c>
      <c r="BM183" s="205" t="s">
        <v>950</v>
      </c>
    </row>
    <row r="184" spans="1:65" s="2" customFormat="1" ht="33" customHeight="1">
      <c r="A184" s="36"/>
      <c r="B184" s="37"/>
      <c r="C184" s="194" t="s">
        <v>575</v>
      </c>
      <c r="D184" s="194" t="s">
        <v>195</v>
      </c>
      <c r="E184" s="195" t="s">
        <v>3513</v>
      </c>
      <c r="F184" s="196" t="s">
        <v>3514</v>
      </c>
      <c r="G184" s="197" t="s">
        <v>305</v>
      </c>
      <c r="H184" s="198">
        <v>48</v>
      </c>
      <c r="I184" s="199"/>
      <c r="J184" s="200">
        <f>ROUND(I184*H184,2)</f>
        <v>0</v>
      </c>
      <c r="K184" s="196" t="s">
        <v>19</v>
      </c>
      <c r="L184" s="41"/>
      <c r="M184" s="201" t="s">
        <v>19</v>
      </c>
      <c r="N184" s="202" t="s">
        <v>43</v>
      </c>
      <c r="O184" s="66"/>
      <c r="P184" s="203">
        <f>O184*H184</f>
        <v>0</v>
      </c>
      <c r="Q184" s="203">
        <v>0</v>
      </c>
      <c r="R184" s="203">
        <f>Q184*H184</f>
        <v>0</v>
      </c>
      <c r="S184" s="203">
        <v>0</v>
      </c>
      <c r="T184" s="204">
        <f>S184*H184</f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205" t="s">
        <v>575</v>
      </c>
      <c r="AT184" s="205" t="s">
        <v>195</v>
      </c>
      <c r="AU184" s="205" t="s">
        <v>81</v>
      </c>
      <c r="AY184" s="19" t="s">
        <v>193</v>
      </c>
      <c r="BE184" s="206">
        <f>IF(N184="základní",J184,0)</f>
        <v>0</v>
      </c>
      <c r="BF184" s="206">
        <f>IF(N184="snížená",J184,0)</f>
        <v>0</v>
      </c>
      <c r="BG184" s="206">
        <f>IF(N184="zákl. přenesená",J184,0)</f>
        <v>0</v>
      </c>
      <c r="BH184" s="206">
        <f>IF(N184="sníž. přenesená",J184,0)</f>
        <v>0</v>
      </c>
      <c r="BI184" s="206">
        <f>IF(N184="nulová",J184,0)</f>
        <v>0</v>
      </c>
      <c r="BJ184" s="19" t="s">
        <v>79</v>
      </c>
      <c r="BK184" s="206">
        <f>ROUND(I184*H184,2)</f>
        <v>0</v>
      </c>
      <c r="BL184" s="19" t="s">
        <v>575</v>
      </c>
      <c r="BM184" s="205" t="s">
        <v>964</v>
      </c>
    </row>
    <row r="185" spans="1:65" s="2" customFormat="1" ht="16.5" customHeight="1">
      <c r="A185" s="36"/>
      <c r="B185" s="37"/>
      <c r="C185" s="194" t="s">
        <v>582</v>
      </c>
      <c r="D185" s="194" t="s">
        <v>195</v>
      </c>
      <c r="E185" s="195" t="s">
        <v>3515</v>
      </c>
      <c r="F185" s="196" t="s">
        <v>3516</v>
      </c>
      <c r="G185" s="197" t="s">
        <v>1360</v>
      </c>
      <c r="H185" s="198">
        <v>2</v>
      </c>
      <c r="I185" s="199"/>
      <c r="J185" s="200">
        <f>ROUND(I185*H185,2)</f>
        <v>0</v>
      </c>
      <c r="K185" s="196" t="s">
        <v>19</v>
      </c>
      <c r="L185" s="41"/>
      <c r="M185" s="201" t="s">
        <v>19</v>
      </c>
      <c r="N185" s="202" t="s">
        <v>43</v>
      </c>
      <c r="O185" s="66"/>
      <c r="P185" s="203">
        <f>O185*H185</f>
        <v>0</v>
      </c>
      <c r="Q185" s="203">
        <v>0</v>
      </c>
      <c r="R185" s="203">
        <f>Q185*H185</f>
        <v>0</v>
      </c>
      <c r="S185" s="203">
        <v>0</v>
      </c>
      <c r="T185" s="204">
        <f>S185*H185</f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205" t="s">
        <v>575</v>
      </c>
      <c r="AT185" s="205" t="s">
        <v>195</v>
      </c>
      <c r="AU185" s="205" t="s">
        <v>81</v>
      </c>
      <c r="AY185" s="19" t="s">
        <v>193</v>
      </c>
      <c r="BE185" s="206">
        <f>IF(N185="základní",J185,0)</f>
        <v>0</v>
      </c>
      <c r="BF185" s="206">
        <f>IF(N185="snížená",J185,0)</f>
        <v>0</v>
      </c>
      <c r="BG185" s="206">
        <f>IF(N185="zákl. přenesená",J185,0)</f>
        <v>0</v>
      </c>
      <c r="BH185" s="206">
        <f>IF(N185="sníž. přenesená",J185,0)</f>
        <v>0</v>
      </c>
      <c r="BI185" s="206">
        <f>IF(N185="nulová",J185,0)</f>
        <v>0</v>
      </c>
      <c r="BJ185" s="19" t="s">
        <v>79</v>
      </c>
      <c r="BK185" s="206">
        <f>ROUND(I185*H185,2)</f>
        <v>0</v>
      </c>
      <c r="BL185" s="19" t="s">
        <v>575</v>
      </c>
      <c r="BM185" s="205" t="s">
        <v>974</v>
      </c>
    </row>
    <row r="186" spans="1:65" s="12" customFormat="1" ht="22.9" customHeight="1">
      <c r="B186" s="178"/>
      <c r="C186" s="179"/>
      <c r="D186" s="180" t="s">
        <v>71</v>
      </c>
      <c r="E186" s="192" t="s">
        <v>3037</v>
      </c>
      <c r="F186" s="192" t="s">
        <v>3517</v>
      </c>
      <c r="G186" s="179"/>
      <c r="H186" s="179"/>
      <c r="I186" s="182"/>
      <c r="J186" s="193">
        <f>BK186</f>
        <v>0</v>
      </c>
      <c r="K186" s="179"/>
      <c r="L186" s="184"/>
      <c r="M186" s="185"/>
      <c r="N186" s="186"/>
      <c r="O186" s="186"/>
      <c r="P186" s="187">
        <f>SUM(P187:P190)</f>
        <v>0</v>
      </c>
      <c r="Q186" s="186"/>
      <c r="R186" s="187">
        <f>SUM(R187:R190)</f>
        <v>0</v>
      </c>
      <c r="S186" s="186"/>
      <c r="T186" s="188">
        <f>SUM(T187:T190)</f>
        <v>0</v>
      </c>
      <c r="AR186" s="189" t="s">
        <v>79</v>
      </c>
      <c r="AT186" s="190" t="s">
        <v>71</v>
      </c>
      <c r="AU186" s="190" t="s">
        <v>79</v>
      </c>
      <c r="AY186" s="189" t="s">
        <v>193</v>
      </c>
      <c r="BK186" s="191">
        <f>SUM(BK187:BK190)</f>
        <v>0</v>
      </c>
    </row>
    <row r="187" spans="1:65" s="2" customFormat="1" ht="16.5" customHeight="1">
      <c r="A187" s="36"/>
      <c r="B187" s="37"/>
      <c r="C187" s="194" t="s">
        <v>588</v>
      </c>
      <c r="D187" s="194" t="s">
        <v>195</v>
      </c>
      <c r="E187" s="195" t="s">
        <v>3518</v>
      </c>
      <c r="F187" s="196" t="s">
        <v>3519</v>
      </c>
      <c r="G187" s="197" t="s">
        <v>2837</v>
      </c>
      <c r="H187" s="198">
        <v>6</v>
      </c>
      <c r="I187" s="199"/>
      <c r="J187" s="200">
        <f>ROUND(I187*H187,2)</f>
        <v>0</v>
      </c>
      <c r="K187" s="196" t="s">
        <v>19</v>
      </c>
      <c r="L187" s="41"/>
      <c r="M187" s="201" t="s">
        <v>19</v>
      </c>
      <c r="N187" s="202" t="s">
        <v>43</v>
      </c>
      <c r="O187" s="66"/>
      <c r="P187" s="203">
        <f>O187*H187</f>
        <v>0</v>
      </c>
      <c r="Q187" s="203">
        <v>0</v>
      </c>
      <c r="R187" s="203">
        <f>Q187*H187</f>
        <v>0</v>
      </c>
      <c r="S187" s="203">
        <v>0</v>
      </c>
      <c r="T187" s="204">
        <f>S187*H187</f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205" t="s">
        <v>575</v>
      </c>
      <c r="AT187" s="205" t="s">
        <v>195</v>
      </c>
      <c r="AU187" s="205" t="s">
        <v>81</v>
      </c>
      <c r="AY187" s="19" t="s">
        <v>193</v>
      </c>
      <c r="BE187" s="206">
        <f>IF(N187="základní",J187,0)</f>
        <v>0</v>
      </c>
      <c r="BF187" s="206">
        <f>IF(N187="snížená",J187,0)</f>
        <v>0</v>
      </c>
      <c r="BG187" s="206">
        <f>IF(N187="zákl. přenesená",J187,0)</f>
        <v>0</v>
      </c>
      <c r="BH187" s="206">
        <f>IF(N187="sníž. přenesená",J187,0)</f>
        <v>0</v>
      </c>
      <c r="BI187" s="206">
        <f>IF(N187="nulová",J187,0)</f>
        <v>0</v>
      </c>
      <c r="BJ187" s="19" t="s">
        <v>79</v>
      </c>
      <c r="BK187" s="206">
        <f>ROUND(I187*H187,2)</f>
        <v>0</v>
      </c>
      <c r="BL187" s="19" t="s">
        <v>575</v>
      </c>
      <c r="BM187" s="205" t="s">
        <v>981</v>
      </c>
    </row>
    <row r="188" spans="1:65" s="2" customFormat="1" ht="16.5" customHeight="1">
      <c r="A188" s="36"/>
      <c r="B188" s="37"/>
      <c r="C188" s="194" t="s">
        <v>593</v>
      </c>
      <c r="D188" s="194" t="s">
        <v>195</v>
      </c>
      <c r="E188" s="195" t="s">
        <v>3520</v>
      </c>
      <c r="F188" s="196" t="s">
        <v>3521</v>
      </c>
      <c r="G188" s="197" t="s">
        <v>2837</v>
      </c>
      <c r="H188" s="198">
        <v>8</v>
      </c>
      <c r="I188" s="199"/>
      <c r="J188" s="200">
        <f>ROUND(I188*H188,2)</f>
        <v>0</v>
      </c>
      <c r="K188" s="196" t="s">
        <v>19</v>
      </c>
      <c r="L188" s="41"/>
      <c r="M188" s="201" t="s">
        <v>19</v>
      </c>
      <c r="N188" s="202" t="s">
        <v>43</v>
      </c>
      <c r="O188" s="66"/>
      <c r="P188" s="203">
        <f>O188*H188</f>
        <v>0</v>
      </c>
      <c r="Q188" s="203">
        <v>0</v>
      </c>
      <c r="R188" s="203">
        <f>Q188*H188</f>
        <v>0</v>
      </c>
      <c r="S188" s="203">
        <v>0</v>
      </c>
      <c r="T188" s="204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205" t="s">
        <v>575</v>
      </c>
      <c r="AT188" s="205" t="s">
        <v>195</v>
      </c>
      <c r="AU188" s="205" t="s">
        <v>81</v>
      </c>
      <c r="AY188" s="19" t="s">
        <v>193</v>
      </c>
      <c r="BE188" s="206">
        <f>IF(N188="základní",J188,0)</f>
        <v>0</v>
      </c>
      <c r="BF188" s="206">
        <f>IF(N188="snížená",J188,0)</f>
        <v>0</v>
      </c>
      <c r="BG188" s="206">
        <f>IF(N188="zákl. přenesená",J188,0)</f>
        <v>0</v>
      </c>
      <c r="BH188" s="206">
        <f>IF(N188="sníž. přenesená",J188,0)</f>
        <v>0</v>
      </c>
      <c r="BI188" s="206">
        <f>IF(N188="nulová",J188,0)</f>
        <v>0</v>
      </c>
      <c r="BJ188" s="19" t="s">
        <v>79</v>
      </c>
      <c r="BK188" s="206">
        <f>ROUND(I188*H188,2)</f>
        <v>0</v>
      </c>
      <c r="BL188" s="19" t="s">
        <v>575</v>
      </c>
      <c r="BM188" s="205" t="s">
        <v>991</v>
      </c>
    </row>
    <row r="189" spans="1:65" s="2" customFormat="1" ht="16.5" customHeight="1">
      <c r="A189" s="36"/>
      <c r="B189" s="37"/>
      <c r="C189" s="194" t="s">
        <v>595</v>
      </c>
      <c r="D189" s="194" t="s">
        <v>195</v>
      </c>
      <c r="E189" s="195" t="s">
        <v>3522</v>
      </c>
      <c r="F189" s="196" t="s">
        <v>3523</v>
      </c>
      <c r="G189" s="197" t="s">
        <v>2837</v>
      </c>
      <c r="H189" s="198">
        <v>24</v>
      </c>
      <c r="I189" s="199"/>
      <c r="J189" s="200">
        <f>ROUND(I189*H189,2)</f>
        <v>0</v>
      </c>
      <c r="K189" s="196" t="s">
        <v>19</v>
      </c>
      <c r="L189" s="41"/>
      <c r="M189" s="201" t="s">
        <v>19</v>
      </c>
      <c r="N189" s="202" t="s">
        <v>43</v>
      </c>
      <c r="O189" s="66"/>
      <c r="P189" s="203">
        <f>O189*H189</f>
        <v>0</v>
      </c>
      <c r="Q189" s="203">
        <v>0</v>
      </c>
      <c r="R189" s="203">
        <f>Q189*H189</f>
        <v>0</v>
      </c>
      <c r="S189" s="203">
        <v>0</v>
      </c>
      <c r="T189" s="204">
        <f>S189*H189</f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205" t="s">
        <v>575</v>
      </c>
      <c r="AT189" s="205" t="s">
        <v>195</v>
      </c>
      <c r="AU189" s="205" t="s">
        <v>81</v>
      </c>
      <c r="AY189" s="19" t="s">
        <v>193</v>
      </c>
      <c r="BE189" s="206">
        <f>IF(N189="základní",J189,0)</f>
        <v>0</v>
      </c>
      <c r="BF189" s="206">
        <f>IF(N189="snížená",J189,0)</f>
        <v>0</v>
      </c>
      <c r="BG189" s="206">
        <f>IF(N189="zákl. přenesená",J189,0)</f>
        <v>0</v>
      </c>
      <c r="BH189" s="206">
        <f>IF(N189="sníž. přenesená",J189,0)</f>
        <v>0</v>
      </c>
      <c r="BI189" s="206">
        <f>IF(N189="nulová",J189,0)</f>
        <v>0</v>
      </c>
      <c r="BJ189" s="19" t="s">
        <v>79</v>
      </c>
      <c r="BK189" s="206">
        <f>ROUND(I189*H189,2)</f>
        <v>0</v>
      </c>
      <c r="BL189" s="19" t="s">
        <v>575</v>
      </c>
      <c r="BM189" s="205" t="s">
        <v>999</v>
      </c>
    </row>
    <row r="190" spans="1:65" s="2" customFormat="1" ht="16.5" customHeight="1">
      <c r="A190" s="36"/>
      <c r="B190" s="37"/>
      <c r="C190" s="194" t="s">
        <v>597</v>
      </c>
      <c r="D190" s="194" t="s">
        <v>195</v>
      </c>
      <c r="E190" s="195" t="s">
        <v>3524</v>
      </c>
      <c r="F190" s="196" t="s">
        <v>2839</v>
      </c>
      <c r="G190" s="197" t="s">
        <v>2837</v>
      </c>
      <c r="H190" s="198">
        <v>6</v>
      </c>
      <c r="I190" s="199"/>
      <c r="J190" s="200">
        <f>ROUND(I190*H190,2)</f>
        <v>0</v>
      </c>
      <c r="K190" s="196" t="s">
        <v>19</v>
      </c>
      <c r="L190" s="41"/>
      <c r="M190" s="270" t="s">
        <v>19</v>
      </c>
      <c r="N190" s="271" t="s">
        <v>43</v>
      </c>
      <c r="O190" s="272"/>
      <c r="P190" s="273">
        <f>O190*H190</f>
        <v>0</v>
      </c>
      <c r="Q190" s="273">
        <v>0</v>
      </c>
      <c r="R190" s="273">
        <f>Q190*H190</f>
        <v>0</v>
      </c>
      <c r="S190" s="273">
        <v>0</v>
      </c>
      <c r="T190" s="274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205" t="s">
        <v>575</v>
      </c>
      <c r="AT190" s="205" t="s">
        <v>195</v>
      </c>
      <c r="AU190" s="205" t="s">
        <v>81</v>
      </c>
      <c r="AY190" s="19" t="s">
        <v>193</v>
      </c>
      <c r="BE190" s="206">
        <f>IF(N190="základní",J190,0)</f>
        <v>0</v>
      </c>
      <c r="BF190" s="206">
        <f>IF(N190="snížená",J190,0)</f>
        <v>0</v>
      </c>
      <c r="BG190" s="206">
        <f>IF(N190="zákl. přenesená",J190,0)</f>
        <v>0</v>
      </c>
      <c r="BH190" s="206">
        <f>IF(N190="sníž. přenesená",J190,0)</f>
        <v>0</v>
      </c>
      <c r="BI190" s="206">
        <f>IF(N190="nulová",J190,0)</f>
        <v>0</v>
      </c>
      <c r="BJ190" s="19" t="s">
        <v>79</v>
      </c>
      <c r="BK190" s="206">
        <f>ROUND(I190*H190,2)</f>
        <v>0</v>
      </c>
      <c r="BL190" s="19" t="s">
        <v>575</v>
      </c>
      <c r="BM190" s="205" t="s">
        <v>1028</v>
      </c>
    </row>
    <row r="191" spans="1:65" s="2" customFormat="1" ht="6.95" customHeight="1">
      <c r="A191" s="36"/>
      <c r="B191" s="49"/>
      <c r="C191" s="50"/>
      <c r="D191" s="50"/>
      <c r="E191" s="50"/>
      <c r="F191" s="50"/>
      <c r="G191" s="50"/>
      <c r="H191" s="50"/>
      <c r="I191" s="144"/>
      <c r="J191" s="50"/>
      <c r="K191" s="50"/>
      <c r="L191" s="41"/>
      <c r="M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</sheetData>
  <sheetProtection algorithmName="SHA-512" hashValue="5ndW3+5HD6GNtdtjwq+OcIyFkP9C3w8qboTV/5t/bqLEN4c15TNNPLJKs2U0qtnUhhhSUl5PNw/cRx7AN2Y6Fg==" saltValue="HDt6hgXOiK2nVhdKoEdumnR4ZervPpv2Oaz/xqPysm9Qk0HoJahHNEYmCDOYRG49XROPj2jbohNCKnjBzZEqzg==" spinCount="100000" sheet="1" objects="1" scenarios="1" formatColumns="0" formatRows="0" autoFilter="0"/>
  <autoFilter ref="C102:K190"/>
  <mergeCells count="12">
    <mergeCell ref="E95:H95"/>
    <mergeCell ref="L2:V2"/>
    <mergeCell ref="E50:H50"/>
    <mergeCell ref="E52:H52"/>
    <mergeCell ref="E54:H54"/>
    <mergeCell ref="E91:H91"/>
    <mergeCell ref="E93:H9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A2:BM1601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86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1" customFormat="1" ht="12" customHeight="1">
      <c r="B8" s="22"/>
      <c r="D8" s="116" t="s">
        <v>128</v>
      </c>
      <c r="I8" s="110"/>
      <c r="L8" s="22"/>
    </row>
    <row r="9" spans="1:46" s="2" customFormat="1" ht="16.5" customHeight="1">
      <c r="A9" s="36"/>
      <c r="B9" s="41"/>
      <c r="C9" s="36"/>
      <c r="D9" s="36"/>
      <c r="E9" s="409" t="s">
        <v>129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130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12" t="s">
        <v>131</v>
      </c>
      <c r="F11" s="411"/>
      <c r="G11" s="411"/>
      <c r="H11" s="411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11. 11. 2020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13" t="str">
        <f>'Rekapitulace stavby'!E14</f>
        <v>Vyplň údaj</v>
      </c>
      <c r="F20" s="414"/>
      <c r="G20" s="414"/>
      <c r="H20" s="414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35</v>
      </c>
      <c r="F26" s="36"/>
      <c r="G26" s="36"/>
      <c r="H26" s="36"/>
      <c r="I26" s="119" t="s">
        <v>28</v>
      </c>
      <c r="J26" s="105" t="s">
        <v>19</v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47.25" customHeight="1">
      <c r="A29" s="121"/>
      <c r="B29" s="122"/>
      <c r="C29" s="121"/>
      <c r="D29" s="121"/>
      <c r="E29" s="415" t="s">
        <v>37</v>
      </c>
      <c r="F29" s="415"/>
      <c r="G29" s="415"/>
      <c r="H29" s="415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ROUND(J127,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ROUND((SUM(BE127:BE1600)),  2)</f>
        <v>0</v>
      </c>
      <c r="G35" s="36"/>
      <c r="H35" s="36"/>
      <c r="I35" s="133">
        <v>0.21</v>
      </c>
      <c r="J35" s="132">
        <f>ROUND(((SUM(BE127:BE1600))*I35),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ROUND((SUM(BF127:BF1600)),  2)</f>
        <v>0</v>
      </c>
      <c r="G36" s="36"/>
      <c r="H36" s="36"/>
      <c r="I36" s="133">
        <v>0.15</v>
      </c>
      <c r="J36" s="132">
        <f>ROUND(((SUM(BF127:BF1600))*I36),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ROUND((SUM(BG127:BG1600)),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ROUND((SUM(BH127:BH1600)),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ROUND((SUM(BI127:BI1600)),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132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7" t="str">
        <f>E7</f>
        <v>Novostavba víceúčelových objektů na p.č.1542/1 a 1521/2 v k.ú.Cetoraz</v>
      </c>
      <c r="F50" s="408"/>
      <c r="G50" s="408"/>
      <c r="H50" s="40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128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7" t="s">
        <v>129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130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66" t="str">
        <f>E11</f>
        <v>01 - stavební část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Cetoraz</v>
      </c>
      <c r="G56" s="38"/>
      <c r="H56" s="38"/>
      <c r="I56" s="119" t="s">
        <v>23</v>
      </c>
      <c r="J56" s="61" t="str">
        <f>IF(J14="","",J14)</f>
        <v>11. 11. 2020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Obec Cetoraz, Cetoraz 206, 39411 Cetoraz</v>
      </c>
      <c r="G58" s="38"/>
      <c r="H58" s="38"/>
      <c r="I58" s="119" t="s">
        <v>31</v>
      </c>
      <c r="J58" s="34" t="str">
        <f>E23</f>
        <v>Ing.Josef Slabý, Arnolec 30, 58827 Jamné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>Fr.Neuwirth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133</v>
      </c>
      <c r="D61" s="149"/>
      <c r="E61" s="149"/>
      <c r="F61" s="149"/>
      <c r="G61" s="149"/>
      <c r="H61" s="149"/>
      <c r="I61" s="150"/>
      <c r="J61" s="151" t="s">
        <v>134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J127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135</v>
      </c>
    </row>
    <row r="64" spans="1:47" s="9" customFormat="1" ht="24.95" customHeight="1">
      <c r="B64" s="153"/>
      <c r="C64" s="154"/>
      <c r="D64" s="155" t="s">
        <v>136</v>
      </c>
      <c r="E64" s="156"/>
      <c r="F64" s="156"/>
      <c r="G64" s="156"/>
      <c r="H64" s="156"/>
      <c r="I64" s="157"/>
      <c r="J64" s="158">
        <f>J128</f>
        <v>0</v>
      </c>
      <c r="K64" s="154"/>
      <c r="L64" s="159"/>
    </row>
    <row r="65" spans="2:12" s="10" customFormat="1" ht="19.899999999999999" customHeight="1">
      <c r="B65" s="160"/>
      <c r="C65" s="99"/>
      <c r="D65" s="161" t="s">
        <v>137</v>
      </c>
      <c r="E65" s="162"/>
      <c r="F65" s="162"/>
      <c r="G65" s="162"/>
      <c r="H65" s="162"/>
      <c r="I65" s="163"/>
      <c r="J65" s="164">
        <f>J129</f>
        <v>0</v>
      </c>
      <c r="K65" s="99"/>
      <c r="L65" s="165"/>
    </row>
    <row r="66" spans="2:12" s="10" customFormat="1" ht="19.899999999999999" customHeight="1">
      <c r="B66" s="160"/>
      <c r="C66" s="99"/>
      <c r="D66" s="161" t="s">
        <v>138</v>
      </c>
      <c r="E66" s="162"/>
      <c r="F66" s="162"/>
      <c r="G66" s="162"/>
      <c r="H66" s="162"/>
      <c r="I66" s="163"/>
      <c r="J66" s="164">
        <f>J198</f>
        <v>0</v>
      </c>
      <c r="K66" s="99"/>
      <c r="L66" s="165"/>
    </row>
    <row r="67" spans="2:12" s="10" customFormat="1" ht="19.899999999999999" customHeight="1">
      <c r="B67" s="160"/>
      <c r="C67" s="99"/>
      <c r="D67" s="161" t="s">
        <v>139</v>
      </c>
      <c r="E67" s="162"/>
      <c r="F67" s="162"/>
      <c r="G67" s="162"/>
      <c r="H67" s="162"/>
      <c r="I67" s="163"/>
      <c r="J67" s="164">
        <f>J210</f>
        <v>0</v>
      </c>
      <c r="K67" s="99"/>
      <c r="L67" s="165"/>
    </row>
    <row r="68" spans="2:12" s="10" customFormat="1" ht="19.899999999999999" customHeight="1">
      <c r="B68" s="160"/>
      <c r="C68" s="99"/>
      <c r="D68" s="161" t="s">
        <v>140</v>
      </c>
      <c r="E68" s="162"/>
      <c r="F68" s="162"/>
      <c r="G68" s="162"/>
      <c r="H68" s="162"/>
      <c r="I68" s="163"/>
      <c r="J68" s="164">
        <f>J244</f>
        <v>0</v>
      </c>
      <c r="K68" s="99"/>
      <c r="L68" s="165"/>
    </row>
    <row r="69" spans="2:12" s="10" customFormat="1" ht="19.899999999999999" customHeight="1">
      <c r="B69" s="160"/>
      <c r="C69" s="99"/>
      <c r="D69" s="161" t="s">
        <v>141</v>
      </c>
      <c r="E69" s="162"/>
      <c r="F69" s="162"/>
      <c r="G69" s="162"/>
      <c r="H69" s="162"/>
      <c r="I69" s="163"/>
      <c r="J69" s="164">
        <f>J357</f>
        <v>0</v>
      </c>
      <c r="K69" s="99"/>
      <c r="L69" s="165"/>
    </row>
    <row r="70" spans="2:12" s="10" customFormat="1" ht="19.899999999999999" customHeight="1">
      <c r="B70" s="160"/>
      <c r="C70" s="99"/>
      <c r="D70" s="161" t="s">
        <v>142</v>
      </c>
      <c r="E70" s="162"/>
      <c r="F70" s="162"/>
      <c r="G70" s="162"/>
      <c r="H70" s="162"/>
      <c r="I70" s="163"/>
      <c r="J70" s="164">
        <f>J387</f>
        <v>0</v>
      </c>
      <c r="K70" s="99"/>
      <c r="L70" s="165"/>
    </row>
    <row r="71" spans="2:12" s="10" customFormat="1" ht="19.899999999999999" customHeight="1">
      <c r="B71" s="160"/>
      <c r="C71" s="99"/>
      <c r="D71" s="161" t="s">
        <v>143</v>
      </c>
      <c r="E71" s="162"/>
      <c r="F71" s="162"/>
      <c r="G71" s="162"/>
      <c r="H71" s="162"/>
      <c r="I71" s="163"/>
      <c r="J71" s="164">
        <f>J400</f>
        <v>0</v>
      </c>
      <c r="K71" s="99"/>
      <c r="L71" s="165"/>
    </row>
    <row r="72" spans="2:12" s="10" customFormat="1" ht="19.899999999999999" customHeight="1">
      <c r="B72" s="160"/>
      <c r="C72" s="99"/>
      <c r="D72" s="161" t="s">
        <v>144</v>
      </c>
      <c r="E72" s="162"/>
      <c r="F72" s="162"/>
      <c r="G72" s="162"/>
      <c r="H72" s="162"/>
      <c r="I72" s="163"/>
      <c r="J72" s="164">
        <f>J413</f>
        <v>0</v>
      </c>
      <c r="K72" s="99"/>
      <c r="L72" s="165"/>
    </row>
    <row r="73" spans="2:12" s="10" customFormat="1" ht="19.899999999999999" customHeight="1">
      <c r="B73" s="160"/>
      <c r="C73" s="99"/>
      <c r="D73" s="161" t="s">
        <v>145</v>
      </c>
      <c r="E73" s="162"/>
      <c r="F73" s="162"/>
      <c r="G73" s="162"/>
      <c r="H73" s="162"/>
      <c r="I73" s="163"/>
      <c r="J73" s="164">
        <f>J422</f>
        <v>0</v>
      </c>
      <c r="K73" s="99"/>
      <c r="L73" s="165"/>
    </row>
    <row r="74" spans="2:12" s="10" customFormat="1" ht="14.85" customHeight="1">
      <c r="B74" s="160"/>
      <c r="C74" s="99"/>
      <c r="D74" s="161" t="s">
        <v>146</v>
      </c>
      <c r="E74" s="162"/>
      <c r="F74" s="162"/>
      <c r="G74" s="162"/>
      <c r="H74" s="162"/>
      <c r="I74" s="163"/>
      <c r="J74" s="164">
        <f>J423</f>
        <v>0</v>
      </c>
      <c r="K74" s="99"/>
      <c r="L74" s="165"/>
    </row>
    <row r="75" spans="2:12" s="10" customFormat="1" ht="14.85" customHeight="1">
      <c r="B75" s="160"/>
      <c r="C75" s="99"/>
      <c r="D75" s="161" t="s">
        <v>147</v>
      </c>
      <c r="E75" s="162"/>
      <c r="F75" s="162"/>
      <c r="G75" s="162"/>
      <c r="H75" s="162"/>
      <c r="I75" s="163"/>
      <c r="J75" s="164">
        <f>J497</f>
        <v>0</v>
      </c>
      <c r="K75" s="99"/>
      <c r="L75" s="165"/>
    </row>
    <row r="76" spans="2:12" s="10" customFormat="1" ht="14.85" customHeight="1">
      <c r="B76" s="160"/>
      <c r="C76" s="99"/>
      <c r="D76" s="161" t="s">
        <v>148</v>
      </c>
      <c r="E76" s="162"/>
      <c r="F76" s="162"/>
      <c r="G76" s="162"/>
      <c r="H76" s="162"/>
      <c r="I76" s="163"/>
      <c r="J76" s="164">
        <f>J568</f>
        <v>0</v>
      </c>
      <c r="K76" s="99"/>
      <c r="L76" s="165"/>
    </row>
    <row r="77" spans="2:12" s="10" customFormat="1" ht="14.85" customHeight="1">
      <c r="B77" s="160"/>
      <c r="C77" s="99"/>
      <c r="D77" s="161" t="s">
        <v>149</v>
      </c>
      <c r="E77" s="162"/>
      <c r="F77" s="162"/>
      <c r="G77" s="162"/>
      <c r="H77" s="162"/>
      <c r="I77" s="163"/>
      <c r="J77" s="164">
        <f>J595</f>
        <v>0</v>
      </c>
      <c r="K77" s="99"/>
      <c r="L77" s="165"/>
    </row>
    <row r="78" spans="2:12" s="10" customFormat="1" ht="19.899999999999999" customHeight="1">
      <c r="B78" s="160"/>
      <c r="C78" s="99"/>
      <c r="D78" s="161" t="s">
        <v>150</v>
      </c>
      <c r="E78" s="162"/>
      <c r="F78" s="162"/>
      <c r="G78" s="162"/>
      <c r="H78" s="162"/>
      <c r="I78" s="163"/>
      <c r="J78" s="164">
        <f>J609</f>
        <v>0</v>
      </c>
      <c r="K78" s="99"/>
      <c r="L78" s="165"/>
    </row>
    <row r="79" spans="2:12" s="10" customFormat="1" ht="14.85" customHeight="1">
      <c r="B79" s="160"/>
      <c r="C79" s="99"/>
      <c r="D79" s="161" t="s">
        <v>151</v>
      </c>
      <c r="E79" s="162"/>
      <c r="F79" s="162"/>
      <c r="G79" s="162"/>
      <c r="H79" s="162"/>
      <c r="I79" s="163"/>
      <c r="J79" s="164">
        <f>J610</f>
        <v>0</v>
      </c>
      <c r="K79" s="99"/>
      <c r="L79" s="165"/>
    </row>
    <row r="80" spans="2:12" s="10" customFormat="1" ht="14.85" customHeight="1">
      <c r="B80" s="160"/>
      <c r="C80" s="99"/>
      <c r="D80" s="161" t="s">
        <v>152</v>
      </c>
      <c r="E80" s="162"/>
      <c r="F80" s="162"/>
      <c r="G80" s="162"/>
      <c r="H80" s="162"/>
      <c r="I80" s="163"/>
      <c r="J80" s="164">
        <f>J645</f>
        <v>0</v>
      </c>
      <c r="K80" s="99"/>
      <c r="L80" s="165"/>
    </row>
    <row r="81" spans="2:12" s="10" customFormat="1" ht="19.899999999999999" customHeight="1">
      <c r="B81" s="160"/>
      <c r="C81" s="99"/>
      <c r="D81" s="161" t="s">
        <v>153</v>
      </c>
      <c r="E81" s="162"/>
      <c r="F81" s="162"/>
      <c r="G81" s="162"/>
      <c r="H81" s="162"/>
      <c r="I81" s="163"/>
      <c r="J81" s="164">
        <f>J658</f>
        <v>0</v>
      </c>
      <c r="K81" s="99"/>
      <c r="L81" s="165"/>
    </row>
    <row r="82" spans="2:12" s="9" customFormat="1" ht="24.95" customHeight="1">
      <c r="B82" s="153"/>
      <c r="C82" s="154"/>
      <c r="D82" s="155" t="s">
        <v>154</v>
      </c>
      <c r="E82" s="156"/>
      <c r="F82" s="156"/>
      <c r="G82" s="156"/>
      <c r="H82" s="156"/>
      <c r="I82" s="157"/>
      <c r="J82" s="158">
        <f>J660</f>
        <v>0</v>
      </c>
      <c r="K82" s="154"/>
      <c r="L82" s="159"/>
    </row>
    <row r="83" spans="2:12" s="10" customFormat="1" ht="19.899999999999999" customHeight="1">
      <c r="B83" s="160"/>
      <c r="C83" s="99"/>
      <c r="D83" s="161" t="s">
        <v>155</v>
      </c>
      <c r="E83" s="162"/>
      <c r="F83" s="162"/>
      <c r="G83" s="162"/>
      <c r="H83" s="162"/>
      <c r="I83" s="163"/>
      <c r="J83" s="164">
        <f>J661</f>
        <v>0</v>
      </c>
      <c r="K83" s="99"/>
      <c r="L83" s="165"/>
    </row>
    <row r="84" spans="2:12" s="10" customFormat="1" ht="19.899999999999999" customHeight="1">
      <c r="B84" s="160"/>
      <c r="C84" s="99"/>
      <c r="D84" s="161" t="s">
        <v>156</v>
      </c>
      <c r="E84" s="162"/>
      <c r="F84" s="162"/>
      <c r="G84" s="162"/>
      <c r="H84" s="162"/>
      <c r="I84" s="163"/>
      <c r="J84" s="164">
        <f>J759</f>
        <v>0</v>
      </c>
      <c r="K84" s="99"/>
      <c r="L84" s="165"/>
    </row>
    <row r="85" spans="2:12" s="10" customFormat="1" ht="19.899999999999999" customHeight="1">
      <c r="B85" s="160"/>
      <c r="C85" s="99"/>
      <c r="D85" s="161" t="s">
        <v>157</v>
      </c>
      <c r="E85" s="162"/>
      <c r="F85" s="162"/>
      <c r="G85" s="162"/>
      <c r="H85" s="162"/>
      <c r="I85" s="163"/>
      <c r="J85" s="164">
        <f>J802</f>
        <v>0</v>
      </c>
      <c r="K85" s="99"/>
      <c r="L85" s="165"/>
    </row>
    <row r="86" spans="2:12" s="10" customFormat="1" ht="19.899999999999999" customHeight="1">
      <c r="B86" s="160"/>
      <c r="C86" s="99"/>
      <c r="D86" s="161" t="s">
        <v>158</v>
      </c>
      <c r="E86" s="162"/>
      <c r="F86" s="162"/>
      <c r="G86" s="162"/>
      <c r="H86" s="162"/>
      <c r="I86" s="163"/>
      <c r="J86" s="164">
        <f>J857</f>
        <v>0</v>
      </c>
      <c r="K86" s="99"/>
      <c r="L86" s="165"/>
    </row>
    <row r="87" spans="2:12" s="10" customFormat="1" ht="19.899999999999999" customHeight="1">
      <c r="B87" s="160"/>
      <c r="C87" s="99"/>
      <c r="D87" s="161" t="s">
        <v>159</v>
      </c>
      <c r="E87" s="162"/>
      <c r="F87" s="162"/>
      <c r="G87" s="162"/>
      <c r="H87" s="162"/>
      <c r="I87" s="163"/>
      <c r="J87" s="164">
        <f>J873</f>
        <v>0</v>
      </c>
      <c r="K87" s="99"/>
      <c r="L87" s="165"/>
    </row>
    <row r="88" spans="2:12" s="10" customFormat="1" ht="19.899999999999999" customHeight="1">
      <c r="B88" s="160"/>
      <c r="C88" s="99"/>
      <c r="D88" s="161" t="s">
        <v>160</v>
      </c>
      <c r="E88" s="162"/>
      <c r="F88" s="162"/>
      <c r="G88" s="162"/>
      <c r="H88" s="162"/>
      <c r="I88" s="163"/>
      <c r="J88" s="164">
        <f>J878</f>
        <v>0</v>
      </c>
      <c r="K88" s="99"/>
      <c r="L88" s="165"/>
    </row>
    <row r="89" spans="2:12" s="10" customFormat="1" ht="19.899999999999999" customHeight="1">
      <c r="B89" s="160"/>
      <c r="C89" s="99"/>
      <c r="D89" s="161" t="s">
        <v>161</v>
      </c>
      <c r="E89" s="162"/>
      <c r="F89" s="162"/>
      <c r="G89" s="162"/>
      <c r="H89" s="162"/>
      <c r="I89" s="163"/>
      <c r="J89" s="164">
        <f>J887</f>
        <v>0</v>
      </c>
      <c r="K89" s="99"/>
      <c r="L89" s="165"/>
    </row>
    <row r="90" spans="2:12" s="10" customFormat="1" ht="19.899999999999999" customHeight="1">
      <c r="B90" s="160"/>
      <c r="C90" s="99"/>
      <c r="D90" s="161" t="s">
        <v>162</v>
      </c>
      <c r="E90" s="162"/>
      <c r="F90" s="162"/>
      <c r="G90" s="162"/>
      <c r="H90" s="162"/>
      <c r="I90" s="163"/>
      <c r="J90" s="164">
        <f>J965</f>
        <v>0</v>
      </c>
      <c r="K90" s="99"/>
      <c r="L90" s="165"/>
    </row>
    <row r="91" spans="2:12" s="10" customFormat="1" ht="19.899999999999999" customHeight="1">
      <c r="B91" s="160"/>
      <c r="C91" s="99"/>
      <c r="D91" s="161" t="s">
        <v>163</v>
      </c>
      <c r="E91" s="162"/>
      <c r="F91" s="162"/>
      <c r="G91" s="162"/>
      <c r="H91" s="162"/>
      <c r="I91" s="163"/>
      <c r="J91" s="164">
        <f>J1018</f>
        <v>0</v>
      </c>
      <c r="K91" s="99"/>
      <c r="L91" s="165"/>
    </row>
    <row r="92" spans="2:12" s="10" customFormat="1" ht="19.899999999999999" customHeight="1">
      <c r="B92" s="160"/>
      <c r="C92" s="99"/>
      <c r="D92" s="161" t="s">
        <v>164</v>
      </c>
      <c r="E92" s="162"/>
      <c r="F92" s="162"/>
      <c r="G92" s="162"/>
      <c r="H92" s="162"/>
      <c r="I92" s="163"/>
      <c r="J92" s="164">
        <f>J1041</f>
        <v>0</v>
      </c>
      <c r="K92" s="99"/>
      <c r="L92" s="165"/>
    </row>
    <row r="93" spans="2:12" s="10" customFormat="1" ht="19.899999999999999" customHeight="1">
      <c r="B93" s="160"/>
      <c r="C93" s="99"/>
      <c r="D93" s="161" t="s">
        <v>165</v>
      </c>
      <c r="E93" s="162"/>
      <c r="F93" s="162"/>
      <c r="G93" s="162"/>
      <c r="H93" s="162"/>
      <c r="I93" s="163"/>
      <c r="J93" s="164">
        <f>J1076</f>
        <v>0</v>
      </c>
      <c r="K93" s="99"/>
      <c r="L93" s="165"/>
    </row>
    <row r="94" spans="2:12" s="10" customFormat="1" ht="19.899999999999999" customHeight="1">
      <c r="B94" s="160"/>
      <c r="C94" s="99"/>
      <c r="D94" s="161" t="s">
        <v>166</v>
      </c>
      <c r="E94" s="162"/>
      <c r="F94" s="162"/>
      <c r="G94" s="162"/>
      <c r="H94" s="162"/>
      <c r="I94" s="163"/>
      <c r="J94" s="164">
        <f>J1104</f>
        <v>0</v>
      </c>
      <c r="K94" s="99"/>
      <c r="L94" s="165"/>
    </row>
    <row r="95" spans="2:12" s="10" customFormat="1" ht="19.899999999999999" customHeight="1">
      <c r="B95" s="160"/>
      <c r="C95" s="99"/>
      <c r="D95" s="161" t="s">
        <v>167</v>
      </c>
      <c r="E95" s="162"/>
      <c r="F95" s="162"/>
      <c r="G95" s="162"/>
      <c r="H95" s="162"/>
      <c r="I95" s="163"/>
      <c r="J95" s="164">
        <f>J1170</f>
        <v>0</v>
      </c>
      <c r="K95" s="99"/>
      <c r="L95" s="165"/>
    </row>
    <row r="96" spans="2:12" s="10" customFormat="1" ht="19.899999999999999" customHeight="1">
      <c r="B96" s="160"/>
      <c r="C96" s="99"/>
      <c r="D96" s="161" t="s">
        <v>168</v>
      </c>
      <c r="E96" s="162"/>
      <c r="F96" s="162"/>
      <c r="G96" s="162"/>
      <c r="H96" s="162"/>
      <c r="I96" s="163"/>
      <c r="J96" s="164">
        <f>J1230</f>
        <v>0</v>
      </c>
      <c r="K96" s="99"/>
      <c r="L96" s="165"/>
    </row>
    <row r="97" spans="1:31" s="10" customFormat="1" ht="19.899999999999999" customHeight="1">
      <c r="B97" s="160"/>
      <c r="C97" s="99"/>
      <c r="D97" s="161" t="s">
        <v>169</v>
      </c>
      <c r="E97" s="162"/>
      <c r="F97" s="162"/>
      <c r="G97" s="162"/>
      <c r="H97" s="162"/>
      <c r="I97" s="163"/>
      <c r="J97" s="164">
        <f>J1270</f>
        <v>0</v>
      </c>
      <c r="K97" s="99"/>
      <c r="L97" s="165"/>
    </row>
    <row r="98" spans="1:31" s="10" customFormat="1" ht="19.899999999999999" customHeight="1">
      <c r="B98" s="160"/>
      <c r="C98" s="99"/>
      <c r="D98" s="161" t="s">
        <v>170</v>
      </c>
      <c r="E98" s="162"/>
      <c r="F98" s="162"/>
      <c r="G98" s="162"/>
      <c r="H98" s="162"/>
      <c r="I98" s="163"/>
      <c r="J98" s="164">
        <f>J1280</f>
        <v>0</v>
      </c>
      <c r="K98" s="99"/>
      <c r="L98" s="165"/>
    </row>
    <row r="99" spans="1:31" s="10" customFormat="1" ht="19.899999999999999" customHeight="1">
      <c r="B99" s="160"/>
      <c r="C99" s="99"/>
      <c r="D99" s="161" t="s">
        <v>171</v>
      </c>
      <c r="E99" s="162"/>
      <c r="F99" s="162"/>
      <c r="G99" s="162"/>
      <c r="H99" s="162"/>
      <c r="I99" s="163"/>
      <c r="J99" s="164">
        <f>J1302</f>
        <v>0</v>
      </c>
      <c r="K99" s="99"/>
      <c r="L99" s="165"/>
    </row>
    <row r="100" spans="1:31" s="10" customFormat="1" ht="19.899999999999999" customHeight="1">
      <c r="B100" s="160"/>
      <c r="C100" s="99"/>
      <c r="D100" s="161" t="s">
        <v>172</v>
      </c>
      <c r="E100" s="162"/>
      <c r="F100" s="162"/>
      <c r="G100" s="162"/>
      <c r="H100" s="162"/>
      <c r="I100" s="163"/>
      <c r="J100" s="164">
        <f>J1316</f>
        <v>0</v>
      </c>
      <c r="K100" s="99"/>
      <c r="L100" s="165"/>
    </row>
    <row r="101" spans="1:31" s="10" customFormat="1" ht="19.899999999999999" customHeight="1">
      <c r="B101" s="160"/>
      <c r="C101" s="99"/>
      <c r="D101" s="161" t="s">
        <v>173</v>
      </c>
      <c r="E101" s="162"/>
      <c r="F101" s="162"/>
      <c r="G101" s="162"/>
      <c r="H101" s="162"/>
      <c r="I101" s="163"/>
      <c r="J101" s="164">
        <f>J1323</f>
        <v>0</v>
      </c>
      <c r="K101" s="99"/>
      <c r="L101" s="165"/>
    </row>
    <row r="102" spans="1:31" s="10" customFormat="1" ht="19.899999999999999" customHeight="1">
      <c r="B102" s="160"/>
      <c r="C102" s="99"/>
      <c r="D102" s="161" t="s">
        <v>174</v>
      </c>
      <c r="E102" s="162"/>
      <c r="F102" s="162"/>
      <c r="G102" s="162"/>
      <c r="H102" s="162"/>
      <c r="I102" s="163"/>
      <c r="J102" s="164">
        <f>J1338</f>
        <v>0</v>
      </c>
      <c r="K102" s="99"/>
      <c r="L102" s="165"/>
    </row>
    <row r="103" spans="1:31" s="10" customFormat="1" ht="19.899999999999999" customHeight="1">
      <c r="B103" s="160"/>
      <c r="C103" s="99"/>
      <c r="D103" s="161" t="s">
        <v>175</v>
      </c>
      <c r="E103" s="162"/>
      <c r="F103" s="162"/>
      <c r="G103" s="162"/>
      <c r="H103" s="162"/>
      <c r="I103" s="163"/>
      <c r="J103" s="164">
        <f>J1401</f>
        <v>0</v>
      </c>
      <c r="K103" s="99"/>
      <c r="L103" s="165"/>
    </row>
    <row r="104" spans="1:31" s="10" customFormat="1" ht="19.899999999999999" customHeight="1">
      <c r="B104" s="160"/>
      <c r="C104" s="99"/>
      <c r="D104" s="161" t="s">
        <v>176</v>
      </c>
      <c r="E104" s="162"/>
      <c r="F104" s="162"/>
      <c r="G104" s="162"/>
      <c r="H104" s="162"/>
      <c r="I104" s="163"/>
      <c r="J104" s="164">
        <f>J1444</f>
        <v>0</v>
      </c>
      <c r="K104" s="99"/>
      <c r="L104" s="165"/>
    </row>
    <row r="105" spans="1:31" s="10" customFormat="1" ht="19.899999999999999" customHeight="1">
      <c r="B105" s="160"/>
      <c r="C105" s="99"/>
      <c r="D105" s="161" t="s">
        <v>177</v>
      </c>
      <c r="E105" s="162"/>
      <c r="F105" s="162"/>
      <c r="G105" s="162"/>
      <c r="H105" s="162"/>
      <c r="I105" s="163"/>
      <c r="J105" s="164">
        <f>J1532</f>
        <v>0</v>
      </c>
      <c r="K105" s="99"/>
      <c r="L105" s="165"/>
    </row>
    <row r="106" spans="1:31" s="2" customFormat="1" ht="21.75" customHeight="1">
      <c r="A106" s="36"/>
      <c r="B106" s="37"/>
      <c r="C106" s="38"/>
      <c r="D106" s="38"/>
      <c r="E106" s="38"/>
      <c r="F106" s="38"/>
      <c r="G106" s="38"/>
      <c r="H106" s="38"/>
      <c r="I106" s="117"/>
      <c r="J106" s="38"/>
      <c r="K106" s="38"/>
      <c r="L106" s="118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spans="1:31" s="2" customFormat="1" ht="6.95" customHeight="1">
      <c r="A107" s="36"/>
      <c r="B107" s="49"/>
      <c r="C107" s="50"/>
      <c r="D107" s="50"/>
      <c r="E107" s="50"/>
      <c r="F107" s="50"/>
      <c r="G107" s="50"/>
      <c r="H107" s="50"/>
      <c r="I107" s="144"/>
      <c r="J107" s="50"/>
      <c r="K107" s="50"/>
      <c r="L107" s="118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11" spans="1:31" s="2" customFormat="1" ht="6.95" customHeight="1">
      <c r="A111" s="36"/>
      <c r="B111" s="51"/>
      <c r="C111" s="52"/>
      <c r="D111" s="52"/>
      <c r="E111" s="52"/>
      <c r="F111" s="52"/>
      <c r="G111" s="52"/>
      <c r="H111" s="52"/>
      <c r="I111" s="147"/>
      <c r="J111" s="52"/>
      <c r="K111" s="52"/>
      <c r="L111" s="118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spans="1:31" s="2" customFormat="1" ht="24.95" customHeight="1">
      <c r="A112" s="36"/>
      <c r="B112" s="37"/>
      <c r="C112" s="25" t="s">
        <v>178</v>
      </c>
      <c r="D112" s="38"/>
      <c r="E112" s="38"/>
      <c r="F112" s="38"/>
      <c r="G112" s="38"/>
      <c r="H112" s="38"/>
      <c r="I112" s="117"/>
      <c r="J112" s="38"/>
      <c r="K112" s="38"/>
      <c r="L112" s="118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spans="1:63" s="2" customFormat="1" ht="6.95" customHeight="1">
      <c r="A113" s="36"/>
      <c r="B113" s="37"/>
      <c r="C113" s="38"/>
      <c r="D113" s="38"/>
      <c r="E113" s="38"/>
      <c r="F113" s="38"/>
      <c r="G113" s="38"/>
      <c r="H113" s="38"/>
      <c r="I113" s="117"/>
      <c r="J113" s="38"/>
      <c r="K113" s="38"/>
      <c r="L113" s="118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spans="1:63" s="2" customFormat="1" ht="12" customHeight="1">
      <c r="A114" s="36"/>
      <c r="B114" s="37"/>
      <c r="C114" s="31" t="s">
        <v>16</v>
      </c>
      <c r="D114" s="38"/>
      <c r="E114" s="38"/>
      <c r="F114" s="38"/>
      <c r="G114" s="38"/>
      <c r="H114" s="38"/>
      <c r="I114" s="117"/>
      <c r="J114" s="38"/>
      <c r="K114" s="38"/>
      <c r="L114" s="118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spans="1:63" s="2" customFormat="1" ht="16.5" customHeight="1">
      <c r="A115" s="36"/>
      <c r="B115" s="37"/>
      <c r="C115" s="38"/>
      <c r="D115" s="38"/>
      <c r="E115" s="407" t="str">
        <f>E7</f>
        <v>Novostavba víceúčelových objektů na p.č.1542/1 a 1521/2 v k.ú.Cetoraz</v>
      </c>
      <c r="F115" s="408"/>
      <c r="G115" s="408"/>
      <c r="H115" s="408"/>
      <c r="I115" s="117"/>
      <c r="J115" s="38"/>
      <c r="K115" s="38"/>
      <c r="L115" s="118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spans="1:63" s="1" customFormat="1" ht="12" customHeight="1">
      <c r="B116" s="23"/>
      <c r="C116" s="31" t="s">
        <v>128</v>
      </c>
      <c r="D116" s="24"/>
      <c r="E116" s="24"/>
      <c r="F116" s="24"/>
      <c r="G116" s="24"/>
      <c r="H116" s="24"/>
      <c r="I116" s="110"/>
      <c r="J116" s="24"/>
      <c r="K116" s="24"/>
      <c r="L116" s="22"/>
    </row>
    <row r="117" spans="1:63" s="2" customFormat="1" ht="16.5" customHeight="1">
      <c r="A117" s="36"/>
      <c r="B117" s="37"/>
      <c r="C117" s="38"/>
      <c r="D117" s="38"/>
      <c r="E117" s="407" t="s">
        <v>129</v>
      </c>
      <c r="F117" s="406"/>
      <c r="G117" s="406"/>
      <c r="H117" s="406"/>
      <c r="I117" s="117"/>
      <c r="J117" s="38"/>
      <c r="K117" s="38"/>
      <c r="L117" s="118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spans="1:63" s="2" customFormat="1" ht="12" customHeight="1">
      <c r="A118" s="36"/>
      <c r="B118" s="37"/>
      <c r="C118" s="31" t="s">
        <v>130</v>
      </c>
      <c r="D118" s="38"/>
      <c r="E118" s="38"/>
      <c r="F118" s="38"/>
      <c r="G118" s="38"/>
      <c r="H118" s="38"/>
      <c r="I118" s="117"/>
      <c r="J118" s="38"/>
      <c r="K118" s="38"/>
      <c r="L118" s="118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spans="1:63" s="2" customFormat="1" ht="16.5" customHeight="1">
      <c r="A119" s="36"/>
      <c r="B119" s="37"/>
      <c r="C119" s="38"/>
      <c r="D119" s="38"/>
      <c r="E119" s="366" t="str">
        <f>E11</f>
        <v>01 - stavební část</v>
      </c>
      <c r="F119" s="406"/>
      <c r="G119" s="406"/>
      <c r="H119" s="406"/>
      <c r="I119" s="117"/>
      <c r="J119" s="38"/>
      <c r="K119" s="38"/>
      <c r="L119" s="118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spans="1:63" s="2" customFormat="1" ht="6.95" customHeight="1">
      <c r="A120" s="36"/>
      <c r="B120" s="37"/>
      <c r="C120" s="38"/>
      <c r="D120" s="38"/>
      <c r="E120" s="38"/>
      <c r="F120" s="38"/>
      <c r="G120" s="38"/>
      <c r="H120" s="38"/>
      <c r="I120" s="117"/>
      <c r="J120" s="38"/>
      <c r="K120" s="38"/>
      <c r="L120" s="118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spans="1:63" s="2" customFormat="1" ht="12" customHeight="1">
      <c r="A121" s="36"/>
      <c r="B121" s="37"/>
      <c r="C121" s="31" t="s">
        <v>21</v>
      </c>
      <c r="D121" s="38"/>
      <c r="E121" s="38"/>
      <c r="F121" s="29" t="str">
        <f>F14</f>
        <v>Cetoraz</v>
      </c>
      <c r="G121" s="38"/>
      <c r="H121" s="38"/>
      <c r="I121" s="119" t="s">
        <v>23</v>
      </c>
      <c r="J121" s="61" t="str">
        <f>IF(J14="","",J14)</f>
        <v>11. 11. 2020</v>
      </c>
      <c r="K121" s="38"/>
      <c r="L121" s="118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spans="1:63" s="2" customFormat="1" ht="6.95" customHeight="1">
      <c r="A122" s="36"/>
      <c r="B122" s="37"/>
      <c r="C122" s="38"/>
      <c r="D122" s="38"/>
      <c r="E122" s="38"/>
      <c r="F122" s="38"/>
      <c r="G122" s="38"/>
      <c r="H122" s="38"/>
      <c r="I122" s="117"/>
      <c r="J122" s="38"/>
      <c r="K122" s="38"/>
      <c r="L122" s="118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spans="1:63" s="2" customFormat="1" ht="40.15" customHeight="1">
      <c r="A123" s="36"/>
      <c r="B123" s="37"/>
      <c r="C123" s="31" t="s">
        <v>25</v>
      </c>
      <c r="D123" s="38"/>
      <c r="E123" s="38"/>
      <c r="F123" s="29" t="str">
        <f>E17</f>
        <v>Obec Cetoraz, Cetoraz 206, 39411 Cetoraz</v>
      </c>
      <c r="G123" s="38"/>
      <c r="H123" s="38"/>
      <c r="I123" s="119" t="s">
        <v>31</v>
      </c>
      <c r="J123" s="34" t="str">
        <f>E23</f>
        <v>Ing.Josef Slabý, Arnolec 30, 58827 Jamné</v>
      </c>
      <c r="K123" s="38"/>
      <c r="L123" s="118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spans="1:63" s="2" customFormat="1" ht="15.2" customHeight="1">
      <c r="A124" s="36"/>
      <c r="B124" s="37"/>
      <c r="C124" s="31" t="s">
        <v>29</v>
      </c>
      <c r="D124" s="38"/>
      <c r="E124" s="38"/>
      <c r="F124" s="29" t="str">
        <f>IF(E20="","",E20)</f>
        <v>Vyplň údaj</v>
      </c>
      <c r="G124" s="38"/>
      <c r="H124" s="38"/>
      <c r="I124" s="119" t="s">
        <v>34</v>
      </c>
      <c r="J124" s="34" t="str">
        <f>E26</f>
        <v>Fr.Neuwirth</v>
      </c>
      <c r="K124" s="38"/>
      <c r="L124" s="118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spans="1:63" s="2" customFormat="1" ht="10.35" customHeight="1">
      <c r="A125" s="36"/>
      <c r="B125" s="37"/>
      <c r="C125" s="38"/>
      <c r="D125" s="38"/>
      <c r="E125" s="38"/>
      <c r="F125" s="38"/>
      <c r="G125" s="38"/>
      <c r="H125" s="38"/>
      <c r="I125" s="117"/>
      <c r="J125" s="38"/>
      <c r="K125" s="38"/>
      <c r="L125" s="118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spans="1:63" s="11" customFormat="1" ht="29.25" customHeight="1">
      <c r="A126" s="166"/>
      <c r="B126" s="167"/>
      <c r="C126" s="168" t="s">
        <v>179</v>
      </c>
      <c r="D126" s="169" t="s">
        <v>57</v>
      </c>
      <c r="E126" s="169" t="s">
        <v>53</v>
      </c>
      <c r="F126" s="169" t="s">
        <v>54</v>
      </c>
      <c r="G126" s="169" t="s">
        <v>180</v>
      </c>
      <c r="H126" s="169" t="s">
        <v>181</v>
      </c>
      <c r="I126" s="170" t="s">
        <v>182</v>
      </c>
      <c r="J126" s="169" t="s">
        <v>134</v>
      </c>
      <c r="K126" s="171" t="s">
        <v>183</v>
      </c>
      <c r="L126" s="172"/>
      <c r="M126" s="70" t="s">
        <v>19</v>
      </c>
      <c r="N126" s="71" t="s">
        <v>42</v>
      </c>
      <c r="O126" s="71" t="s">
        <v>184</v>
      </c>
      <c r="P126" s="71" t="s">
        <v>185</v>
      </c>
      <c r="Q126" s="71" t="s">
        <v>186</v>
      </c>
      <c r="R126" s="71" t="s">
        <v>187</v>
      </c>
      <c r="S126" s="71" t="s">
        <v>188</v>
      </c>
      <c r="T126" s="72" t="s">
        <v>189</v>
      </c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</row>
    <row r="127" spans="1:63" s="2" customFormat="1" ht="22.9" customHeight="1">
      <c r="A127" s="36"/>
      <c r="B127" s="37"/>
      <c r="C127" s="77" t="s">
        <v>190</v>
      </c>
      <c r="D127" s="38"/>
      <c r="E127" s="38"/>
      <c r="F127" s="38"/>
      <c r="G127" s="38"/>
      <c r="H127" s="38"/>
      <c r="I127" s="117"/>
      <c r="J127" s="173">
        <f>BK127</f>
        <v>0</v>
      </c>
      <c r="K127" s="38"/>
      <c r="L127" s="41"/>
      <c r="M127" s="73"/>
      <c r="N127" s="174"/>
      <c r="O127" s="74"/>
      <c r="P127" s="175">
        <f>P128+P660</f>
        <v>0</v>
      </c>
      <c r="Q127" s="74"/>
      <c r="R127" s="175">
        <f>R128+R660</f>
        <v>1335.2200577200001</v>
      </c>
      <c r="S127" s="74"/>
      <c r="T127" s="176">
        <f>T128+T660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T127" s="19" t="s">
        <v>71</v>
      </c>
      <c r="AU127" s="19" t="s">
        <v>135</v>
      </c>
      <c r="BK127" s="177">
        <f>BK128+BK660</f>
        <v>0</v>
      </c>
    </row>
    <row r="128" spans="1:63" s="12" customFormat="1" ht="25.9" customHeight="1">
      <c r="B128" s="178"/>
      <c r="C128" s="179"/>
      <c r="D128" s="180" t="s">
        <v>71</v>
      </c>
      <c r="E128" s="181" t="s">
        <v>191</v>
      </c>
      <c r="F128" s="181" t="s">
        <v>192</v>
      </c>
      <c r="G128" s="179"/>
      <c r="H128" s="179"/>
      <c r="I128" s="182"/>
      <c r="J128" s="183">
        <f>BK128</f>
        <v>0</v>
      </c>
      <c r="K128" s="179"/>
      <c r="L128" s="184"/>
      <c r="M128" s="185"/>
      <c r="N128" s="186"/>
      <c r="O128" s="186"/>
      <c r="P128" s="187">
        <f>P129+P198+P210+P244+P357+P387+P400+P413+P422+P609+P658</f>
        <v>0</v>
      </c>
      <c r="Q128" s="186"/>
      <c r="R128" s="187">
        <f>R129+R198+R210+R244+R357+R387+R400+R413+R422+R609+R658</f>
        <v>1267.11822985</v>
      </c>
      <c r="S128" s="186"/>
      <c r="T128" s="188">
        <f>T129+T198+T210+T244+T357+T387+T400+T413+T422+T609+T658</f>
        <v>0</v>
      </c>
      <c r="AR128" s="189" t="s">
        <v>79</v>
      </c>
      <c r="AT128" s="190" t="s">
        <v>71</v>
      </c>
      <c r="AU128" s="190" t="s">
        <v>72</v>
      </c>
      <c r="AY128" s="189" t="s">
        <v>193</v>
      </c>
      <c r="BK128" s="191">
        <f>BK129+BK198+BK210+BK244+BK357+BK387+BK400+BK413+BK422+BK609+BK658</f>
        <v>0</v>
      </c>
    </row>
    <row r="129" spans="1:65" s="12" customFormat="1" ht="22.9" customHeight="1">
      <c r="B129" s="178"/>
      <c r="C129" s="179"/>
      <c r="D129" s="180" t="s">
        <v>71</v>
      </c>
      <c r="E129" s="192" t="s">
        <v>79</v>
      </c>
      <c r="F129" s="192" t="s">
        <v>194</v>
      </c>
      <c r="G129" s="179"/>
      <c r="H129" s="179"/>
      <c r="I129" s="182"/>
      <c r="J129" s="193">
        <f>BK129</f>
        <v>0</v>
      </c>
      <c r="K129" s="179"/>
      <c r="L129" s="184"/>
      <c r="M129" s="185"/>
      <c r="N129" s="186"/>
      <c r="O129" s="186"/>
      <c r="P129" s="187">
        <f>SUM(P130:P197)</f>
        <v>0</v>
      </c>
      <c r="Q129" s="186"/>
      <c r="R129" s="187">
        <f>SUM(R130:R197)</f>
        <v>0</v>
      </c>
      <c r="S129" s="186"/>
      <c r="T129" s="188">
        <f>SUM(T130:T197)</f>
        <v>0</v>
      </c>
      <c r="AR129" s="189" t="s">
        <v>79</v>
      </c>
      <c r="AT129" s="190" t="s">
        <v>71</v>
      </c>
      <c r="AU129" s="190" t="s">
        <v>79</v>
      </c>
      <c r="AY129" s="189" t="s">
        <v>193</v>
      </c>
      <c r="BK129" s="191">
        <f>SUM(BK130:BK197)</f>
        <v>0</v>
      </c>
    </row>
    <row r="130" spans="1:65" s="2" customFormat="1" ht="16.5" customHeight="1">
      <c r="A130" s="36"/>
      <c r="B130" s="37"/>
      <c r="C130" s="194" t="s">
        <v>79</v>
      </c>
      <c r="D130" s="194" t="s">
        <v>195</v>
      </c>
      <c r="E130" s="195" t="s">
        <v>196</v>
      </c>
      <c r="F130" s="196" t="s">
        <v>197</v>
      </c>
      <c r="G130" s="197" t="s">
        <v>198</v>
      </c>
      <c r="H130" s="198">
        <v>89.804000000000002</v>
      </c>
      <c r="I130" s="199"/>
      <c r="J130" s="200">
        <f>ROUND(I130*H130,2)</f>
        <v>0</v>
      </c>
      <c r="K130" s="196" t="s">
        <v>199</v>
      </c>
      <c r="L130" s="41"/>
      <c r="M130" s="201" t="s">
        <v>19</v>
      </c>
      <c r="N130" s="202" t="s">
        <v>43</v>
      </c>
      <c r="O130" s="66"/>
      <c r="P130" s="203">
        <f>O130*H130</f>
        <v>0</v>
      </c>
      <c r="Q130" s="203">
        <v>0</v>
      </c>
      <c r="R130" s="203">
        <f>Q130*H130</f>
        <v>0</v>
      </c>
      <c r="S130" s="203">
        <v>0</v>
      </c>
      <c r="T130" s="204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205" t="s">
        <v>200</v>
      </c>
      <c r="AT130" s="205" t="s">
        <v>195</v>
      </c>
      <c r="AU130" s="205" t="s">
        <v>81</v>
      </c>
      <c r="AY130" s="19" t="s">
        <v>193</v>
      </c>
      <c r="BE130" s="206">
        <f>IF(N130="základní",J130,0)</f>
        <v>0</v>
      </c>
      <c r="BF130" s="206">
        <f>IF(N130="snížená",J130,0)</f>
        <v>0</v>
      </c>
      <c r="BG130" s="206">
        <f>IF(N130="zákl. přenesená",J130,0)</f>
        <v>0</v>
      </c>
      <c r="BH130" s="206">
        <f>IF(N130="sníž. přenesená",J130,0)</f>
        <v>0</v>
      </c>
      <c r="BI130" s="206">
        <f>IF(N130="nulová",J130,0)</f>
        <v>0</v>
      </c>
      <c r="BJ130" s="19" t="s">
        <v>79</v>
      </c>
      <c r="BK130" s="206">
        <f>ROUND(I130*H130,2)</f>
        <v>0</v>
      </c>
      <c r="BL130" s="19" t="s">
        <v>200</v>
      </c>
      <c r="BM130" s="205" t="s">
        <v>201</v>
      </c>
    </row>
    <row r="131" spans="1:65" s="13" customFormat="1">
      <c r="B131" s="207"/>
      <c r="C131" s="208"/>
      <c r="D131" s="209" t="s">
        <v>202</v>
      </c>
      <c r="E131" s="210" t="s">
        <v>19</v>
      </c>
      <c r="F131" s="211" t="s">
        <v>203</v>
      </c>
      <c r="G131" s="208"/>
      <c r="H131" s="210" t="s">
        <v>19</v>
      </c>
      <c r="I131" s="212"/>
      <c r="J131" s="208"/>
      <c r="K131" s="208"/>
      <c r="L131" s="213"/>
      <c r="M131" s="214"/>
      <c r="N131" s="215"/>
      <c r="O131" s="215"/>
      <c r="P131" s="215"/>
      <c r="Q131" s="215"/>
      <c r="R131" s="215"/>
      <c r="S131" s="215"/>
      <c r="T131" s="216"/>
      <c r="AT131" s="217" t="s">
        <v>202</v>
      </c>
      <c r="AU131" s="217" t="s">
        <v>81</v>
      </c>
      <c r="AV131" s="13" t="s">
        <v>79</v>
      </c>
      <c r="AW131" s="13" t="s">
        <v>33</v>
      </c>
      <c r="AX131" s="13" t="s">
        <v>72</v>
      </c>
      <c r="AY131" s="217" t="s">
        <v>193</v>
      </c>
    </row>
    <row r="132" spans="1:65" s="13" customFormat="1">
      <c r="B132" s="207"/>
      <c r="C132" s="208"/>
      <c r="D132" s="209" t="s">
        <v>202</v>
      </c>
      <c r="E132" s="210" t="s">
        <v>19</v>
      </c>
      <c r="F132" s="211" t="s">
        <v>204</v>
      </c>
      <c r="G132" s="208"/>
      <c r="H132" s="210" t="s">
        <v>19</v>
      </c>
      <c r="I132" s="212"/>
      <c r="J132" s="208"/>
      <c r="K132" s="208"/>
      <c r="L132" s="213"/>
      <c r="M132" s="214"/>
      <c r="N132" s="215"/>
      <c r="O132" s="215"/>
      <c r="P132" s="215"/>
      <c r="Q132" s="215"/>
      <c r="R132" s="215"/>
      <c r="S132" s="215"/>
      <c r="T132" s="216"/>
      <c r="AT132" s="217" t="s">
        <v>202</v>
      </c>
      <c r="AU132" s="217" t="s">
        <v>81</v>
      </c>
      <c r="AV132" s="13" t="s">
        <v>79</v>
      </c>
      <c r="AW132" s="13" t="s">
        <v>33</v>
      </c>
      <c r="AX132" s="13" t="s">
        <v>72</v>
      </c>
      <c r="AY132" s="217" t="s">
        <v>193</v>
      </c>
    </row>
    <row r="133" spans="1:65" s="14" customFormat="1">
      <c r="B133" s="218"/>
      <c r="C133" s="219"/>
      <c r="D133" s="209" t="s">
        <v>202</v>
      </c>
      <c r="E133" s="220" t="s">
        <v>19</v>
      </c>
      <c r="F133" s="221" t="s">
        <v>205</v>
      </c>
      <c r="G133" s="219"/>
      <c r="H133" s="222">
        <v>88.709000000000003</v>
      </c>
      <c r="I133" s="223"/>
      <c r="J133" s="219"/>
      <c r="K133" s="219"/>
      <c r="L133" s="224"/>
      <c r="M133" s="225"/>
      <c r="N133" s="226"/>
      <c r="O133" s="226"/>
      <c r="P133" s="226"/>
      <c r="Q133" s="226"/>
      <c r="R133" s="226"/>
      <c r="S133" s="226"/>
      <c r="T133" s="227"/>
      <c r="AT133" s="228" t="s">
        <v>202</v>
      </c>
      <c r="AU133" s="228" t="s">
        <v>81</v>
      </c>
      <c r="AV133" s="14" t="s">
        <v>81</v>
      </c>
      <c r="AW133" s="14" t="s">
        <v>33</v>
      </c>
      <c r="AX133" s="14" t="s">
        <v>72</v>
      </c>
      <c r="AY133" s="228" t="s">
        <v>193</v>
      </c>
    </row>
    <row r="134" spans="1:65" s="13" customFormat="1">
      <c r="B134" s="207"/>
      <c r="C134" s="208"/>
      <c r="D134" s="209" t="s">
        <v>202</v>
      </c>
      <c r="E134" s="210" t="s">
        <v>19</v>
      </c>
      <c r="F134" s="211" t="s">
        <v>206</v>
      </c>
      <c r="G134" s="208"/>
      <c r="H134" s="210" t="s">
        <v>19</v>
      </c>
      <c r="I134" s="212"/>
      <c r="J134" s="208"/>
      <c r="K134" s="208"/>
      <c r="L134" s="213"/>
      <c r="M134" s="214"/>
      <c r="N134" s="215"/>
      <c r="O134" s="215"/>
      <c r="P134" s="215"/>
      <c r="Q134" s="215"/>
      <c r="R134" s="215"/>
      <c r="S134" s="215"/>
      <c r="T134" s="216"/>
      <c r="AT134" s="217" t="s">
        <v>202</v>
      </c>
      <c r="AU134" s="217" t="s">
        <v>81</v>
      </c>
      <c r="AV134" s="13" t="s">
        <v>79</v>
      </c>
      <c r="AW134" s="13" t="s">
        <v>33</v>
      </c>
      <c r="AX134" s="13" t="s">
        <v>72</v>
      </c>
      <c r="AY134" s="217" t="s">
        <v>193</v>
      </c>
    </row>
    <row r="135" spans="1:65" s="14" customFormat="1">
      <c r="B135" s="218"/>
      <c r="C135" s="219"/>
      <c r="D135" s="209" t="s">
        <v>202</v>
      </c>
      <c r="E135" s="220" t="s">
        <v>19</v>
      </c>
      <c r="F135" s="221" t="s">
        <v>207</v>
      </c>
      <c r="G135" s="219"/>
      <c r="H135" s="222">
        <v>90.9</v>
      </c>
      <c r="I135" s="223"/>
      <c r="J135" s="219"/>
      <c r="K135" s="219"/>
      <c r="L135" s="224"/>
      <c r="M135" s="225"/>
      <c r="N135" s="226"/>
      <c r="O135" s="226"/>
      <c r="P135" s="226"/>
      <c r="Q135" s="226"/>
      <c r="R135" s="226"/>
      <c r="S135" s="226"/>
      <c r="T135" s="227"/>
      <c r="AT135" s="228" t="s">
        <v>202</v>
      </c>
      <c r="AU135" s="228" t="s">
        <v>81</v>
      </c>
      <c r="AV135" s="14" t="s">
        <v>81</v>
      </c>
      <c r="AW135" s="14" t="s">
        <v>33</v>
      </c>
      <c r="AX135" s="14" t="s">
        <v>72</v>
      </c>
      <c r="AY135" s="228" t="s">
        <v>193</v>
      </c>
    </row>
    <row r="136" spans="1:65" s="15" customFormat="1">
      <c r="B136" s="229"/>
      <c r="C136" s="230"/>
      <c r="D136" s="209" t="s">
        <v>202</v>
      </c>
      <c r="E136" s="231" t="s">
        <v>19</v>
      </c>
      <c r="F136" s="232" t="s">
        <v>208</v>
      </c>
      <c r="G136" s="230"/>
      <c r="H136" s="233">
        <v>179.60900000000001</v>
      </c>
      <c r="I136" s="234"/>
      <c r="J136" s="230"/>
      <c r="K136" s="230"/>
      <c r="L136" s="235"/>
      <c r="M136" s="236"/>
      <c r="N136" s="237"/>
      <c r="O136" s="237"/>
      <c r="P136" s="237"/>
      <c r="Q136" s="237"/>
      <c r="R136" s="237"/>
      <c r="S136" s="237"/>
      <c r="T136" s="238"/>
      <c r="AT136" s="239" t="s">
        <v>202</v>
      </c>
      <c r="AU136" s="239" t="s">
        <v>81</v>
      </c>
      <c r="AV136" s="15" t="s">
        <v>209</v>
      </c>
      <c r="AW136" s="15" t="s">
        <v>33</v>
      </c>
      <c r="AX136" s="15" t="s">
        <v>72</v>
      </c>
      <c r="AY136" s="239" t="s">
        <v>193</v>
      </c>
    </row>
    <row r="137" spans="1:65" s="14" customFormat="1">
      <c r="B137" s="218"/>
      <c r="C137" s="219"/>
      <c r="D137" s="209" t="s">
        <v>202</v>
      </c>
      <c r="E137" s="220" t="s">
        <v>19</v>
      </c>
      <c r="F137" s="221" t="s">
        <v>210</v>
      </c>
      <c r="G137" s="219"/>
      <c r="H137" s="222">
        <v>-89.805000000000007</v>
      </c>
      <c r="I137" s="223"/>
      <c r="J137" s="219"/>
      <c r="K137" s="219"/>
      <c r="L137" s="224"/>
      <c r="M137" s="225"/>
      <c r="N137" s="226"/>
      <c r="O137" s="226"/>
      <c r="P137" s="226"/>
      <c r="Q137" s="226"/>
      <c r="R137" s="226"/>
      <c r="S137" s="226"/>
      <c r="T137" s="227"/>
      <c r="AT137" s="228" t="s">
        <v>202</v>
      </c>
      <c r="AU137" s="228" t="s">
        <v>81</v>
      </c>
      <c r="AV137" s="14" t="s">
        <v>81</v>
      </c>
      <c r="AW137" s="14" t="s">
        <v>33</v>
      </c>
      <c r="AX137" s="14" t="s">
        <v>72</v>
      </c>
      <c r="AY137" s="228" t="s">
        <v>193</v>
      </c>
    </row>
    <row r="138" spans="1:65" s="16" customFormat="1">
      <c r="B138" s="240"/>
      <c r="C138" s="241"/>
      <c r="D138" s="209" t="s">
        <v>202</v>
      </c>
      <c r="E138" s="242" t="s">
        <v>19</v>
      </c>
      <c r="F138" s="243" t="s">
        <v>211</v>
      </c>
      <c r="G138" s="241"/>
      <c r="H138" s="244">
        <v>89.804000000000002</v>
      </c>
      <c r="I138" s="245"/>
      <c r="J138" s="241"/>
      <c r="K138" s="241"/>
      <c r="L138" s="246"/>
      <c r="M138" s="247"/>
      <c r="N138" s="248"/>
      <c r="O138" s="248"/>
      <c r="P138" s="248"/>
      <c r="Q138" s="248"/>
      <c r="R138" s="248"/>
      <c r="S138" s="248"/>
      <c r="T138" s="249"/>
      <c r="AT138" s="250" t="s">
        <v>202</v>
      </c>
      <c r="AU138" s="250" t="s">
        <v>81</v>
      </c>
      <c r="AV138" s="16" t="s">
        <v>200</v>
      </c>
      <c r="AW138" s="16" t="s">
        <v>33</v>
      </c>
      <c r="AX138" s="16" t="s">
        <v>79</v>
      </c>
      <c r="AY138" s="250" t="s">
        <v>193</v>
      </c>
    </row>
    <row r="139" spans="1:65" s="2" customFormat="1" ht="16.5" customHeight="1">
      <c r="A139" s="36"/>
      <c r="B139" s="37"/>
      <c r="C139" s="194" t="s">
        <v>81</v>
      </c>
      <c r="D139" s="194" t="s">
        <v>195</v>
      </c>
      <c r="E139" s="195" t="s">
        <v>212</v>
      </c>
      <c r="F139" s="196" t="s">
        <v>213</v>
      </c>
      <c r="G139" s="197" t="s">
        <v>198</v>
      </c>
      <c r="H139" s="198">
        <v>89.804000000000002</v>
      </c>
      <c r="I139" s="199"/>
      <c r="J139" s="200">
        <f>ROUND(I139*H139,2)</f>
        <v>0</v>
      </c>
      <c r="K139" s="196" t="s">
        <v>199</v>
      </c>
      <c r="L139" s="41"/>
      <c r="M139" s="201" t="s">
        <v>19</v>
      </c>
      <c r="N139" s="202" t="s">
        <v>43</v>
      </c>
      <c r="O139" s="66"/>
      <c r="P139" s="203">
        <f>O139*H139</f>
        <v>0</v>
      </c>
      <c r="Q139" s="203">
        <v>0</v>
      </c>
      <c r="R139" s="203">
        <f>Q139*H139</f>
        <v>0</v>
      </c>
      <c r="S139" s="203">
        <v>0</v>
      </c>
      <c r="T139" s="204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200</v>
      </c>
      <c r="AT139" s="205" t="s">
        <v>195</v>
      </c>
      <c r="AU139" s="205" t="s">
        <v>81</v>
      </c>
      <c r="AY139" s="19" t="s">
        <v>193</v>
      </c>
      <c r="BE139" s="206">
        <f>IF(N139="základní",J139,0)</f>
        <v>0</v>
      </c>
      <c r="BF139" s="206">
        <f>IF(N139="snížená",J139,0)</f>
        <v>0</v>
      </c>
      <c r="BG139" s="206">
        <f>IF(N139="zákl. přenesená",J139,0)</f>
        <v>0</v>
      </c>
      <c r="BH139" s="206">
        <f>IF(N139="sníž. přenesená",J139,0)</f>
        <v>0</v>
      </c>
      <c r="BI139" s="206">
        <f>IF(N139="nulová",J139,0)</f>
        <v>0</v>
      </c>
      <c r="BJ139" s="19" t="s">
        <v>79</v>
      </c>
      <c r="BK139" s="206">
        <f>ROUND(I139*H139,2)</f>
        <v>0</v>
      </c>
      <c r="BL139" s="19" t="s">
        <v>200</v>
      </c>
      <c r="BM139" s="205" t="s">
        <v>214</v>
      </c>
    </row>
    <row r="140" spans="1:65" s="13" customFormat="1">
      <c r="B140" s="207"/>
      <c r="C140" s="208"/>
      <c r="D140" s="209" t="s">
        <v>202</v>
      </c>
      <c r="E140" s="210" t="s">
        <v>19</v>
      </c>
      <c r="F140" s="211" t="s">
        <v>203</v>
      </c>
      <c r="G140" s="208"/>
      <c r="H140" s="210" t="s">
        <v>19</v>
      </c>
      <c r="I140" s="212"/>
      <c r="J140" s="208"/>
      <c r="K140" s="208"/>
      <c r="L140" s="213"/>
      <c r="M140" s="214"/>
      <c r="N140" s="215"/>
      <c r="O140" s="215"/>
      <c r="P140" s="215"/>
      <c r="Q140" s="215"/>
      <c r="R140" s="215"/>
      <c r="S140" s="215"/>
      <c r="T140" s="216"/>
      <c r="AT140" s="217" t="s">
        <v>202</v>
      </c>
      <c r="AU140" s="217" t="s">
        <v>81</v>
      </c>
      <c r="AV140" s="13" t="s">
        <v>79</v>
      </c>
      <c r="AW140" s="13" t="s">
        <v>33</v>
      </c>
      <c r="AX140" s="13" t="s">
        <v>72</v>
      </c>
      <c r="AY140" s="217" t="s">
        <v>193</v>
      </c>
    </row>
    <row r="141" spans="1:65" s="13" customFormat="1">
      <c r="B141" s="207"/>
      <c r="C141" s="208"/>
      <c r="D141" s="209" t="s">
        <v>202</v>
      </c>
      <c r="E141" s="210" t="s">
        <v>19</v>
      </c>
      <c r="F141" s="211" t="s">
        <v>204</v>
      </c>
      <c r="G141" s="208"/>
      <c r="H141" s="210" t="s">
        <v>19</v>
      </c>
      <c r="I141" s="212"/>
      <c r="J141" s="208"/>
      <c r="K141" s="208"/>
      <c r="L141" s="213"/>
      <c r="M141" s="214"/>
      <c r="N141" s="215"/>
      <c r="O141" s="215"/>
      <c r="P141" s="215"/>
      <c r="Q141" s="215"/>
      <c r="R141" s="215"/>
      <c r="S141" s="215"/>
      <c r="T141" s="216"/>
      <c r="AT141" s="217" t="s">
        <v>202</v>
      </c>
      <c r="AU141" s="217" t="s">
        <v>81</v>
      </c>
      <c r="AV141" s="13" t="s">
        <v>79</v>
      </c>
      <c r="AW141" s="13" t="s">
        <v>33</v>
      </c>
      <c r="AX141" s="13" t="s">
        <v>72</v>
      </c>
      <c r="AY141" s="217" t="s">
        <v>193</v>
      </c>
    </row>
    <row r="142" spans="1:65" s="14" customFormat="1">
      <c r="B142" s="218"/>
      <c r="C142" s="219"/>
      <c r="D142" s="209" t="s">
        <v>202</v>
      </c>
      <c r="E142" s="220" t="s">
        <v>19</v>
      </c>
      <c r="F142" s="221" t="s">
        <v>205</v>
      </c>
      <c r="G142" s="219"/>
      <c r="H142" s="222">
        <v>88.709000000000003</v>
      </c>
      <c r="I142" s="223"/>
      <c r="J142" s="219"/>
      <c r="K142" s="219"/>
      <c r="L142" s="224"/>
      <c r="M142" s="225"/>
      <c r="N142" s="226"/>
      <c r="O142" s="226"/>
      <c r="P142" s="226"/>
      <c r="Q142" s="226"/>
      <c r="R142" s="226"/>
      <c r="S142" s="226"/>
      <c r="T142" s="227"/>
      <c r="AT142" s="228" t="s">
        <v>202</v>
      </c>
      <c r="AU142" s="228" t="s">
        <v>81</v>
      </c>
      <c r="AV142" s="14" t="s">
        <v>81</v>
      </c>
      <c r="AW142" s="14" t="s">
        <v>33</v>
      </c>
      <c r="AX142" s="14" t="s">
        <v>72</v>
      </c>
      <c r="AY142" s="228" t="s">
        <v>193</v>
      </c>
    </row>
    <row r="143" spans="1:65" s="13" customFormat="1">
      <c r="B143" s="207"/>
      <c r="C143" s="208"/>
      <c r="D143" s="209" t="s">
        <v>202</v>
      </c>
      <c r="E143" s="210" t="s">
        <v>19</v>
      </c>
      <c r="F143" s="211" t="s">
        <v>206</v>
      </c>
      <c r="G143" s="208"/>
      <c r="H143" s="210" t="s">
        <v>19</v>
      </c>
      <c r="I143" s="212"/>
      <c r="J143" s="208"/>
      <c r="K143" s="208"/>
      <c r="L143" s="213"/>
      <c r="M143" s="214"/>
      <c r="N143" s="215"/>
      <c r="O143" s="215"/>
      <c r="P143" s="215"/>
      <c r="Q143" s="215"/>
      <c r="R143" s="215"/>
      <c r="S143" s="215"/>
      <c r="T143" s="216"/>
      <c r="AT143" s="217" t="s">
        <v>202</v>
      </c>
      <c r="AU143" s="217" t="s">
        <v>81</v>
      </c>
      <c r="AV143" s="13" t="s">
        <v>79</v>
      </c>
      <c r="AW143" s="13" t="s">
        <v>33</v>
      </c>
      <c r="AX143" s="13" t="s">
        <v>72</v>
      </c>
      <c r="AY143" s="217" t="s">
        <v>193</v>
      </c>
    </row>
    <row r="144" spans="1:65" s="14" customFormat="1">
      <c r="B144" s="218"/>
      <c r="C144" s="219"/>
      <c r="D144" s="209" t="s">
        <v>202</v>
      </c>
      <c r="E144" s="220" t="s">
        <v>19</v>
      </c>
      <c r="F144" s="221" t="s">
        <v>207</v>
      </c>
      <c r="G144" s="219"/>
      <c r="H144" s="222">
        <v>90.9</v>
      </c>
      <c r="I144" s="223"/>
      <c r="J144" s="219"/>
      <c r="K144" s="219"/>
      <c r="L144" s="224"/>
      <c r="M144" s="225"/>
      <c r="N144" s="226"/>
      <c r="O144" s="226"/>
      <c r="P144" s="226"/>
      <c r="Q144" s="226"/>
      <c r="R144" s="226"/>
      <c r="S144" s="226"/>
      <c r="T144" s="227"/>
      <c r="AT144" s="228" t="s">
        <v>202</v>
      </c>
      <c r="AU144" s="228" t="s">
        <v>81</v>
      </c>
      <c r="AV144" s="14" t="s">
        <v>81</v>
      </c>
      <c r="AW144" s="14" t="s">
        <v>33</v>
      </c>
      <c r="AX144" s="14" t="s">
        <v>72</v>
      </c>
      <c r="AY144" s="228" t="s">
        <v>193</v>
      </c>
    </row>
    <row r="145" spans="1:65" s="15" customFormat="1">
      <c r="B145" s="229"/>
      <c r="C145" s="230"/>
      <c r="D145" s="209" t="s">
        <v>202</v>
      </c>
      <c r="E145" s="231" t="s">
        <v>19</v>
      </c>
      <c r="F145" s="232" t="s">
        <v>208</v>
      </c>
      <c r="G145" s="230"/>
      <c r="H145" s="233">
        <v>179.60900000000001</v>
      </c>
      <c r="I145" s="234"/>
      <c r="J145" s="230"/>
      <c r="K145" s="230"/>
      <c r="L145" s="235"/>
      <c r="M145" s="236"/>
      <c r="N145" s="237"/>
      <c r="O145" s="237"/>
      <c r="P145" s="237"/>
      <c r="Q145" s="237"/>
      <c r="R145" s="237"/>
      <c r="S145" s="237"/>
      <c r="T145" s="238"/>
      <c r="AT145" s="239" t="s">
        <v>202</v>
      </c>
      <c r="AU145" s="239" t="s">
        <v>81</v>
      </c>
      <c r="AV145" s="15" t="s">
        <v>209</v>
      </c>
      <c r="AW145" s="15" t="s">
        <v>33</v>
      </c>
      <c r="AX145" s="15" t="s">
        <v>72</v>
      </c>
      <c r="AY145" s="239" t="s">
        <v>193</v>
      </c>
    </row>
    <row r="146" spans="1:65" s="14" customFormat="1">
      <c r="B146" s="218"/>
      <c r="C146" s="219"/>
      <c r="D146" s="209" t="s">
        <v>202</v>
      </c>
      <c r="E146" s="220" t="s">
        <v>19</v>
      </c>
      <c r="F146" s="221" t="s">
        <v>210</v>
      </c>
      <c r="G146" s="219"/>
      <c r="H146" s="222">
        <v>-89.805000000000007</v>
      </c>
      <c r="I146" s="223"/>
      <c r="J146" s="219"/>
      <c r="K146" s="219"/>
      <c r="L146" s="224"/>
      <c r="M146" s="225"/>
      <c r="N146" s="226"/>
      <c r="O146" s="226"/>
      <c r="P146" s="226"/>
      <c r="Q146" s="226"/>
      <c r="R146" s="226"/>
      <c r="S146" s="226"/>
      <c r="T146" s="227"/>
      <c r="AT146" s="228" t="s">
        <v>202</v>
      </c>
      <c r="AU146" s="228" t="s">
        <v>81</v>
      </c>
      <c r="AV146" s="14" t="s">
        <v>81</v>
      </c>
      <c r="AW146" s="14" t="s">
        <v>33</v>
      </c>
      <c r="AX146" s="14" t="s">
        <v>72</v>
      </c>
      <c r="AY146" s="228" t="s">
        <v>193</v>
      </c>
    </row>
    <row r="147" spans="1:65" s="16" customFormat="1">
      <c r="B147" s="240"/>
      <c r="C147" s="241"/>
      <c r="D147" s="209" t="s">
        <v>202</v>
      </c>
      <c r="E147" s="242" t="s">
        <v>19</v>
      </c>
      <c r="F147" s="243" t="s">
        <v>211</v>
      </c>
      <c r="G147" s="241"/>
      <c r="H147" s="244">
        <v>89.804000000000002</v>
      </c>
      <c r="I147" s="245"/>
      <c r="J147" s="241"/>
      <c r="K147" s="241"/>
      <c r="L147" s="246"/>
      <c r="M147" s="247"/>
      <c r="N147" s="248"/>
      <c r="O147" s="248"/>
      <c r="P147" s="248"/>
      <c r="Q147" s="248"/>
      <c r="R147" s="248"/>
      <c r="S147" s="248"/>
      <c r="T147" s="249"/>
      <c r="AT147" s="250" t="s">
        <v>202</v>
      </c>
      <c r="AU147" s="250" t="s">
        <v>81</v>
      </c>
      <c r="AV147" s="16" t="s">
        <v>200</v>
      </c>
      <c r="AW147" s="16" t="s">
        <v>33</v>
      </c>
      <c r="AX147" s="16" t="s">
        <v>79</v>
      </c>
      <c r="AY147" s="250" t="s">
        <v>193</v>
      </c>
    </row>
    <row r="148" spans="1:65" s="2" customFormat="1" ht="21.75" customHeight="1">
      <c r="A148" s="36"/>
      <c r="B148" s="37"/>
      <c r="C148" s="194" t="s">
        <v>209</v>
      </c>
      <c r="D148" s="194" t="s">
        <v>195</v>
      </c>
      <c r="E148" s="195" t="s">
        <v>215</v>
      </c>
      <c r="F148" s="196" t="s">
        <v>216</v>
      </c>
      <c r="G148" s="197" t="s">
        <v>198</v>
      </c>
      <c r="H148" s="198">
        <v>102.084</v>
      </c>
      <c r="I148" s="199"/>
      <c r="J148" s="200">
        <f>ROUND(I148*H148,2)</f>
        <v>0</v>
      </c>
      <c r="K148" s="196" t="s">
        <v>199</v>
      </c>
      <c r="L148" s="41"/>
      <c r="M148" s="201" t="s">
        <v>19</v>
      </c>
      <c r="N148" s="202" t="s">
        <v>43</v>
      </c>
      <c r="O148" s="66"/>
      <c r="P148" s="203">
        <f>O148*H148</f>
        <v>0</v>
      </c>
      <c r="Q148" s="203">
        <v>0</v>
      </c>
      <c r="R148" s="203">
        <f>Q148*H148</f>
        <v>0</v>
      </c>
      <c r="S148" s="203">
        <v>0</v>
      </c>
      <c r="T148" s="204">
        <f>S148*H148</f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205" t="s">
        <v>200</v>
      </c>
      <c r="AT148" s="205" t="s">
        <v>195</v>
      </c>
      <c r="AU148" s="205" t="s">
        <v>81</v>
      </c>
      <c r="AY148" s="19" t="s">
        <v>193</v>
      </c>
      <c r="BE148" s="206">
        <f>IF(N148="základní",J148,0)</f>
        <v>0</v>
      </c>
      <c r="BF148" s="206">
        <f>IF(N148="snížená",J148,0)</f>
        <v>0</v>
      </c>
      <c r="BG148" s="206">
        <f>IF(N148="zákl. přenesená",J148,0)</f>
        <v>0</v>
      </c>
      <c r="BH148" s="206">
        <f>IF(N148="sníž. přenesená",J148,0)</f>
        <v>0</v>
      </c>
      <c r="BI148" s="206">
        <f>IF(N148="nulová",J148,0)</f>
        <v>0</v>
      </c>
      <c r="BJ148" s="19" t="s">
        <v>79</v>
      </c>
      <c r="BK148" s="206">
        <f>ROUND(I148*H148,2)</f>
        <v>0</v>
      </c>
      <c r="BL148" s="19" t="s">
        <v>200</v>
      </c>
      <c r="BM148" s="205" t="s">
        <v>217</v>
      </c>
    </row>
    <row r="149" spans="1:65" s="13" customFormat="1">
      <c r="B149" s="207"/>
      <c r="C149" s="208"/>
      <c r="D149" s="209" t="s">
        <v>202</v>
      </c>
      <c r="E149" s="210" t="s">
        <v>19</v>
      </c>
      <c r="F149" s="211" t="s">
        <v>218</v>
      </c>
      <c r="G149" s="208"/>
      <c r="H149" s="210" t="s">
        <v>19</v>
      </c>
      <c r="I149" s="212"/>
      <c r="J149" s="208"/>
      <c r="K149" s="208"/>
      <c r="L149" s="213"/>
      <c r="M149" s="214"/>
      <c r="N149" s="215"/>
      <c r="O149" s="215"/>
      <c r="P149" s="215"/>
      <c r="Q149" s="215"/>
      <c r="R149" s="215"/>
      <c r="S149" s="215"/>
      <c r="T149" s="216"/>
      <c r="AT149" s="217" t="s">
        <v>202</v>
      </c>
      <c r="AU149" s="217" t="s">
        <v>81</v>
      </c>
      <c r="AV149" s="13" t="s">
        <v>79</v>
      </c>
      <c r="AW149" s="13" t="s">
        <v>33</v>
      </c>
      <c r="AX149" s="13" t="s">
        <v>72</v>
      </c>
      <c r="AY149" s="217" t="s">
        <v>193</v>
      </c>
    </row>
    <row r="150" spans="1:65" s="14" customFormat="1">
      <c r="B150" s="218"/>
      <c r="C150" s="219"/>
      <c r="D150" s="209" t="s">
        <v>202</v>
      </c>
      <c r="E150" s="220" t="s">
        <v>19</v>
      </c>
      <c r="F150" s="221" t="s">
        <v>219</v>
      </c>
      <c r="G150" s="219"/>
      <c r="H150" s="222">
        <v>67.037999999999997</v>
      </c>
      <c r="I150" s="223"/>
      <c r="J150" s="219"/>
      <c r="K150" s="219"/>
      <c r="L150" s="224"/>
      <c r="M150" s="225"/>
      <c r="N150" s="226"/>
      <c r="O150" s="226"/>
      <c r="P150" s="226"/>
      <c r="Q150" s="226"/>
      <c r="R150" s="226"/>
      <c r="S150" s="226"/>
      <c r="T150" s="227"/>
      <c r="AT150" s="228" t="s">
        <v>202</v>
      </c>
      <c r="AU150" s="228" t="s">
        <v>81</v>
      </c>
      <c r="AV150" s="14" t="s">
        <v>81</v>
      </c>
      <c r="AW150" s="14" t="s">
        <v>33</v>
      </c>
      <c r="AX150" s="14" t="s">
        <v>72</v>
      </c>
      <c r="AY150" s="228" t="s">
        <v>193</v>
      </c>
    </row>
    <row r="151" spans="1:65" s="13" customFormat="1">
      <c r="B151" s="207"/>
      <c r="C151" s="208"/>
      <c r="D151" s="209" t="s">
        <v>202</v>
      </c>
      <c r="E151" s="210" t="s">
        <v>19</v>
      </c>
      <c r="F151" s="211" t="s">
        <v>220</v>
      </c>
      <c r="G151" s="208"/>
      <c r="H151" s="210" t="s">
        <v>19</v>
      </c>
      <c r="I151" s="212"/>
      <c r="J151" s="208"/>
      <c r="K151" s="208"/>
      <c r="L151" s="213"/>
      <c r="M151" s="214"/>
      <c r="N151" s="215"/>
      <c r="O151" s="215"/>
      <c r="P151" s="215"/>
      <c r="Q151" s="215"/>
      <c r="R151" s="215"/>
      <c r="S151" s="215"/>
      <c r="T151" s="216"/>
      <c r="AT151" s="217" t="s">
        <v>202</v>
      </c>
      <c r="AU151" s="217" t="s">
        <v>81</v>
      </c>
      <c r="AV151" s="13" t="s">
        <v>79</v>
      </c>
      <c r="AW151" s="13" t="s">
        <v>33</v>
      </c>
      <c r="AX151" s="13" t="s">
        <v>72</v>
      </c>
      <c r="AY151" s="217" t="s">
        <v>193</v>
      </c>
    </row>
    <row r="152" spans="1:65" s="14" customFormat="1">
      <c r="B152" s="218"/>
      <c r="C152" s="219"/>
      <c r="D152" s="209" t="s">
        <v>202</v>
      </c>
      <c r="E152" s="220" t="s">
        <v>19</v>
      </c>
      <c r="F152" s="221" t="s">
        <v>221</v>
      </c>
      <c r="G152" s="219"/>
      <c r="H152" s="222">
        <v>35.045999999999999</v>
      </c>
      <c r="I152" s="223"/>
      <c r="J152" s="219"/>
      <c r="K152" s="219"/>
      <c r="L152" s="224"/>
      <c r="M152" s="225"/>
      <c r="N152" s="226"/>
      <c r="O152" s="226"/>
      <c r="P152" s="226"/>
      <c r="Q152" s="226"/>
      <c r="R152" s="226"/>
      <c r="S152" s="226"/>
      <c r="T152" s="227"/>
      <c r="AT152" s="228" t="s">
        <v>202</v>
      </c>
      <c r="AU152" s="228" t="s">
        <v>81</v>
      </c>
      <c r="AV152" s="14" t="s">
        <v>81</v>
      </c>
      <c r="AW152" s="14" t="s">
        <v>33</v>
      </c>
      <c r="AX152" s="14" t="s">
        <v>72</v>
      </c>
      <c r="AY152" s="228" t="s">
        <v>193</v>
      </c>
    </row>
    <row r="153" spans="1:65" s="15" customFormat="1">
      <c r="B153" s="229"/>
      <c r="C153" s="230"/>
      <c r="D153" s="209" t="s">
        <v>202</v>
      </c>
      <c r="E153" s="231" t="s">
        <v>19</v>
      </c>
      <c r="F153" s="232" t="s">
        <v>208</v>
      </c>
      <c r="G153" s="230"/>
      <c r="H153" s="233">
        <v>102.084</v>
      </c>
      <c r="I153" s="234"/>
      <c r="J153" s="230"/>
      <c r="K153" s="230"/>
      <c r="L153" s="235"/>
      <c r="M153" s="236"/>
      <c r="N153" s="237"/>
      <c r="O153" s="237"/>
      <c r="P153" s="237"/>
      <c r="Q153" s="237"/>
      <c r="R153" s="237"/>
      <c r="S153" s="237"/>
      <c r="T153" s="238"/>
      <c r="AT153" s="239" t="s">
        <v>202</v>
      </c>
      <c r="AU153" s="239" t="s">
        <v>81</v>
      </c>
      <c r="AV153" s="15" t="s">
        <v>209</v>
      </c>
      <c r="AW153" s="15" t="s">
        <v>33</v>
      </c>
      <c r="AX153" s="15" t="s">
        <v>79</v>
      </c>
      <c r="AY153" s="239" t="s">
        <v>193</v>
      </c>
    </row>
    <row r="154" spans="1:65" s="2" customFormat="1" ht="21.75" customHeight="1">
      <c r="A154" s="36"/>
      <c r="B154" s="37"/>
      <c r="C154" s="194" t="s">
        <v>200</v>
      </c>
      <c r="D154" s="194" t="s">
        <v>195</v>
      </c>
      <c r="E154" s="195" t="s">
        <v>222</v>
      </c>
      <c r="F154" s="196" t="s">
        <v>223</v>
      </c>
      <c r="G154" s="197" t="s">
        <v>198</v>
      </c>
      <c r="H154" s="198">
        <v>153.26</v>
      </c>
      <c r="I154" s="199"/>
      <c r="J154" s="200">
        <f>ROUND(I154*H154,2)</f>
        <v>0</v>
      </c>
      <c r="K154" s="196" t="s">
        <v>199</v>
      </c>
      <c r="L154" s="41"/>
      <c r="M154" s="201" t="s">
        <v>19</v>
      </c>
      <c r="N154" s="202" t="s">
        <v>43</v>
      </c>
      <c r="O154" s="66"/>
      <c r="P154" s="203">
        <f>O154*H154</f>
        <v>0</v>
      </c>
      <c r="Q154" s="203">
        <v>0</v>
      </c>
      <c r="R154" s="203">
        <f>Q154*H154</f>
        <v>0</v>
      </c>
      <c r="S154" s="203">
        <v>0</v>
      </c>
      <c r="T154" s="204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205" t="s">
        <v>200</v>
      </c>
      <c r="AT154" s="205" t="s">
        <v>195</v>
      </c>
      <c r="AU154" s="205" t="s">
        <v>81</v>
      </c>
      <c r="AY154" s="19" t="s">
        <v>193</v>
      </c>
      <c r="BE154" s="206">
        <f>IF(N154="základní",J154,0)</f>
        <v>0</v>
      </c>
      <c r="BF154" s="206">
        <f>IF(N154="snížená",J154,0)</f>
        <v>0</v>
      </c>
      <c r="BG154" s="206">
        <f>IF(N154="zákl. přenesená",J154,0)</f>
        <v>0</v>
      </c>
      <c r="BH154" s="206">
        <f>IF(N154="sníž. přenesená",J154,0)</f>
        <v>0</v>
      </c>
      <c r="BI154" s="206">
        <f>IF(N154="nulová",J154,0)</f>
        <v>0</v>
      </c>
      <c r="BJ154" s="19" t="s">
        <v>79</v>
      </c>
      <c r="BK154" s="206">
        <f>ROUND(I154*H154,2)</f>
        <v>0</v>
      </c>
      <c r="BL154" s="19" t="s">
        <v>200</v>
      </c>
      <c r="BM154" s="205" t="s">
        <v>224</v>
      </c>
    </row>
    <row r="155" spans="1:65" s="13" customFormat="1">
      <c r="B155" s="207"/>
      <c r="C155" s="208"/>
      <c r="D155" s="209" t="s">
        <v>202</v>
      </c>
      <c r="E155" s="210" t="s">
        <v>19</v>
      </c>
      <c r="F155" s="211" t="s">
        <v>225</v>
      </c>
      <c r="G155" s="208"/>
      <c r="H155" s="210" t="s">
        <v>19</v>
      </c>
      <c r="I155" s="212"/>
      <c r="J155" s="208"/>
      <c r="K155" s="208"/>
      <c r="L155" s="213"/>
      <c r="M155" s="214"/>
      <c r="N155" s="215"/>
      <c r="O155" s="215"/>
      <c r="P155" s="215"/>
      <c r="Q155" s="215"/>
      <c r="R155" s="215"/>
      <c r="S155" s="215"/>
      <c r="T155" s="216"/>
      <c r="AT155" s="217" t="s">
        <v>202</v>
      </c>
      <c r="AU155" s="217" t="s">
        <v>81</v>
      </c>
      <c r="AV155" s="13" t="s">
        <v>79</v>
      </c>
      <c r="AW155" s="13" t="s">
        <v>33</v>
      </c>
      <c r="AX155" s="13" t="s">
        <v>72</v>
      </c>
      <c r="AY155" s="217" t="s">
        <v>193</v>
      </c>
    </row>
    <row r="156" spans="1:65" s="14" customFormat="1">
      <c r="B156" s="218"/>
      <c r="C156" s="219"/>
      <c r="D156" s="209" t="s">
        <v>202</v>
      </c>
      <c r="E156" s="220" t="s">
        <v>19</v>
      </c>
      <c r="F156" s="221" t="s">
        <v>226</v>
      </c>
      <c r="G156" s="219"/>
      <c r="H156" s="222">
        <v>95.763000000000005</v>
      </c>
      <c r="I156" s="223"/>
      <c r="J156" s="219"/>
      <c r="K156" s="219"/>
      <c r="L156" s="224"/>
      <c r="M156" s="225"/>
      <c r="N156" s="226"/>
      <c r="O156" s="226"/>
      <c r="P156" s="226"/>
      <c r="Q156" s="226"/>
      <c r="R156" s="226"/>
      <c r="S156" s="226"/>
      <c r="T156" s="227"/>
      <c r="AT156" s="228" t="s">
        <v>202</v>
      </c>
      <c r="AU156" s="228" t="s">
        <v>81</v>
      </c>
      <c r="AV156" s="14" t="s">
        <v>81</v>
      </c>
      <c r="AW156" s="14" t="s">
        <v>33</v>
      </c>
      <c r="AX156" s="14" t="s">
        <v>72</v>
      </c>
      <c r="AY156" s="228" t="s">
        <v>193</v>
      </c>
    </row>
    <row r="157" spans="1:65" s="14" customFormat="1">
      <c r="B157" s="218"/>
      <c r="C157" s="219"/>
      <c r="D157" s="209" t="s">
        <v>202</v>
      </c>
      <c r="E157" s="220" t="s">
        <v>19</v>
      </c>
      <c r="F157" s="221" t="s">
        <v>227</v>
      </c>
      <c r="G157" s="219"/>
      <c r="H157" s="222">
        <v>20.434000000000001</v>
      </c>
      <c r="I157" s="223"/>
      <c r="J157" s="219"/>
      <c r="K157" s="219"/>
      <c r="L157" s="224"/>
      <c r="M157" s="225"/>
      <c r="N157" s="226"/>
      <c r="O157" s="226"/>
      <c r="P157" s="226"/>
      <c r="Q157" s="226"/>
      <c r="R157" s="226"/>
      <c r="S157" s="226"/>
      <c r="T157" s="227"/>
      <c r="AT157" s="228" t="s">
        <v>202</v>
      </c>
      <c r="AU157" s="228" t="s">
        <v>81</v>
      </c>
      <c r="AV157" s="14" t="s">
        <v>81</v>
      </c>
      <c r="AW157" s="14" t="s">
        <v>33</v>
      </c>
      <c r="AX157" s="14" t="s">
        <v>72</v>
      </c>
      <c r="AY157" s="228" t="s">
        <v>193</v>
      </c>
    </row>
    <row r="158" spans="1:65" s="14" customFormat="1">
      <c r="B158" s="218"/>
      <c r="C158" s="219"/>
      <c r="D158" s="209" t="s">
        <v>202</v>
      </c>
      <c r="E158" s="220" t="s">
        <v>19</v>
      </c>
      <c r="F158" s="221" t="s">
        <v>228</v>
      </c>
      <c r="G158" s="219"/>
      <c r="H158" s="222">
        <v>21.488</v>
      </c>
      <c r="I158" s="223"/>
      <c r="J158" s="219"/>
      <c r="K158" s="219"/>
      <c r="L158" s="224"/>
      <c r="M158" s="225"/>
      <c r="N158" s="226"/>
      <c r="O158" s="226"/>
      <c r="P158" s="226"/>
      <c r="Q158" s="226"/>
      <c r="R158" s="226"/>
      <c r="S158" s="226"/>
      <c r="T158" s="227"/>
      <c r="AT158" s="228" t="s">
        <v>202</v>
      </c>
      <c r="AU158" s="228" t="s">
        <v>81</v>
      </c>
      <c r="AV158" s="14" t="s">
        <v>81</v>
      </c>
      <c r="AW158" s="14" t="s">
        <v>33</v>
      </c>
      <c r="AX158" s="14" t="s">
        <v>72</v>
      </c>
      <c r="AY158" s="228" t="s">
        <v>193</v>
      </c>
    </row>
    <row r="159" spans="1:65" s="15" customFormat="1">
      <c r="B159" s="229"/>
      <c r="C159" s="230"/>
      <c r="D159" s="209" t="s">
        <v>202</v>
      </c>
      <c r="E159" s="231" t="s">
        <v>19</v>
      </c>
      <c r="F159" s="232" t="s">
        <v>208</v>
      </c>
      <c r="G159" s="230"/>
      <c r="H159" s="233">
        <v>137.685</v>
      </c>
      <c r="I159" s="234"/>
      <c r="J159" s="230"/>
      <c r="K159" s="230"/>
      <c r="L159" s="235"/>
      <c r="M159" s="236"/>
      <c r="N159" s="237"/>
      <c r="O159" s="237"/>
      <c r="P159" s="237"/>
      <c r="Q159" s="237"/>
      <c r="R159" s="237"/>
      <c r="S159" s="237"/>
      <c r="T159" s="238"/>
      <c r="AT159" s="239" t="s">
        <v>202</v>
      </c>
      <c r="AU159" s="239" t="s">
        <v>81</v>
      </c>
      <c r="AV159" s="15" t="s">
        <v>209</v>
      </c>
      <c r="AW159" s="15" t="s">
        <v>33</v>
      </c>
      <c r="AX159" s="15" t="s">
        <v>72</v>
      </c>
      <c r="AY159" s="239" t="s">
        <v>193</v>
      </c>
    </row>
    <row r="160" spans="1:65" s="13" customFormat="1">
      <c r="B160" s="207"/>
      <c r="C160" s="208"/>
      <c r="D160" s="209" t="s">
        <v>202</v>
      </c>
      <c r="E160" s="210" t="s">
        <v>19</v>
      </c>
      <c r="F160" s="211" t="s">
        <v>229</v>
      </c>
      <c r="G160" s="208"/>
      <c r="H160" s="210" t="s">
        <v>19</v>
      </c>
      <c r="I160" s="212"/>
      <c r="J160" s="208"/>
      <c r="K160" s="208"/>
      <c r="L160" s="213"/>
      <c r="M160" s="214"/>
      <c r="N160" s="215"/>
      <c r="O160" s="215"/>
      <c r="P160" s="215"/>
      <c r="Q160" s="215"/>
      <c r="R160" s="215"/>
      <c r="S160" s="215"/>
      <c r="T160" s="216"/>
      <c r="AT160" s="217" t="s">
        <v>202</v>
      </c>
      <c r="AU160" s="217" t="s">
        <v>81</v>
      </c>
      <c r="AV160" s="13" t="s">
        <v>79</v>
      </c>
      <c r="AW160" s="13" t="s">
        <v>33</v>
      </c>
      <c r="AX160" s="13" t="s">
        <v>72</v>
      </c>
      <c r="AY160" s="217" t="s">
        <v>193</v>
      </c>
    </row>
    <row r="161" spans="1:65" s="14" customFormat="1">
      <c r="B161" s="218"/>
      <c r="C161" s="219"/>
      <c r="D161" s="209" t="s">
        <v>202</v>
      </c>
      <c r="E161" s="220" t="s">
        <v>19</v>
      </c>
      <c r="F161" s="221" t="s">
        <v>230</v>
      </c>
      <c r="G161" s="219"/>
      <c r="H161" s="222">
        <v>8.7919999999999998</v>
      </c>
      <c r="I161" s="223"/>
      <c r="J161" s="219"/>
      <c r="K161" s="219"/>
      <c r="L161" s="224"/>
      <c r="M161" s="225"/>
      <c r="N161" s="226"/>
      <c r="O161" s="226"/>
      <c r="P161" s="226"/>
      <c r="Q161" s="226"/>
      <c r="R161" s="226"/>
      <c r="S161" s="226"/>
      <c r="T161" s="227"/>
      <c r="AT161" s="228" t="s">
        <v>202</v>
      </c>
      <c r="AU161" s="228" t="s">
        <v>81</v>
      </c>
      <c r="AV161" s="14" t="s">
        <v>81</v>
      </c>
      <c r="AW161" s="14" t="s">
        <v>33</v>
      </c>
      <c r="AX161" s="14" t="s">
        <v>72</v>
      </c>
      <c r="AY161" s="228" t="s">
        <v>193</v>
      </c>
    </row>
    <row r="162" spans="1:65" s="14" customFormat="1">
      <c r="B162" s="218"/>
      <c r="C162" s="219"/>
      <c r="D162" s="209" t="s">
        <v>202</v>
      </c>
      <c r="E162" s="220" t="s">
        <v>19</v>
      </c>
      <c r="F162" s="221" t="s">
        <v>231</v>
      </c>
      <c r="G162" s="219"/>
      <c r="H162" s="222">
        <v>4.8390000000000004</v>
      </c>
      <c r="I162" s="223"/>
      <c r="J162" s="219"/>
      <c r="K162" s="219"/>
      <c r="L162" s="224"/>
      <c r="M162" s="225"/>
      <c r="N162" s="226"/>
      <c r="O162" s="226"/>
      <c r="P162" s="226"/>
      <c r="Q162" s="226"/>
      <c r="R162" s="226"/>
      <c r="S162" s="226"/>
      <c r="T162" s="227"/>
      <c r="AT162" s="228" t="s">
        <v>202</v>
      </c>
      <c r="AU162" s="228" t="s">
        <v>81</v>
      </c>
      <c r="AV162" s="14" t="s">
        <v>81</v>
      </c>
      <c r="AW162" s="14" t="s">
        <v>33</v>
      </c>
      <c r="AX162" s="14" t="s">
        <v>72</v>
      </c>
      <c r="AY162" s="228" t="s">
        <v>193</v>
      </c>
    </row>
    <row r="163" spans="1:65" s="14" customFormat="1">
      <c r="B163" s="218"/>
      <c r="C163" s="219"/>
      <c r="D163" s="209" t="s">
        <v>202</v>
      </c>
      <c r="E163" s="220" t="s">
        <v>19</v>
      </c>
      <c r="F163" s="221" t="s">
        <v>232</v>
      </c>
      <c r="G163" s="219"/>
      <c r="H163" s="222">
        <v>1.944</v>
      </c>
      <c r="I163" s="223"/>
      <c r="J163" s="219"/>
      <c r="K163" s="219"/>
      <c r="L163" s="224"/>
      <c r="M163" s="225"/>
      <c r="N163" s="226"/>
      <c r="O163" s="226"/>
      <c r="P163" s="226"/>
      <c r="Q163" s="226"/>
      <c r="R163" s="226"/>
      <c r="S163" s="226"/>
      <c r="T163" s="227"/>
      <c r="AT163" s="228" t="s">
        <v>202</v>
      </c>
      <c r="AU163" s="228" t="s">
        <v>81</v>
      </c>
      <c r="AV163" s="14" t="s">
        <v>81</v>
      </c>
      <c r="AW163" s="14" t="s">
        <v>33</v>
      </c>
      <c r="AX163" s="14" t="s">
        <v>72</v>
      </c>
      <c r="AY163" s="228" t="s">
        <v>193</v>
      </c>
    </row>
    <row r="164" spans="1:65" s="15" customFormat="1">
      <c r="B164" s="229"/>
      <c r="C164" s="230"/>
      <c r="D164" s="209" t="s">
        <v>202</v>
      </c>
      <c r="E164" s="231" t="s">
        <v>19</v>
      </c>
      <c r="F164" s="232" t="s">
        <v>208</v>
      </c>
      <c r="G164" s="230"/>
      <c r="H164" s="233">
        <v>15.574999999999999</v>
      </c>
      <c r="I164" s="234"/>
      <c r="J164" s="230"/>
      <c r="K164" s="230"/>
      <c r="L164" s="235"/>
      <c r="M164" s="236"/>
      <c r="N164" s="237"/>
      <c r="O164" s="237"/>
      <c r="P164" s="237"/>
      <c r="Q164" s="237"/>
      <c r="R164" s="237"/>
      <c r="S164" s="237"/>
      <c r="T164" s="238"/>
      <c r="AT164" s="239" t="s">
        <v>202</v>
      </c>
      <c r="AU164" s="239" t="s">
        <v>81</v>
      </c>
      <c r="AV164" s="15" t="s">
        <v>209</v>
      </c>
      <c r="AW164" s="15" t="s">
        <v>33</v>
      </c>
      <c r="AX164" s="15" t="s">
        <v>72</v>
      </c>
      <c r="AY164" s="239" t="s">
        <v>193</v>
      </c>
    </row>
    <row r="165" spans="1:65" s="16" customFormat="1">
      <c r="B165" s="240"/>
      <c r="C165" s="241"/>
      <c r="D165" s="209" t="s">
        <v>202</v>
      </c>
      <c r="E165" s="242" t="s">
        <v>19</v>
      </c>
      <c r="F165" s="243" t="s">
        <v>211</v>
      </c>
      <c r="G165" s="241"/>
      <c r="H165" s="244">
        <v>153.26</v>
      </c>
      <c r="I165" s="245"/>
      <c r="J165" s="241"/>
      <c r="K165" s="241"/>
      <c r="L165" s="246"/>
      <c r="M165" s="247"/>
      <c r="N165" s="248"/>
      <c r="O165" s="248"/>
      <c r="P165" s="248"/>
      <c r="Q165" s="248"/>
      <c r="R165" s="248"/>
      <c r="S165" s="248"/>
      <c r="T165" s="249"/>
      <c r="AT165" s="250" t="s">
        <v>202</v>
      </c>
      <c r="AU165" s="250" t="s">
        <v>81</v>
      </c>
      <c r="AV165" s="16" t="s">
        <v>200</v>
      </c>
      <c r="AW165" s="16" t="s">
        <v>33</v>
      </c>
      <c r="AX165" s="16" t="s">
        <v>79</v>
      </c>
      <c r="AY165" s="250" t="s">
        <v>193</v>
      </c>
    </row>
    <row r="166" spans="1:65" s="2" customFormat="1" ht="21.75" customHeight="1">
      <c r="A166" s="36"/>
      <c r="B166" s="37"/>
      <c r="C166" s="194" t="s">
        <v>233</v>
      </c>
      <c r="D166" s="194" t="s">
        <v>195</v>
      </c>
      <c r="E166" s="195" t="s">
        <v>234</v>
      </c>
      <c r="F166" s="196" t="s">
        <v>235</v>
      </c>
      <c r="G166" s="197" t="s">
        <v>198</v>
      </c>
      <c r="H166" s="198">
        <v>96.36</v>
      </c>
      <c r="I166" s="199"/>
      <c r="J166" s="200">
        <f>ROUND(I166*H166,2)</f>
        <v>0</v>
      </c>
      <c r="K166" s="196" t="s">
        <v>199</v>
      </c>
      <c r="L166" s="41"/>
      <c r="M166" s="201" t="s">
        <v>19</v>
      </c>
      <c r="N166" s="202" t="s">
        <v>43</v>
      </c>
      <c r="O166" s="66"/>
      <c r="P166" s="203">
        <f>O166*H166</f>
        <v>0</v>
      </c>
      <c r="Q166" s="203">
        <v>0</v>
      </c>
      <c r="R166" s="203">
        <f>Q166*H166</f>
        <v>0</v>
      </c>
      <c r="S166" s="203">
        <v>0</v>
      </c>
      <c r="T166" s="204">
        <f>S166*H166</f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205" t="s">
        <v>200</v>
      </c>
      <c r="AT166" s="205" t="s">
        <v>195</v>
      </c>
      <c r="AU166" s="205" t="s">
        <v>81</v>
      </c>
      <c r="AY166" s="19" t="s">
        <v>193</v>
      </c>
      <c r="BE166" s="206">
        <f>IF(N166="základní",J166,0)</f>
        <v>0</v>
      </c>
      <c r="BF166" s="206">
        <f>IF(N166="snížená",J166,0)</f>
        <v>0</v>
      </c>
      <c r="BG166" s="206">
        <f>IF(N166="zákl. přenesená",J166,0)</f>
        <v>0</v>
      </c>
      <c r="BH166" s="206">
        <f>IF(N166="sníž. přenesená",J166,0)</f>
        <v>0</v>
      </c>
      <c r="BI166" s="206">
        <f>IF(N166="nulová",J166,0)</f>
        <v>0</v>
      </c>
      <c r="BJ166" s="19" t="s">
        <v>79</v>
      </c>
      <c r="BK166" s="206">
        <f>ROUND(I166*H166,2)</f>
        <v>0</v>
      </c>
      <c r="BL166" s="19" t="s">
        <v>200</v>
      </c>
      <c r="BM166" s="205" t="s">
        <v>236</v>
      </c>
    </row>
    <row r="167" spans="1:65" s="13" customFormat="1">
      <c r="B167" s="207"/>
      <c r="C167" s="208"/>
      <c r="D167" s="209" t="s">
        <v>202</v>
      </c>
      <c r="E167" s="210" t="s">
        <v>19</v>
      </c>
      <c r="F167" s="211" t="s">
        <v>237</v>
      </c>
      <c r="G167" s="208"/>
      <c r="H167" s="210" t="s">
        <v>19</v>
      </c>
      <c r="I167" s="212"/>
      <c r="J167" s="208"/>
      <c r="K167" s="208"/>
      <c r="L167" s="213"/>
      <c r="M167" s="214"/>
      <c r="N167" s="215"/>
      <c r="O167" s="215"/>
      <c r="P167" s="215"/>
      <c r="Q167" s="215"/>
      <c r="R167" s="215"/>
      <c r="S167" s="215"/>
      <c r="T167" s="216"/>
      <c r="AT167" s="217" t="s">
        <v>202</v>
      </c>
      <c r="AU167" s="217" t="s">
        <v>81</v>
      </c>
      <c r="AV167" s="13" t="s">
        <v>79</v>
      </c>
      <c r="AW167" s="13" t="s">
        <v>33</v>
      </c>
      <c r="AX167" s="13" t="s">
        <v>72</v>
      </c>
      <c r="AY167" s="217" t="s">
        <v>193</v>
      </c>
    </row>
    <row r="168" spans="1:65" s="13" customFormat="1">
      <c r="B168" s="207"/>
      <c r="C168" s="208"/>
      <c r="D168" s="209" t="s">
        <v>202</v>
      </c>
      <c r="E168" s="210" t="s">
        <v>19</v>
      </c>
      <c r="F168" s="211" t="s">
        <v>238</v>
      </c>
      <c r="G168" s="208"/>
      <c r="H168" s="210" t="s">
        <v>19</v>
      </c>
      <c r="I168" s="212"/>
      <c r="J168" s="208"/>
      <c r="K168" s="208"/>
      <c r="L168" s="213"/>
      <c r="M168" s="214"/>
      <c r="N168" s="215"/>
      <c r="O168" s="215"/>
      <c r="P168" s="215"/>
      <c r="Q168" s="215"/>
      <c r="R168" s="215"/>
      <c r="S168" s="215"/>
      <c r="T168" s="216"/>
      <c r="AT168" s="217" t="s">
        <v>202</v>
      </c>
      <c r="AU168" s="217" t="s">
        <v>81</v>
      </c>
      <c r="AV168" s="13" t="s">
        <v>79</v>
      </c>
      <c r="AW168" s="13" t="s">
        <v>33</v>
      </c>
      <c r="AX168" s="13" t="s">
        <v>72</v>
      </c>
      <c r="AY168" s="217" t="s">
        <v>193</v>
      </c>
    </row>
    <row r="169" spans="1:65" s="14" customFormat="1">
      <c r="B169" s="218"/>
      <c r="C169" s="219"/>
      <c r="D169" s="209" t="s">
        <v>202</v>
      </c>
      <c r="E169" s="220" t="s">
        <v>19</v>
      </c>
      <c r="F169" s="221" t="s">
        <v>226</v>
      </c>
      <c r="G169" s="219"/>
      <c r="H169" s="222">
        <v>95.763000000000005</v>
      </c>
      <c r="I169" s="223"/>
      <c r="J169" s="219"/>
      <c r="K169" s="219"/>
      <c r="L169" s="224"/>
      <c r="M169" s="225"/>
      <c r="N169" s="226"/>
      <c r="O169" s="226"/>
      <c r="P169" s="226"/>
      <c r="Q169" s="226"/>
      <c r="R169" s="226"/>
      <c r="S169" s="226"/>
      <c r="T169" s="227"/>
      <c r="AT169" s="228" t="s">
        <v>202</v>
      </c>
      <c r="AU169" s="228" t="s">
        <v>81</v>
      </c>
      <c r="AV169" s="14" t="s">
        <v>81</v>
      </c>
      <c r="AW169" s="14" t="s">
        <v>33</v>
      </c>
      <c r="AX169" s="14" t="s">
        <v>72</v>
      </c>
      <c r="AY169" s="228" t="s">
        <v>193</v>
      </c>
    </row>
    <row r="170" spans="1:65" s="14" customFormat="1">
      <c r="B170" s="218"/>
      <c r="C170" s="219"/>
      <c r="D170" s="209" t="s">
        <v>202</v>
      </c>
      <c r="E170" s="220" t="s">
        <v>19</v>
      </c>
      <c r="F170" s="221" t="s">
        <v>227</v>
      </c>
      <c r="G170" s="219"/>
      <c r="H170" s="222">
        <v>20.434000000000001</v>
      </c>
      <c r="I170" s="223"/>
      <c r="J170" s="219"/>
      <c r="K170" s="219"/>
      <c r="L170" s="224"/>
      <c r="M170" s="225"/>
      <c r="N170" s="226"/>
      <c r="O170" s="226"/>
      <c r="P170" s="226"/>
      <c r="Q170" s="226"/>
      <c r="R170" s="226"/>
      <c r="S170" s="226"/>
      <c r="T170" s="227"/>
      <c r="AT170" s="228" t="s">
        <v>202</v>
      </c>
      <c r="AU170" s="228" t="s">
        <v>81</v>
      </c>
      <c r="AV170" s="14" t="s">
        <v>81</v>
      </c>
      <c r="AW170" s="14" t="s">
        <v>33</v>
      </c>
      <c r="AX170" s="14" t="s">
        <v>72</v>
      </c>
      <c r="AY170" s="228" t="s">
        <v>193</v>
      </c>
    </row>
    <row r="171" spans="1:65" s="14" customFormat="1">
      <c r="B171" s="218"/>
      <c r="C171" s="219"/>
      <c r="D171" s="209" t="s">
        <v>202</v>
      </c>
      <c r="E171" s="220" t="s">
        <v>19</v>
      </c>
      <c r="F171" s="221" t="s">
        <v>228</v>
      </c>
      <c r="G171" s="219"/>
      <c r="H171" s="222">
        <v>21.488</v>
      </c>
      <c r="I171" s="223"/>
      <c r="J171" s="219"/>
      <c r="K171" s="219"/>
      <c r="L171" s="224"/>
      <c r="M171" s="225"/>
      <c r="N171" s="226"/>
      <c r="O171" s="226"/>
      <c r="P171" s="226"/>
      <c r="Q171" s="226"/>
      <c r="R171" s="226"/>
      <c r="S171" s="226"/>
      <c r="T171" s="227"/>
      <c r="AT171" s="228" t="s">
        <v>202</v>
      </c>
      <c r="AU171" s="228" t="s">
        <v>81</v>
      </c>
      <c r="AV171" s="14" t="s">
        <v>81</v>
      </c>
      <c r="AW171" s="14" t="s">
        <v>33</v>
      </c>
      <c r="AX171" s="14" t="s">
        <v>72</v>
      </c>
      <c r="AY171" s="228" t="s">
        <v>193</v>
      </c>
    </row>
    <row r="172" spans="1:65" s="14" customFormat="1">
      <c r="B172" s="218"/>
      <c r="C172" s="219"/>
      <c r="D172" s="209" t="s">
        <v>202</v>
      </c>
      <c r="E172" s="220" t="s">
        <v>19</v>
      </c>
      <c r="F172" s="221" t="s">
        <v>221</v>
      </c>
      <c r="G172" s="219"/>
      <c r="H172" s="222">
        <v>35.045999999999999</v>
      </c>
      <c r="I172" s="223"/>
      <c r="J172" s="219"/>
      <c r="K172" s="219"/>
      <c r="L172" s="224"/>
      <c r="M172" s="225"/>
      <c r="N172" s="226"/>
      <c r="O172" s="226"/>
      <c r="P172" s="226"/>
      <c r="Q172" s="226"/>
      <c r="R172" s="226"/>
      <c r="S172" s="226"/>
      <c r="T172" s="227"/>
      <c r="AT172" s="228" t="s">
        <v>202</v>
      </c>
      <c r="AU172" s="228" t="s">
        <v>81</v>
      </c>
      <c r="AV172" s="14" t="s">
        <v>81</v>
      </c>
      <c r="AW172" s="14" t="s">
        <v>33</v>
      </c>
      <c r="AX172" s="14" t="s">
        <v>72</v>
      </c>
      <c r="AY172" s="228" t="s">
        <v>193</v>
      </c>
    </row>
    <row r="173" spans="1:65" s="15" customFormat="1">
      <c r="B173" s="229"/>
      <c r="C173" s="230"/>
      <c r="D173" s="209" t="s">
        <v>202</v>
      </c>
      <c r="E173" s="231" t="s">
        <v>19</v>
      </c>
      <c r="F173" s="232" t="s">
        <v>208</v>
      </c>
      <c r="G173" s="230"/>
      <c r="H173" s="233">
        <v>172.73099999999999</v>
      </c>
      <c r="I173" s="234"/>
      <c r="J173" s="230"/>
      <c r="K173" s="230"/>
      <c r="L173" s="235"/>
      <c r="M173" s="236"/>
      <c r="N173" s="237"/>
      <c r="O173" s="237"/>
      <c r="P173" s="237"/>
      <c r="Q173" s="237"/>
      <c r="R173" s="237"/>
      <c r="S173" s="237"/>
      <c r="T173" s="238"/>
      <c r="AT173" s="239" t="s">
        <v>202</v>
      </c>
      <c r="AU173" s="239" t="s">
        <v>81</v>
      </c>
      <c r="AV173" s="15" t="s">
        <v>209</v>
      </c>
      <c r="AW173" s="15" t="s">
        <v>33</v>
      </c>
      <c r="AX173" s="15" t="s">
        <v>72</v>
      </c>
      <c r="AY173" s="239" t="s">
        <v>193</v>
      </c>
    </row>
    <row r="174" spans="1:65" s="13" customFormat="1">
      <c r="B174" s="207"/>
      <c r="C174" s="208"/>
      <c r="D174" s="209" t="s">
        <v>202</v>
      </c>
      <c r="E174" s="210" t="s">
        <v>19</v>
      </c>
      <c r="F174" s="211" t="s">
        <v>239</v>
      </c>
      <c r="G174" s="208"/>
      <c r="H174" s="210" t="s">
        <v>19</v>
      </c>
      <c r="I174" s="212"/>
      <c r="J174" s="208"/>
      <c r="K174" s="208"/>
      <c r="L174" s="213"/>
      <c r="M174" s="214"/>
      <c r="N174" s="215"/>
      <c r="O174" s="215"/>
      <c r="P174" s="215"/>
      <c r="Q174" s="215"/>
      <c r="R174" s="215"/>
      <c r="S174" s="215"/>
      <c r="T174" s="216"/>
      <c r="AT174" s="217" t="s">
        <v>202</v>
      </c>
      <c r="AU174" s="217" t="s">
        <v>81</v>
      </c>
      <c r="AV174" s="13" t="s">
        <v>79</v>
      </c>
      <c r="AW174" s="13" t="s">
        <v>33</v>
      </c>
      <c r="AX174" s="13" t="s">
        <v>72</v>
      </c>
      <c r="AY174" s="217" t="s">
        <v>193</v>
      </c>
    </row>
    <row r="175" spans="1:65" s="14" customFormat="1">
      <c r="B175" s="218"/>
      <c r="C175" s="219"/>
      <c r="D175" s="209" t="s">
        <v>202</v>
      </c>
      <c r="E175" s="220" t="s">
        <v>19</v>
      </c>
      <c r="F175" s="221" t="s">
        <v>240</v>
      </c>
      <c r="G175" s="219"/>
      <c r="H175" s="222">
        <v>-45.216000000000001</v>
      </c>
      <c r="I175" s="223"/>
      <c r="J175" s="219"/>
      <c r="K175" s="219"/>
      <c r="L175" s="224"/>
      <c r="M175" s="225"/>
      <c r="N175" s="226"/>
      <c r="O175" s="226"/>
      <c r="P175" s="226"/>
      <c r="Q175" s="226"/>
      <c r="R175" s="226"/>
      <c r="S175" s="226"/>
      <c r="T175" s="227"/>
      <c r="AT175" s="228" t="s">
        <v>202</v>
      </c>
      <c r="AU175" s="228" t="s">
        <v>81</v>
      </c>
      <c r="AV175" s="14" t="s">
        <v>81</v>
      </c>
      <c r="AW175" s="14" t="s">
        <v>33</v>
      </c>
      <c r="AX175" s="14" t="s">
        <v>72</v>
      </c>
      <c r="AY175" s="228" t="s">
        <v>193</v>
      </c>
    </row>
    <row r="176" spans="1:65" s="14" customFormat="1">
      <c r="B176" s="218"/>
      <c r="C176" s="219"/>
      <c r="D176" s="209" t="s">
        <v>202</v>
      </c>
      <c r="E176" s="220" t="s">
        <v>19</v>
      </c>
      <c r="F176" s="221" t="s">
        <v>241</v>
      </c>
      <c r="G176" s="219"/>
      <c r="H176" s="222">
        <v>-25.155000000000001</v>
      </c>
      <c r="I176" s="223"/>
      <c r="J176" s="219"/>
      <c r="K176" s="219"/>
      <c r="L176" s="224"/>
      <c r="M176" s="225"/>
      <c r="N176" s="226"/>
      <c r="O176" s="226"/>
      <c r="P176" s="226"/>
      <c r="Q176" s="226"/>
      <c r="R176" s="226"/>
      <c r="S176" s="226"/>
      <c r="T176" s="227"/>
      <c r="AT176" s="228" t="s">
        <v>202</v>
      </c>
      <c r="AU176" s="228" t="s">
        <v>81</v>
      </c>
      <c r="AV176" s="14" t="s">
        <v>81</v>
      </c>
      <c r="AW176" s="14" t="s">
        <v>33</v>
      </c>
      <c r="AX176" s="14" t="s">
        <v>72</v>
      </c>
      <c r="AY176" s="228" t="s">
        <v>193</v>
      </c>
    </row>
    <row r="177" spans="1:65" s="14" customFormat="1">
      <c r="B177" s="218"/>
      <c r="C177" s="219"/>
      <c r="D177" s="209" t="s">
        <v>202</v>
      </c>
      <c r="E177" s="220" t="s">
        <v>19</v>
      </c>
      <c r="F177" s="221" t="s">
        <v>242</v>
      </c>
      <c r="G177" s="219"/>
      <c r="H177" s="222">
        <v>-9.84</v>
      </c>
      <c r="I177" s="223"/>
      <c r="J177" s="219"/>
      <c r="K177" s="219"/>
      <c r="L177" s="224"/>
      <c r="M177" s="225"/>
      <c r="N177" s="226"/>
      <c r="O177" s="226"/>
      <c r="P177" s="226"/>
      <c r="Q177" s="226"/>
      <c r="R177" s="226"/>
      <c r="S177" s="226"/>
      <c r="T177" s="227"/>
      <c r="AT177" s="228" t="s">
        <v>202</v>
      </c>
      <c r="AU177" s="228" t="s">
        <v>81</v>
      </c>
      <c r="AV177" s="14" t="s">
        <v>81</v>
      </c>
      <c r="AW177" s="14" t="s">
        <v>33</v>
      </c>
      <c r="AX177" s="14" t="s">
        <v>72</v>
      </c>
      <c r="AY177" s="228" t="s">
        <v>193</v>
      </c>
    </row>
    <row r="178" spans="1:65" s="15" customFormat="1">
      <c r="B178" s="229"/>
      <c r="C178" s="230"/>
      <c r="D178" s="209" t="s">
        <v>202</v>
      </c>
      <c r="E178" s="231" t="s">
        <v>19</v>
      </c>
      <c r="F178" s="232" t="s">
        <v>208</v>
      </c>
      <c r="G178" s="230"/>
      <c r="H178" s="233">
        <v>-80.210999999999999</v>
      </c>
      <c r="I178" s="234"/>
      <c r="J178" s="230"/>
      <c r="K178" s="230"/>
      <c r="L178" s="235"/>
      <c r="M178" s="236"/>
      <c r="N178" s="237"/>
      <c r="O178" s="237"/>
      <c r="P178" s="237"/>
      <c r="Q178" s="237"/>
      <c r="R178" s="237"/>
      <c r="S178" s="237"/>
      <c r="T178" s="238"/>
      <c r="AT178" s="239" t="s">
        <v>202</v>
      </c>
      <c r="AU178" s="239" t="s">
        <v>81</v>
      </c>
      <c r="AV178" s="15" t="s">
        <v>209</v>
      </c>
      <c r="AW178" s="15" t="s">
        <v>33</v>
      </c>
      <c r="AX178" s="15" t="s">
        <v>72</v>
      </c>
      <c r="AY178" s="239" t="s">
        <v>193</v>
      </c>
    </row>
    <row r="179" spans="1:65" s="13" customFormat="1">
      <c r="B179" s="207"/>
      <c r="C179" s="208"/>
      <c r="D179" s="209" t="s">
        <v>202</v>
      </c>
      <c r="E179" s="210" t="s">
        <v>19</v>
      </c>
      <c r="F179" s="211" t="s">
        <v>243</v>
      </c>
      <c r="G179" s="208"/>
      <c r="H179" s="210" t="s">
        <v>19</v>
      </c>
      <c r="I179" s="212"/>
      <c r="J179" s="208"/>
      <c r="K179" s="208"/>
      <c r="L179" s="213"/>
      <c r="M179" s="214"/>
      <c r="N179" s="215"/>
      <c r="O179" s="215"/>
      <c r="P179" s="215"/>
      <c r="Q179" s="215"/>
      <c r="R179" s="215"/>
      <c r="S179" s="215"/>
      <c r="T179" s="216"/>
      <c r="AT179" s="217" t="s">
        <v>202</v>
      </c>
      <c r="AU179" s="217" t="s">
        <v>81</v>
      </c>
      <c r="AV179" s="13" t="s">
        <v>79</v>
      </c>
      <c r="AW179" s="13" t="s">
        <v>33</v>
      </c>
      <c r="AX179" s="13" t="s">
        <v>72</v>
      </c>
      <c r="AY179" s="217" t="s">
        <v>193</v>
      </c>
    </row>
    <row r="180" spans="1:65" s="14" customFormat="1">
      <c r="B180" s="218"/>
      <c r="C180" s="219"/>
      <c r="D180" s="209" t="s">
        <v>202</v>
      </c>
      <c r="E180" s="220" t="s">
        <v>19</v>
      </c>
      <c r="F180" s="221" t="s">
        <v>244</v>
      </c>
      <c r="G180" s="219"/>
      <c r="H180" s="222">
        <v>-6.2530000000000001</v>
      </c>
      <c r="I180" s="223"/>
      <c r="J180" s="219"/>
      <c r="K180" s="219"/>
      <c r="L180" s="224"/>
      <c r="M180" s="225"/>
      <c r="N180" s="226"/>
      <c r="O180" s="226"/>
      <c r="P180" s="226"/>
      <c r="Q180" s="226"/>
      <c r="R180" s="226"/>
      <c r="S180" s="226"/>
      <c r="T180" s="227"/>
      <c r="AT180" s="228" t="s">
        <v>202</v>
      </c>
      <c r="AU180" s="228" t="s">
        <v>81</v>
      </c>
      <c r="AV180" s="14" t="s">
        <v>81</v>
      </c>
      <c r="AW180" s="14" t="s">
        <v>33</v>
      </c>
      <c r="AX180" s="14" t="s">
        <v>72</v>
      </c>
      <c r="AY180" s="228" t="s">
        <v>193</v>
      </c>
    </row>
    <row r="181" spans="1:65" s="14" customFormat="1">
      <c r="B181" s="218"/>
      <c r="C181" s="219"/>
      <c r="D181" s="209" t="s">
        <v>202</v>
      </c>
      <c r="E181" s="220" t="s">
        <v>19</v>
      </c>
      <c r="F181" s="221" t="s">
        <v>245</v>
      </c>
      <c r="G181" s="219"/>
      <c r="H181" s="222">
        <v>-7.9249999999999998</v>
      </c>
      <c r="I181" s="223"/>
      <c r="J181" s="219"/>
      <c r="K181" s="219"/>
      <c r="L181" s="224"/>
      <c r="M181" s="225"/>
      <c r="N181" s="226"/>
      <c r="O181" s="226"/>
      <c r="P181" s="226"/>
      <c r="Q181" s="226"/>
      <c r="R181" s="226"/>
      <c r="S181" s="226"/>
      <c r="T181" s="227"/>
      <c r="AT181" s="228" t="s">
        <v>202</v>
      </c>
      <c r="AU181" s="228" t="s">
        <v>81</v>
      </c>
      <c r="AV181" s="14" t="s">
        <v>81</v>
      </c>
      <c r="AW181" s="14" t="s">
        <v>33</v>
      </c>
      <c r="AX181" s="14" t="s">
        <v>72</v>
      </c>
      <c r="AY181" s="228" t="s">
        <v>193</v>
      </c>
    </row>
    <row r="182" spans="1:65" s="15" customFormat="1">
      <c r="B182" s="229"/>
      <c r="C182" s="230"/>
      <c r="D182" s="209" t="s">
        <v>202</v>
      </c>
      <c r="E182" s="231" t="s">
        <v>19</v>
      </c>
      <c r="F182" s="232" t="s">
        <v>208</v>
      </c>
      <c r="G182" s="230"/>
      <c r="H182" s="233">
        <v>-14.178000000000001</v>
      </c>
      <c r="I182" s="234"/>
      <c r="J182" s="230"/>
      <c r="K182" s="230"/>
      <c r="L182" s="235"/>
      <c r="M182" s="236"/>
      <c r="N182" s="237"/>
      <c r="O182" s="237"/>
      <c r="P182" s="237"/>
      <c r="Q182" s="237"/>
      <c r="R182" s="237"/>
      <c r="S182" s="237"/>
      <c r="T182" s="238"/>
      <c r="AT182" s="239" t="s">
        <v>202</v>
      </c>
      <c r="AU182" s="239" t="s">
        <v>81</v>
      </c>
      <c r="AV182" s="15" t="s">
        <v>209</v>
      </c>
      <c r="AW182" s="15" t="s">
        <v>33</v>
      </c>
      <c r="AX182" s="15" t="s">
        <v>72</v>
      </c>
      <c r="AY182" s="239" t="s">
        <v>193</v>
      </c>
    </row>
    <row r="183" spans="1:65" s="13" customFormat="1">
      <c r="B183" s="207"/>
      <c r="C183" s="208"/>
      <c r="D183" s="209" t="s">
        <v>202</v>
      </c>
      <c r="E183" s="210" t="s">
        <v>19</v>
      </c>
      <c r="F183" s="211" t="s">
        <v>246</v>
      </c>
      <c r="G183" s="208"/>
      <c r="H183" s="210" t="s">
        <v>19</v>
      </c>
      <c r="I183" s="212"/>
      <c r="J183" s="208"/>
      <c r="K183" s="208"/>
      <c r="L183" s="213"/>
      <c r="M183" s="214"/>
      <c r="N183" s="215"/>
      <c r="O183" s="215"/>
      <c r="P183" s="215"/>
      <c r="Q183" s="215"/>
      <c r="R183" s="215"/>
      <c r="S183" s="215"/>
      <c r="T183" s="216"/>
      <c r="AT183" s="217" t="s">
        <v>202</v>
      </c>
      <c r="AU183" s="217" t="s">
        <v>81</v>
      </c>
      <c r="AV183" s="13" t="s">
        <v>79</v>
      </c>
      <c r="AW183" s="13" t="s">
        <v>33</v>
      </c>
      <c r="AX183" s="13" t="s">
        <v>72</v>
      </c>
      <c r="AY183" s="217" t="s">
        <v>193</v>
      </c>
    </row>
    <row r="184" spans="1:65" s="14" customFormat="1">
      <c r="B184" s="218"/>
      <c r="C184" s="219"/>
      <c r="D184" s="209" t="s">
        <v>202</v>
      </c>
      <c r="E184" s="220" t="s">
        <v>19</v>
      </c>
      <c r="F184" s="221" t="s">
        <v>247</v>
      </c>
      <c r="G184" s="219"/>
      <c r="H184" s="222">
        <v>18.018000000000001</v>
      </c>
      <c r="I184" s="223"/>
      <c r="J184" s="219"/>
      <c r="K184" s="219"/>
      <c r="L184" s="224"/>
      <c r="M184" s="225"/>
      <c r="N184" s="226"/>
      <c r="O184" s="226"/>
      <c r="P184" s="226"/>
      <c r="Q184" s="226"/>
      <c r="R184" s="226"/>
      <c r="S184" s="226"/>
      <c r="T184" s="227"/>
      <c r="AT184" s="228" t="s">
        <v>202</v>
      </c>
      <c r="AU184" s="228" t="s">
        <v>81</v>
      </c>
      <c r="AV184" s="14" t="s">
        <v>81</v>
      </c>
      <c r="AW184" s="14" t="s">
        <v>33</v>
      </c>
      <c r="AX184" s="14" t="s">
        <v>72</v>
      </c>
      <c r="AY184" s="228" t="s">
        <v>193</v>
      </c>
    </row>
    <row r="185" spans="1:65" s="15" customFormat="1">
      <c r="B185" s="229"/>
      <c r="C185" s="230"/>
      <c r="D185" s="209" t="s">
        <v>202</v>
      </c>
      <c r="E185" s="231" t="s">
        <v>19</v>
      </c>
      <c r="F185" s="232" t="s">
        <v>208</v>
      </c>
      <c r="G185" s="230"/>
      <c r="H185" s="233">
        <v>18.018000000000001</v>
      </c>
      <c r="I185" s="234"/>
      <c r="J185" s="230"/>
      <c r="K185" s="230"/>
      <c r="L185" s="235"/>
      <c r="M185" s="236"/>
      <c r="N185" s="237"/>
      <c r="O185" s="237"/>
      <c r="P185" s="237"/>
      <c r="Q185" s="237"/>
      <c r="R185" s="237"/>
      <c r="S185" s="237"/>
      <c r="T185" s="238"/>
      <c r="AT185" s="239" t="s">
        <v>202</v>
      </c>
      <c r="AU185" s="239" t="s">
        <v>81</v>
      </c>
      <c r="AV185" s="15" t="s">
        <v>209</v>
      </c>
      <c r="AW185" s="15" t="s">
        <v>33</v>
      </c>
      <c r="AX185" s="15" t="s">
        <v>72</v>
      </c>
      <c r="AY185" s="239" t="s">
        <v>193</v>
      </c>
    </row>
    <row r="186" spans="1:65" s="16" customFormat="1">
      <c r="B186" s="240"/>
      <c r="C186" s="241"/>
      <c r="D186" s="209" t="s">
        <v>202</v>
      </c>
      <c r="E186" s="242" t="s">
        <v>19</v>
      </c>
      <c r="F186" s="243" t="s">
        <v>211</v>
      </c>
      <c r="G186" s="241"/>
      <c r="H186" s="244">
        <v>96.36</v>
      </c>
      <c r="I186" s="245"/>
      <c r="J186" s="241"/>
      <c r="K186" s="241"/>
      <c r="L186" s="246"/>
      <c r="M186" s="247"/>
      <c r="N186" s="248"/>
      <c r="O186" s="248"/>
      <c r="P186" s="248"/>
      <c r="Q186" s="248"/>
      <c r="R186" s="248"/>
      <c r="S186" s="248"/>
      <c r="T186" s="249"/>
      <c r="AT186" s="250" t="s">
        <v>202</v>
      </c>
      <c r="AU186" s="250" t="s">
        <v>81</v>
      </c>
      <c r="AV186" s="16" t="s">
        <v>200</v>
      </c>
      <c r="AW186" s="16" t="s">
        <v>33</v>
      </c>
      <c r="AX186" s="16" t="s">
        <v>79</v>
      </c>
      <c r="AY186" s="250" t="s">
        <v>193</v>
      </c>
    </row>
    <row r="187" spans="1:65" s="2" customFormat="1" ht="21.75" customHeight="1">
      <c r="A187" s="36"/>
      <c r="B187" s="37"/>
      <c r="C187" s="194" t="s">
        <v>248</v>
      </c>
      <c r="D187" s="194" t="s">
        <v>195</v>
      </c>
      <c r="E187" s="195" t="s">
        <v>249</v>
      </c>
      <c r="F187" s="196" t="s">
        <v>250</v>
      </c>
      <c r="G187" s="197" t="s">
        <v>198</v>
      </c>
      <c r="H187" s="198">
        <v>96.36</v>
      </c>
      <c r="I187" s="199"/>
      <c r="J187" s="200">
        <f>ROUND(I187*H187,2)</f>
        <v>0</v>
      </c>
      <c r="K187" s="196" t="s">
        <v>199</v>
      </c>
      <c r="L187" s="41"/>
      <c r="M187" s="201" t="s">
        <v>19</v>
      </c>
      <c r="N187" s="202" t="s">
        <v>43</v>
      </c>
      <c r="O187" s="66"/>
      <c r="P187" s="203">
        <f>O187*H187</f>
        <v>0</v>
      </c>
      <c r="Q187" s="203">
        <v>0</v>
      </c>
      <c r="R187" s="203">
        <f>Q187*H187</f>
        <v>0</v>
      </c>
      <c r="S187" s="203">
        <v>0</v>
      </c>
      <c r="T187" s="204">
        <f>S187*H187</f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205" t="s">
        <v>200</v>
      </c>
      <c r="AT187" s="205" t="s">
        <v>195</v>
      </c>
      <c r="AU187" s="205" t="s">
        <v>81</v>
      </c>
      <c r="AY187" s="19" t="s">
        <v>193</v>
      </c>
      <c r="BE187" s="206">
        <f>IF(N187="základní",J187,0)</f>
        <v>0</v>
      </c>
      <c r="BF187" s="206">
        <f>IF(N187="snížená",J187,0)</f>
        <v>0</v>
      </c>
      <c r="BG187" s="206">
        <f>IF(N187="zákl. přenesená",J187,0)</f>
        <v>0</v>
      </c>
      <c r="BH187" s="206">
        <f>IF(N187="sníž. přenesená",J187,0)</f>
        <v>0</v>
      </c>
      <c r="BI187" s="206">
        <f>IF(N187="nulová",J187,0)</f>
        <v>0</v>
      </c>
      <c r="BJ187" s="19" t="s">
        <v>79</v>
      </c>
      <c r="BK187" s="206">
        <f>ROUND(I187*H187,2)</f>
        <v>0</v>
      </c>
      <c r="BL187" s="19" t="s">
        <v>200</v>
      </c>
      <c r="BM187" s="205" t="s">
        <v>251</v>
      </c>
    </row>
    <row r="188" spans="1:65" s="2" customFormat="1" ht="33" customHeight="1">
      <c r="A188" s="36"/>
      <c r="B188" s="37"/>
      <c r="C188" s="194" t="s">
        <v>252</v>
      </c>
      <c r="D188" s="194" t="s">
        <v>195</v>
      </c>
      <c r="E188" s="195" t="s">
        <v>253</v>
      </c>
      <c r="F188" s="196" t="s">
        <v>254</v>
      </c>
      <c r="G188" s="197" t="s">
        <v>198</v>
      </c>
      <c r="H188" s="198">
        <v>531.11199999999997</v>
      </c>
      <c r="I188" s="199"/>
      <c r="J188" s="200">
        <f>ROUND(I188*H188,2)</f>
        <v>0</v>
      </c>
      <c r="K188" s="196" t="s">
        <v>199</v>
      </c>
      <c r="L188" s="41"/>
      <c r="M188" s="201" t="s">
        <v>19</v>
      </c>
      <c r="N188" s="202" t="s">
        <v>43</v>
      </c>
      <c r="O188" s="66"/>
      <c r="P188" s="203">
        <f>O188*H188</f>
        <v>0</v>
      </c>
      <c r="Q188" s="203">
        <v>0</v>
      </c>
      <c r="R188" s="203">
        <f>Q188*H188</f>
        <v>0</v>
      </c>
      <c r="S188" s="203">
        <v>0</v>
      </c>
      <c r="T188" s="204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205" t="s">
        <v>200</v>
      </c>
      <c r="AT188" s="205" t="s">
        <v>195</v>
      </c>
      <c r="AU188" s="205" t="s">
        <v>81</v>
      </c>
      <c r="AY188" s="19" t="s">
        <v>193</v>
      </c>
      <c r="BE188" s="206">
        <f>IF(N188="základní",J188,0)</f>
        <v>0</v>
      </c>
      <c r="BF188" s="206">
        <f>IF(N188="snížená",J188,0)</f>
        <v>0</v>
      </c>
      <c r="BG188" s="206">
        <f>IF(N188="zákl. přenesená",J188,0)</f>
        <v>0</v>
      </c>
      <c r="BH188" s="206">
        <f>IF(N188="sníž. přenesená",J188,0)</f>
        <v>0</v>
      </c>
      <c r="BI188" s="206">
        <f>IF(N188="nulová",J188,0)</f>
        <v>0</v>
      </c>
      <c r="BJ188" s="19" t="s">
        <v>79</v>
      </c>
      <c r="BK188" s="206">
        <f>ROUND(I188*H188,2)</f>
        <v>0</v>
      </c>
      <c r="BL188" s="19" t="s">
        <v>200</v>
      </c>
      <c r="BM188" s="205" t="s">
        <v>255</v>
      </c>
    </row>
    <row r="189" spans="1:65" s="14" customFormat="1">
      <c r="B189" s="218"/>
      <c r="C189" s="219"/>
      <c r="D189" s="209" t="s">
        <v>202</v>
      </c>
      <c r="E189" s="220" t="s">
        <v>19</v>
      </c>
      <c r="F189" s="221" t="s">
        <v>256</v>
      </c>
      <c r="G189" s="219"/>
      <c r="H189" s="222">
        <v>434.75200000000001</v>
      </c>
      <c r="I189" s="223"/>
      <c r="J189" s="219"/>
      <c r="K189" s="219"/>
      <c r="L189" s="224"/>
      <c r="M189" s="225"/>
      <c r="N189" s="226"/>
      <c r="O189" s="226"/>
      <c r="P189" s="226"/>
      <c r="Q189" s="226"/>
      <c r="R189" s="226"/>
      <c r="S189" s="226"/>
      <c r="T189" s="227"/>
      <c r="AT189" s="228" t="s">
        <v>202</v>
      </c>
      <c r="AU189" s="228" t="s">
        <v>81</v>
      </c>
      <c r="AV189" s="14" t="s">
        <v>81</v>
      </c>
      <c r="AW189" s="14" t="s">
        <v>33</v>
      </c>
      <c r="AX189" s="14" t="s">
        <v>72</v>
      </c>
      <c r="AY189" s="228" t="s">
        <v>193</v>
      </c>
    </row>
    <row r="190" spans="1:65" s="14" customFormat="1">
      <c r="B190" s="218"/>
      <c r="C190" s="219"/>
      <c r="D190" s="209" t="s">
        <v>202</v>
      </c>
      <c r="E190" s="220" t="s">
        <v>19</v>
      </c>
      <c r="F190" s="221" t="s">
        <v>257</v>
      </c>
      <c r="G190" s="219"/>
      <c r="H190" s="222">
        <v>96.36</v>
      </c>
      <c r="I190" s="223"/>
      <c r="J190" s="219"/>
      <c r="K190" s="219"/>
      <c r="L190" s="224"/>
      <c r="M190" s="225"/>
      <c r="N190" s="226"/>
      <c r="O190" s="226"/>
      <c r="P190" s="226"/>
      <c r="Q190" s="226"/>
      <c r="R190" s="226"/>
      <c r="S190" s="226"/>
      <c r="T190" s="227"/>
      <c r="AT190" s="228" t="s">
        <v>202</v>
      </c>
      <c r="AU190" s="228" t="s">
        <v>81</v>
      </c>
      <c r="AV190" s="14" t="s">
        <v>81</v>
      </c>
      <c r="AW190" s="14" t="s">
        <v>33</v>
      </c>
      <c r="AX190" s="14" t="s">
        <v>72</v>
      </c>
      <c r="AY190" s="228" t="s">
        <v>193</v>
      </c>
    </row>
    <row r="191" spans="1:65" s="15" customFormat="1">
      <c r="B191" s="229"/>
      <c r="C191" s="230"/>
      <c r="D191" s="209" t="s">
        <v>202</v>
      </c>
      <c r="E191" s="231" t="s">
        <v>19</v>
      </c>
      <c r="F191" s="232" t="s">
        <v>208</v>
      </c>
      <c r="G191" s="230"/>
      <c r="H191" s="233">
        <v>531.11199999999997</v>
      </c>
      <c r="I191" s="234"/>
      <c r="J191" s="230"/>
      <c r="K191" s="230"/>
      <c r="L191" s="235"/>
      <c r="M191" s="236"/>
      <c r="N191" s="237"/>
      <c r="O191" s="237"/>
      <c r="P191" s="237"/>
      <c r="Q191" s="237"/>
      <c r="R191" s="237"/>
      <c r="S191" s="237"/>
      <c r="T191" s="238"/>
      <c r="AT191" s="239" t="s">
        <v>202</v>
      </c>
      <c r="AU191" s="239" t="s">
        <v>81</v>
      </c>
      <c r="AV191" s="15" t="s">
        <v>209</v>
      </c>
      <c r="AW191" s="15" t="s">
        <v>33</v>
      </c>
      <c r="AX191" s="15" t="s">
        <v>79</v>
      </c>
      <c r="AY191" s="239" t="s">
        <v>193</v>
      </c>
    </row>
    <row r="192" spans="1:65" s="2" customFormat="1" ht="21.75" customHeight="1">
      <c r="A192" s="36"/>
      <c r="B192" s="37"/>
      <c r="C192" s="194" t="s">
        <v>258</v>
      </c>
      <c r="D192" s="194" t="s">
        <v>195</v>
      </c>
      <c r="E192" s="195" t="s">
        <v>259</v>
      </c>
      <c r="F192" s="196" t="s">
        <v>260</v>
      </c>
      <c r="G192" s="197" t="s">
        <v>198</v>
      </c>
      <c r="H192" s="198">
        <v>338.392</v>
      </c>
      <c r="I192" s="199"/>
      <c r="J192" s="200">
        <f>ROUND(I192*H192,2)</f>
        <v>0</v>
      </c>
      <c r="K192" s="196" t="s">
        <v>199</v>
      </c>
      <c r="L192" s="41"/>
      <c r="M192" s="201" t="s">
        <v>19</v>
      </c>
      <c r="N192" s="202" t="s">
        <v>43</v>
      </c>
      <c r="O192" s="66"/>
      <c r="P192" s="203">
        <f>O192*H192</f>
        <v>0</v>
      </c>
      <c r="Q192" s="203">
        <v>0</v>
      </c>
      <c r="R192" s="203">
        <f>Q192*H192</f>
        <v>0</v>
      </c>
      <c r="S192" s="203">
        <v>0</v>
      </c>
      <c r="T192" s="204">
        <f>S192*H192</f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205" t="s">
        <v>200</v>
      </c>
      <c r="AT192" s="205" t="s">
        <v>195</v>
      </c>
      <c r="AU192" s="205" t="s">
        <v>81</v>
      </c>
      <c r="AY192" s="19" t="s">
        <v>193</v>
      </c>
      <c r="BE192" s="206">
        <f>IF(N192="základní",J192,0)</f>
        <v>0</v>
      </c>
      <c r="BF192" s="206">
        <f>IF(N192="snížená",J192,0)</f>
        <v>0</v>
      </c>
      <c r="BG192" s="206">
        <f>IF(N192="zákl. přenesená",J192,0)</f>
        <v>0</v>
      </c>
      <c r="BH192" s="206">
        <f>IF(N192="sníž. přenesená",J192,0)</f>
        <v>0</v>
      </c>
      <c r="BI192" s="206">
        <f>IF(N192="nulová",J192,0)</f>
        <v>0</v>
      </c>
      <c r="BJ192" s="19" t="s">
        <v>79</v>
      </c>
      <c r="BK192" s="206">
        <f>ROUND(I192*H192,2)</f>
        <v>0</v>
      </c>
      <c r="BL192" s="19" t="s">
        <v>200</v>
      </c>
      <c r="BM192" s="205" t="s">
        <v>261</v>
      </c>
    </row>
    <row r="193" spans="1:65" s="14" customFormat="1">
      <c r="B193" s="218"/>
      <c r="C193" s="219"/>
      <c r="D193" s="209" t="s">
        <v>202</v>
      </c>
      <c r="E193" s="220" t="s">
        <v>19</v>
      </c>
      <c r="F193" s="221" t="s">
        <v>256</v>
      </c>
      <c r="G193" s="219"/>
      <c r="H193" s="222">
        <v>434.75200000000001</v>
      </c>
      <c r="I193" s="223"/>
      <c r="J193" s="219"/>
      <c r="K193" s="219"/>
      <c r="L193" s="224"/>
      <c r="M193" s="225"/>
      <c r="N193" s="226"/>
      <c r="O193" s="226"/>
      <c r="P193" s="226"/>
      <c r="Q193" s="226"/>
      <c r="R193" s="226"/>
      <c r="S193" s="226"/>
      <c r="T193" s="227"/>
      <c r="AT193" s="228" t="s">
        <v>202</v>
      </c>
      <c r="AU193" s="228" t="s">
        <v>81</v>
      </c>
      <c r="AV193" s="14" t="s">
        <v>81</v>
      </c>
      <c r="AW193" s="14" t="s">
        <v>33</v>
      </c>
      <c r="AX193" s="14" t="s">
        <v>72</v>
      </c>
      <c r="AY193" s="228" t="s">
        <v>193</v>
      </c>
    </row>
    <row r="194" spans="1:65" s="14" customFormat="1">
      <c r="B194" s="218"/>
      <c r="C194" s="219"/>
      <c r="D194" s="209" t="s">
        <v>202</v>
      </c>
      <c r="E194" s="220" t="s">
        <v>19</v>
      </c>
      <c r="F194" s="221" t="s">
        <v>262</v>
      </c>
      <c r="G194" s="219"/>
      <c r="H194" s="222">
        <v>-96.36</v>
      </c>
      <c r="I194" s="223"/>
      <c r="J194" s="219"/>
      <c r="K194" s="219"/>
      <c r="L194" s="224"/>
      <c r="M194" s="225"/>
      <c r="N194" s="226"/>
      <c r="O194" s="226"/>
      <c r="P194" s="226"/>
      <c r="Q194" s="226"/>
      <c r="R194" s="226"/>
      <c r="S194" s="226"/>
      <c r="T194" s="227"/>
      <c r="AT194" s="228" t="s">
        <v>202</v>
      </c>
      <c r="AU194" s="228" t="s">
        <v>81</v>
      </c>
      <c r="AV194" s="14" t="s">
        <v>81</v>
      </c>
      <c r="AW194" s="14" t="s">
        <v>33</v>
      </c>
      <c r="AX194" s="14" t="s">
        <v>72</v>
      </c>
      <c r="AY194" s="228" t="s">
        <v>193</v>
      </c>
    </row>
    <row r="195" spans="1:65" s="15" customFormat="1">
      <c r="B195" s="229"/>
      <c r="C195" s="230"/>
      <c r="D195" s="209" t="s">
        <v>202</v>
      </c>
      <c r="E195" s="231" t="s">
        <v>19</v>
      </c>
      <c r="F195" s="232" t="s">
        <v>208</v>
      </c>
      <c r="G195" s="230"/>
      <c r="H195" s="233">
        <v>338.392</v>
      </c>
      <c r="I195" s="234"/>
      <c r="J195" s="230"/>
      <c r="K195" s="230"/>
      <c r="L195" s="235"/>
      <c r="M195" s="236"/>
      <c r="N195" s="237"/>
      <c r="O195" s="237"/>
      <c r="P195" s="237"/>
      <c r="Q195" s="237"/>
      <c r="R195" s="237"/>
      <c r="S195" s="237"/>
      <c r="T195" s="238"/>
      <c r="AT195" s="239" t="s">
        <v>202</v>
      </c>
      <c r="AU195" s="239" t="s">
        <v>81</v>
      </c>
      <c r="AV195" s="15" t="s">
        <v>209</v>
      </c>
      <c r="AW195" s="15" t="s">
        <v>33</v>
      </c>
      <c r="AX195" s="15" t="s">
        <v>79</v>
      </c>
      <c r="AY195" s="239" t="s">
        <v>193</v>
      </c>
    </row>
    <row r="196" spans="1:65" s="2" customFormat="1" ht="21.75" customHeight="1">
      <c r="A196" s="36"/>
      <c r="B196" s="37"/>
      <c r="C196" s="194" t="s">
        <v>263</v>
      </c>
      <c r="D196" s="194" t="s">
        <v>195</v>
      </c>
      <c r="E196" s="195" t="s">
        <v>264</v>
      </c>
      <c r="F196" s="196" t="s">
        <v>265</v>
      </c>
      <c r="G196" s="197" t="s">
        <v>266</v>
      </c>
      <c r="H196" s="198">
        <v>541.42700000000002</v>
      </c>
      <c r="I196" s="199"/>
      <c r="J196" s="200">
        <f>ROUND(I196*H196,2)</f>
        <v>0</v>
      </c>
      <c r="K196" s="196" t="s">
        <v>199</v>
      </c>
      <c r="L196" s="41"/>
      <c r="M196" s="201" t="s">
        <v>19</v>
      </c>
      <c r="N196" s="202" t="s">
        <v>43</v>
      </c>
      <c r="O196" s="66"/>
      <c r="P196" s="203">
        <f>O196*H196</f>
        <v>0</v>
      </c>
      <c r="Q196" s="203">
        <v>0</v>
      </c>
      <c r="R196" s="203">
        <f>Q196*H196</f>
        <v>0</v>
      </c>
      <c r="S196" s="203">
        <v>0</v>
      </c>
      <c r="T196" s="204">
        <f>S196*H196</f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205" t="s">
        <v>200</v>
      </c>
      <c r="AT196" s="205" t="s">
        <v>195</v>
      </c>
      <c r="AU196" s="205" t="s">
        <v>81</v>
      </c>
      <c r="AY196" s="19" t="s">
        <v>193</v>
      </c>
      <c r="BE196" s="206">
        <f>IF(N196="základní",J196,0)</f>
        <v>0</v>
      </c>
      <c r="BF196" s="206">
        <f>IF(N196="snížená",J196,0)</f>
        <v>0</v>
      </c>
      <c r="BG196" s="206">
        <f>IF(N196="zákl. přenesená",J196,0)</f>
        <v>0</v>
      </c>
      <c r="BH196" s="206">
        <f>IF(N196="sníž. přenesená",J196,0)</f>
        <v>0</v>
      </c>
      <c r="BI196" s="206">
        <f>IF(N196="nulová",J196,0)</f>
        <v>0</v>
      </c>
      <c r="BJ196" s="19" t="s">
        <v>79</v>
      </c>
      <c r="BK196" s="206">
        <f>ROUND(I196*H196,2)</f>
        <v>0</v>
      </c>
      <c r="BL196" s="19" t="s">
        <v>200</v>
      </c>
      <c r="BM196" s="205" t="s">
        <v>267</v>
      </c>
    </row>
    <row r="197" spans="1:65" s="14" customFormat="1">
      <c r="B197" s="218"/>
      <c r="C197" s="219"/>
      <c r="D197" s="209" t="s">
        <v>202</v>
      </c>
      <c r="E197" s="219"/>
      <c r="F197" s="221" t="s">
        <v>268</v>
      </c>
      <c r="G197" s="219"/>
      <c r="H197" s="222">
        <v>541.42700000000002</v>
      </c>
      <c r="I197" s="223"/>
      <c r="J197" s="219"/>
      <c r="K197" s="219"/>
      <c r="L197" s="224"/>
      <c r="M197" s="225"/>
      <c r="N197" s="226"/>
      <c r="O197" s="226"/>
      <c r="P197" s="226"/>
      <c r="Q197" s="226"/>
      <c r="R197" s="226"/>
      <c r="S197" s="226"/>
      <c r="T197" s="227"/>
      <c r="AT197" s="228" t="s">
        <v>202</v>
      </c>
      <c r="AU197" s="228" t="s">
        <v>81</v>
      </c>
      <c r="AV197" s="14" t="s">
        <v>81</v>
      </c>
      <c r="AW197" s="14" t="s">
        <v>4</v>
      </c>
      <c r="AX197" s="14" t="s">
        <v>79</v>
      </c>
      <c r="AY197" s="228" t="s">
        <v>193</v>
      </c>
    </row>
    <row r="198" spans="1:65" s="12" customFormat="1" ht="22.9" customHeight="1">
      <c r="B198" s="178"/>
      <c r="C198" s="179"/>
      <c r="D198" s="180" t="s">
        <v>71</v>
      </c>
      <c r="E198" s="192" t="s">
        <v>269</v>
      </c>
      <c r="F198" s="192" t="s">
        <v>270</v>
      </c>
      <c r="G198" s="179"/>
      <c r="H198" s="179"/>
      <c r="I198" s="182"/>
      <c r="J198" s="193">
        <f>BK198</f>
        <v>0</v>
      </c>
      <c r="K198" s="179"/>
      <c r="L198" s="184"/>
      <c r="M198" s="185"/>
      <c r="N198" s="186"/>
      <c r="O198" s="186"/>
      <c r="P198" s="187">
        <f>SUM(P199:P209)</f>
        <v>0</v>
      </c>
      <c r="Q198" s="186"/>
      <c r="R198" s="187">
        <f>SUM(R199:R209)</f>
        <v>2.1600000000000001E-2</v>
      </c>
      <c r="S198" s="186"/>
      <c r="T198" s="188">
        <f>SUM(T199:T209)</f>
        <v>0</v>
      </c>
      <c r="AR198" s="189" t="s">
        <v>79</v>
      </c>
      <c r="AT198" s="190" t="s">
        <v>71</v>
      </c>
      <c r="AU198" s="190" t="s">
        <v>79</v>
      </c>
      <c r="AY198" s="189" t="s">
        <v>193</v>
      </c>
      <c r="BK198" s="191">
        <f>SUM(BK199:BK209)</f>
        <v>0</v>
      </c>
    </row>
    <row r="199" spans="1:65" s="2" customFormat="1" ht="16.5" customHeight="1">
      <c r="A199" s="36"/>
      <c r="B199" s="37"/>
      <c r="C199" s="194" t="s">
        <v>271</v>
      </c>
      <c r="D199" s="194" t="s">
        <v>195</v>
      </c>
      <c r="E199" s="195" t="s">
        <v>272</v>
      </c>
      <c r="F199" s="196" t="s">
        <v>273</v>
      </c>
      <c r="G199" s="197" t="s">
        <v>198</v>
      </c>
      <c r="H199" s="198">
        <v>1.5</v>
      </c>
      <c r="I199" s="199"/>
      <c r="J199" s="200">
        <f>ROUND(I199*H199,2)</f>
        <v>0</v>
      </c>
      <c r="K199" s="196" t="s">
        <v>199</v>
      </c>
      <c r="L199" s="41"/>
      <c r="M199" s="201" t="s">
        <v>19</v>
      </c>
      <c r="N199" s="202" t="s">
        <v>43</v>
      </c>
      <c r="O199" s="66"/>
      <c r="P199" s="203">
        <f>O199*H199</f>
        <v>0</v>
      </c>
      <c r="Q199" s="203">
        <v>0</v>
      </c>
      <c r="R199" s="203">
        <f>Q199*H199</f>
        <v>0</v>
      </c>
      <c r="S199" s="203">
        <v>0</v>
      </c>
      <c r="T199" s="204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205" t="s">
        <v>200</v>
      </c>
      <c r="AT199" s="205" t="s">
        <v>195</v>
      </c>
      <c r="AU199" s="205" t="s">
        <v>81</v>
      </c>
      <c r="AY199" s="19" t="s">
        <v>193</v>
      </c>
      <c r="BE199" s="206">
        <f>IF(N199="základní",J199,0)</f>
        <v>0</v>
      </c>
      <c r="BF199" s="206">
        <f>IF(N199="snížená",J199,0)</f>
        <v>0</v>
      </c>
      <c r="BG199" s="206">
        <f>IF(N199="zákl. přenesená",J199,0)</f>
        <v>0</v>
      </c>
      <c r="BH199" s="206">
        <f>IF(N199="sníž. přenesená",J199,0)</f>
        <v>0</v>
      </c>
      <c r="BI199" s="206">
        <f>IF(N199="nulová",J199,0)</f>
        <v>0</v>
      </c>
      <c r="BJ199" s="19" t="s">
        <v>79</v>
      </c>
      <c r="BK199" s="206">
        <f>ROUND(I199*H199,2)</f>
        <v>0</v>
      </c>
      <c r="BL199" s="19" t="s">
        <v>200</v>
      </c>
      <c r="BM199" s="205" t="s">
        <v>274</v>
      </c>
    </row>
    <row r="200" spans="1:65" s="14" customFormat="1">
      <c r="B200" s="218"/>
      <c r="C200" s="219"/>
      <c r="D200" s="209" t="s">
        <v>202</v>
      </c>
      <c r="E200" s="220" t="s">
        <v>19</v>
      </c>
      <c r="F200" s="221" t="s">
        <v>275</v>
      </c>
      <c r="G200" s="219"/>
      <c r="H200" s="222">
        <v>1.5</v>
      </c>
      <c r="I200" s="223"/>
      <c r="J200" s="219"/>
      <c r="K200" s="219"/>
      <c r="L200" s="224"/>
      <c r="M200" s="225"/>
      <c r="N200" s="226"/>
      <c r="O200" s="226"/>
      <c r="P200" s="226"/>
      <c r="Q200" s="226"/>
      <c r="R200" s="226"/>
      <c r="S200" s="226"/>
      <c r="T200" s="227"/>
      <c r="AT200" s="228" t="s">
        <v>202</v>
      </c>
      <c r="AU200" s="228" t="s">
        <v>81</v>
      </c>
      <c r="AV200" s="14" t="s">
        <v>81</v>
      </c>
      <c r="AW200" s="14" t="s">
        <v>33</v>
      </c>
      <c r="AX200" s="14" t="s">
        <v>72</v>
      </c>
      <c r="AY200" s="228" t="s">
        <v>193</v>
      </c>
    </row>
    <row r="201" spans="1:65" s="15" customFormat="1">
      <c r="B201" s="229"/>
      <c r="C201" s="230"/>
      <c r="D201" s="209" t="s">
        <v>202</v>
      </c>
      <c r="E201" s="231" t="s">
        <v>19</v>
      </c>
      <c r="F201" s="232" t="s">
        <v>208</v>
      </c>
      <c r="G201" s="230"/>
      <c r="H201" s="233">
        <v>1.5</v>
      </c>
      <c r="I201" s="234"/>
      <c r="J201" s="230"/>
      <c r="K201" s="230"/>
      <c r="L201" s="235"/>
      <c r="M201" s="236"/>
      <c r="N201" s="237"/>
      <c r="O201" s="237"/>
      <c r="P201" s="237"/>
      <c r="Q201" s="237"/>
      <c r="R201" s="237"/>
      <c r="S201" s="237"/>
      <c r="T201" s="238"/>
      <c r="AT201" s="239" t="s">
        <v>202</v>
      </c>
      <c r="AU201" s="239" t="s">
        <v>81</v>
      </c>
      <c r="AV201" s="15" t="s">
        <v>209</v>
      </c>
      <c r="AW201" s="15" t="s">
        <v>33</v>
      </c>
      <c r="AX201" s="15" t="s">
        <v>79</v>
      </c>
      <c r="AY201" s="239" t="s">
        <v>193</v>
      </c>
    </row>
    <row r="202" spans="1:65" s="2" customFormat="1" ht="21.75" customHeight="1">
      <c r="A202" s="36"/>
      <c r="B202" s="37"/>
      <c r="C202" s="194" t="s">
        <v>269</v>
      </c>
      <c r="D202" s="194" t="s">
        <v>195</v>
      </c>
      <c r="E202" s="195" t="s">
        <v>234</v>
      </c>
      <c r="F202" s="196" t="s">
        <v>235</v>
      </c>
      <c r="G202" s="197" t="s">
        <v>198</v>
      </c>
      <c r="H202" s="198">
        <v>1.5</v>
      </c>
      <c r="I202" s="199"/>
      <c r="J202" s="200">
        <f>ROUND(I202*H202,2)</f>
        <v>0</v>
      </c>
      <c r="K202" s="196" t="s">
        <v>199</v>
      </c>
      <c r="L202" s="41"/>
      <c r="M202" s="201" t="s">
        <v>19</v>
      </c>
      <c r="N202" s="202" t="s">
        <v>43</v>
      </c>
      <c r="O202" s="66"/>
      <c r="P202" s="203">
        <f>O202*H202</f>
        <v>0</v>
      </c>
      <c r="Q202" s="203">
        <v>0</v>
      </c>
      <c r="R202" s="203">
        <f>Q202*H202</f>
        <v>0</v>
      </c>
      <c r="S202" s="203">
        <v>0</v>
      </c>
      <c r="T202" s="204">
        <f>S202*H202</f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205" t="s">
        <v>200</v>
      </c>
      <c r="AT202" s="205" t="s">
        <v>195</v>
      </c>
      <c r="AU202" s="205" t="s">
        <v>81</v>
      </c>
      <c r="AY202" s="19" t="s">
        <v>193</v>
      </c>
      <c r="BE202" s="206">
        <f>IF(N202="základní",J202,0)</f>
        <v>0</v>
      </c>
      <c r="BF202" s="206">
        <f>IF(N202="snížená",J202,0)</f>
        <v>0</v>
      </c>
      <c r="BG202" s="206">
        <f>IF(N202="zákl. přenesená",J202,0)</f>
        <v>0</v>
      </c>
      <c r="BH202" s="206">
        <f>IF(N202="sníž. přenesená",J202,0)</f>
        <v>0</v>
      </c>
      <c r="BI202" s="206">
        <f>IF(N202="nulová",J202,0)</f>
        <v>0</v>
      </c>
      <c r="BJ202" s="19" t="s">
        <v>79</v>
      </c>
      <c r="BK202" s="206">
        <f>ROUND(I202*H202,2)</f>
        <v>0</v>
      </c>
      <c r="BL202" s="19" t="s">
        <v>200</v>
      </c>
      <c r="BM202" s="205" t="s">
        <v>276</v>
      </c>
    </row>
    <row r="203" spans="1:65" s="13" customFormat="1">
      <c r="B203" s="207"/>
      <c r="C203" s="208"/>
      <c r="D203" s="209" t="s">
        <v>202</v>
      </c>
      <c r="E203" s="210" t="s">
        <v>19</v>
      </c>
      <c r="F203" s="211" t="s">
        <v>277</v>
      </c>
      <c r="G203" s="208"/>
      <c r="H203" s="210" t="s">
        <v>19</v>
      </c>
      <c r="I203" s="212"/>
      <c r="J203" s="208"/>
      <c r="K203" s="208"/>
      <c r="L203" s="213"/>
      <c r="M203" s="214"/>
      <c r="N203" s="215"/>
      <c r="O203" s="215"/>
      <c r="P203" s="215"/>
      <c r="Q203" s="215"/>
      <c r="R203" s="215"/>
      <c r="S203" s="215"/>
      <c r="T203" s="216"/>
      <c r="AT203" s="217" t="s">
        <v>202</v>
      </c>
      <c r="AU203" s="217" t="s">
        <v>81</v>
      </c>
      <c r="AV203" s="13" t="s">
        <v>79</v>
      </c>
      <c r="AW203" s="13" t="s">
        <v>33</v>
      </c>
      <c r="AX203" s="13" t="s">
        <v>72</v>
      </c>
      <c r="AY203" s="217" t="s">
        <v>193</v>
      </c>
    </row>
    <row r="204" spans="1:65" s="14" customFormat="1">
      <c r="B204" s="218"/>
      <c r="C204" s="219"/>
      <c r="D204" s="209" t="s">
        <v>202</v>
      </c>
      <c r="E204" s="220" t="s">
        <v>19</v>
      </c>
      <c r="F204" s="221" t="s">
        <v>278</v>
      </c>
      <c r="G204" s="219"/>
      <c r="H204" s="222">
        <v>1.5</v>
      </c>
      <c r="I204" s="223"/>
      <c r="J204" s="219"/>
      <c r="K204" s="219"/>
      <c r="L204" s="224"/>
      <c r="M204" s="225"/>
      <c r="N204" s="226"/>
      <c r="O204" s="226"/>
      <c r="P204" s="226"/>
      <c r="Q204" s="226"/>
      <c r="R204" s="226"/>
      <c r="S204" s="226"/>
      <c r="T204" s="227"/>
      <c r="AT204" s="228" t="s">
        <v>202</v>
      </c>
      <c r="AU204" s="228" t="s">
        <v>81</v>
      </c>
      <c r="AV204" s="14" t="s">
        <v>81</v>
      </c>
      <c r="AW204" s="14" t="s">
        <v>33</v>
      </c>
      <c r="AX204" s="14" t="s">
        <v>72</v>
      </c>
      <c r="AY204" s="228" t="s">
        <v>193</v>
      </c>
    </row>
    <row r="205" spans="1:65" s="15" customFormat="1">
      <c r="B205" s="229"/>
      <c r="C205" s="230"/>
      <c r="D205" s="209" t="s">
        <v>202</v>
      </c>
      <c r="E205" s="231" t="s">
        <v>19</v>
      </c>
      <c r="F205" s="232" t="s">
        <v>208</v>
      </c>
      <c r="G205" s="230"/>
      <c r="H205" s="233">
        <v>1.5</v>
      </c>
      <c r="I205" s="234"/>
      <c r="J205" s="230"/>
      <c r="K205" s="230"/>
      <c r="L205" s="235"/>
      <c r="M205" s="236"/>
      <c r="N205" s="237"/>
      <c r="O205" s="237"/>
      <c r="P205" s="237"/>
      <c r="Q205" s="237"/>
      <c r="R205" s="237"/>
      <c r="S205" s="237"/>
      <c r="T205" s="238"/>
      <c r="AT205" s="239" t="s">
        <v>202</v>
      </c>
      <c r="AU205" s="239" t="s">
        <v>81</v>
      </c>
      <c r="AV205" s="15" t="s">
        <v>209</v>
      </c>
      <c r="AW205" s="15" t="s">
        <v>33</v>
      </c>
      <c r="AX205" s="15" t="s">
        <v>79</v>
      </c>
      <c r="AY205" s="239" t="s">
        <v>193</v>
      </c>
    </row>
    <row r="206" spans="1:65" s="2" customFormat="1" ht="16.5" customHeight="1">
      <c r="A206" s="36"/>
      <c r="B206" s="37"/>
      <c r="C206" s="194" t="s">
        <v>279</v>
      </c>
      <c r="D206" s="194" t="s">
        <v>195</v>
      </c>
      <c r="E206" s="195" t="s">
        <v>280</v>
      </c>
      <c r="F206" s="196" t="s">
        <v>281</v>
      </c>
      <c r="G206" s="197" t="s">
        <v>282</v>
      </c>
      <c r="H206" s="198">
        <v>720</v>
      </c>
      <c r="I206" s="199"/>
      <c r="J206" s="200">
        <f>ROUND(I206*H206,2)</f>
        <v>0</v>
      </c>
      <c r="K206" s="196" t="s">
        <v>199</v>
      </c>
      <c r="L206" s="41"/>
      <c r="M206" s="201" t="s">
        <v>19</v>
      </c>
      <c r="N206" s="202" t="s">
        <v>43</v>
      </c>
      <c r="O206" s="66"/>
      <c r="P206" s="203">
        <f>O206*H206</f>
        <v>0</v>
      </c>
      <c r="Q206" s="203">
        <v>3.0000000000000001E-5</v>
      </c>
      <c r="R206" s="203">
        <f>Q206*H206</f>
        <v>2.1600000000000001E-2</v>
      </c>
      <c r="S206" s="203">
        <v>0</v>
      </c>
      <c r="T206" s="204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205" t="s">
        <v>200</v>
      </c>
      <c r="AT206" s="205" t="s">
        <v>195</v>
      </c>
      <c r="AU206" s="205" t="s">
        <v>81</v>
      </c>
      <c r="AY206" s="19" t="s">
        <v>193</v>
      </c>
      <c r="BE206" s="206">
        <f>IF(N206="základní",J206,0)</f>
        <v>0</v>
      </c>
      <c r="BF206" s="206">
        <f>IF(N206="snížená",J206,0)</f>
        <v>0</v>
      </c>
      <c r="BG206" s="206">
        <f>IF(N206="zákl. přenesená",J206,0)</f>
        <v>0</v>
      </c>
      <c r="BH206" s="206">
        <f>IF(N206="sníž. přenesená",J206,0)</f>
        <v>0</v>
      </c>
      <c r="BI206" s="206">
        <f>IF(N206="nulová",J206,0)</f>
        <v>0</v>
      </c>
      <c r="BJ206" s="19" t="s">
        <v>79</v>
      </c>
      <c r="BK206" s="206">
        <f>ROUND(I206*H206,2)</f>
        <v>0</v>
      </c>
      <c r="BL206" s="19" t="s">
        <v>200</v>
      </c>
      <c r="BM206" s="205" t="s">
        <v>283</v>
      </c>
    </row>
    <row r="207" spans="1:65" s="14" customFormat="1">
      <c r="B207" s="218"/>
      <c r="C207" s="219"/>
      <c r="D207" s="209" t="s">
        <v>202</v>
      </c>
      <c r="E207" s="220" t="s">
        <v>19</v>
      </c>
      <c r="F207" s="221" t="s">
        <v>284</v>
      </c>
      <c r="G207" s="219"/>
      <c r="H207" s="222">
        <v>720</v>
      </c>
      <c r="I207" s="223"/>
      <c r="J207" s="219"/>
      <c r="K207" s="219"/>
      <c r="L207" s="224"/>
      <c r="M207" s="225"/>
      <c r="N207" s="226"/>
      <c r="O207" s="226"/>
      <c r="P207" s="226"/>
      <c r="Q207" s="226"/>
      <c r="R207" s="226"/>
      <c r="S207" s="226"/>
      <c r="T207" s="227"/>
      <c r="AT207" s="228" t="s">
        <v>202</v>
      </c>
      <c r="AU207" s="228" t="s">
        <v>81</v>
      </c>
      <c r="AV207" s="14" t="s">
        <v>81</v>
      </c>
      <c r="AW207" s="14" t="s">
        <v>33</v>
      </c>
      <c r="AX207" s="14" t="s">
        <v>72</v>
      </c>
      <c r="AY207" s="228" t="s">
        <v>193</v>
      </c>
    </row>
    <row r="208" spans="1:65" s="15" customFormat="1">
      <c r="B208" s="229"/>
      <c r="C208" s="230"/>
      <c r="D208" s="209" t="s">
        <v>202</v>
      </c>
      <c r="E208" s="231" t="s">
        <v>19</v>
      </c>
      <c r="F208" s="232" t="s">
        <v>208</v>
      </c>
      <c r="G208" s="230"/>
      <c r="H208" s="233">
        <v>720</v>
      </c>
      <c r="I208" s="234"/>
      <c r="J208" s="230"/>
      <c r="K208" s="230"/>
      <c r="L208" s="235"/>
      <c r="M208" s="236"/>
      <c r="N208" s="237"/>
      <c r="O208" s="237"/>
      <c r="P208" s="237"/>
      <c r="Q208" s="237"/>
      <c r="R208" s="237"/>
      <c r="S208" s="237"/>
      <c r="T208" s="238"/>
      <c r="AT208" s="239" t="s">
        <v>202</v>
      </c>
      <c r="AU208" s="239" t="s">
        <v>81</v>
      </c>
      <c r="AV208" s="15" t="s">
        <v>209</v>
      </c>
      <c r="AW208" s="15" t="s">
        <v>33</v>
      </c>
      <c r="AX208" s="15" t="s">
        <v>79</v>
      </c>
      <c r="AY208" s="239" t="s">
        <v>193</v>
      </c>
    </row>
    <row r="209" spans="1:65" s="2" customFormat="1" ht="21.75" customHeight="1">
      <c r="A209" s="36"/>
      <c r="B209" s="37"/>
      <c r="C209" s="194" t="s">
        <v>285</v>
      </c>
      <c r="D209" s="194" t="s">
        <v>195</v>
      </c>
      <c r="E209" s="195" t="s">
        <v>286</v>
      </c>
      <c r="F209" s="196" t="s">
        <v>287</v>
      </c>
      <c r="G209" s="197" t="s">
        <v>288</v>
      </c>
      <c r="H209" s="198">
        <v>30</v>
      </c>
      <c r="I209" s="199"/>
      <c r="J209" s="200">
        <f>ROUND(I209*H209,2)</f>
        <v>0</v>
      </c>
      <c r="K209" s="196" t="s">
        <v>199</v>
      </c>
      <c r="L209" s="41"/>
      <c r="M209" s="201" t="s">
        <v>19</v>
      </c>
      <c r="N209" s="202" t="s">
        <v>43</v>
      </c>
      <c r="O209" s="66"/>
      <c r="P209" s="203">
        <f>O209*H209</f>
        <v>0</v>
      </c>
      <c r="Q209" s="203">
        <v>0</v>
      </c>
      <c r="R209" s="203">
        <f>Q209*H209</f>
        <v>0</v>
      </c>
      <c r="S209" s="203">
        <v>0</v>
      </c>
      <c r="T209" s="204">
        <f>S209*H209</f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205" t="s">
        <v>200</v>
      </c>
      <c r="AT209" s="205" t="s">
        <v>195</v>
      </c>
      <c r="AU209" s="205" t="s">
        <v>81</v>
      </c>
      <c r="AY209" s="19" t="s">
        <v>193</v>
      </c>
      <c r="BE209" s="206">
        <f>IF(N209="základní",J209,0)</f>
        <v>0</v>
      </c>
      <c r="BF209" s="206">
        <f>IF(N209="snížená",J209,0)</f>
        <v>0</v>
      </c>
      <c r="BG209" s="206">
        <f>IF(N209="zákl. přenesená",J209,0)</f>
        <v>0</v>
      </c>
      <c r="BH209" s="206">
        <f>IF(N209="sníž. přenesená",J209,0)</f>
        <v>0</v>
      </c>
      <c r="BI209" s="206">
        <f>IF(N209="nulová",J209,0)</f>
        <v>0</v>
      </c>
      <c r="BJ209" s="19" t="s">
        <v>79</v>
      </c>
      <c r="BK209" s="206">
        <f>ROUND(I209*H209,2)</f>
        <v>0</v>
      </c>
      <c r="BL209" s="19" t="s">
        <v>200</v>
      </c>
      <c r="BM209" s="205" t="s">
        <v>289</v>
      </c>
    </row>
    <row r="210" spans="1:65" s="12" customFormat="1" ht="22.9" customHeight="1">
      <c r="B210" s="178"/>
      <c r="C210" s="179"/>
      <c r="D210" s="180" t="s">
        <v>71</v>
      </c>
      <c r="E210" s="192" t="s">
        <v>81</v>
      </c>
      <c r="F210" s="192" t="s">
        <v>290</v>
      </c>
      <c r="G210" s="179"/>
      <c r="H210" s="179"/>
      <c r="I210" s="182"/>
      <c r="J210" s="193">
        <f>BK210</f>
        <v>0</v>
      </c>
      <c r="K210" s="179"/>
      <c r="L210" s="184"/>
      <c r="M210" s="185"/>
      <c r="N210" s="186"/>
      <c r="O210" s="186"/>
      <c r="P210" s="187">
        <f>SUM(P211:P243)</f>
        <v>0</v>
      </c>
      <c r="Q210" s="186"/>
      <c r="R210" s="187">
        <f>SUM(R211:R243)</f>
        <v>344.84302074999994</v>
      </c>
      <c r="S210" s="186"/>
      <c r="T210" s="188">
        <f>SUM(T211:T243)</f>
        <v>0</v>
      </c>
      <c r="AR210" s="189" t="s">
        <v>79</v>
      </c>
      <c r="AT210" s="190" t="s">
        <v>71</v>
      </c>
      <c r="AU210" s="190" t="s">
        <v>79</v>
      </c>
      <c r="AY210" s="189" t="s">
        <v>193</v>
      </c>
      <c r="BK210" s="191">
        <f>SUM(BK211:BK243)</f>
        <v>0</v>
      </c>
    </row>
    <row r="211" spans="1:65" s="2" customFormat="1" ht="16.5" customHeight="1">
      <c r="A211" s="36"/>
      <c r="B211" s="37"/>
      <c r="C211" s="194" t="s">
        <v>291</v>
      </c>
      <c r="D211" s="194" t="s">
        <v>195</v>
      </c>
      <c r="E211" s="195" t="s">
        <v>292</v>
      </c>
      <c r="F211" s="196" t="s">
        <v>293</v>
      </c>
      <c r="G211" s="197" t="s">
        <v>198</v>
      </c>
      <c r="H211" s="198">
        <v>16.353999999999999</v>
      </c>
      <c r="I211" s="199"/>
      <c r="J211" s="200">
        <f>ROUND(I211*H211,2)</f>
        <v>0</v>
      </c>
      <c r="K211" s="196" t="s">
        <v>199</v>
      </c>
      <c r="L211" s="41"/>
      <c r="M211" s="201" t="s">
        <v>19</v>
      </c>
      <c r="N211" s="202" t="s">
        <v>43</v>
      </c>
      <c r="O211" s="66"/>
      <c r="P211" s="203">
        <f>O211*H211</f>
        <v>0</v>
      </c>
      <c r="Q211" s="203">
        <v>2.2563399999999998</v>
      </c>
      <c r="R211" s="203">
        <f>Q211*H211</f>
        <v>36.900184359999997</v>
      </c>
      <c r="S211" s="203">
        <v>0</v>
      </c>
      <c r="T211" s="204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205" t="s">
        <v>200</v>
      </c>
      <c r="AT211" s="205" t="s">
        <v>195</v>
      </c>
      <c r="AU211" s="205" t="s">
        <v>81</v>
      </c>
      <c r="AY211" s="19" t="s">
        <v>193</v>
      </c>
      <c r="BE211" s="206">
        <f>IF(N211="základní",J211,0)</f>
        <v>0</v>
      </c>
      <c r="BF211" s="206">
        <f>IF(N211="snížená",J211,0)</f>
        <v>0</v>
      </c>
      <c r="BG211" s="206">
        <f>IF(N211="zákl. přenesená",J211,0)</f>
        <v>0</v>
      </c>
      <c r="BH211" s="206">
        <f>IF(N211="sníž. přenesená",J211,0)</f>
        <v>0</v>
      </c>
      <c r="BI211" s="206">
        <f>IF(N211="nulová",J211,0)</f>
        <v>0</v>
      </c>
      <c r="BJ211" s="19" t="s">
        <v>79</v>
      </c>
      <c r="BK211" s="206">
        <f>ROUND(I211*H211,2)</f>
        <v>0</v>
      </c>
      <c r="BL211" s="19" t="s">
        <v>200</v>
      </c>
      <c r="BM211" s="205" t="s">
        <v>294</v>
      </c>
    </row>
    <row r="212" spans="1:65" s="14" customFormat="1">
      <c r="B212" s="218"/>
      <c r="C212" s="219"/>
      <c r="D212" s="209" t="s">
        <v>202</v>
      </c>
      <c r="E212" s="220" t="s">
        <v>19</v>
      </c>
      <c r="F212" s="221" t="s">
        <v>230</v>
      </c>
      <c r="G212" s="219"/>
      <c r="H212" s="222">
        <v>8.7919999999999998</v>
      </c>
      <c r="I212" s="223"/>
      <c r="J212" s="219"/>
      <c r="K212" s="219"/>
      <c r="L212" s="224"/>
      <c r="M212" s="225"/>
      <c r="N212" s="226"/>
      <c r="O212" s="226"/>
      <c r="P212" s="226"/>
      <c r="Q212" s="226"/>
      <c r="R212" s="226"/>
      <c r="S212" s="226"/>
      <c r="T212" s="227"/>
      <c r="AT212" s="228" t="s">
        <v>202</v>
      </c>
      <c r="AU212" s="228" t="s">
        <v>81</v>
      </c>
      <c r="AV212" s="14" t="s">
        <v>81</v>
      </c>
      <c r="AW212" s="14" t="s">
        <v>33</v>
      </c>
      <c r="AX212" s="14" t="s">
        <v>72</v>
      </c>
      <c r="AY212" s="228" t="s">
        <v>193</v>
      </c>
    </row>
    <row r="213" spans="1:65" s="14" customFormat="1">
      <c r="B213" s="218"/>
      <c r="C213" s="219"/>
      <c r="D213" s="209" t="s">
        <v>202</v>
      </c>
      <c r="E213" s="220" t="s">
        <v>19</v>
      </c>
      <c r="F213" s="221" t="s">
        <v>231</v>
      </c>
      <c r="G213" s="219"/>
      <c r="H213" s="222">
        <v>4.8390000000000004</v>
      </c>
      <c r="I213" s="223"/>
      <c r="J213" s="219"/>
      <c r="K213" s="219"/>
      <c r="L213" s="224"/>
      <c r="M213" s="225"/>
      <c r="N213" s="226"/>
      <c r="O213" s="226"/>
      <c r="P213" s="226"/>
      <c r="Q213" s="226"/>
      <c r="R213" s="226"/>
      <c r="S213" s="226"/>
      <c r="T213" s="227"/>
      <c r="AT213" s="228" t="s">
        <v>202</v>
      </c>
      <c r="AU213" s="228" t="s">
        <v>81</v>
      </c>
      <c r="AV213" s="14" t="s">
        <v>81</v>
      </c>
      <c r="AW213" s="14" t="s">
        <v>33</v>
      </c>
      <c r="AX213" s="14" t="s">
        <v>72</v>
      </c>
      <c r="AY213" s="228" t="s">
        <v>193</v>
      </c>
    </row>
    <row r="214" spans="1:65" s="14" customFormat="1">
      <c r="B214" s="218"/>
      <c r="C214" s="219"/>
      <c r="D214" s="209" t="s">
        <v>202</v>
      </c>
      <c r="E214" s="220" t="s">
        <v>19</v>
      </c>
      <c r="F214" s="221" t="s">
        <v>232</v>
      </c>
      <c r="G214" s="219"/>
      <c r="H214" s="222">
        <v>1.944</v>
      </c>
      <c r="I214" s="223"/>
      <c r="J214" s="219"/>
      <c r="K214" s="219"/>
      <c r="L214" s="224"/>
      <c r="M214" s="225"/>
      <c r="N214" s="226"/>
      <c r="O214" s="226"/>
      <c r="P214" s="226"/>
      <c r="Q214" s="226"/>
      <c r="R214" s="226"/>
      <c r="S214" s="226"/>
      <c r="T214" s="227"/>
      <c r="AT214" s="228" t="s">
        <v>202</v>
      </c>
      <c r="AU214" s="228" t="s">
        <v>81</v>
      </c>
      <c r="AV214" s="14" t="s">
        <v>81</v>
      </c>
      <c r="AW214" s="14" t="s">
        <v>33</v>
      </c>
      <c r="AX214" s="14" t="s">
        <v>72</v>
      </c>
      <c r="AY214" s="228" t="s">
        <v>193</v>
      </c>
    </row>
    <row r="215" spans="1:65" s="15" customFormat="1">
      <c r="B215" s="229"/>
      <c r="C215" s="230"/>
      <c r="D215" s="209" t="s">
        <v>202</v>
      </c>
      <c r="E215" s="231" t="s">
        <v>19</v>
      </c>
      <c r="F215" s="232" t="s">
        <v>208</v>
      </c>
      <c r="G215" s="230"/>
      <c r="H215" s="233">
        <v>15.574999999999999</v>
      </c>
      <c r="I215" s="234"/>
      <c r="J215" s="230"/>
      <c r="K215" s="230"/>
      <c r="L215" s="235"/>
      <c r="M215" s="236"/>
      <c r="N215" s="237"/>
      <c r="O215" s="237"/>
      <c r="P215" s="237"/>
      <c r="Q215" s="237"/>
      <c r="R215" s="237"/>
      <c r="S215" s="237"/>
      <c r="T215" s="238"/>
      <c r="AT215" s="239" t="s">
        <v>202</v>
      </c>
      <c r="AU215" s="239" t="s">
        <v>81</v>
      </c>
      <c r="AV215" s="15" t="s">
        <v>209</v>
      </c>
      <c r="AW215" s="15" t="s">
        <v>33</v>
      </c>
      <c r="AX215" s="15" t="s">
        <v>72</v>
      </c>
      <c r="AY215" s="239" t="s">
        <v>193</v>
      </c>
    </row>
    <row r="216" spans="1:65" s="14" customFormat="1">
      <c r="B216" s="218"/>
      <c r="C216" s="219"/>
      <c r="D216" s="209" t="s">
        <v>202</v>
      </c>
      <c r="E216" s="220" t="s">
        <v>19</v>
      </c>
      <c r="F216" s="221" t="s">
        <v>295</v>
      </c>
      <c r="G216" s="219"/>
      <c r="H216" s="222">
        <v>0.77900000000000003</v>
      </c>
      <c r="I216" s="223"/>
      <c r="J216" s="219"/>
      <c r="K216" s="219"/>
      <c r="L216" s="224"/>
      <c r="M216" s="225"/>
      <c r="N216" s="226"/>
      <c r="O216" s="226"/>
      <c r="P216" s="226"/>
      <c r="Q216" s="226"/>
      <c r="R216" s="226"/>
      <c r="S216" s="226"/>
      <c r="T216" s="227"/>
      <c r="AT216" s="228" t="s">
        <v>202</v>
      </c>
      <c r="AU216" s="228" t="s">
        <v>81</v>
      </c>
      <c r="AV216" s="14" t="s">
        <v>81</v>
      </c>
      <c r="AW216" s="14" t="s">
        <v>33</v>
      </c>
      <c r="AX216" s="14" t="s">
        <v>72</v>
      </c>
      <c r="AY216" s="228" t="s">
        <v>193</v>
      </c>
    </row>
    <row r="217" spans="1:65" s="16" customFormat="1">
      <c r="B217" s="240"/>
      <c r="C217" s="241"/>
      <c r="D217" s="209" t="s">
        <v>202</v>
      </c>
      <c r="E217" s="242" t="s">
        <v>19</v>
      </c>
      <c r="F217" s="243" t="s">
        <v>211</v>
      </c>
      <c r="G217" s="241"/>
      <c r="H217" s="244">
        <v>16.353999999999999</v>
      </c>
      <c r="I217" s="245"/>
      <c r="J217" s="241"/>
      <c r="K217" s="241"/>
      <c r="L217" s="246"/>
      <c r="M217" s="247"/>
      <c r="N217" s="248"/>
      <c r="O217" s="248"/>
      <c r="P217" s="248"/>
      <c r="Q217" s="248"/>
      <c r="R217" s="248"/>
      <c r="S217" s="248"/>
      <c r="T217" s="249"/>
      <c r="AT217" s="250" t="s">
        <v>202</v>
      </c>
      <c r="AU217" s="250" t="s">
        <v>81</v>
      </c>
      <c r="AV217" s="16" t="s">
        <v>200</v>
      </c>
      <c r="AW217" s="16" t="s">
        <v>33</v>
      </c>
      <c r="AX217" s="16" t="s">
        <v>79</v>
      </c>
      <c r="AY217" s="250" t="s">
        <v>193</v>
      </c>
    </row>
    <row r="218" spans="1:65" s="2" customFormat="1" ht="16.5" customHeight="1">
      <c r="A218" s="36"/>
      <c r="B218" s="37"/>
      <c r="C218" s="194" t="s">
        <v>8</v>
      </c>
      <c r="D218" s="194" t="s">
        <v>195</v>
      </c>
      <c r="E218" s="195" t="s">
        <v>296</v>
      </c>
      <c r="F218" s="196" t="s">
        <v>297</v>
      </c>
      <c r="G218" s="197" t="s">
        <v>198</v>
      </c>
      <c r="H218" s="198">
        <v>80.210999999999999</v>
      </c>
      <c r="I218" s="199"/>
      <c r="J218" s="200">
        <f>ROUND(I218*H218,2)</f>
        <v>0</v>
      </c>
      <c r="K218" s="196" t="s">
        <v>199</v>
      </c>
      <c r="L218" s="41"/>
      <c r="M218" s="201" t="s">
        <v>19</v>
      </c>
      <c r="N218" s="202" t="s">
        <v>43</v>
      </c>
      <c r="O218" s="66"/>
      <c r="P218" s="203">
        <f>O218*H218</f>
        <v>0</v>
      </c>
      <c r="Q218" s="203">
        <v>2.45329</v>
      </c>
      <c r="R218" s="203">
        <f>Q218*H218</f>
        <v>196.78084418999998</v>
      </c>
      <c r="S218" s="203">
        <v>0</v>
      </c>
      <c r="T218" s="204">
        <f>S218*H218</f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205" t="s">
        <v>200</v>
      </c>
      <c r="AT218" s="205" t="s">
        <v>195</v>
      </c>
      <c r="AU218" s="205" t="s">
        <v>81</v>
      </c>
      <c r="AY218" s="19" t="s">
        <v>193</v>
      </c>
      <c r="BE218" s="206">
        <f>IF(N218="základní",J218,0)</f>
        <v>0</v>
      </c>
      <c r="BF218" s="206">
        <f>IF(N218="snížená",J218,0)</f>
        <v>0</v>
      </c>
      <c r="BG218" s="206">
        <f>IF(N218="zákl. přenesená",J218,0)</f>
        <v>0</v>
      </c>
      <c r="BH218" s="206">
        <f>IF(N218="sníž. přenesená",J218,0)</f>
        <v>0</v>
      </c>
      <c r="BI218" s="206">
        <f>IF(N218="nulová",J218,0)</f>
        <v>0</v>
      </c>
      <c r="BJ218" s="19" t="s">
        <v>79</v>
      </c>
      <c r="BK218" s="206">
        <f>ROUND(I218*H218,2)</f>
        <v>0</v>
      </c>
      <c r="BL218" s="19" t="s">
        <v>200</v>
      </c>
      <c r="BM218" s="205" t="s">
        <v>298</v>
      </c>
    </row>
    <row r="219" spans="1:65" s="14" customFormat="1">
      <c r="B219" s="218"/>
      <c r="C219" s="219"/>
      <c r="D219" s="209" t="s">
        <v>202</v>
      </c>
      <c r="E219" s="220" t="s">
        <v>19</v>
      </c>
      <c r="F219" s="221" t="s">
        <v>299</v>
      </c>
      <c r="G219" s="219"/>
      <c r="H219" s="222">
        <v>45.216000000000001</v>
      </c>
      <c r="I219" s="223"/>
      <c r="J219" s="219"/>
      <c r="K219" s="219"/>
      <c r="L219" s="224"/>
      <c r="M219" s="225"/>
      <c r="N219" s="226"/>
      <c r="O219" s="226"/>
      <c r="P219" s="226"/>
      <c r="Q219" s="226"/>
      <c r="R219" s="226"/>
      <c r="S219" s="226"/>
      <c r="T219" s="227"/>
      <c r="AT219" s="228" t="s">
        <v>202</v>
      </c>
      <c r="AU219" s="228" t="s">
        <v>81</v>
      </c>
      <c r="AV219" s="14" t="s">
        <v>81</v>
      </c>
      <c r="AW219" s="14" t="s">
        <v>33</v>
      </c>
      <c r="AX219" s="14" t="s">
        <v>72</v>
      </c>
      <c r="AY219" s="228" t="s">
        <v>193</v>
      </c>
    </row>
    <row r="220" spans="1:65" s="14" customFormat="1">
      <c r="B220" s="218"/>
      <c r="C220" s="219"/>
      <c r="D220" s="209" t="s">
        <v>202</v>
      </c>
      <c r="E220" s="220" t="s">
        <v>19</v>
      </c>
      <c r="F220" s="221" t="s">
        <v>300</v>
      </c>
      <c r="G220" s="219"/>
      <c r="H220" s="222">
        <v>25.155000000000001</v>
      </c>
      <c r="I220" s="223"/>
      <c r="J220" s="219"/>
      <c r="K220" s="219"/>
      <c r="L220" s="224"/>
      <c r="M220" s="225"/>
      <c r="N220" s="226"/>
      <c r="O220" s="226"/>
      <c r="P220" s="226"/>
      <c r="Q220" s="226"/>
      <c r="R220" s="226"/>
      <c r="S220" s="226"/>
      <c r="T220" s="227"/>
      <c r="AT220" s="228" t="s">
        <v>202</v>
      </c>
      <c r="AU220" s="228" t="s">
        <v>81</v>
      </c>
      <c r="AV220" s="14" t="s">
        <v>81</v>
      </c>
      <c r="AW220" s="14" t="s">
        <v>33</v>
      </c>
      <c r="AX220" s="14" t="s">
        <v>72</v>
      </c>
      <c r="AY220" s="228" t="s">
        <v>193</v>
      </c>
    </row>
    <row r="221" spans="1:65" s="14" customFormat="1">
      <c r="B221" s="218"/>
      <c r="C221" s="219"/>
      <c r="D221" s="209" t="s">
        <v>202</v>
      </c>
      <c r="E221" s="220" t="s">
        <v>19</v>
      </c>
      <c r="F221" s="221" t="s">
        <v>301</v>
      </c>
      <c r="G221" s="219"/>
      <c r="H221" s="222">
        <v>9.84</v>
      </c>
      <c r="I221" s="223"/>
      <c r="J221" s="219"/>
      <c r="K221" s="219"/>
      <c r="L221" s="224"/>
      <c r="M221" s="225"/>
      <c r="N221" s="226"/>
      <c r="O221" s="226"/>
      <c r="P221" s="226"/>
      <c r="Q221" s="226"/>
      <c r="R221" s="226"/>
      <c r="S221" s="226"/>
      <c r="T221" s="227"/>
      <c r="AT221" s="228" t="s">
        <v>202</v>
      </c>
      <c r="AU221" s="228" t="s">
        <v>81</v>
      </c>
      <c r="AV221" s="14" t="s">
        <v>81</v>
      </c>
      <c r="AW221" s="14" t="s">
        <v>33</v>
      </c>
      <c r="AX221" s="14" t="s">
        <v>72</v>
      </c>
      <c r="AY221" s="228" t="s">
        <v>193</v>
      </c>
    </row>
    <row r="222" spans="1:65" s="15" customFormat="1">
      <c r="B222" s="229"/>
      <c r="C222" s="230"/>
      <c r="D222" s="209" t="s">
        <v>202</v>
      </c>
      <c r="E222" s="231" t="s">
        <v>19</v>
      </c>
      <c r="F222" s="232" t="s">
        <v>208</v>
      </c>
      <c r="G222" s="230"/>
      <c r="H222" s="233">
        <v>80.210999999999999</v>
      </c>
      <c r="I222" s="234"/>
      <c r="J222" s="230"/>
      <c r="K222" s="230"/>
      <c r="L222" s="235"/>
      <c r="M222" s="236"/>
      <c r="N222" s="237"/>
      <c r="O222" s="237"/>
      <c r="P222" s="237"/>
      <c r="Q222" s="237"/>
      <c r="R222" s="237"/>
      <c r="S222" s="237"/>
      <c r="T222" s="238"/>
      <c r="AT222" s="239" t="s">
        <v>202</v>
      </c>
      <c r="AU222" s="239" t="s">
        <v>81</v>
      </c>
      <c r="AV222" s="15" t="s">
        <v>209</v>
      </c>
      <c r="AW222" s="15" t="s">
        <v>33</v>
      </c>
      <c r="AX222" s="15" t="s">
        <v>79</v>
      </c>
      <c r="AY222" s="239" t="s">
        <v>193</v>
      </c>
    </row>
    <row r="223" spans="1:65" s="2" customFormat="1" ht="16.5" customHeight="1">
      <c r="A223" s="36"/>
      <c r="B223" s="37"/>
      <c r="C223" s="194" t="s">
        <v>302</v>
      </c>
      <c r="D223" s="194" t="s">
        <v>195</v>
      </c>
      <c r="E223" s="195" t="s">
        <v>303</v>
      </c>
      <c r="F223" s="196" t="s">
        <v>304</v>
      </c>
      <c r="G223" s="197" t="s">
        <v>305</v>
      </c>
      <c r="H223" s="198">
        <v>142.97</v>
      </c>
      <c r="I223" s="199"/>
      <c r="J223" s="200">
        <f>ROUND(I223*H223,2)</f>
        <v>0</v>
      </c>
      <c r="K223" s="196" t="s">
        <v>199</v>
      </c>
      <c r="L223" s="41"/>
      <c r="M223" s="201" t="s">
        <v>19</v>
      </c>
      <c r="N223" s="202" t="s">
        <v>43</v>
      </c>
      <c r="O223" s="66"/>
      <c r="P223" s="203">
        <f>O223*H223</f>
        <v>0</v>
      </c>
      <c r="Q223" s="203">
        <v>2.6900000000000001E-3</v>
      </c>
      <c r="R223" s="203">
        <f>Q223*H223</f>
        <v>0.38458930000000002</v>
      </c>
      <c r="S223" s="203">
        <v>0</v>
      </c>
      <c r="T223" s="204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205" t="s">
        <v>200</v>
      </c>
      <c r="AT223" s="205" t="s">
        <v>195</v>
      </c>
      <c r="AU223" s="205" t="s">
        <v>81</v>
      </c>
      <c r="AY223" s="19" t="s">
        <v>193</v>
      </c>
      <c r="BE223" s="206">
        <f>IF(N223="základní",J223,0)</f>
        <v>0</v>
      </c>
      <c r="BF223" s="206">
        <f>IF(N223="snížená",J223,0)</f>
        <v>0</v>
      </c>
      <c r="BG223" s="206">
        <f>IF(N223="zákl. přenesená",J223,0)</f>
        <v>0</v>
      </c>
      <c r="BH223" s="206">
        <f>IF(N223="sníž. přenesená",J223,0)</f>
        <v>0</v>
      </c>
      <c r="BI223" s="206">
        <f>IF(N223="nulová",J223,0)</f>
        <v>0</v>
      </c>
      <c r="BJ223" s="19" t="s">
        <v>79</v>
      </c>
      <c r="BK223" s="206">
        <f>ROUND(I223*H223,2)</f>
        <v>0</v>
      </c>
      <c r="BL223" s="19" t="s">
        <v>200</v>
      </c>
      <c r="BM223" s="205" t="s">
        <v>306</v>
      </c>
    </row>
    <row r="224" spans="1:65" s="14" customFormat="1">
      <c r="B224" s="218"/>
      <c r="C224" s="219"/>
      <c r="D224" s="209" t="s">
        <v>202</v>
      </c>
      <c r="E224" s="220" t="s">
        <v>19</v>
      </c>
      <c r="F224" s="221" t="s">
        <v>307</v>
      </c>
      <c r="G224" s="219"/>
      <c r="H224" s="222">
        <v>47.58</v>
      </c>
      <c r="I224" s="223"/>
      <c r="J224" s="219"/>
      <c r="K224" s="219"/>
      <c r="L224" s="224"/>
      <c r="M224" s="225"/>
      <c r="N224" s="226"/>
      <c r="O224" s="226"/>
      <c r="P224" s="226"/>
      <c r="Q224" s="226"/>
      <c r="R224" s="226"/>
      <c r="S224" s="226"/>
      <c r="T224" s="227"/>
      <c r="AT224" s="228" t="s">
        <v>202</v>
      </c>
      <c r="AU224" s="228" t="s">
        <v>81</v>
      </c>
      <c r="AV224" s="14" t="s">
        <v>81</v>
      </c>
      <c r="AW224" s="14" t="s">
        <v>33</v>
      </c>
      <c r="AX224" s="14" t="s">
        <v>72</v>
      </c>
      <c r="AY224" s="228" t="s">
        <v>193</v>
      </c>
    </row>
    <row r="225" spans="1:65" s="14" customFormat="1">
      <c r="B225" s="218"/>
      <c r="C225" s="219"/>
      <c r="D225" s="209" t="s">
        <v>202</v>
      </c>
      <c r="E225" s="220" t="s">
        <v>19</v>
      </c>
      <c r="F225" s="221" t="s">
        <v>308</v>
      </c>
      <c r="G225" s="219"/>
      <c r="H225" s="222">
        <v>88.89</v>
      </c>
      <c r="I225" s="223"/>
      <c r="J225" s="219"/>
      <c r="K225" s="219"/>
      <c r="L225" s="224"/>
      <c r="M225" s="225"/>
      <c r="N225" s="226"/>
      <c r="O225" s="226"/>
      <c r="P225" s="226"/>
      <c r="Q225" s="226"/>
      <c r="R225" s="226"/>
      <c r="S225" s="226"/>
      <c r="T225" s="227"/>
      <c r="AT225" s="228" t="s">
        <v>202</v>
      </c>
      <c r="AU225" s="228" t="s">
        <v>81</v>
      </c>
      <c r="AV225" s="14" t="s">
        <v>81</v>
      </c>
      <c r="AW225" s="14" t="s">
        <v>33</v>
      </c>
      <c r="AX225" s="14" t="s">
        <v>72</v>
      </c>
      <c r="AY225" s="228" t="s">
        <v>193</v>
      </c>
    </row>
    <row r="226" spans="1:65" s="15" customFormat="1">
      <c r="B226" s="229"/>
      <c r="C226" s="230"/>
      <c r="D226" s="209" t="s">
        <v>202</v>
      </c>
      <c r="E226" s="231" t="s">
        <v>19</v>
      </c>
      <c r="F226" s="232" t="s">
        <v>208</v>
      </c>
      <c r="G226" s="230"/>
      <c r="H226" s="233">
        <v>136.47</v>
      </c>
      <c r="I226" s="234"/>
      <c r="J226" s="230"/>
      <c r="K226" s="230"/>
      <c r="L226" s="235"/>
      <c r="M226" s="236"/>
      <c r="N226" s="237"/>
      <c r="O226" s="237"/>
      <c r="P226" s="237"/>
      <c r="Q226" s="237"/>
      <c r="R226" s="237"/>
      <c r="S226" s="237"/>
      <c r="T226" s="238"/>
      <c r="AT226" s="239" t="s">
        <v>202</v>
      </c>
      <c r="AU226" s="239" t="s">
        <v>81</v>
      </c>
      <c r="AV226" s="15" t="s">
        <v>209</v>
      </c>
      <c r="AW226" s="15" t="s">
        <v>33</v>
      </c>
      <c r="AX226" s="15" t="s">
        <v>72</v>
      </c>
      <c r="AY226" s="239" t="s">
        <v>193</v>
      </c>
    </row>
    <row r="227" spans="1:65" s="13" customFormat="1">
      <c r="B227" s="207"/>
      <c r="C227" s="208"/>
      <c r="D227" s="209" t="s">
        <v>202</v>
      </c>
      <c r="E227" s="210" t="s">
        <v>19</v>
      </c>
      <c r="F227" s="211" t="s">
        <v>309</v>
      </c>
      <c r="G227" s="208"/>
      <c r="H227" s="210" t="s">
        <v>19</v>
      </c>
      <c r="I227" s="212"/>
      <c r="J227" s="208"/>
      <c r="K227" s="208"/>
      <c r="L227" s="213"/>
      <c r="M227" s="214"/>
      <c r="N227" s="215"/>
      <c r="O227" s="215"/>
      <c r="P227" s="215"/>
      <c r="Q227" s="215"/>
      <c r="R227" s="215"/>
      <c r="S227" s="215"/>
      <c r="T227" s="216"/>
      <c r="AT227" s="217" t="s">
        <v>202</v>
      </c>
      <c r="AU227" s="217" t="s">
        <v>81</v>
      </c>
      <c r="AV227" s="13" t="s">
        <v>79</v>
      </c>
      <c r="AW227" s="13" t="s">
        <v>33</v>
      </c>
      <c r="AX227" s="13" t="s">
        <v>72</v>
      </c>
      <c r="AY227" s="217" t="s">
        <v>193</v>
      </c>
    </row>
    <row r="228" spans="1:65" s="14" customFormat="1">
      <c r="B228" s="218"/>
      <c r="C228" s="219"/>
      <c r="D228" s="209" t="s">
        <v>202</v>
      </c>
      <c r="E228" s="220" t="s">
        <v>19</v>
      </c>
      <c r="F228" s="221" t="s">
        <v>310</v>
      </c>
      <c r="G228" s="219"/>
      <c r="H228" s="222">
        <v>6.5</v>
      </c>
      <c r="I228" s="223"/>
      <c r="J228" s="219"/>
      <c r="K228" s="219"/>
      <c r="L228" s="224"/>
      <c r="M228" s="225"/>
      <c r="N228" s="226"/>
      <c r="O228" s="226"/>
      <c r="P228" s="226"/>
      <c r="Q228" s="226"/>
      <c r="R228" s="226"/>
      <c r="S228" s="226"/>
      <c r="T228" s="227"/>
      <c r="AT228" s="228" t="s">
        <v>202</v>
      </c>
      <c r="AU228" s="228" t="s">
        <v>81</v>
      </c>
      <c r="AV228" s="14" t="s">
        <v>81</v>
      </c>
      <c r="AW228" s="14" t="s">
        <v>33</v>
      </c>
      <c r="AX228" s="14" t="s">
        <v>72</v>
      </c>
      <c r="AY228" s="228" t="s">
        <v>193</v>
      </c>
    </row>
    <row r="229" spans="1:65" s="15" customFormat="1">
      <c r="B229" s="229"/>
      <c r="C229" s="230"/>
      <c r="D229" s="209" t="s">
        <v>202</v>
      </c>
      <c r="E229" s="231" t="s">
        <v>19</v>
      </c>
      <c r="F229" s="232" t="s">
        <v>208</v>
      </c>
      <c r="G229" s="230"/>
      <c r="H229" s="233">
        <v>6.5</v>
      </c>
      <c r="I229" s="234"/>
      <c r="J229" s="230"/>
      <c r="K229" s="230"/>
      <c r="L229" s="235"/>
      <c r="M229" s="236"/>
      <c r="N229" s="237"/>
      <c r="O229" s="237"/>
      <c r="P229" s="237"/>
      <c r="Q229" s="237"/>
      <c r="R229" s="237"/>
      <c r="S229" s="237"/>
      <c r="T229" s="238"/>
      <c r="AT229" s="239" t="s">
        <v>202</v>
      </c>
      <c r="AU229" s="239" t="s">
        <v>81</v>
      </c>
      <c r="AV229" s="15" t="s">
        <v>209</v>
      </c>
      <c r="AW229" s="15" t="s">
        <v>33</v>
      </c>
      <c r="AX229" s="15" t="s">
        <v>72</v>
      </c>
      <c r="AY229" s="239" t="s">
        <v>193</v>
      </c>
    </row>
    <row r="230" spans="1:65" s="16" customFormat="1">
      <c r="B230" s="240"/>
      <c r="C230" s="241"/>
      <c r="D230" s="209" t="s">
        <v>202</v>
      </c>
      <c r="E230" s="242" t="s">
        <v>19</v>
      </c>
      <c r="F230" s="243" t="s">
        <v>211</v>
      </c>
      <c r="G230" s="241"/>
      <c r="H230" s="244">
        <v>142.97</v>
      </c>
      <c r="I230" s="245"/>
      <c r="J230" s="241"/>
      <c r="K230" s="241"/>
      <c r="L230" s="246"/>
      <c r="M230" s="247"/>
      <c r="N230" s="248"/>
      <c r="O230" s="248"/>
      <c r="P230" s="248"/>
      <c r="Q230" s="248"/>
      <c r="R230" s="248"/>
      <c r="S230" s="248"/>
      <c r="T230" s="249"/>
      <c r="AT230" s="250" t="s">
        <v>202</v>
      </c>
      <c r="AU230" s="250" t="s">
        <v>81</v>
      </c>
      <c r="AV230" s="16" t="s">
        <v>200</v>
      </c>
      <c r="AW230" s="16" t="s">
        <v>33</v>
      </c>
      <c r="AX230" s="16" t="s">
        <v>79</v>
      </c>
      <c r="AY230" s="250" t="s">
        <v>193</v>
      </c>
    </row>
    <row r="231" spans="1:65" s="2" customFormat="1" ht="16.5" customHeight="1">
      <c r="A231" s="36"/>
      <c r="B231" s="37"/>
      <c r="C231" s="194" t="s">
        <v>311</v>
      </c>
      <c r="D231" s="194" t="s">
        <v>195</v>
      </c>
      <c r="E231" s="195" t="s">
        <v>312</v>
      </c>
      <c r="F231" s="196" t="s">
        <v>313</v>
      </c>
      <c r="G231" s="197" t="s">
        <v>305</v>
      </c>
      <c r="H231" s="198">
        <v>142.97</v>
      </c>
      <c r="I231" s="199"/>
      <c r="J231" s="200">
        <f>ROUND(I231*H231,2)</f>
        <v>0</v>
      </c>
      <c r="K231" s="196" t="s">
        <v>199</v>
      </c>
      <c r="L231" s="41"/>
      <c r="M231" s="201" t="s">
        <v>19</v>
      </c>
      <c r="N231" s="202" t="s">
        <v>43</v>
      </c>
      <c r="O231" s="66"/>
      <c r="P231" s="203">
        <f>O231*H231</f>
        <v>0</v>
      </c>
      <c r="Q231" s="203">
        <v>0</v>
      </c>
      <c r="R231" s="203">
        <f>Q231*H231</f>
        <v>0</v>
      </c>
      <c r="S231" s="203">
        <v>0</v>
      </c>
      <c r="T231" s="204">
        <f>S231*H231</f>
        <v>0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R231" s="205" t="s">
        <v>200</v>
      </c>
      <c r="AT231" s="205" t="s">
        <v>195</v>
      </c>
      <c r="AU231" s="205" t="s">
        <v>81</v>
      </c>
      <c r="AY231" s="19" t="s">
        <v>193</v>
      </c>
      <c r="BE231" s="206">
        <f>IF(N231="základní",J231,0)</f>
        <v>0</v>
      </c>
      <c r="BF231" s="206">
        <f>IF(N231="snížená",J231,0)</f>
        <v>0</v>
      </c>
      <c r="BG231" s="206">
        <f>IF(N231="zákl. přenesená",J231,0)</f>
        <v>0</v>
      </c>
      <c r="BH231" s="206">
        <f>IF(N231="sníž. přenesená",J231,0)</f>
        <v>0</v>
      </c>
      <c r="BI231" s="206">
        <f>IF(N231="nulová",J231,0)</f>
        <v>0</v>
      </c>
      <c r="BJ231" s="19" t="s">
        <v>79</v>
      </c>
      <c r="BK231" s="206">
        <f>ROUND(I231*H231,2)</f>
        <v>0</v>
      </c>
      <c r="BL231" s="19" t="s">
        <v>200</v>
      </c>
      <c r="BM231" s="205" t="s">
        <v>314</v>
      </c>
    </row>
    <row r="232" spans="1:65" s="2" customFormat="1" ht="16.5" customHeight="1">
      <c r="A232" s="36"/>
      <c r="B232" s="37"/>
      <c r="C232" s="194" t="s">
        <v>315</v>
      </c>
      <c r="D232" s="194" t="s">
        <v>195</v>
      </c>
      <c r="E232" s="195" t="s">
        <v>316</v>
      </c>
      <c r="F232" s="196" t="s">
        <v>317</v>
      </c>
      <c r="G232" s="197" t="s">
        <v>266</v>
      </c>
      <c r="H232" s="198">
        <v>2.6</v>
      </c>
      <c r="I232" s="199"/>
      <c r="J232" s="200">
        <f>ROUND(I232*H232,2)</f>
        <v>0</v>
      </c>
      <c r="K232" s="196" t="s">
        <v>199</v>
      </c>
      <c r="L232" s="41"/>
      <c r="M232" s="201" t="s">
        <v>19</v>
      </c>
      <c r="N232" s="202" t="s">
        <v>43</v>
      </c>
      <c r="O232" s="66"/>
      <c r="P232" s="203">
        <f>O232*H232</f>
        <v>0</v>
      </c>
      <c r="Q232" s="203">
        <v>1.0601700000000001</v>
      </c>
      <c r="R232" s="203">
        <f>Q232*H232</f>
        <v>2.7564420000000003</v>
      </c>
      <c r="S232" s="203">
        <v>0</v>
      </c>
      <c r="T232" s="204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205" t="s">
        <v>200</v>
      </c>
      <c r="AT232" s="205" t="s">
        <v>195</v>
      </c>
      <c r="AU232" s="205" t="s">
        <v>81</v>
      </c>
      <c r="AY232" s="19" t="s">
        <v>193</v>
      </c>
      <c r="BE232" s="206">
        <f>IF(N232="základní",J232,0)</f>
        <v>0</v>
      </c>
      <c r="BF232" s="206">
        <f>IF(N232="snížená",J232,0)</f>
        <v>0</v>
      </c>
      <c r="BG232" s="206">
        <f>IF(N232="zákl. přenesená",J232,0)</f>
        <v>0</v>
      </c>
      <c r="BH232" s="206">
        <f>IF(N232="sníž. přenesená",J232,0)</f>
        <v>0</v>
      </c>
      <c r="BI232" s="206">
        <f>IF(N232="nulová",J232,0)</f>
        <v>0</v>
      </c>
      <c r="BJ232" s="19" t="s">
        <v>79</v>
      </c>
      <c r="BK232" s="206">
        <f>ROUND(I232*H232,2)</f>
        <v>0</v>
      </c>
      <c r="BL232" s="19" t="s">
        <v>200</v>
      </c>
      <c r="BM232" s="205" t="s">
        <v>318</v>
      </c>
    </row>
    <row r="233" spans="1:65" s="14" customFormat="1">
      <c r="B233" s="218"/>
      <c r="C233" s="219"/>
      <c r="D233" s="209" t="s">
        <v>202</v>
      </c>
      <c r="E233" s="220" t="s">
        <v>19</v>
      </c>
      <c r="F233" s="221" t="s">
        <v>319</v>
      </c>
      <c r="G233" s="219"/>
      <c r="H233" s="222">
        <v>2.6</v>
      </c>
      <c r="I233" s="223"/>
      <c r="J233" s="219"/>
      <c r="K233" s="219"/>
      <c r="L233" s="224"/>
      <c r="M233" s="225"/>
      <c r="N233" s="226"/>
      <c r="O233" s="226"/>
      <c r="P233" s="226"/>
      <c r="Q233" s="226"/>
      <c r="R233" s="226"/>
      <c r="S233" s="226"/>
      <c r="T233" s="227"/>
      <c r="AT233" s="228" t="s">
        <v>202</v>
      </c>
      <c r="AU233" s="228" t="s">
        <v>81</v>
      </c>
      <c r="AV233" s="14" t="s">
        <v>81</v>
      </c>
      <c r="AW233" s="14" t="s">
        <v>33</v>
      </c>
      <c r="AX233" s="14" t="s">
        <v>72</v>
      </c>
      <c r="AY233" s="228" t="s">
        <v>193</v>
      </c>
    </row>
    <row r="234" spans="1:65" s="15" customFormat="1">
      <c r="B234" s="229"/>
      <c r="C234" s="230"/>
      <c r="D234" s="209" t="s">
        <v>202</v>
      </c>
      <c r="E234" s="231" t="s">
        <v>19</v>
      </c>
      <c r="F234" s="232" t="s">
        <v>208</v>
      </c>
      <c r="G234" s="230"/>
      <c r="H234" s="233">
        <v>2.6</v>
      </c>
      <c r="I234" s="234"/>
      <c r="J234" s="230"/>
      <c r="K234" s="230"/>
      <c r="L234" s="235"/>
      <c r="M234" s="236"/>
      <c r="N234" s="237"/>
      <c r="O234" s="237"/>
      <c r="P234" s="237"/>
      <c r="Q234" s="237"/>
      <c r="R234" s="237"/>
      <c r="S234" s="237"/>
      <c r="T234" s="238"/>
      <c r="AT234" s="239" t="s">
        <v>202</v>
      </c>
      <c r="AU234" s="239" t="s">
        <v>81</v>
      </c>
      <c r="AV234" s="15" t="s">
        <v>209</v>
      </c>
      <c r="AW234" s="15" t="s">
        <v>33</v>
      </c>
      <c r="AX234" s="15" t="s">
        <v>79</v>
      </c>
      <c r="AY234" s="239" t="s">
        <v>193</v>
      </c>
    </row>
    <row r="235" spans="1:65" s="2" customFormat="1" ht="16.5" customHeight="1">
      <c r="A235" s="36"/>
      <c r="B235" s="37"/>
      <c r="C235" s="194" t="s">
        <v>320</v>
      </c>
      <c r="D235" s="194" t="s">
        <v>195</v>
      </c>
      <c r="E235" s="195" t="s">
        <v>321</v>
      </c>
      <c r="F235" s="196" t="s">
        <v>322</v>
      </c>
      <c r="G235" s="197" t="s">
        <v>266</v>
      </c>
      <c r="H235" s="198">
        <v>2.8</v>
      </c>
      <c r="I235" s="199"/>
      <c r="J235" s="200">
        <f>ROUND(I235*H235,2)</f>
        <v>0</v>
      </c>
      <c r="K235" s="196" t="s">
        <v>199</v>
      </c>
      <c r="L235" s="41"/>
      <c r="M235" s="201" t="s">
        <v>19</v>
      </c>
      <c r="N235" s="202" t="s">
        <v>43</v>
      </c>
      <c r="O235" s="66"/>
      <c r="P235" s="203">
        <f>O235*H235</f>
        <v>0</v>
      </c>
      <c r="Q235" s="203">
        <v>1.06277</v>
      </c>
      <c r="R235" s="203">
        <f>Q235*H235</f>
        <v>2.9757559999999996</v>
      </c>
      <c r="S235" s="203">
        <v>0</v>
      </c>
      <c r="T235" s="204">
        <f>S235*H235</f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205" t="s">
        <v>200</v>
      </c>
      <c r="AT235" s="205" t="s">
        <v>195</v>
      </c>
      <c r="AU235" s="205" t="s">
        <v>81</v>
      </c>
      <c r="AY235" s="19" t="s">
        <v>193</v>
      </c>
      <c r="BE235" s="206">
        <f>IF(N235="základní",J235,0)</f>
        <v>0</v>
      </c>
      <c r="BF235" s="206">
        <f>IF(N235="snížená",J235,0)</f>
        <v>0</v>
      </c>
      <c r="BG235" s="206">
        <f>IF(N235="zákl. přenesená",J235,0)</f>
        <v>0</v>
      </c>
      <c r="BH235" s="206">
        <f>IF(N235="sníž. přenesená",J235,0)</f>
        <v>0</v>
      </c>
      <c r="BI235" s="206">
        <f>IF(N235="nulová",J235,0)</f>
        <v>0</v>
      </c>
      <c r="BJ235" s="19" t="s">
        <v>79</v>
      </c>
      <c r="BK235" s="206">
        <f>ROUND(I235*H235,2)</f>
        <v>0</v>
      </c>
      <c r="BL235" s="19" t="s">
        <v>200</v>
      </c>
      <c r="BM235" s="205" t="s">
        <v>323</v>
      </c>
    </row>
    <row r="236" spans="1:65" s="14" customFormat="1">
      <c r="B236" s="218"/>
      <c r="C236" s="219"/>
      <c r="D236" s="209" t="s">
        <v>202</v>
      </c>
      <c r="E236" s="220" t="s">
        <v>19</v>
      </c>
      <c r="F236" s="221" t="s">
        <v>324</v>
      </c>
      <c r="G236" s="219"/>
      <c r="H236" s="222">
        <v>2.8</v>
      </c>
      <c r="I236" s="223"/>
      <c r="J236" s="219"/>
      <c r="K236" s="219"/>
      <c r="L236" s="224"/>
      <c r="M236" s="225"/>
      <c r="N236" s="226"/>
      <c r="O236" s="226"/>
      <c r="P236" s="226"/>
      <c r="Q236" s="226"/>
      <c r="R236" s="226"/>
      <c r="S236" s="226"/>
      <c r="T236" s="227"/>
      <c r="AT236" s="228" t="s">
        <v>202</v>
      </c>
      <c r="AU236" s="228" t="s">
        <v>81</v>
      </c>
      <c r="AV236" s="14" t="s">
        <v>81</v>
      </c>
      <c r="AW236" s="14" t="s">
        <v>33</v>
      </c>
      <c r="AX236" s="14" t="s">
        <v>72</v>
      </c>
      <c r="AY236" s="228" t="s">
        <v>193</v>
      </c>
    </row>
    <row r="237" spans="1:65" s="15" customFormat="1">
      <c r="B237" s="229"/>
      <c r="C237" s="230"/>
      <c r="D237" s="209" t="s">
        <v>202</v>
      </c>
      <c r="E237" s="231" t="s">
        <v>19</v>
      </c>
      <c r="F237" s="232" t="s">
        <v>208</v>
      </c>
      <c r="G237" s="230"/>
      <c r="H237" s="233">
        <v>2.8</v>
      </c>
      <c r="I237" s="234"/>
      <c r="J237" s="230"/>
      <c r="K237" s="230"/>
      <c r="L237" s="235"/>
      <c r="M237" s="236"/>
      <c r="N237" s="237"/>
      <c r="O237" s="237"/>
      <c r="P237" s="237"/>
      <c r="Q237" s="237"/>
      <c r="R237" s="237"/>
      <c r="S237" s="237"/>
      <c r="T237" s="238"/>
      <c r="AT237" s="239" t="s">
        <v>202</v>
      </c>
      <c r="AU237" s="239" t="s">
        <v>81</v>
      </c>
      <c r="AV237" s="15" t="s">
        <v>209</v>
      </c>
      <c r="AW237" s="15" t="s">
        <v>33</v>
      </c>
      <c r="AX237" s="15" t="s">
        <v>79</v>
      </c>
      <c r="AY237" s="239" t="s">
        <v>193</v>
      </c>
    </row>
    <row r="238" spans="1:65" s="2" customFormat="1" ht="21.75" customHeight="1">
      <c r="A238" s="36"/>
      <c r="B238" s="37"/>
      <c r="C238" s="194" t="s">
        <v>325</v>
      </c>
      <c r="D238" s="194" t="s">
        <v>195</v>
      </c>
      <c r="E238" s="195" t="s">
        <v>326</v>
      </c>
      <c r="F238" s="196" t="s">
        <v>327</v>
      </c>
      <c r="G238" s="197" t="s">
        <v>305</v>
      </c>
      <c r="H238" s="198">
        <v>46.893999999999998</v>
      </c>
      <c r="I238" s="199"/>
      <c r="J238" s="200">
        <f>ROUND(I238*H238,2)</f>
        <v>0</v>
      </c>
      <c r="K238" s="196" t="s">
        <v>199</v>
      </c>
      <c r="L238" s="41"/>
      <c r="M238" s="201" t="s">
        <v>19</v>
      </c>
      <c r="N238" s="202" t="s">
        <v>43</v>
      </c>
      <c r="O238" s="66"/>
      <c r="P238" s="203">
        <f>O238*H238</f>
        <v>0</v>
      </c>
      <c r="Q238" s="203">
        <v>1.0145999999999999</v>
      </c>
      <c r="R238" s="203">
        <f>Q238*H238</f>
        <v>47.578652399999996</v>
      </c>
      <c r="S238" s="203">
        <v>0</v>
      </c>
      <c r="T238" s="204">
        <f>S238*H238</f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205" t="s">
        <v>200</v>
      </c>
      <c r="AT238" s="205" t="s">
        <v>195</v>
      </c>
      <c r="AU238" s="205" t="s">
        <v>81</v>
      </c>
      <c r="AY238" s="19" t="s">
        <v>193</v>
      </c>
      <c r="BE238" s="206">
        <f>IF(N238="základní",J238,0)</f>
        <v>0</v>
      </c>
      <c r="BF238" s="206">
        <f>IF(N238="snížená",J238,0)</f>
        <v>0</v>
      </c>
      <c r="BG238" s="206">
        <f>IF(N238="zákl. přenesená",J238,0)</f>
        <v>0</v>
      </c>
      <c r="BH238" s="206">
        <f>IF(N238="sníž. přenesená",J238,0)</f>
        <v>0</v>
      </c>
      <c r="BI238" s="206">
        <f>IF(N238="nulová",J238,0)</f>
        <v>0</v>
      </c>
      <c r="BJ238" s="19" t="s">
        <v>79</v>
      </c>
      <c r="BK238" s="206">
        <f>ROUND(I238*H238,2)</f>
        <v>0</v>
      </c>
      <c r="BL238" s="19" t="s">
        <v>200</v>
      </c>
      <c r="BM238" s="205" t="s">
        <v>328</v>
      </c>
    </row>
    <row r="239" spans="1:65" s="14" customFormat="1">
      <c r="B239" s="218"/>
      <c r="C239" s="219"/>
      <c r="D239" s="209" t="s">
        <v>202</v>
      </c>
      <c r="E239" s="220" t="s">
        <v>19</v>
      </c>
      <c r="F239" s="221" t="s">
        <v>329</v>
      </c>
      <c r="G239" s="219"/>
      <c r="H239" s="222">
        <v>46.893999999999998</v>
      </c>
      <c r="I239" s="223"/>
      <c r="J239" s="219"/>
      <c r="K239" s="219"/>
      <c r="L239" s="224"/>
      <c r="M239" s="225"/>
      <c r="N239" s="226"/>
      <c r="O239" s="226"/>
      <c r="P239" s="226"/>
      <c r="Q239" s="226"/>
      <c r="R239" s="226"/>
      <c r="S239" s="226"/>
      <c r="T239" s="227"/>
      <c r="AT239" s="228" t="s">
        <v>202</v>
      </c>
      <c r="AU239" s="228" t="s">
        <v>81</v>
      </c>
      <c r="AV239" s="14" t="s">
        <v>81</v>
      </c>
      <c r="AW239" s="14" t="s">
        <v>33</v>
      </c>
      <c r="AX239" s="14" t="s">
        <v>72</v>
      </c>
      <c r="AY239" s="228" t="s">
        <v>193</v>
      </c>
    </row>
    <row r="240" spans="1:65" s="15" customFormat="1">
      <c r="B240" s="229"/>
      <c r="C240" s="230"/>
      <c r="D240" s="209" t="s">
        <v>202</v>
      </c>
      <c r="E240" s="231" t="s">
        <v>19</v>
      </c>
      <c r="F240" s="232" t="s">
        <v>208</v>
      </c>
      <c r="G240" s="230"/>
      <c r="H240" s="233">
        <v>46.893999999999998</v>
      </c>
      <c r="I240" s="234"/>
      <c r="J240" s="230"/>
      <c r="K240" s="230"/>
      <c r="L240" s="235"/>
      <c r="M240" s="236"/>
      <c r="N240" s="237"/>
      <c r="O240" s="237"/>
      <c r="P240" s="237"/>
      <c r="Q240" s="237"/>
      <c r="R240" s="237"/>
      <c r="S240" s="237"/>
      <c r="T240" s="238"/>
      <c r="AT240" s="239" t="s">
        <v>202</v>
      </c>
      <c r="AU240" s="239" t="s">
        <v>81</v>
      </c>
      <c r="AV240" s="15" t="s">
        <v>209</v>
      </c>
      <c r="AW240" s="15" t="s">
        <v>33</v>
      </c>
      <c r="AX240" s="15" t="s">
        <v>79</v>
      </c>
      <c r="AY240" s="239" t="s">
        <v>193</v>
      </c>
    </row>
    <row r="241" spans="1:65" s="2" customFormat="1" ht="21.75" customHeight="1">
      <c r="A241" s="36"/>
      <c r="B241" s="37"/>
      <c r="C241" s="194" t="s">
        <v>7</v>
      </c>
      <c r="D241" s="194" t="s">
        <v>195</v>
      </c>
      <c r="E241" s="195" t="s">
        <v>330</v>
      </c>
      <c r="F241" s="196" t="s">
        <v>331</v>
      </c>
      <c r="G241" s="197" t="s">
        <v>305</v>
      </c>
      <c r="H241" s="198">
        <v>47.55</v>
      </c>
      <c r="I241" s="199"/>
      <c r="J241" s="200">
        <f>ROUND(I241*H241,2)</f>
        <v>0</v>
      </c>
      <c r="K241" s="196" t="s">
        <v>199</v>
      </c>
      <c r="L241" s="41"/>
      <c r="M241" s="201" t="s">
        <v>19</v>
      </c>
      <c r="N241" s="202" t="s">
        <v>43</v>
      </c>
      <c r="O241" s="66"/>
      <c r="P241" s="203">
        <f>O241*H241</f>
        <v>0</v>
      </c>
      <c r="Q241" s="203">
        <v>1.20855</v>
      </c>
      <c r="R241" s="203">
        <f>Q241*H241</f>
        <v>57.466552499999999</v>
      </c>
      <c r="S241" s="203">
        <v>0</v>
      </c>
      <c r="T241" s="204">
        <f>S241*H241</f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205" t="s">
        <v>200</v>
      </c>
      <c r="AT241" s="205" t="s">
        <v>195</v>
      </c>
      <c r="AU241" s="205" t="s">
        <v>81</v>
      </c>
      <c r="AY241" s="19" t="s">
        <v>193</v>
      </c>
      <c r="BE241" s="206">
        <f>IF(N241="základní",J241,0)</f>
        <v>0</v>
      </c>
      <c r="BF241" s="206">
        <f>IF(N241="snížená",J241,0)</f>
        <v>0</v>
      </c>
      <c r="BG241" s="206">
        <f>IF(N241="zákl. přenesená",J241,0)</f>
        <v>0</v>
      </c>
      <c r="BH241" s="206">
        <f>IF(N241="sníž. přenesená",J241,0)</f>
        <v>0</v>
      </c>
      <c r="BI241" s="206">
        <f>IF(N241="nulová",J241,0)</f>
        <v>0</v>
      </c>
      <c r="BJ241" s="19" t="s">
        <v>79</v>
      </c>
      <c r="BK241" s="206">
        <f>ROUND(I241*H241,2)</f>
        <v>0</v>
      </c>
      <c r="BL241" s="19" t="s">
        <v>200</v>
      </c>
      <c r="BM241" s="205" t="s">
        <v>332</v>
      </c>
    </row>
    <row r="242" spans="1:65" s="14" customFormat="1">
      <c r="B242" s="218"/>
      <c r="C242" s="219"/>
      <c r="D242" s="209" t="s">
        <v>202</v>
      </c>
      <c r="E242" s="220" t="s">
        <v>19</v>
      </c>
      <c r="F242" s="221" t="s">
        <v>333</v>
      </c>
      <c r="G242" s="219"/>
      <c r="H242" s="222">
        <v>47.55</v>
      </c>
      <c r="I242" s="223"/>
      <c r="J242" s="219"/>
      <c r="K242" s="219"/>
      <c r="L242" s="224"/>
      <c r="M242" s="225"/>
      <c r="N242" s="226"/>
      <c r="O242" s="226"/>
      <c r="P242" s="226"/>
      <c r="Q242" s="226"/>
      <c r="R242" s="226"/>
      <c r="S242" s="226"/>
      <c r="T242" s="227"/>
      <c r="AT242" s="228" t="s">
        <v>202</v>
      </c>
      <c r="AU242" s="228" t="s">
        <v>81</v>
      </c>
      <c r="AV242" s="14" t="s">
        <v>81</v>
      </c>
      <c r="AW242" s="14" t="s">
        <v>33</v>
      </c>
      <c r="AX242" s="14" t="s">
        <v>72</v>
      </c>
      <c r="AY242" s="228" t="s">
        <v>193</v>
      </c>
    </row>
    <row r="243" spans="1:65" s="15" customFormat="1">
      <c r="B243" s="229"/>
      <c r="C243" s="230"/>
      <c r="D243" s="209" t="s">
        <v>202</v>
      </c>
      <c r="E243" s="231" t="s">
        <v>19</v>
      </c>
      <c r="F243" s="232" t="s">
        <v>208</v>
      </c>
      <c r="G243" s="230"/>
      <c r="H243" s="233">
        <v>47.55</v>
      </c>
      <c r="I243" s="234"/>
      <c r="J243" s="230"/>
      <c r="K243" s="230"/>
      <c r="L243" s="235"/>
      <c r="M243" s="236"/>
      <c r="N243" s="237"/>
      <c r="O243" s="237"/>
      <c r="P243" s="237"/>
      <c r="Q243" s="237"/>
      <c r="R243" s="237"/>
      <c r="S243" s="237"/>
      <c r="T243" s="238"/>
      <c r="AT243" s="239" t="s">
        <v>202</v>
      </c>
      <c r="AU243" s="239" t="s">
        <v>81</v>
      </c>
      <c r="AV243" s="15" t="s">
        <v>209</v>
      </c>
      <c r="AW243" s="15" t="s">
        <v>33</v>
      </c>
      <c r="AX243" s="15" t="s">
        <v>79</v>
      </c>
      <c r="AY243" s="239" t="s">
        <v>193</v>
      </c>
    </row>
    <row r="244" spans="1:65" s="12" customFormat="1" ht="22.9" customHeight="1">
      <c r="B244" s="178"/>
      <c r="C244" s="179"/>
      <c r="D244" s="180" t="s">
        <v>71</v>
      </c>
      <c r="E244" s="192" t="s">
        <v>209</v>
      </c>
      <c r="F244" s="192" t="s">
        <v>334</v>
      </c>
      <c r="G244" s="179"/>
      <c r="H244" s="179"/>
      <c r="I244" s="182"/>
      <c r="J244" s="193">
        <f>BK244</f>
        <v>0</v>
      </c>
      <c r="K244" s="179"/>
      <c r="L244" s="184"/>
      <c r="M244" s="185"/>
      <c r="N244" s="186"/>
      <c r="O244" s="186"/>
      <c r="P244" s="187">
        <f>SUM(P245:P356)</f>
        <v>0</v>
      </c>
      <c r="Q244" s="186"/>
      <c r="R244" s="187">
        <f>SUM(R245:R356)</f>
        <v>141.89705341999991</v>
      </c>
      <c r="S244" s="186"/>
      <c r="T244" s="188">
        <f>SUM(T245:T356)</f>
        <v>0</v>
      </c>
      <c r="AR244" s="189" t="s">
        <v>79</v>
      </c>
      <c r="AT244" s="190" t="s">
        <v>71</v>
      </c>
      <c r="AU244" s="190" t="s">
        <v>79</v>
      </c>
      <c r="AY244" s="189" t="s">
        <v>193</v>
      </c>
      <c r="BK244" s="191">
        <f>SUM(BK245:BK356)</f>
        <v>0</v>
      </c>
    </row>
    <row r="245" spans="1:65" s="2" customFormat="1" ht="21.75" customHeight="1">
      <c r="A245" s="36"/>
      <c r="B245" s="37"/>
      <c r="C245" s="194" t="s">
        <v>335</v>
      </c>
      <c r="D245" s="194" t="s">
        <v>195</v>
      </c>
      <c r="E245" s="195" t="s">
        <v>336</v>
      </c>
      <c r="F245" s="196" t="s">
        <v>337</v>
      </c>
      <c r="G245" s="197" t="s">
        <v>305</v>
      </c>
      <c r="H245" s="198">
        <v>157.304</v>
      </c>
      <c r="I245" s="199"/>
      <c r="J245" s="200">
        <f>ROUND(I245*H245,2)</f>
        <v>0</v>
      </c>
      <c r="K245" s="196" t="s">
        <v>199</v>
      </c>
      <c r="L245" s="41"/>
      <c r="M245" s="201" t="s">
        <v>19</v>
      </c>
      <c r="N245" s="202" t="s">
        <v>43</v>
      </c>
      <c r="O245" s="66"/>
      <c r="P245" s="203">
        <f>O245*H245</f>
        <v>0</v>
      </c>
      <c r="Q245" s="203">
        <v>0.30726999999999999</v>
      </c>
      <c r="R245" s="203">
        <f>Q245*H245</f>
        <v>48.334800080000001</v>
      </c>
      <c r="S245" s="203">
        <v>0</v>
      </c>
      <c r="T245" s="204">
        <f>S245*H245</f>
        <v>0</v>
      </c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R245" s="205" t="s">
        <v>200</v>
      </c>
      <c r="AT245" s="205" t="s">
        <v>195</v>
      </c>
      <c r="AU245" s="205" t="s">
        <v>81</v>
      </c>
      <c r="AY245" s="19" t="s">
        <v>193</v>
      </c>
      <c r="BE245" s="206">
        <f>IF(N245="základní",J245,0)</f>
        <v>0</v>
      </c>
      <c r="BF245" s="206">
        <f>IF(N245="snížená",J245,0)</f>
        <v>0</v>
      </c>
      <c r="BG245" s="206">
        <f>IF(N245="zákl. přenesená",J245,0)</f>
        <v>0</v>
      </c>
      <c r="BH245" s="206">
        <f>IF(N245="sníž. přenesená",J245,0)</f>
        <v>0</v>
      </c>
      <c r="BI245" s="206">
        <f>IF(N245="nulová",J245,0)</f>
        <v>0</v>
      </c>
      <c r="BJ245" s="19" t="s">
        <v>79</v>
      </c>
      <c r="BK245" s="206">
        <f>ROUND(I245*H245,2)</f>
        <v>0</v>
      </c>
      <c r="BL245" s="19" t="s">
        <v>200</v>
      </c>
      <c r="BM245" s="205" t="s">
        <v>338</v>
      </c>
    </row>
    <row r="246" spans="1:65" s="13" customFormat="1">
      <c r="B246" s="207"/>
      <c r="C246" s="208"/>
      <c r="D246" s="209" t="s">
        <v>202</v>
      </c>
      <c r="E246" s="210" t="s">
        <v>19</v>
      </c>
      <c r="F246" s="211" t="s">
        <v>339</v>
      </c>
      <c r="G246" s="208"/>
      <c r="H246" s="210" t="s">
        <v>19</v>
      </c>
      <c r="I246" s="212"/>
      <c r="J246" s="208"/>
      <c r="K246" s="208"/>
      <c r="L246" s="213"/>
      <c r="M246" s="214"/>
      <c r="N246" s="215"/>
      <c r="O246" s="215"/>
      <c r="P246" s="215"/>
      <c r="Q246" s="215"/>
      <c r="R246" s="215"/>
      <c r="S246" s="215"/>
      <c r="T246" s="216"/>
      <c r="AT246" s="217" t="s">
        <v>202</v>
      </c>
      <c r="AU246" s="217" t="s">
        <v>81</v>
      </c>
      <c r="AV246" s="13" t="s">
        <v>79</v>
      </c>
      <c r="AW246" s="13" t="s">
        <v>33</v>
      </c>
      <c r="AX246" s="13" t="s">
        <v>72</v>
      </c>
      <c r="AY246" s="217" t="s">
        <v>193</v>
      </c>
    </row>
    <row r="247" spans="1:65" s="14" customFormat="1">
      <c r="B247" s="218"/>
      <c r="C247" s="219"/>
      <c r="D247" s="209" t="s">
        <v>202</v>
      </c>
      <c r="E247" s="220" t="s">
        <v>19</v>
      </c>
      <c r="F247" s="221" t="s">
        <v>340</v>
      </c>
      <c r="G247" s="219"/>
      <c r="H247" s="222">
        <v>138.97499999999999</v>
      </c>
      <c r="I247" s="223"/>
      <c r="J247" s="219"/>
      <c r="K247" s="219"/>
      <c r="L247" s="224"/>
      <c r="M247" s="225"/>
      <c r="N247" s="226"/>
      <c r="O247" s="226"/>
      <c r="P247" s="226"/>
      <c r="Q247" s="226"/>
      <c r="R247" s="226"/>
      <c r="S247" s="226"/>
      <c r="T247" s="227"/>
      <c r="AT247" s="228" t="s">
        <v>202</v>
      </c>
      <c r="AU247" s="228" t="s">
        <v>81</v>
      </c>
      <c r="AV247" s="14" t="s">
        <v>81</v>
      </c>
      <c r="AW247" s="14" t="s">
        <v>33</v>
      </c>
      <c r="AX247" s="14" t="s">
        <v>72</v>
      </c>
      <c r="AY247" s="228" t="s">
        <v>193</v>
      </c>
    </row>
    <row r="248" spans="1:65" s="14" customFormat="1">
      <c r="B248" s="218"/>
      <c r="C248" s="219"/>
      <c r="D248" s="209" t="s">
        <v>202</v>
      </c>
      <c r="E248" s="220" t="s">
        <v>19</v>
      </c>
      <c r="F248" s="221" t="s">
        <v>341</v>
      </c>
      <c r="G248" s="219"/>
      <c r="H248" s="222">
        <v>-30.143000000000001</v>
      </c>
      <c r="I248" s="223"/>
      <c r="J248" s="219"/>
      <c r="K248" s="219"/>
      <c r="L248" s="224"/>
      <c r="M248" s="225"/>
      <c r="N248" s="226"/>
      <c r="O248" s="226"/>
      <c r="P248" s="226"/>
      <c r="Q248" s="226"/>
      <c r="R248" s="226"/>
      <c r="S248" s="226"/>
      <c r="T248" s="227"/>
      <c r="AT248" s="228" t="s">
        <v>202</v>
      </c>
      <c r="AU248" s="228" t="s">
        <v>81</v>
      </c>
      <c r="AV248" s="14" t="s">
        <v>81</v>
      </c>
      <c r="AW248" s="14" t="s">
        <v>33</v>
      </c>
      <c r="AX248" s="14" t="s">
        <v>72</v>
      </c>
      <c r="AY248" s="228" t="s">
        <v>193</v>
      </c>
    </row>
    <row r="249" spans="1:65" s="13" customFormat="1">
      <c r="B249" s="207"/>
      <c r="C249" s="208"/>
      <c r="D249" s="209" t="s">
        <v>202</v>
      </c>
      <c r="E249" s="210" t="s">
        <v>19</v>
      </c>
      <c r="F249" s="211" t="s">
        <v>342</v>
      </c>
      <c r="G249" s="208"/>
      <c r="H249" s="210" t="s">
        <v>19</v>
      </c>
      <c r="I249" s="212"/>
      <c r="J249" s="208"/>
      <c r="K249" s="208"/>
      <c r="L249" s="213"/>
      <c r="M249" s="214"/>
      <c r="N249" s="215"/>
      <c r="O249" s="215"/>
      <c r="P249" s="215"/>
      <c r="Q249" s="215"/>
      <c r="R249" s="215"/>
      <c r="S249" s="215"/>
      <c r="T249" s="216"/>
      <c r="AT249" s="217" t="s">
        <v>202</v>
      </c>
      <c r="AU249" s="217" t="s">
        <v>81</v>
      </c>
      <c r="AV249" s="13" t="s">
        <v>79</v>
      </c>
      <c r="AW249" s="13" t="s">
        <v>33</v>
      </c>
      <c r="AX249" s="13" t="s">
        <v>72</v>
      </c>
      <c r="AY249" s="217" t="s">
        <v>193</v>
      </c>
    </row>
    <row r="250" spans="1:65" s="14" customFormat="1">
      <c r="B250" s="218"/>
      <c r="C250" s="219"/>
      <c r="D250" s="209" t="s">
        <v>202</v>
      </c>
      <c r="E250" s="220" t="s">
        <v>19</v>
      </c>
      <c r="F250" s="221" t="s">
        <v>343</v>
      </c>
      <c r="G250" s="219"/>
      <c r="H250" s="222">
        <v>46.77</v>
      </c>
      <c r="I250" s="223"/>
      <c r="J250" s="219"/>
      <c r="K250" s="219"/>
      <c r="L250" s="224"/>
      <c r="M250" s="225"/>
      <c r="N250" s="226"/>
      <c r="O250" s="226"/>
      <c r="P250" s="226"/>
      <c r="Q250" s="226"/>
      <c r="R250" s="226"/>
      <c r="S250" s="226"/>
      <c r="T250" s="227"/>
      <c r="AT250" s="228" t="s">
        <v>202</v>
      </c>
      <c r="AU250" s="228" t="s">
        <v>81</v>
      </c>
      <c r="AV250" s="14" t="s">
        <v>81</v>
      </c>
      <c r="AW250" s="14" t="s">
        <v>33</v>
      </c>
      <c r="AX250" s="14" t="s">
        <v>72</v>
      </c>
      <c r="AY250" s="228" t="s">
        <v>193</v>
      </c>
    </row>
    <row r="251" spans="1:65" s="14" customFormat="1">
      <c r="B251" s="218"/>
      <c r="C251" s="219"/>
      <c r="D251" s="209" t="s">
        <v>202</v>
      </c>
      <c r="E251" s="220" t="s">
        <v>19</v>
      </c>
      <c r="F251" s="221" t="s">
        <v>344</v>
      </c>
      <c r="G251" s="219"/>
      <c r="H251" s="222">
        <v>-27.4</v>
      </c>
      <c r="I251" s="223"/>
      <c r="J251" s="219"/>
      <c r="K251" s="219"/>
      <c r="L251" s="224"/>
      <c r="M251" s="225"/>
      <c r="N251" s="226"/>
      <c r="O251" s="226"/>
      <c r="P251" s="226"/>
      <c r="Q251" s="226"/>
      <c r="R251" s="226"/>
      <c r="S251" s="226"/>
      <c r="T251" s="227"/>
      <c r="AT251" s="228" t="s">
        <v>202</v>
      </c>
      <c r="AU251" s="228" t="s">
        <v>81</v>
      </c>
      <c r="AV251" s="14" t="s">
        <v>81</v>
      </c>
      <c r="AW251" s="14" t="s">
        <v>33</v>
      </c>
      <c r="AX251" s="14" t="s">
        <v>72</v>
      </c>
      <c r="AY251" s="228" t="s">
        <v>193</v>
      </c>
    </row>
    <row r="252" spans="1:65" s="15" customFormat="1">
      <c r="B252" s="229"/>
      <c r="C252" s="230"/>
      <c r="D252" s="209" t="s">
        <v>202</v>
      </c>
      <c r="E252" s="231" t="s">
        <v>19</v>
      </c>
      <c r="F252" s="232" t="s">
        <v>208</v>
      </c>
      <c r="G252" s="230"/>
      <c r="H252" s="233">
        <v>128.202</v>
      </c>
      <c r="I252" s="234"/>
      <c r="J252" s="230"/>
      <c r="K252" s="230"/>
      <c r="L252" s="235"/>
      <c r="M252" s="236"/>
      <c r="N252" s="237"/>
      <c r="O252" s="237"/>
      <c r="P252" s="237"/>
      <c r="Q252" s="237"/>
      <c r="R252" s="237"/>
      <c r="S252" s="237"/>
      <c r="T252" s="238"/>
      <c r="AT252" s="239" t="s">
        <v>202</v>
      </c>
      <c r="AU252" s="239" t="s">
        <v>81</v>
      </c>
      <c r="AV252" s="15" t="s">
        <v>209</v>
      </c>
      <c r="AW252" s="15" t="s">
        <v>33</v>
      </c>
      <c r="AX252" s="15" t="s">
        <v>72</v>
      </c>
      <c r="AY252" s="239" t="s">
        <v>193</v>
      </c>
    </row>
    <row r="253" spans="1:65" s="13" customFormat="1">
      <c r="B253" s="207"/>
      <c r="C253" s="208"/>
      <c r="D253" s="209" t="s">
        <v>202</v>
      </c>
      <c r="E253" s="210" t="s">
        <v>19</v>
      </c>
      <c r="F253" s="211" t="s">
        <v>345</v>
      </c>
      <c r="G253" s="208"/>
      <c r="H253" s="210" t="s">
        <v>19</v>
      </c>
      <c r="I253" s="212"/>
      <c r="J253" s="208"/>
      <c r="K253" s="208"/>
      <c r="L253" s="213"/>
      <c r="M253" s="214"/>
      <c r="N253" s="215"/>
      <c r="O253" s="215"/>
      <c r="P253" s="215"/>
      <c r="Q253" s="215"/>
      <c r="R253" s="215"/>
      <c r="S253" s="215"/>
      <c r="T253" s="216"/>
      <c r="AT253" s="217" t="s">
        <v>202</v>
      </c>
      <c r="AU253" s="217" t="s">
        <v>81</v>
      </c>
      <c r="AV253" s="13" t="s">
        <v>79</v>
      </c>
      <c r="AW253" s="13" t="s">
        <v>33</v>
      </c>
      <c r="AX253" s="13" t="s">
        <v>72</v>
      </c>
      <c r="AY253" s="217" t="s">
        <v>193</v>
      </c>
    </row>
    <row r="254" spans="1:65" s="14" customFormat="1">
      <c r="B254" s="218"/>
      <c r="C254" s="219"/>
      <c r="D254" s="209" t="s">
        <v>202</v>
      </c>
      <c r="E254" s="220" t="s">
        <v>19</v>
      </c>
      <c r="F254" s="221" t="s">
        <v>346</v>
      </c>
      <c r="G254" s="219"/>
      <c r="H254" s="222">
        <v>29.102</v>
      </c>
      <c r="I254" s="223"/>
      <c r="J254" s="219"/>
      <c r="K254" s="219"/>
      <c r="L254" s="224"/>
      <c r="M254" s="225"/>
      <c r="N254" s="226"/>
      <c r="O254" s="226"/>
      <c r="P254" s="226"/>
      <c r="Q254" s="226"/>
      <c r="R254" s="226"/>
      <c r="S254" s="226"/>
      <c r="T254" s="227"/>
      <c r="AT254" s="228" t="s">
        <v>202</v>
      </c>
      <c r="AU254" s="228" t="s">
        <v>81</v>
      </c>
      <c r="AV254" s="14" t="s">
        <v>81</v>
      </c>
      <c r="AW254" s="14" t="s">
        <v>33</v>
      </c>
      <c r="AX254" s="14" t="s">
        <v>72</v>
      </c>
      <c r="AY254" s="228" t="s">
        <v>193</v>
      </c>
    </row>
    <row r="255" spans="1:65" s="15" customFormat="1">
      <c r="B255" s="229"/>
      <c r="C255" s="230"/>
      <c r="D255" s="209" t="s">
        <v>202</v>
      </c>
      <c r="E255" s="231" t="s">
        <v>19</v>
      </c>
      <c r="F255" s="232" t="s">
        <v>208</v>
      </c>
      <c r="G255" s="230"/>
      <c r="H255" s="233">
        <v>29.102</v>
      </c>
      <c r="I255" s="234"/>
      <c r="J255" s="230"/>
      <c r="K255" s="230"/>
      <c r="L255" s="235"/>
      <c r="M255" s="236"/>
      <c r="N255" s="237"/>
      <c r="O255" s="237"/>
      <c r="P255" s="237"/>
      <c r="Q255" s="237"/>
      <c r="R255" s="237"/>
      <c r="S255" s="237"/>
      <c r="T255" s="238"/>
      <c r="AT255" s="239" t="s">
        <v>202</v>
      </c>
      <c r="AU255" s="239" t="s">
        <v>81</v>
      </c>
      <c r="AV255" s="15" t="s">
        <v>209</v>
      </c>
      <c r="AW255" s="15" t="s">
        <v>33</v>
      </c>
      <c r="AX255" s="15" t="s">
        <v>72</v>
      </c>
      <c r="AY255" s="239" t="s">
        <v>193</v>
      </c>
    </row>
    <row r="256" spans="1:65" s="16" customFormat="1">
      <c r="B256" s="240"/>
      <c r="C256" s="241"/>
      <c r="D256" s="209" t="s">
        <v>202</v>
      </c>
      <c r="E256" s="242" t="s">
        <v>19</v>
      </c>
      <c r="F256" s="243" t="s">
        <v>211</v>
      </c>
      <c r="G256" s="241"/>
      <c r="H256" s="244">
        <v>157.304</v>
      </c>
      <c r="I256" s="245"/>
      <c r="J256" s="241"/>
      <c r="K256" s="241"/>
      <c r="L256" s="246"/>
      <c r="M256" s="247"/>
      <c r="N256" s="248"/>
      <c r="O256" s="248"/>
      <c r="P256" s="248"/>
      <c r="Q256" s="248"/>
      <c r="R256" s="248"/>
      <c r="S256" s="248"/>
      <c r="T256" s="249"/>
      <c r="AT256" s="250" t="s">
        <v>202</v>
      </c>
      <c r="AU256" s="250" t="s">
        <v>81</v>
      </c>
      <c r="AV256" s="16" t="s">
        <v>200</v>
      </c>
      <c r="AW256" s="16" t="s">
        <v>33</v>
      </c>
      <c r="AX256" s="16" t="s">
        <v>79</v>
      </c>
      <c r="AY256" s="250" t="s">
        <v>193</v>
      </c>
    </row>
    <row r="257" spans="1:65" s="2" customFormat="1" ht="21.75" customHeight="1">
      <c r="A257" s="36"/>
      <c r="B257" s="37"/>
      <c r="C257" s="194" t="s">
        <v>347</v>
      </c>
      <c r="D257" s="194" t="s">
        <v>195</v>
      </c>
      <c r="E257" s="195" t="s">
        <v>348</v>
      </c>
      <c r="F257" s="196" t="s">
        <v>349</v>
      </c>
      <c r="G257" s="197" t="s">
        <v>305</v>
      </c>
      <c r="H257" s="198">
        <v>15.73</v>
      </c>
      <c r="I257" s="199"/>
      <c r="J257" s="200">
        <f>ROUND(I257*H257,2)</f>
        <v>0</v>
      </c>
      <c r="K257" s="196" t="s">
        <v>199</v>
      </c>
      <c r="L257" s="41"/>
      <c r="M257" s="201" t="s">
        <v>19</v>
      </c>
      <c r="N257" s="202" t="s">
        <v>43</v>
      </c>
      <c r="O257" s="66"/>
      <c r="P257" s="203">
        <f>O257*H257</f>
        <v>0</v>
      </c>
      <c r="Q257" s="203">
        <v>0.26068000000000002</v>
      </c>
      <c r="R257" s="203">
        <f>Q257*H257</f>
        <v>4.1004964000000008</v>
      </c>
      <c r="S257" s="203">
        <v>0</v>
      </c>
      <c r="T257" s="204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205" t="s">
        <v>200</v>
      </c>
      <c r="AT257" s="205" t="s">
        <v>195</v>
      </c>
      <c r="AU257" s="205" t="s">
        <v>81</v>
      </c>
      <c r="AY257" s="19" t="s">
        <v>193</v>
      </c>
      <c r="BE257" s="206">
        <f>IF(N257="základní",J257,0)</f>
        <v>0</v>
      </c>
      <c r="BF257" s="206">
        <f>IF(N257="snížená",J257,0)</f>
        <v>0</v>
      </c>
      <c r="BG257" s="206">
        <f>IF(N257="zákl. přenesená",J257,0)</f>
        <v>0</v>
      </c>
      <c r="BH257" s="206">
        <f>IF(N257="sníž. přenesená",J257,0)</f>
        <v>0</v>
      </c>
      <c r="BI257" s="206">
        <f>IF(N257="nulová",J257,0)</f>
        <v>0</v>
      </c>
      <c r="BJ257" s="19" t="s">
        <v>79</v>
      </c>
      <c r="BK257" s="206">
        <f>ROUND(I257*H257,2)</f>
        <v>0</v>
      </c>
      <c r="BL257" s="19" t="s">
        <v>200</v>
      </c>
      <c r="BM257" s="205" t="s">
        <v>350</v>
      </c>
    </row>
    <row r="258" spans="1:65" s="13" customFormat="1">
      <c r="B258" s="207"/>
      <c r="C258" s="208"/>
      <c r="D258" s="209" t="s">
        <v>202</v>
      </c>
      <c r="E258" s="210" t="s">
        <v>19</v>
      </c>
      <c r="F258" s="211" t="s">
        <v>351</v>
      </c>
      <c r="G258" s="208"/>
      <c r="H258" s="210" t="s">
        <v>19</v>
      </c>
      <c r="I258" s="212"/>
      <c r="J258" s="208"/>
      <c r="K258" s="208"/>
      <c r="L258" s="213"/>
      <c r="M258" s="214"/>
      <c r="N258" s="215"/>
      <c r="O258" s="215"/>
      <c r="P258" s="215"/>
      <c r="Q258" s="215"/>
      <c r="R258" s="215"/>
      <c r="S258" s="215"/>
      <c r="T258" s="216"/>
      <c r="AT258" s="217" t="s">
        <v>202</v>
      </c>
      <c r="AU258" s="217" t="s">
        <v>81</v>
      </c>
      <c r="AV258" s="13" t="s">
        <v>79</v>
      </c>
      <c r="AW258" s="13" t="s">
        <v>33</v>
      </c>
      <c r="AX258" s="13" t="s">
        <v>72</v>
      </c>
      <c r="AY258" s="217" t="s">
        <v>193</v>
      </c>
    </row>
    <row r="259" spans="1:65" s="14" customFormat="1">
      <c r="B259" s="218"/>
      <c r="C259" s="219"/>
      <c r="D259" s="209" t="s">
        <v>202</v>
      </c>
      <c r="E259" s="220" t="s">
        <v>19</v>
      </c>
      <c r="F259" s="221" t="s">
        <v>352</v>
      </c>
      <c r="G259" s="219"/>
      <c r="H259" s="222">
        <v>15.73</v>
      </c>
      <c r="I259" s="223"/>
      <c r="J259" s="219"/>
      <c r="K259" s="219"/>
      <c r="L259" s="224"/>
      <c r="M259" s="225"/>
      <c r="N259" s="226"/>
      <c r="O259" s="226"/>
      <c r="P259" s="226"/>
      <c r="Q259" s="226"/>
      <c r="R259" s="226"/>
      <c r="S259" s="226"/>
      <c r="T259" s="227"/>
      <c r="AT259" s="228" t="s">
        <v>202</v>
      </c>
      <c r="AU259" s="228" t="s">
        <v>81</v>
      </c>
      <c r="AV259" s="14" t="s">
        <v>81</v>
      </c>
      <c r="AW259" s="14" t="s">
        <v>33</v>
      </c>
      <c r="AX259" s="14" t="s">
        <v>72</v>
      </c>
      <c r="AY259" s="228" t="s">
        <v>193</v>
      </c>
    </row>
    <row r="260" spans="1:65" s="15" customFormat="1">
      <c r="B260" s="229"/>
      <c r="C260" s="230"/>
      <c r="D260" s="209" t="s">
        <v>202</v>
      </c>
      <c r="E260" s="231" t="s">
        <v>19</v>
      </c>
      <c r="F260" s="232" t="s">
        <v>208</v>
      </c>
      <c r="G260" s="230"/>
      <c r="H260" s="233">
        <v>15.73</v>
      </c>
      <c r="I260" s="234"/>
      <c r="J260" s="230"/>
      <c r="K260" s="230"/>
      <c r="L260" s="235"/>
      <c r="M260" s="236"/>
      <c r="N260" s="237"/>
      <c r="O260" s="237"/>
      <c r="P260" s="237"/>
      <c r="Q260" s="237"/>
      <c r="R260" s="237"/>
      <c r="S260" s="237"/>
      <c r="T260" s="238"/>
      <c r="AT260" s="239" t="s">
        <v>202</v>
      </c>
      <c r="AU260" s="239" t="s">
        <v>81</v>
      </c>
      <c r="AV260" s="15" t="s">
        <v>209</v>
      </c>
      <c r="AW260" s="15" t="s">
        <v>33</v>
      </c>
      <c r="AX260" s="15" t="s">
        <v>79</v>
      </c>
      <c r="AY260" s="239" t="s">
        <v>193</v>
      </c>
    </row>
    <row r="261" spans="1:65" s="2" customFormat="1" ht="21.75" customHeight="1">
      <c r="A261" s="36"/>
      <c r="B261" s="37"/>
      <c r="C261" s="194" t="s">
        <v>353</v>
      </c>
      <c r="D261" s="194" t="s">
        <v>195</v>
      </c>
      <c r="E261" s="195" t="s">
        <v>354</v>
      </c>
      <c r="F261" s="196" t="s">
        <v>355</v>
      </c>
      <c r="G261" s="197" t="s">
        <v>305</v>
      </c>
      <c r="H261" s="198">
        <v>221.13200000000001</v>
      </c>
      <c r="I261" s="199"/>
      <c r="J261" s="200">
        <f>ROUND(I261*H261,2)</f>
        <v>0</v>
      </c>
      <c r="K261" s="196" t="s">
        <v>199</v>
      </c>
      <c r="L261" s="41"/>
      <c r="M261" s="201" t="s">
        <v>19</v>
      </c>
      <c r="N261" s="202" t="s">
        <v>43</v>
      </c>
      <c r="O261" s="66"/>
      <c r="P261" s="203">
        <f>O261*H261</f>
        <v>0</v>
      </c>
      <c r="Q261" s="203">
        <v>0.30962000000000001</v>
      </c>
      <c r="R261" s="203">
        <f>Q261*H261</f>
        <v>68.466889840000007</v>
      </c>
      <c r="S261" s="203">
        <v>0</v>
      </c>
      <c r="T261" s="204">
        <f>S261*H261</f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205" t="s">
        <v>200</v>
      </c>
      <c r="AT261" s="205" t="s">
        <v>195</v>
      </c>
      <c r="AU261" s="205" t="s">
        <v>81</v>
      </c>
      <c r="AY261" s="19" t="s">
        <v>193</v>
      </c>
      <c r="BE261" s="206">
        <f>IF(N261="základní",J261,0)</f>
        <v>0</v>
      </c>
      <c r="BF261" s="206">
        <f>IF(N261="snížená",J261,0)</f>
        <v>0</v>
      </c>
      <c r="BG261" s="206">
        <f>IF(N261="zákl. přenesená",J261,0)</f>
        <v>0</v>
      </c>
      <c r="BH261" s="206">
        <f>IF(N261="sníž. přenesená",J261,0)</f>
        <v>0</v>
      </c>
      <c r="BI261" s="206">
        <f>IF(N261="nulová",J261,0)</f>
        <v>0</v>
      </c>
      <c r="BJ261" s="19" t="s">
        <v>79</v>
      </c>
      <c r="BK261" s="206">
        <f>ROUND(I261*H261,2)</f>
        <v>0</v>
      </c>
      <c r="BL261" s="19" t="s">
        <v>200</v>
      </c>
      <c r="BM261" s="205" t="s">
        <v>356</v>
      </c>
    </row>
    <row r="262" spans="1:65" s="13" customFormat="1">
      <c r="B262" s="207"/>
      <c r="C262" s="208"/>
      <c r="D262" s="209" t="s">
        <v>202</v>
      </c>
      <c r="E262" s="210" t="s">
        <v>19</v>
      </c>
      <c r="F262" s="211" t="s">
        <v>339</v>
      </c>
      <c r="G262" s="208"/>
      <c r="H262" s="210" t="s">
        <v>19</v>
      </c>
      <c r="I262" s="212"/>
      <c r="J262" s="208"/>
      <c r="K262" s="208"/>
      <c r="L262" s="213"/>
      <c r="M262" s="214"/>
      <c r="N262" s="215"/>
      <c r="O262" s="215"/>
      <c r="P262" s="215"/>
      <c r="Q262" s="215"/>
      <c r="R262" s="215"/>
      <c r="S262" s="215"/>
      <c r="T262" s="216"/>
      <c r="AT262" s="217" t="s">
        <v>202</v>
      </c>
      <c r="AU262" s="217" t="s">
        <v>81</v>
      </c>
      <c r="AV262" s="13" t="s">
        <v>79</v>
      </c>
      <c r="AW262" s="13" t="s">
        <v>33</v>
      </c>
      <c r="AX262" s="13" t="s">
        <v>72</v>
      </c>
      <c r="AY262" s="217" t="s">
        <v>193</v>
      </c>
    </row>
    <row r="263" spans="1:65" s="14" customFormat="1">
      <c r="B263" s="218"/>
      <c r="C263" s="219"/>
      <c r="D263" s="209" t="s">
        <v>202</v>
      </c>
      <c r="E263" s="220" t="s">
        <v>19</v>
      </c>
      <c r="F263" s="221" t="s">
        <v>357</v>
      </c>
      <c r="G263" s="219"/>
      <c r="H263" s="222">
        <v>179.3</v>
      </c>
      <c r="I263" s="223"/>
      <c r="J263" s="219"/>
      <c r="K263" s="219"/>
      <c r="L263" s="224"/>
      <c r="M263" s="225"/>
      <c r="N263" s="226"/>
      <c r="O263" s="226"/>
      <c r="P263" s="226"/>
      <c r="Q263" s="226"/>
      <c r="R263" s="226"/>
      <c r="S263" s="226"/>
      <c r="T263" s="227"/>
      <c r="AT263" s="228" t="s">
        <v>202</v>
      </c>
      <c r="AU263" s="228" t="s">
        <v>81</v>
      </c>
      <c r="AV263" s="14" t="s">
        <v>81</v>
      </c>
      <c r="AW263" s="14" t="s">
        <v>33</v>
      </c>
      <c r="AX263" s="14" t="s">
        <v>72</v>
      </c>
      <c r="AY263" s="228" t="s">
        <v>193</v>
      </c>
    </row>
    <row r="264" spans="1:65" s="14" customFormat="1">
      <c r="B264" s="218"/>
      <c r="C264" s="219"/>
      <c r="D264" s="209" t="s">
        <v>202</v>
      </c>
      <c r="E264" s="220" t="s">
        <v>19</v>
      </c>
      <c r="F264" s="221" t="s">
        <v>358</v>
      </c>
      <c r="G264" s="219"/>
      <c r="H264" s="222">
        <v>-29.093</v>
      </c>
      <c r="I264" s="223"/>
      <c r="J264" s="219"/>
      <c r="K264" s="219"/>
      <c r="L264" s="224"/>
      <c r="M264" s="225"/>
      <c r="N264" s="226"/>
      <c r="O264" s="226"/>
      <c r="P264" s="226"/>
      <c r="Q264" s="226"/>
      <c r="R264" s="226"/>
      <c r="S264" s="226"/>
      <c r="T264" s="227"/>
      <c r="AT264" s="228" t="s">
        <v>202</v>
      </c>
      <c r="AU264" s="228" t="s">
        <v>81</v>
      </c>
      <c r="AV264" s="14" t="s">
        <v>81</v>
      </c>
      <c r="AW264" s="14" t="s">
        <v>33</v>
      </c>
      <c r="AX264" s="14" t="s">
        <v>72</v>
      </c>
      <c r="AY264" s="228" t="s">
        <v>193</v>
      </c>
    </row>
    <row r="265" spans="1:65" s="15" customFormat="1">
      <c r="B265" s="229"/>
      <c r="C265" s="230"/>
      <c r="D265" s="209" t="s">
        <v>202</v>
      </c>
      <c r="E265" s="231" t="s">
        <v>19</v>
      </c>
      <c r="F265" s="232" t="s">
        <v>208</v>
      </c>
      <c r="G265" s="230"/>
      <c r="H265" s="233">
        <v>150.20699999999999</v>
      </c>
      <c r="I265" s="234"/>
      <c r="J265" s="230"/>
      <c r="K265" s="230"/>
      <c r="L265" s="235"/>
      <c r="M265" s="236"/>
      <c r="N265" s="237"/>
      <c r="O265" s="237"/>
      <c r="P265" s="237"/>
      <c r="Q265" s="237"/>
      <c r="R265" s="237"/>
      <c r="S265" s="237"/>
      <c r="T265" s="238"/>
      <c r="AT265" s="239" t="s">
        <v>202</v>
      </c>
      <c r="AU265" s="239" t="s">
        <v>81</v>
      </c>
      <c r="AV265" s="15" t="s">
        <v>209</v>
      </c>
      <c r="AW265" s="15" t="s">
        <v>33</v>
      </c>
      <c r="AX265" s="15" t="s">
        <v>72</v>
      </c>
      <c r="AY265" s="239" t="s">
        <v>193</v>
      </c>
    </row>
    <row r="266" spans="1:65" s="13" customFormat="1">
      <c r="B266" s="207"/>
      <c r="C266" s="208"/>
      <c r="D266" s="209" t="s">
        <v>202</v>
      </c>
      <c r="E266" s="210" t="s">
        <v>19</v>
      </c>
      <c r="F266" s="211" t="s">
        <v>345</v>
      </c>
      <c r="G266" s="208"/>
      <c r="H266" s="210" t="s">
        <v>19</v>
      </c>
      <c r="I266" s="212"/>
      <c r="J266" s="208"/>
      <c r="K266" s="208"/>
      <c r="L266" s="213"/>
      <c r="M266" s="214"/>
      <c r="N266" s="215"/>
      <c r="O266" s="215"/>
      <c r="P266" s="215"/>
      <c r="Q266" s="215"/>
      <c r="R266" s="215"/>
      <c r="S266" s="215"/>
      <c r="T266" s="216"/>
      <c r="AT266" s="217" t="s">
        <v>202</v>
      </c>
      <c r="AU266" s="217" t="s">
        <v>81</v>
      </c>
      <c r="AV266" s="13" t="s">
        <v>79</v>
      </c>
      <c r="AW266" s="13" t="s">
        <v>33</v>
      </c>
      <c r="AX266" s="13" t="s">
        <v>72</v>
      </c>
      <c r="AY266" s="217" t="s">
        <v>193</v>
      </c>
    </row>
    <row r="267" spans="1:65" s="14" customFormat="1">
      <c r="B267" s="218"/>
      <c r="C267" s="219"/>
      <c r="D267" s="209" t="s">
        <v>202</v>
      </c>
      <c r="E267" s="220" t="s">
        <v>19</v>
      </c>
      <c r="F267" s="221" t="s">
        <v>359</v>
      </c>
      <c r="G267" s="219"/>
      <c r="H267" s="222">
        <v>75.424999999999997</v>
      </c>
      <c r="I267" s="223"/>
      <c r="J267" s="219"/>
      <c r="K267" s="219"/>
      <c r="L267" s="224"/>
      <c r="M267" s="225"/>
      <c r="N267" s="226"/>
      <c r="O267" s="226"/>
      <c r="P267" s="226"/>
      <c r="Q267" s="226"/>
      <c r="R267" s="226"/>
      <c r="S267" s="226"/>
      <c r="T267" s="227"/>
      <c r="AT267" s="228" t="s">
        <v>202</v>
      </c>
      <c r="AU267" s="228" t="s">
        <v>81</v>
      </c>
      <c r="AV267" s="14" t="s">
        <v>81</v>
      </c>
      <c r="AW267" s="14" t="s">
        <v>33</v>
      </c>
      <c r="AX267" s="14" t="s">
        <v>72</v>
      </c>
      <c r="AY267" s="228" t="s">
        <v>193</v>
      </c>
    </row>
    <row r="268" spans="1:65" s="14" customFormat="1">
      <c r="B268" s="218"/>
      <c r="C268" s="219"/>
      <c r="D268" s="209" t="s">
        <v>202</v>
      </c>
      <c r="E268" s="220" t="s">
        <v>19</v>
      </c>
      <c r="F268" s="221" t="s">
        <v>360</v>
      </c>
      <c r="G268" s="219"/>
      <c r="H268" s="222">
        <v>-4.5</v>
      </c>
      <c r="I268" s="223"/>
      <c r="J268" s="219"/>
      <c r="K268" s="219"/>
      <c r="L268" s="224"/>
      <c r="M268" s="225"/>
      <c r="N268" s="226"/>
      <c r="O268" s="226"/>
      <c r="P268" s="226"/>
      <c r="Q268" s="226"/>
      <c r="R268" s="226"/>
      <c r="S268" s="226"/>
      <c r="T268" s="227"/>
      <c r="AT268" s="228" t="s">
        <v>202</v>
      </c>
      <c r="AU268" s="228" t="s">
        <v>81</v>
      </c>
      <c r="AV268" s="14" t="s">
        <v>81</v>
      </c>
      <c r="AW268" s="14" t="s">
        <v>33</v>
      </c>
      <c r="AX268" s="14" t="s">
        <v>72</v>
      </c>
      <c r="AY268" s="228" t="s">
        <v>193</v>
      </c>
    </row>
    <row r="269" spans="1:65" s="15" customFormat="1">
      <c r="B269" s="229"/>
      <c r="C269" s="230"/>
      <c r="D269" s="209" t="s">
        <v>202</v>
      </c>
      <c r="E269" s="231" t="s">
        <v>19</v>
      </c>
      <c r="F269" s="232" t="s">
        <v>208</v>
      </c>
      <c r="G269" s="230"/>
      <c r="H269" s="233">
        <v>70.924999999999997</v>
      </c>
      <c r="I269" s="234"/>
      <c r="J269" s="230"/>
      <c r="K269" s="230"/>
      <c r="L269" s="235"/>
      <c r="M269" s="236"/>
      <c r="N269" s="237"/>
      <c r="O269" s="237"/>
      <c r="P269" s="237"/>
      <c r="Q269" s="237"/>
      <c r="R269" s="237"/>
      <c r="S269" s="237"/>
      <c r="T269" s="238"/>
      <c r="AT269" s="239" t="s">
        <v>202</v>
      </c>
      <c r="AU269" s="239" t="s">
        <v>81</v>
      </c>
      <c r="AV269" s="15" t="s">
        <v>209</v>
      </c>
      <c r="AW269" s="15" t="s">
        <v>33</v>
      </c>
      <c r="AX269" s="15" t="s">
        <v>72</v>
      </c>
      <c r="AY269" s="239" t="s">
        <v>193</v>
      </c>
    </row>
    <row r="270" spans="1:65" s="16" customFormat="1">
      <c r="B270" s="240"/>
      <c r="C270" s="241"/>
      <c r="D270" s="209" t="s">
        <v>202</v>
      </c>
      <c r="E270" s="242" t="s">
        <v>19</v>
      </c>
      <c r="F270" s="243" t="s">
        <v>211</v>
      </c>
      <c r="G270" s="241"/>
      <c r="H270" s="244">
        <v>221.13200000000001</v>
      </c>
      <c r="I270" s="245"/>
      <c r="J270" s="241"/>
      <c r="K270" s="241"/>
      <c r="L270" s="246"/>
      <c r="M270" s="247"/>
      <c r="N270" s="248"/>
      <c r="O270" s="248"/>
      <c r="P270" s="248"/>
      <c r="Q270" s="248"/>
      <c r="R270" s="248"/>
      <c r="S270" s="248"/>
      <c r="T270" s="249"/>
      <c r="AT270" s="250" t="s">
        <v>202</v>
      </c>
      <c r="AU270" s="250" t="s">
        <v>81</v>
      </c>
      <c r="AV270" s="16" t="s">
        <v>200</v>
      </c>
      <c r="AW270" s="16" t="s">
        <v>33</v>
      </c>
      <c r="AX270" s="16" t="s">
        <v>79</v>
      </c>
      <c r="AY270" s="250" t="s">
        <v>193</v>
      </c>
    </row>
    <row r="271" spans="1:65" s="2" customFormat="1" ht="16.5" customHeight="1">
      <c r="A271" s="36"/>
      <c r="B271" s="37"/>
      <c r="C271" s="194" t="s">
        <v>361</v>
      </c>
      <c r="D271" s="194" t="s">
        <v>195</v>
      </c>
      <c r="E271" s="195" t="s">
        <v>362</v>
      </c>
      <c r="F271" s="196" t="s">
        <v>363</v>
      </c>
      <c r="G271" s="197" t="s">
        <v>305</v>
      </c>
      <c r="H271" s="198">
        <v>1.728</v>
      </c>
      <c r="I271" s="199"/>
      <c r="J271" s="200">
        <f>ROUND(I271*H271,2)</f>
        <v>0</v>
      </c>
      <c r="K271" s="196" t="s">
        <v>199</v>
      </c>
      <c r="L271" s="41"/>
      <c r="M271" s="201" t="s">
        <v>19</v>
      </c>
      <c r="N271" s="202" t="s">
        <v>43</v>
      </c>
      <c r="O271" s="66"/>
      <c r="P271" s="203">
        <f>O271*H271</f>
        <v>0</v>
      </c>
      <c r="Q271" s="203">
        <v>8.6800000000000002E-2</v>
      </c>
      <c r="R271" s="203">
        <f>Q271*H271</f>
        <v>0.1499904</v>
      </c>
      <c r="S271" s="203">
        <v>0</v>
      </c>
      <c r="T271" s="204">
        <f>S271*H271</f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205" t="s">
        <v>200</v>
      </c>
      <c r="AT271" s="205" t="s">
        <v>195</v>
      </c>
      <c r="AU271" s="205" t="s">
        <v>81</v>
      </c>
      <c r="AY271" s="19" t="s">
        <v>193</v>
      </c>
      <c r="BE271" s="206">
        <f>IF(N271="základní",J271,0)</f>
        <v>0</v>
      </c>
      <c r="BF271" s="206">
        <f>IF(N271="snížená",J271,0)</f>
        <v>0</v>
      </c>
      <c r="BG271" s="206">
        <f>IF(N271="zákl. přenesená",J271,0)</f>
        <v>0</v>
      </c>
      <c r="BH271" s="206">
        <f>IF(N271="sníž. přenesená",J271,0)</f>
        <v>0</v>
      </c>
      <c r="BI271" s="206">
        <f>IF(N271="nulová",J271,0)</f>
        <v>0</v>
      </c>
      <c r="BJ271" s="19" t="s">
        <v>79</v>
      </c>
      <c r="BK271" s="206">
        <f>ROUND(I271*H271,2)</f>
        <v>0</v>
      </c>
      <c r="BL271" s="19" t="s">
        <v>200</v>
      </c>
      <c r="BM271" s="205" t="s">
        <v>364</v>
      </c>
    </row>
    <row r="272" spans="1:65" s="13" customFormat="1">
      <c r="B272" s="207"/>
      <c r="C272" s="208"/>
      <c r="D272" s="209" t="s">
        <v>202</v>
      </c>
      <c r="E272" s="210" t="s">
        <v>19</v>
      </c>
      <c r="F272" s="211" t="s">
        <v>365</v>
      </c>
      <c r="G272" s="208"/>
      <c r="H272" s="210" t="s">
        <v>19</v>
      </c>
      <c r="I272" s="212"/>
      <c r="J272" s="208"/>
      <c r="K272" s="208"/>
      <c r="L272" s="213"/>
      <c r="M272" s="214"/>
      <c r="N272" s="215"/>
      <c r="O272" s="215"/>
      <c r="P272" s="215"/>
      <c r="Q272" s="215"/>
      <c r="R272" s="215"/>
      <c r="S272" s="215"/>
      <c r="T272" s="216"/>
      <c r="AT272" s="217" t="s">
        <v>202</v>
      </c>
      <c r="AU272" s="217" t="s">
        <v>81</v>
      </c>
      <c r="AV272" s="13" t="s">
        <v>79</v>
      </c>
      <c r="AW272" s="13" t="s">
        <v>33</v>
      </c>
      <c r="AX272" s="13" t="s">
        <v>72</v>
      </c>
      <c r="AY272" s="217" t="s">
        <v>193</v>
      </c>
    </row>
    <row r="273" spans="1:65" s="14" customFormat="1">
      <c r="B273" s="218"/>
      <c r="C273" s="219"/>
      <c r="D273" s="209" t="s">
        <v>202</v>
      </c>
      <c r="E273" s="220" t="s">
        <v>19</v>
      </c>
      <c r="F273" s="221" t="s">
        <v>366</v>
      </c>
      <c r="G273" s="219"/>
      <c r="H273" s="222">
        <v>0.53700000000000003</v>
      </c>
      <c r="I273" s="223"/>
      <c r="J273" s="219"/>
      <c r="K273" s="219"/>
      <c r="L273" s="224"/>
      <c r="M273" s="225"/>
      <c r="N273" s="226"/>
      <c r="O273" s="226"/>
      <c r="P273" s="226"/>
      <c r="Q273" s="226"/>
      <c r="R273" s="226"/>
      <c r="S273" s="226"/>
      <c r="T273" s="227"/>
      <c r="AT273" s="228" t="s">
        <v>202</v>
      </c>
      <c r="AU273" s="228" t="s">
        <v>81</v>
      </c>
      <c r="AV273" s="14" t="s">
        <v>81</v>
      </c>
      <c r="AW273" s="14" t="s">
        <v>33</v>
      </c>
      <c r="AX273" s="14" t="s">
        <v>72</v>
      </c>
      <c r="AY273" s="228" t="s">
        <v>193</v>
      </c>
    </row>
    <row r="274" spans="1:65" s="14" customFormat="1">
      <c r="B274" s="218"/>
      <c r="C274" s="219"/>
      <c r="D274" s="209" t="s">
        <v>202</v>
      </c>
      <c r="E274" s="220" t="s">
        <v>19</v>
      </c>
      <c r="F274" s="221" t="s">
        <v>367</v>
      </c>
      <c r="G274" s="219"/>
      <c r="H274" s="222">
        <v>0.65400000000000003</v>
      </c>
      <c r="I274" s="223"/>
      <c r="J274" s="219"/>
      <c r="K274" s="219"/>
      <c r="L274" s="224"/>
      <c r="M274" s="225"/>
      <c r="N274" s="226"/>
      <c r="O274" s="226"/>
      <c r="P274" s="226"/>
      <c r="Q274" s="226"/>
      <c r="R274" s="226"/>
      <c r="S274" s="226"/>
      <c r="T274" s="227"/>
      <c r="AT274" s="228" t="s">
        <v>202</v>
      </c>
      <c r="AU274" s="228" t="s">
        <v>81</v>
      </c>
      <c r="AV274" s="14" t="s">
        <v>81</v>
      </c>
      <c r="AW274" s="14" t="s">
        <v>33</v>
      </c>
      <c r="AX274" s="14" t="s">
        <v>72</v>
      </c>
      <c r="AY274" s="228" t="s">
        <v>193</v>
      </c>
    </row>
    <row r="275" spans="1:65" s="15" customFormat="1">
      <c r="B275" s="229"/>
      <c r="C275" s="230"/>
      <c r="D275" s="209" t="s">
        <v>202</v>
      </c>
      <c r="E275" s="231" t="s">
        <v>19</v>
      </c>
      <c r="F275" s="232" t="s">
        <v>208</v>
      </c>
      <c r="G275" s="230"/>
      <c r="H275" s="233">
        <v>1.1910000000000001</v>
      </c>
      <c r="I275" s="234"/>
      <c r="J275" s="230"/>
      <c r="K275" s="230"/>
      <c r="L275" s="235"/>
      <c r="M275" s="236"/>
      <c r="N275" s="237"/>
      <c r="O275" s="237"/>
      <c r="P275" s="237"/>
      <c r="Q275" s="237"/>
      <c r="R275" s="237"/>
      <c r="S275" s="237"/>
      <c r="T275" s="238"/>
      <c r="AT275" s="239" t="s">
        <v>202</v>
      </c>
      <c r="AU275" s="239" t="s">
        <v>81</v>
      </c>
      <c r="AV275" s="15" t="s">
        <v>209</v>
      </c>
      <c r="AW275" s="15" t="s">
        <v>33</v>
      </c>
      <c r="AX275" s="15" t="s">
        <v>72</v>
      </c>
      <c r="AY275" s="239" t="s">
        <v>193</v>
      </c>
    </row>
    <row r="276" spans="1:65" s="13" customFormat="1">
      <c r="B276" s="207"/>
      <c r="C276" s="208"/>
      <c r="D276" s="209" t="s">
        <v>202</v>
      </c>
      <c r="E276" s="210" t="s">
        <v>19</v>
      </c>
      <c r="F276" s="211" t="s">
        <v>368</v>
      </c>
      <c r="G276" s="208"/>
      <c r="H276" s="210" t="s">
        <v>19</v>
      </c>
      <c r="I276" s="212"/>
      <c r="J276" s="208"/>
      <c r="K276" s="208"/>
      <c r="L276" s="213"/>
      <c r="M276" s="214"/>
      <c r="N276" s="215"/>
      <c r="O276" s="215"/>
      <c r="P276" s="215"/>
      <c r="Q276" s="215"/>
      <c r="R276" s="215"/>
      <c r="S276" s="215"/>
      <c r="T276" s="216"/>
      <c r="AT276" s="217" t="s">
        <v>202</v>
      </c>
      <c r="AU276" s="217" t="s">
        <v>81</v>
      </c>
      <c r="AV276" s="13" t="s">
        <v>79</v>
      </c>
      <c r="AW276" s="13" t="s">
        <v>33</v>
      </c>
      <c r="AX276" s="13" t="s">
        <v>72</v>
      </c>
      <c r="AY276" s="217" t="s">
        <v>193</v>
      </c>
    </row>
    <row r="277" spans="1:65" s="14" customFormat="1">
      <c r="B277" s="218"/>
      <c r="C277" s="219"/>
      <c r="D277" s="209" t="s">
        <v>202</v>
      </c>
      <c r="E277" s="220" t="s">
        <v>19</v>
      </c>
      <c r="F277" s="221" t="s">
        <v>366</v>
      </c>
      <c r="G277" s="219"/>
      <c r="H277" s="222">
        <v>0.53700000000000003</v>
      </c>
      <c r="I277" s="223"/>
      <c r="J277" s="219"/>
      <c r="K277" s="219"/>
      <c r="L277" s="224"/>
      <c r="M277" s="225"/>
      <c r="N277" s="226"/>
      <c r="O277" s="226"/>
      <c r="P277" s="226"/>
      <c r="Q277" s="226"/>
      <c r="R277" s="226"/>
      <c r="S277" s="226"/>
      <c r="T277" s="227"/>
      <c r="AT277" s="228" t="s">
        <v>202</v>
      </c>
      <c r="AU277" s="228" t="s">
        <v>81</v>
      </c>
      <c r="AV277" s="14" t="s">
        <v>81</v>
      </c>
      <c r="AW277" s="14" t="s">
        <v>33</v>
      </c>
      <c r="AX277" s="14" t="s">
        <v>72</v>
      </c>
      <c r="AY277" s="228" t="s">
        <v>193</v>
      </c>
    </row>
    <row r="278" spans="1:65" s="15" customFormat="1">
      <c r="B278" s="229"/>
      <c r="C278" s="230"/>
      <c r="D278" s="209" t="s">
        <v>202</v>
      </c>
      <c r="E278" s="231" t="s">
        <v>19</v>
      </c>
      <c r="F278" s="232" t="s">
        <v>208</v>
      </c>
      <c r="G278" s="230"/>
      <c r="H278" s="233">
        <v>0.53700000000000003</v>
      </c>
      <c r="I278" s="234"/>
      <c r="J278" s="230"/>
      <c r="K278" s="230"/>
      <c r="L278" s="235"/>
      <c r="M278" s="236"/>
      <c r="N278" s="237"/>
      <c r="O278" s="237"/>
      <c r="P278" s="237"/>
      <c r="Q278" s="237"/>
      <c r="R278" s="237"/>
      <c r="S278" s="237"/>
      <c r="T278" s="238"/>
      <c r="AT278" s="239" t="s">
        <v>202</v>
      </c>
      <c r="AU278" s="239" t="s">
        <v>81</v>
      </c>
      <c r="AV278" s="15" t="s">
        <v>209</v>
      </c>
      <c r="AW278" s="15" t="s">
        <v>33</v>
      </c>
      <c r="AX278" s="15" t="s">
        <v>72</v>
      </c>
      <c r="AY278" s="239" t="s">
        <v>193</v>
      </c>
    </row>
    <row r="279" spans="1:65" s="16" customFormat="1">
      <c r="B279" s="240"/>
      <c r="C279" s="241"/>
      <c r="D279" s="209" t="s">
        <v>202</v>
      </c>
      <c r="E279" s="242" t="s">
        <v>19</v>
      </c>
      <c r="F279" s="243" t="s">
        <v>211</v>
      </c>
      <c r="G279" s="241"/>
      <c r="H279" s="244">
        <v>1.728</v>
      </c>
      <c r="I279" s="245"/>
      <c r="J279" s="241"/>
      <c r="K279" s="241"/>
      <c r="L279" s="246"/>
      <c r="M279" s="247"/>
      <c r="N279" s="248"/>
      <c r="O279" s="248"/>
      <c r="P279" s="248"/>
      <c r="Q279" s="248"/>
      <c r="R279" s="248"/>
      <c r="S279" s="248"/>
      <c r="T279" s="249"/>
      <c r="AT279" s="250" t="s">
        <v>202</v>
      </c>
      <c r="AU279" s="250" t="s">
        <v>81</v>
      </c>
      <c r="AV279" s="16" t="s">
        <v>200</v>
      </c>
      <c r="AW279" s="16" t="s">
        <v>33</v>
      </c>
      <c r="AX279" s="16" t="s">
        <v>79</v>
      </c>
      <c r="AY279" s="250" t="s">
        <v>193</v>
      </c>
    </row>
    <row r="280" spans="1:65" s="2" customFormat="1" ht="21.75" customHeight="1">
      <c r="A280" s="36"/>
      <c r="B280" s="37"/>
      <c r="C280" s="194" t="s">
        <v>369</v>
      </c>
      <c r="D280" s="194" t="s">
        <v>195</v>
      </c>
      <c r="E280" s="195" t="s">
        <v>370</v>
      </c>
      <c r="F280" s="196" t="s">
        <v>371</v>
      </c>
      <c r="G280" s="197" t="s">
        <v>305</v>
      </c>
      <c r="H280" s="198">
        <v>3.9</v>
      </c>
      <c r="I280" s="199"/>
      <c r="J280" s="200">
        <f>ROUND(I280*H280,2)</f>
        <v>0</v>
      </c>
      <c r="K280" s="196" t="s">
        <v>199</v>
      </c>
      <c r="L280" s="41"/>
      <c r="M280" s="201" t="s">
        <v>19</v>
      </c>
      <c r="N280" s="202" t="s">
        <v>43</v>
      </c>
      <c r="O280" s="66"/>
      <c r="P280" s="203">
        <f>O280*H280</f>
        <v>0</v>
      </c>
      <c r="Q280" s="203">
        <v>6.8430000000000005E-2</v>
      </c>
      <c r="R280" s="203">
        <f>Q280*H280</f>
        <v>0.26687700000000003</v>
      </c>
      <c r="S280" s="203">
        <v>0</v>
      </c>
      <c r="T280" s="204">
        <f>S280*H280</f>
        <v>0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205" t="s">
        <v>200</v>
      </c>
      <c r="AT280" s="205" t="s">
        <v>195</v>
      </c>
      <c r="AU280" s="205" t="s">
        <v>81</v>
      </c>
      <c r="AY280" s="19" t="s">
        <v>193</v>
      </c>
      <c r="BE280" s="206">
        <f>IF(N280="základní",J280,0)</f>
        <v>0</v>
      </c>
      <c r="BF280" s="206">
        <f>IF(N280="snížená",J280,0)</f>
        <v>0</v>
      </c>
      <c r="BG280" s="206">
        <f>IF(N280="zákl. přenesená",J280,0)</f>
        <v>0</v>
      </c>
      <c r="BH280" s="206">
        <f>IF(N280="sníž. přenesená",J280,0)</f>
        <v>0</v>
      </c>
      <c r="BI280" s="206">
        <f>IF(N280="nulová",J280,0)</f>
        <v>0</v>
      </c>
      <c r="BJ280" s="19" t="s">
        <v>79</v>
      </c>
      <c r="BK280" s="206">
        <f>ROUND(I280*H280,2)</f>
        <v>0</v>
      </c>
      <c r="BL280" s="19" t="s">
        <v>200</v>
      </c>
      <c r="BM280" s="205" t="s">
        <v>372</v>
      </c>
    </row>
    <row r="281" spans="1:65" s="14" customFormat="1">
      <c r="B281" s="218"/>
      <c r="C281" s="219"/>
      <c r="D281" s="209" t="s">
        <v>202</v>
      </c>
      <c r="E281" s="220" t="s">
        <v>19</v>
      </c>
      <c r="F281" s="221" t="s">
        <v>373</v>
      </c>
      <c r="G281" s="219"/>
      <c r="H281" s="222">
        <v>3.9</v>
      </c>
      <c r="I281" s="223"/>
      <c r="J281" s="219"/>
      <c r="K281" s="219"/>
      <c r="L281" s="224"/>
      <c r="M281" s="225"/>
      <c r="N281" s="226"/>
      <c r="O281" s="226"/>
      <c r="P281" s="226"/>
      <c r="Q281" s="226"/>
      <c r="R281" s="226"/>
      <c r="S281" s="226"/>
      <c r="T281" s="227"/>
      <c r="AT281" s="228" t="s">
        <v>202</v>
      </c>
      <c r="AU281" s="228" t="s">
        <v>81</v>
      </c>
      <c r="AV281" s="14" t="s">
        <v>81</v>
      </c>
      <c r="AW281" s="14" t="s">
        <v>33</v>
      </c>
      <c r="AX281" s="14" t="s">
        <v>72</v>
      </c>
      <c r="AY281" s="228" t="s">
        <v>193</v>
      </c>
    </row>
    <row r="282" spans="1:65" s="15" customFormat="1">
      <c r="B282" s="229"/>
      <c r="C282" s="230"/>
      <c r="D282" s="209" t="s">
        <v>202</v>
      </c>
      <c r="E282" s="231" t="s">
        <v>19</v>
      </c>
      <c r="F282" s="232" t="s">
        <v>208</v>
      </c>
      <c r="G282" s="230"/>
      <c r="H282" s="233">
        <v>3.9</v>
      </c>
      <c r="I282" s="234"/>
      <c r="J282" s="230"/>
      <c r="K282" s="230"/>
      <c r="L282" s="235"/>
      <c r="M282" s="236"/>
      <c r="N282" s="237"/>
      <c r="O282" s="237"/>
      <c r="P282" s="237"/>
      <c r="Q282" s="237"/>
      <c r="R282" s="237"/>
      <c r="S282" s="237"/>
      <c r="T282" s="238"/>
      <c r="AT282" s="239" t="s">
        <v>202</v>
      </c>
      <c r="AU282" s="239" t="s">
        <v>81</v>
      </c>
      <c r="AV282" s="15" t="s">
        <v>209</v>
      </c>
      <c r="AW282" s="15" t="s">
        <v>33</v>
      </c>
      <c r="AX282" s="15" t="s">
        <v>79</v>
      </c>
      <c r="AY282" s="239" t="s">
        <v>193</v>
      </c>
    </row>
    <row r="283" spans="1:65" s="2" customFormat="1" ht="21.75" customHeight="1">
      <c r="A283" s="36"/>
      <c r="B283" s="37"/>
      <c r="C283" s="194" t="s">
        <v>374</v>
      </c>
      <c r="D283" s="194" t="s">
        <v>195</v>
      </c>
      <c r="E283" s="195" t="s">
        <v>375</v>
      </c>
      <c r="F283" s="196" t="s">
        <v>376</v>
      </c>
      <c r="G283" s="197" t="s">
        <v>305</v>
      </c>
      <c r="H283" s="198">
        <v>79.528000000000006</v>
      </c>
      <c r="I283" s="199"/>
      <c r="J283" s="200">
        <f>ROUND(I283*H283,2)</f>
        <v>0</v>
      </c>
      <c r="K283" s="196" t="s">
        <v>199</v>
      </c>
      <c r="L283" s="41"/>
      <c r="M283" s="201" t="s">
        <v>19</v>
      </c>
      <c r="N283" s="202" t="s">
        <v>43</v>
      </c>
      <c r="O283" s="66"/>
      <c r="P283" s="203">
        <f>O283*H283</f>
        <v>0</v>
      </c>
      <c r="Q283" s="203">
        <v>8.7309999999999999E-2</v>
      </c>
      <c r="R283" s="203">
        <f>Q283*H283</f>
        <v>6.9435896800000005</v>
      </c>
      <c r="S283" s="203">
        <v>0</v>
      </c>
      <c r="T283" s="204">
        <f>S283*H283</f>
        <v>0</v>
      </c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R283" s="205" t="s">
        <v>200</v>
      </c>
      <c r="AT283" s="205" t="s">
        <v>195</v>
      </c>
      <c r="AU283" s="205" t="s">
        <v>81</v>
      </c>
      <c r="AY283" s="19" t="s">
        <v>193</v>
      </c>
      <c r="BE283" s="206">
        <f>IF(N283="základní",J283,0)</f>
        <v>0</v>
      </c>
      <c r="BF283" s="206">
        <f>IF(N283="snížená",J283,0)</f>
        <v>0</v>
      </c>
      <c r="BG283" s="206">
        <f>IF(N283="zákl. přenesená",J283,0)</f>
        <v>0</v>
      </c>
      <c r="BH283" s="206">
        <f>IF(N283="sníž. přenesená",J283,0)</f>
        <v>0</v>
      </c>
      <c r="BI283" s="206">
        <f>IF(N283="nulová",J283,0)</f>
        <v>0</v>
      </c>
      <c r="BJ283" s="19" t="s">
        <v>79</v>
      </c>
      <c r="BK283" s="206">
        <f>ROUND(I283*H283,2)</f>
        <v>0</v>
      </c>
      <c r="BL283" s="19" t="s">
        <v>200</v>
      </c>
      <c r="BM283" s="205" t="s">
        <v>377</v>
      </c>
    </row>
    <row r="284" spans="1:65" s="13" customFormat="1">
      <c r="B284" s="207"/>
      <c r="C284" s="208"/>
      <c r="D284" s="209" t="s">
        <v>202</v>
      </c>
      <c r="E284" s="210" t="s">
        <v>19</v>
      </c>
      <c r="F284" s="211" t="s">
        <v>339</v>
      </c>
      <c r="G284" s="208"/>
      <c r="H284" s="210" t="s">
        <v>19</v>
      </c>
      <c r="I284" s="212"/>
      <c r="J284" s="208"/>
      <c r="K284" s="208"/>
      <c r="L284" s="213"/>
      <c r="M284" s="214"/>
      <c r="N284" s="215"/>
      <c r="O284" s="215"/>
      <c r="P284" s="215"/>
      <c r="Q284" s="215"/>
      <c r="R284" s="215"/>
      <c r="S284" s="215"/>
      <c r="T284" s="216"/>
      <c r="AT284" s="217" t="s">
        <v>202</v>
      </c>
      <c r="AU284" s="217" t="s">
        <v>81</v>
      </c>
      <c r="AV284" s="13" t="s">
        <v>79</v>
      </c>
      <c r="AW284" s="13" t="s">
        <v>33</v>
      </c>
      <c r="AX284" s="13" t="s">
        <v>72</v>
      </c>
      <c r="AY284" s="217" t="s">
        <v>193</v>
      </c>
    </row>
    <row r="285" spans="1:65" s="14" customFormat="1">
      <c r="B285" s="218"/>
      <c r="C285" s="219"/>
      <c r="D285" s="209" t="s">
        <v>202</v>
      </c>
      <c r="E285" s="220" t="s">
        <v>19</v>
      </c>
      <c r="F285" s="221" t="s">
        <v>378</v>
      </c>
      <c r="G285" s="219"/>
      <c r="H285" s="222">
        <v>86.4</v>
      </c>
      <c r="I285" s="223"/>
      <c r="J285" s="219"/>
      <c r="K285" s="219"/>
      <c r="L285" s="224"/>
      <c r="M285" s="225"/>
      <c r="N285" s="226"/>
      <c r="O285" s="226"/>
      <c r="P285" s="226"/>
      <c r="Q285" s="226"/>
      <c r="R285" s="226"/>
      <c r="S285" s="226"/>
      <c r="T285" s="227"/>
      <c r="AT285" s="228" t="s">
        <v>202</v>
      </c>
      <c r="AU285" s="228" t="s">
        <v>81</v>
      </c>
      <c r="AV285" s="14" t="s">
        <v>81</v>
      </c>
      <c r="AW285" s="14" t="s">
        <v>33</v>
      </c>
      <c r="AX285" s="14" t="s">
        <v>72</v>
      </c>
      <c r="AY285" s="228" t="s">
        <v>193</v>
      </c>
    </row>
    <row r="286" spans="1:65" s="14" customFormat="1">
      <c r="B286" s="218"/>
      <c r="C286" s="219"/>
      <c r="D286" s="209" t="s">
        <v>202</v>
      </c>
      <c r="E286" s="220" t="s">
        <v>19</v>
      </c>
      <c r="F286" s="221" t="s">
        <v>379</v>
      </c>
      <c r="G286" s="219"/>
      <c r="H286" s="222">
        <v>-16.047000000000001</v>
      </c>
      <c r="I286" s="223"/>
      <c r="J286" s="219"/>
      <c r="K286" s="219"/>
      <c r="L286" s="224"/>
      <c r="M286" s="225"/>
      <c r="N286" s="226"/>
      <c r="O286" s="226"/>
      <c r="P286" s="226"/>
      <c r="Q286" s="226"/>
      <c r="R286" s="226"/>
      <c r="S286" s="226"/>
      <c r="T286" s="227"/>
      <c r="AT286" s="228" t="s">
        <v>202</v>
      </c>
      <c r="AU286" s="228" t="s">
        <v>81</v>
      </c>
      <c r="AV286" s="14" t="s">
        <v>81</v>
      </c>
      <c r="AW286" s="14" t="s">
        <v>33</v>
      </c>
      <c r="AX286" s="14" t="s">
        <v>72</v>
      </c>
      <c r="AY286" s="228" t="s">
        <v>193</v>
      </c>
    </row>
    <row r="287" spans="1:65" s="15" customFormat="1">
      <c r="B287" s="229"/>
      <c r="C287" s="230"/>
      <c r="D287" s="209" t="s">
        <v>202</v>
      </c>
      <c r="E287" s="231" t="s">
        <v>19</v>
      </c>
      <c r="F287" s="232" t="s">
        <v>208</v>
      </c>
      <c r="G287" s="230"/>
      <c r="H287" s="233">
        <v>70.352999999999994</v>
      </c>
      <c r="I287" s="234"/>
      <c r="J287" s="230"/>
      <c r="K287" s="230"/>
      <c r="L287" s="235"/>
      <c r="M287" s="236"/>
      <c r="N287" s="237"/>
      <c r="O287" s="237"/>
      <c r="P287" s="237"/>
      <c r="Q287" s="237"/>
      <c r="R287" s="237"/>
      <c r="S287" s="237"/>
      <c r="T287" s="238"/>
      <c r="AT287" s="239" t="s">
        <v>202</v>
      </c>
      <c r="AU287" s="239" t="s">
        <v>81</v>
      </c>
      <c r="AV287" s="15" t="s">
        <v>209</v>
      </c>
      <c r="AW287" s="15" t="s">
        <v>33</v>
      </c>
      <c r="AX287" s="15" t="s">
        <v>72</v>
      </c>
      <c r="AY287" s="239" t="s">
        <v>193</v>
      </c>
    </row>
    <row r="288" spans="1:65" s="13" customFormat="1">
      <c r="B288" s="207"/>
      <c r="C288" s="208"/>
      <c r="D288" s="209" t="s">
        <v>202</v>
      </c>
      <c r="E288" s="210" t="s">
        <v>19</v>
      </c>
      <c r="F288" s="211" t="s">
        <v>380</v>
      </c>
      <c r="G288" s="208"/>
      <c r="H288" s="210" t="s">
        <v>19</v>
      </c>
      <c r="I288" s="212"/>
      <c r="J288" s="208"/>
      <c r="K288" s="208"/>
      <c r="L288" s="213"/>
      <c r="M288" s="214"/>
      <c r="N288" s="215"/>
      <c r="O288" s="215"/>
      <c r="P288" s="215"/>
      <c r="Q288" s="215"/>
      <c r="R288" s="215"/>
      <c r="S288" s="215"/>
      <c r="T288" s="216"/>
      <c r="AT288" s="217" t="s">
        <v>202</v>
      </c>
      <c r="AU288" s="217" t="s">
        <v>81</v>
      </c>
      <c r="AV288" s="13" t="s">
        <v>79</v>
      </c>
      <c r="AW288" s="13" t="s">
        <v>33</v>
      </c>
      <c r="AX288" s="13" t="s">
        <v>72</v>
      </c>
      <c r="AY288" s="217" t="s">
        <v>193</v>
      </c>
    </row>
    <row r="289" spans="1:65" s="14" customFormat="1">
      <c r="B289" s="218"/>
      <c r="C289" s="219"/>
      <c r="D289" s="209" t="s">
        <v>202</v>
      </c>
      <c r="E289" s="220" t="s">
        <v>19</v>
      </c>
      <c r="F289" s="221" t="s">
        <v>381</v>
      </c>
      <c r="G289" s="219"/>
      <c r="H289" s="222">
        <v>9.1750000000000007</v>
      </c>
      <c r="I289" s="223"/>
      <c r="J289" s="219"/>
      <c r="K289" s="219"/>
      <c r="L289" s="224"/>
      <c r="M289" s="225"/>
      <c r="N289" s="226"/>
      <c r="O289" s="226"/>
      <c r="P289" s="226"/>
      <c r="Q289" s="226"/>
      <c r="R289" s="226"/>
      <c r="S289" s="226"/>
      <c r="T289" s="227"/>
      <c r="AT289" s="228" t="s">
        <v>202</v>
      </c>
      <c r="AU289" s="228" t="s">
        <v>81</v>
      </c>
      <c r="AV289" s="14" t="s">
        <v>81</v>
      </c>
      <c r="AW289" s="14" t="s">
        <v>33</v>
      </c>
      <c r="AX289" s="14" t="s">
        <v>72</v>
      </c>
      <c r="AY289" s="228" t="s">
        <v>193</v>
      </c>
    </row>
    <row r="290" spans="1:65" s="15" customFormat="1">
      <c r="B290" s="229"/>
      <c r="C290" s="230"/>
      <c r="D290" s="209" t="s">
        <v>202</v>
      </c>
      <c r="E290" s="231" t="s">
        <v>19</v>
      </c>
      <c r="F290" s="232" t="s">
        <v>208</v>
      </c>
      <c r="G290" s="230"/>
      <c r="H290" s="233">
        <v>9.1750000000000007</v>
      </c>
      <c r="I290" s="234"/>
      <c r="J290" s="230"/>
      <c r="K290" s="230"/>
      <c r="L290" s="235"/>
      <c r="M290" s="236"/>
      <c r="N290" s="237"/>
      <c r="O290" s="237"/>
      <c r="P290" s="237"/>
      <c r="Q290" s="237"/>
      <c r="R290" s="237"/>
      <c r="S290" s="237"/>
      <c r="T290" s="238"/>
      <c r="AT290" s="239" t="s">
        <v>202</v>
      </c>
      <c r="AU290" s="239" t="s">
        <v>81</v>
      </c>
      <c r="AV290" s="15" t="s">
        <v>209</v>
      </c>
      <c r="AW290" s="15" t="s">
        <v>33</v>
      </c>
      <c r="AX290" s="15" t="s">
        <v>72</v>
      </c>
      <c r="AY290" s="239" t="s">
        <v>193</v>
      </c>
    </row>
    <row r="291" spans="1:65" s="16" customFormat="1">
      <c r="B291" s="240"/>
      <c r="C291" s="241"/>
      <c r="D291" s="209" t="s">
        <v>202</v>
      </c>
      <c r="E291" s="242" t="s">
        <v>19</v>
      </c>
      <c r="F291" s="243" t="s">
        <v>211</v>
      </c>
      <c r="G291" s="241"/>
      <c r="H291" s="244">
        <v>79.528000000000006</v>
      </c>
      <c r="I291" s="245"/>
      <c r="J291" s="241"/>
      <c r="K291" s="241"/>
      <c r="L291" s="246"/>
      <c r="M291" s="247"/>
      <c r="N291" s="248"/>
      <c r="O291" s="248"/>
      <c r="P291" s="248"/>
      <c r="Q291" s="248"/>
      <c r="R291" s="248"/>
      <c r="S291" s="248"/>
      <c r="T291" s="249"/>
      <c r="AT291" s="250" t="s">
        <v>202</v>
      </c>
      <c r="AU291" s="250" t="s">
        <v>81</v>
      </c>
      <c r="AV291" s="16" t="s">
        <v>200</v>
      </c>
      <c r="AW291" s="16" t="s">
        <v>33</v>
      </c>
      <c r="AX291" s="16" t="s">
        <v>79</v>
      </c>
      <c r="AY291" s="250" t="s">
        <v>193</v>
      </c>
    </row>
    <row r="292" spans="1:65" s="2" customFormat="1" ht="21.75" customHeight="1">
      <c r="A292" s="36"/>
      <c r="B292" s="37"/>
      <c r="C292" s="194" t="s">
        <v>382</v>
      </c>
      <c r="D292" s="194" t="s">
        <v>195</v>
      </c>
      <c r="E292" s="195" t="s">
        <v>383</v>
      </c>
      <c r="F292" s="196" t="s">
        <v>384</v>
      </c>
      <c r="G292" s="197" t="s">
        <v>305</v>
      </c>
      <c r="H292" s="198">
        <v>40.972999999999999</v>
      </c>
      <c r="I292" s="199"/>
      <c r="J292" s="200">
        <f>ROUND(I292*H292,2)</f>
        <v>0</v>
      </c>
      <c r="K292" s="196" t="s">
        <v>199</v>
      </c>
      <c r="L292" s="41"/>
      <c r="M292" s="201" t="s">
        <v>19</v>
      </c>
      <c r="N292" s="202" t="s">
        <v>43</v>
      </c>
      <c r="O292" s="66"/>
      <c r="P292" s="203">
        <f>O292*H292</f>
        <v>0</v>
      </c>
      <c r="Q292" s="203">
        <v>0.10445</v>
      </c>
      <c r="R292" s="203">
        <f>Q292*H292</f>
        <v>4.2796298500000001</v>
      </c>
      <c r="S292" s="203">
        <v>0</v>
      </c>
      <c r="T292" s="204">
        <f>S292*H292</f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205" t="s">
        <v>200</v>
      </c>
      <c r="AT292" s="205" t="s">
        <v>195</v>
      </c>
      <c r="AU292" s="205" t="s">
        <v>81</v>
      </c>
      <c r="AY292" s="19" t="s">
        <v>193</v>
      </c>
      <c r="BE292" s="206">
        <f>IF(N292="základní",J292,0)</f>
        <v>0</v>
      </c>
      <c r="BF292" s="206">
        <f>IF(N292="snížená",J292,0)</f>
        <v>0</v>
      </c>
      <c r="BG292" s="206">
        <f>IF(N292="zákl. přenesená",J292,0)</f>
        <v>0</v>
      </c>
      <c r="BH292" s="206">
        <f>IF(N292="sníž. přenesená",J292,0)</f>
        <v>0</v>
      </c>
      <c r="BI292" s="206">
        <f>IF(N292="nulová",J292,0)</f>
        <v>0</v>
      </c>
      <c r="BJ292" s="19" t="s">
        <v>79</v>
      </c>
      <c r="BK292" s="206">
        <f>ROUND(I292*H292,2)</f>
        <v>0</v>
      </c>
      <c r="BL292" s="19" t="s">
        <v>200</v>
      </c>
      <c r="BM292" s="205" t="s">
        <v>385</v>
      </c>
    </row>
    <row r="293" spans="1:65" s="13" customFormat="1">
      <c r="B293" s="207"/>
      <c r="C293" s="208"/>
      <c r="D293" s="209" t="s">
        <v>202</v>
      </c>
      <c r="E293" s="210" t="s">
        <v>19</v>
      </c>
      <c r="F293" s="211" t="s">
        <v>339</v>
      </c>
      <c r="G293" s="208"/>
      <c r="H293" s="210" t="s">
        <v>19</v>
      </c>
      <c r="I293" s="212"/>
      <c r="J293" s="208"/>
      <c r="K293" s="208"/>
      <c r="L293" s="213"/>
      <c r="M293" s="214"/>
      <c r="N293" s="215"/>
      <c r="O293" s="215"/>
      <c r="P293" s="215"/>
      <c r="Q293" s="215"/>
      <c r="R293" s="215"/>
      <c r="S293" s="215"/>
      <c r="T293" s="216"/>
      <c r="AT293" s="217" t="s">
        <v>202</v>
      </c>
      <c r="AU293" s="217" t="s">
        <v>81</v>
      </c>
      <c r="AV293" s="13" t="s">
        <v>79</v>
      </c>
      <c r="AW293" s="13" t="s">
        <v>33</v>
      </c>
      <c r="AX293" s="13" t="s">
        <v>72</v>
      </c>
      <c r="AY293" s="217" t="s">
        <v>193</v>
      </c>
    </row>
    <row r="294" spans="1:65" s="14" customFormat="1">
      <c r="B294" s="218"/>
      <c r="C294" s="219"/>
      <c r="D294" s="209" t="s">
        <v>202</v>
      </c>
      <c r="E294" s="220" t="s">
        <v>19</v>
      </c>
      <c r="F294" s="221" t="s">
        <v>386</v>
      </c>
      <c r="G294" s="219"/>
      <c r="H294" s="222">
        <v>49.05</v>
      </c>
      <c r="I294" s="223"/>
      <c r="J294" s="219"/>
      <c r="K294" s="219"/>
      <c r="L294" s="224"/>
      <c r="M294" s="225"/>
      <c r="N294" s="226"/>
      <c r="O294" s="226"/>
      <c r="P294" s="226"/>
      <c r="Q294" s="226"/>
      <c r="R294" s="226"/>
      <c r="S294" s="226"/>
      <c r="T294" s="227"/>
      <c r="AT294" s="228" t="s">
        <v>202</v>
      </c>
      <c r="AU294" s="228" t="s">
        <v>81</v>
      </c>
      <c r="AV294" s="14" t="s">
        <v>81</v>
      </c>
      <c r="AW294" s="14" t="s">
        <v>33</v>
      </c>
      <c r="AX294" s="14" t="s">
        <v>72</v>
      </c>
      <c r="AY294" s="228" t="s">
        <v>193</v>
      </c>
    </row>
    <row r="295" spans="1:65" s="14" customFormat="1">
      <c r="B295" s="218"/>
      <c r="C295" s="219"/>
      <c r="D295" s="209" t="s">
        <v>202</v>
      </c>
      <c r="E295" s="220" t="s">
        <v>19</v>
      </c>
      <c r="F295" s="221" t="s">
        <v>387</v>
      </c>
      <c r="G295" s="219"/>
      <c r="H295" s="222">
        <v>-8.077</v>
      </c>
      <c r="I295" s="223"/>
      <c r="J295" s="219"/>
      <c r="K295" s="219"/>
      <c r="L295" s="224"/>
      <c r="M295" s="225"/>
      <c r="N295" s="226"/>
      <c r="O295" s="226"/>
      <c r="P295" s="226"/>
      <c r="Q295" s="226"/>
      <c r="R295" s="226"/>
      <c r="S295" s="226"/>
      <c r="T295" s="227"/>
      <c r="AT295" s="228" t="s">
        <v>202</v>
      </c>
      <c r="AU295" s="228" t="s">
        <v>81</v>
      </c>
      <c r="AV295" s="14" t="s">
        <v>81</v>
      </c>
      <c r="AW295" s="14" t="s">
        <v>33</v>
      </c>
      <c r="AX295" s="14" t="s">
        <v>72</v>
      </c>
      <c r="AY295" s="228" t="s">
        <v>193</v>
      </c>
    </row>
    <row r="296" spans="1:65" s="15" customFormat="1">
      <c r="B296" s="229"/>
      <c r="C296" s="230"/>
      <c r="D296" s="209" t="s">
        <v>202</v>
      </c>
      <c r="E296" s="231" t="s">
        <v>19</v>
      </c>
      <c r="F296" s="232" t="s">
        <v>208</v>
      </c>
      <c r="G296" s="230"/>
      <c r="H296" s="233">
        <v>40.972999999999999</v>
      </c>
      <c r="I296" s="234"/>
      <c r="J296" s="230"/>
      <c r="K296" s="230"/>
      <c r="L296" s="235"/>
      <c r="M296" s="236"/>
      <c r="N296" s="237"/>
      <c r="O296" s="237"/>
      <c r="P296" s="237"/>
      <c r="Q296" s="237"/>
      <c r="R296" s="237"/>
      <c r="S296" s="237"/>
      <c r="T296" s="238"/>
      <c r="AT296" s="239" t="s">
        <v>202</v>
      </c>
      <c r="AU296" s="239" t="s">
        <v>81</v>
      </c>
      <c r="AV296" s="15" t="s">
        <v>209</v>
      </c>
      <c r="AW296" s="15" t="s">
        <v>33</v>
      </c>
      <c r="AX296" s="15" t="s">
        <v>79</v>
      </c>
      <c r="AY296" s="239" t="s">
        <v>193</v>
      </c>
    </row>
    <row r="297" spans="1:65" s="2" customFormat="1" ht="16.5" customHeight="1">
      <c r="A297" s="36"/>
      <c r="B297" s="37"/>
      <c r="C297" s="194" t="s">
        <v>388</v>
      </c>
      <c r="D297" s="194" t="s">
        <v>195</v>
      </c>
      <c r="E297" s="195" t="s">
        <v>389</v>
      </c>
      <c r="F297" s="196" t="s">
        <v>390</v>
      </c>
      <c r="G297" s="197" t="s">
        <v>391</v>
      </c>
      <c r="H297" s="198">
        <v>70.73</v>
      </c>
      <c r="I297" s="199"/>
      <c r="J297" s="200">
        <f>ROUND(I297*H297,2)</f>
        <v>0</v>
      </c>
      <c r="K297" s="196" t="s">
        <v>199</v>
      </c>
      <c r="L297" s="41"/>
      <c r="M297" s="201" t="s">
        <v>19</v>
      </c>
      <c r="N297" s="202" t="s">
        <v>43</v>
      </c>
      <c r="O297" s="66"/>
      <c r="P297" s="203">
        <f>O297*H297</f>
        <v>0</v>
      </c>
      <c r="Q297" s="203">
        <v>1.2999999999999999E-4</v>
      </c>
      <c r="R297" s="203">
        <f>Q297*H297</f>
        <v>9.1948999999999989E-3</v>
      </c>
      <c r="S297" s="203">
        <v>0</v>
      </c>
      <c r="T297" s="204">
        <f>S297*H297</f>
        <v>0</v>
      </c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R297" s="205" t="s">
        <v>200</v>
      </c>
      <c r="AT297" s="205" t="s">
        <v>195</v>
      </c>
      <c r="AU297" s="205" t="s">
        <v>81</v>
      </c>
      <c r="AY297" s="19" t="s">
        <v>193</v>
      </c>
      <c r="BE297" s="206">
        <f>IF(N297="základní",J297,0)</f>
        <v>0</v>
      </c>
      <c r="BF297" s="206">
        <f>IF(N297="snížená",J297,0)</f>
        <v>0</v>
      </c>
      <c r="BG297" s="206">
        <f>IF(N297="zákl. přenesená",J297,0)</f>
        <v>0</v>
      </c>
      <c r="BH297" s="206">
        <f>IF(N297="sníž. přenesená",J297,0)</f>
        <v>0</v>
      </c>
      <c r="BI297" s="206">
        <f>IF(N297="nulová",J297,0)</f>
        <v>0</v>
      </c>
      <c r="BJ297" s="19" t="s">
        <v>79</v>
      </c>
      <c r="BK297" s="206">
        <f>ROUND(I297*H297,2)</f>
        <v>0</v>
      </c>
      <c r="BL297" s="19" t="s">
        <v>200</v>
      </c>
      <c r="BM297" s="205" t="s">
        <v>392</v>
      </c>
    </row>
    <row r="298" spans="1:65" s="14" customFormat="1">
      <c r="B298" s="218"/>
      <c r="C298" s="219"/>
      <c r="D298" s="209" t="s">
        <v>202</v>
      </c>
      <c r="E298" s="220" t="s">
        <v>19</v>
      </c>
      <c r="F298" s="221" t="s">
        <v>393</v>
      </c>
      <c r="G298" s="219"/>
      <c r="H298" s="222">
        <v>70.73</v>
      </c>
      <c r="I298" s="223"/>
      <c r="J298" s="219"/>
      <c r="K298" s="219"/>
      <c r="L298" s="224"/>
      <c r="M298" s="225"/>
      <c r="N298" s="226"/>
      <c r="O298" s="226"/>
      <c r="P298" s="226"/>
      <c r="Q298" s="226"/>
      <c r="R298" s="226"/>
      <c r="S298" s="226"/>
      <c r="T298" s="227"/>
      <c r="AT298" s="228" t="s">
        <v>202</v>
      </c>
      <c r="AU298" s="228" t="s">
        <v>81</v>
      </c>
      <c r="AV298" s="14" t="s">
        <v>81</v>
      </c>
      <c r="AW298" s="14" t="s">
        <v>33</v>
      </c>
      <c r="AX298" s="14" t="s">
        <v>72</v>
      </c>
      <c r="AY298" s="228" t="s">
        <v>193</v>
      </c>
    </row>
    <row r="299" spans="1:65" s="15" customFormat="1">
      <c r="B299" s="229"/>
      <c r="C299" s="230"/>
      <c r="D299" s="209" t="s">
        <v>202</v>
      </c>
      <c r="E299" s="231" t="s">
        <v>19</v>
      </c>
      <c r="F299" s="232" t="s">
        <v>208</v>
      </c>
      <c r="G299" s="230"/>
      <c r="H299" s="233">
        <v>70.73</v>
      </c>
      <c r="I299" s="234"/>
      <c r="J299" s="230"/>
      <c r="K299" s="230"/>
      <c r="L299" s="235"/>
      <c r="M299" s="236"/>
      <c r="N299" s="237"/>
      <c r="O299" s="237"/>
      <c r="P299" s="237"/>
      <c r="Q299" s="237"/>
      <c r="R299" s="237"/>
      <c r="S299" s="237"/>
      <c r="T299" s="238"/>
      <c r="AT299" s="239" t="s">
        <v>202</v>
      </c>
      <c r="AU299" s="239" t="s">
        <v>81</v>
      </c>
      <c r="AV299" s="15" t="s">
        <v>209</v>
      </c>
      <c r="AW299" s="15" t="s">
        <v>33</v>
      </c>
      <c r="AX299" s="15" t="s">
        <v>79</v>
      </c>
      <c r="AY299" s="239" t="s">
        <v>193</v>
      </c>
    </row>
    <row r="300" spans="1:65" s="2" customFormat="1" ht="21.75" customHeight="1">
      <c r="A300" s="36"/>
      <c r="B300" s="37"/>
      <c r="C300" s="194" t="s">
        <v>394</v>
      </c>
      <c r="D300" s="194" t="s">
        <v>195</v>
      </c>
      <c r="E300" s="195" t="s">
        <v>395</v>
      </c>
      <c r="F300" s="196" t="s">
        <v>396</v>
      </c>
      <c r="G300" s="197" t="s">
        <v>305</v>
      </c>
      <c r="H300" s="198">
        <v>4.2699999999999996</v>
      </c>
      <c r="I300" s="199"/>
      <c r="J300" s="200">
        <f>ROUND(I300*H300,2)</f>
        <v>0</v>
      </c>
      <c r="K300" s="196" t="s">
        <v>199</v>
      </c>
      <c r="L300" s="41"/>
      <c r="M300" s="201" t="s">
        <v>19</v>
      </c>
      <c r="N300" s="202" t="s">
        <v>43</v>
      </c>
      <c r="O300" s="66"/>
      <c r="P300" s="203">
        <f>O300*H300</f>
        <v>0</v>
      </c>
      <c r="Q300" s="203">
        <v>7.0379999999999998E-2</v>
      </c>
      <c r="R300" s="203">
        <f>Q300*H300</f>
        <v>0.30052259999999997</v>
      </c>
      <c r="S300" s="203">
        <v>0</v>
      </c>
      <c r="T300" s="204">
        <f>S300*H300</f>
        <v>0</v>
      </c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R300" s="205" t="s">
        <v>200</v>
      </c>
      <c r="AT300" s="205" t="s">
        <v>195</v>
      </c>
      <c r="AU300" s="205" t="s">
        <v>81</v>
      </c>
      <c r="AY300" s="19" t="s">
        <v>193</v>
      </c>
      <c r="BE300" s="206">
        <f>IF(N300="základní",J300,0)</f>
        <v>0</v>
      </c>
      <c r="BF300" s="206">
        <f>IF(N300="snížená",J300,0)</f>
        <v>0</v>
      </c>
      <c r="BG300" s="206">
        <f>IF(N300="zákl. přenesená",J300,0)</f>
        <v>0</v>
      </c>
      <c r="BH300" s="206">
        <f>IF(N300="sníž. přenesená",J300,0)</f>
        <v>0</v>
      </c>
      <c r="BI300" s="206">
        <f>IF(N300="nulová",J300,0)</f>
        <v>0</v>
      </c>
      <c r="BJ300" s="19" t="s">
        <v>79</v>
      </c>
      <c r="BK300" s="206">
        <f>ROUND(I300*H300,2)</f>
        <v>0</v>
      </c>
      <c r="BL300" s="19" t="s">
        <v>200</v>
      </c>
      <c r="BM300" s="205" t="s">
        <v>397</v>
      </c>
    </row>
    <row r="301" spans="1:65" s="14" customFormat="1">
      <c r="B301" s="218"/>
      <c r="C301" s="219"/>
      <c r="D301" s="209" t="s">
        <v>202</v>
      </c>
      <c r="E301" s="220" t="s">
        <v>19</v>
      </c>
      <c r="F301" s="221" t="s">
        <v>398</v>
      </c>
      <c r="G301" s="219"/>
      <c r="H301" s="222">
        <v>4.2699999999999996</v>
      </c>
      <c r="I301" s="223"/>
      <c r="J301" s="219"/>
      <c r="K301" s="219"/>
      <c r="L301" s="224"/>
      <c r="M301" s="225"/>
      <c r="N301" s="226"/>
      <c r="O301" s="226"/>
      <c r="P301" s="226"/>
      <c r="Q301" s="226"/>
      <c r="R301" s="226"/>
      <c r="S301" s="226"/>
      <c r="T301" s="227"/>
      <c r="AT301" s="228" t="s">
        <v>202</v>
      </c>
      <c r="AU301" s="228" t="s">
        <v>81</v>
      </c>
      <c r="AV301" s="14" t="s">
        <v>81</v>
      </c>
      <c r="AW301" s="14" t="s">
        <v>33</v>
      </c>
      <c r="AX301" s="14" t="s">
        <v>72</v>
      </c>
      <c r="AY301" s="228" t="s">
        <v>193</v>
      </c>
    </row>
    <row r="302" spans="1:65" s="15" customFormat="1">
      <c r="B302" s="229"/>
      <c r="C302" s="230"/>
      <c r="D302" s="209" t="s">
        <v>202</v>
      </c>
      <c r="E302" s="231" t="s">
        <v>19</v>
      </c>
      <c r="F302" s="232" t="s">
        <v>208</v>
      </c>
      <c r="G302" s="230"/>
      <c r="H302" s="233">
        <v>4.2699999999999996</v>
      </c>
      <c r="I302" s="234"/>
      <c r="J302" s="230"/>
      <c r="K302" s="230"/>
      <c r="L302" s="235"/>
      <c r="M302" s="236"/>
      <c r="N302" s="237"/>
      <c r="O302" s="237"/>
      <c r="P302" s="237"/>
      <c r="Q302" s="237"/>
      <c r="R302" s="237"/>
      <c r="S302" s="237"/>
      <c r="T302" s="238"/>
      <c r="AT302" s="239" t="s">
        <v>202</v>
      </c>
      <c r="AU302" s="239" t="s">
        <v>81</v>
      </c>
      <c r="AV302" s="15" t="s">
        <v>209</v>
      </c>
      <c r="AW302" s="15" t="s">
        <v>33</v>
      </c>
      <c r="AX302" s="15" t="s">
        <v>79</v>
      </c>
      <c r="AY302" s="239" t="s">
        <v>193</v>
      </c>
    </row>
    <row r="303" spans="1:65" s="2" customFormat="1" ht="16.5" customHeight="1">
      <c r="A303" s="36"/>
      <c r="B303" s="37"/>
      <c r="C303" s="194" t="s">
        <v>399</v>
      </c>
      <c r="D303" s="194" t="s">
        <v>195</v>
      </c>
      <c r="E303" s="195" t="s">
        <v>400</v>
      </c>
      <c r="F303" s="196" t="s">
        <v>401</v>
      </c>
      <c r="G303" s="197" t="s">
        <v>402</v>
      </c>
      <c r="H303" s="198">
        <v>9</v>
      </c>
      <c r="I303" s="199"/>
      <c r="J303" s="200">
        <f>ROUND(I303*H303,2)</f>
        <v>0</v>
      </c>
      <c r="K303" s="196" t="s">
        <v>199</v>
      </c>
      <c r="L303" s="41"/>
      <c r="M303" s="201" t="s">
        <v>19</v>
      </c>
      <c r="N303" s="202" t="s">
        <v>43</v>
      </c>
      <c r="O303" s="66"/>
      <c r="P303" s="203">
        <f>O303*H303</f>
        <v>0</v>
      </c>
      <c r="Q303" s="203">
        <v>2.2780000000000002E-2</v>
      </c>
      <c r="R303" s="203">
        <f>Q303*H303</f>
        <v>0.20502000000000001</v>
      </c>
      <c r="S303" s="203">
        <v>0</v>
      </c>
      <c r="T303" s="204">
        <f>S303*H303</f>
        <v>0</v>
      </c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R303" s="205" t="s">
        <v>200</v>
      </c>
      <c r="AT303" s="205" t="s">
        <v>195</v>
      </c>
      <c r="AU303" s="205" t="s">
        <v>81</v>
      </c>
      <c r="AY303" s="19" t="s">
        <v>193</v>
      </c>
      <c r="BE303" s="206">
        <f>IF(N303="základní",J303,0)</f>
        <v>0</v>
      </c>
      <c r="BF303" s="206">
        <f>IF(N303="snížená",J303,0)</f>
        <v>0</v>
      </c>
      <c r="BG303" s="206">
        <f>IF(N303="zákl. přenesená",J303,0)</f>
        <v>0</v>
      </c>
      <c r="BH303" s="206">
        <f>IF(N303="sníž. přenesená",J303,0)</f>
        <v>0</v>
      </c>
      <c r="BI303" s="206">
        <f>IF(N303="nulová",J303,0)</f>
        <v>0</v>
      </c>
      <c r="BJ303" s="19" t="s">
        <v>79</v>
      </c>
      <c r="BK303" s="206">
        <f>ROUND(I303*H303,2)</f>
        <v>0</v>
      </c>
      <c r="BL303" s="19" t="s">
        <v>200</v>
      </c>
      <c r="BM303" s="205" t="s">
        <v>403</v>
      </c>
    </row>
    <row r="304" spans="1:65" s="2" customFormat="1" ht="16.5" customHeight="1">
      <c r="A304" s="36"/>
      <c r="B304" s="37"/>
      <c r="C304" s="194" t="s">
        <v>404</v>
      </c>
      <c r="D304" s="194" t="s">
        <v>195</v>
      </c>
      <c r="E304" s="195" t="s">
        <v>405</v>
      </c>
      <c r="F304" s="196" t="s">
        <v>406</v>
      </c>
      <c r="G304" s="197" t="s">
        <v>402</v>
      </c>
      <c r="H304" s="198">
        <v>4</v>
      </c>
      <c r="I304" s="199"/>
      <c r="J304" s="200">
        <f>ROUND(I304*H304,2)</f>
        <v>0</v>
      </c>
      <c r="K304" s="196" t="s">
        <v>199</v>
      </c>
      <c r="L304" s="41"/>
      <c r="M304" s="201" t="s">
        <v>19</v>
      </c>
      <c r="N304" s="202" t="s">
        <v>43</v>
      </c>
      <c r="O304" s="66"/>
      <c r="P304" s="203">
        <f>O304*H304</f>
        <v>0</v>
      </c>
      <c r="Q304" s="203">
        <v>2.6929999999999999E-2</v>
      </c>
      <c r="R304" s="203">
        <f>Q304*H304</f>
        <v>0.10772</v>
      </c>
      <c r="S304" s="203">
        <v>0</v>
      </c>
      <c r="T304" s="204">
        <f>S304*H304</f>
        <v>0</v>
      </c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R304" s="205" t="s">
        <v>200</v>
      </c>
      <c r="AT304" s="205" t="s">
        <v>195</v>
      </c>
      <c r="AU304" s="205" t="s">
        <v>81</v>
      </c>
      <c r="AY304" s="19" t="s">
        <v>193</v>
      </c>
      <c r="BE304" s="206">
        <f>IF(N304="základní",J304,0)</f>
        <v>0</v>
      </c>
      <c r="BF304" s="206">
        <f>IF(N304="snížená",J304,0)</f>
        <v>0</v>
      </c>
      <c r="BG304" s="206">
        <f>IF(N304="zákl. přenesená",J304,0)</f>
        <v>0</v>
      </c>
      <c r="BH304" s="206">
        <f>IF(N304="sníž. přenesená",J304,0)</f>
        <v>0</v>
      </c>
      <c r="BI304" s="206">
        <f>IF(N304="nulová",J304,0)</f>
        <v>0</v>
      </c>
      <c r="BJ304" s="19" t="s">
        <v>79</v>
      </c>
      <c r="BK304" s="206">
        <f>ROUND(I304*H304,2)</f>
        <v>0</v>
      </c>
      <c r="BL304" s="19" t="s">
        <v>200</v>
      </c>
      <c r="BM304" s="205" t="s">
        <v>407</v>
      </c>
    </row>
    <row r="305" spans="1:65" s="2" customFormat="1" ht="16.5" customHeight="1">
      <c r="A305" s="36"/>
      <c r="B305" s="37"/>
      <c r="C305" s="194" t="s">
        <v>408</v>
      </c>
      <c r="D305" s="194" t="s">
        <v>195</v>
      </c>
      <c r="E305" s="195" t="s">
        <v>409</v>
      </c>
      <c r="F305" s="196" t="s">
        <v>410</v>
      </c>
      <c r="G305" s="197" t="s">
        <v>402</v>
      </c>
      <c r="H305" s="198">
        <v>25</v>
      </c>
      <c r="I305" s="199"/>
      <c r="J305" s="200">
        <f>ROUND(I305*H305,2)</f>
        <v>0</v>
      </c>
      <c r="K305" s="196" t="s">
        <v>199</v>
      </c>
      <c r="L305" s="41"/>
      <c r="M305" s="201" t="s">
        <v>19</v>
      </c>
      <c r="N305" s="202" t="s">
        <v>43</v>
      </c>
      <c r="O305" s="66"/>
      <c r="P305" s="203">
        <f>O305*H305</f>
        <v>0</v>
      </c>
      <c r="Q305" s="203">
        <v>4.555E-2</v>
      </c>
      <c r="R305" s="203">
        <f>Q305*H305</f>
        <v>1.1387499999999999</v>
      </c>
      <c r="S305" s="203">
        <v>0</v>
      </c>
      <c r="T305" s="204">
        <f>S305*H305</f>
        <v>0</v>
      </c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R305" s="205" t="s">
        <v>200</v>
      </c>
      <c r="AT305" s="205" t="s">
        <v>195</v>
      </c>
      <c r="AU305" s="205" t="s">
        <v>81</v>
      </c>
      <c r="AY305" s="19" t="s">
        <v>193</v>
      </c>
      <c r="BE305" s="206">
        <f>IF(N305="základní",J305,0)</f>
        <v>0</v>
      </c>
      <c r="BF305" s="206">
        <f>IF(N305="snížená",J305,0)</f>
        <v>0</v>
      </c>
      <c r="BG305" s="206">
        <f>IF(N305="zákl. přenesená",J305,0)</f>
        <v>0</v>
      </c>
      <c r="BH305" s="206">
        <f>IF(N305="sníž. přenesená",J305,0)</f>
        <v>0</v>
      </c>
      <c r="BI305" s="206">
        <f>IF(N305="nulová",J305,0)</f>
        <v>0</v>
      </c>
      <c r="BJ305" s="19" t="s">
        <v>79</v>
      </c>
      <c r="BK305" s="206">
        <f>ROUND(I305*H305,2)</f>
        <v>0</v>
      </c>
      <c r="BL305" s="19" t="s">
        <v>200</v>
      </c>
      <c r="BM305" s="205" t="s">
        <v>411</v>
      </c>
    </row>
    <row r="306" spans="1:65" s="14" customFormat="1">
      <c r="B306" s="218"/>
      <c r="C306" s="219"/>
      <c r="D306" s="209" t="s">
        <v>202</v>
      </c>
      <c r="E306" s="220" t="s">
        <v>19</v>
      </c>
      <c r="F306" s="221" t="s">
        <v>412</v>
      </c>
      <c r="G306" s="219"/>
      <c r="H306" s="222">
        <v>25</v>
      </c>
      <c r="I306" s="223"/>
      <c r="J306" s="219"/>
      <c r="K306" s="219"/>
      <c r="L306" s="224"/>
      <c r="M306" s="225"/>
      <c r="N306" s="226"/>
      <c r="O306" s="226"/>
      <c r="P306" s="226"/>
      <c r="Q306" s="226"/>
      <c r="R306" s="226"/>
      <c r="S306" s="226"/>
      <c r="T306" s="227"/>
      <c r="AT306" s="228" t="s">
        <v>202</v>
      </c>
      <c r="AU306" s="228" t="s">
        <v>81</v>
      </c>
      <c r="AV306" s="14" t="s">
        <v>81</v>
      </c>
      <c r="AW306" s="14" t="s">
        <v>33</v>
      </c>
      <c r="AX306" s="14" t="s">
        <v>72</v>
      </c>
      <c r="AY306" s="228" t="s">
        <v>193</v>
      </c>
    </row>
    <row r="307" spans="1:65" s="15" customFormat="1">
      <c r="B307" s="229"/>
      <c r="C307" s="230"/>
      <c r="D307" s="209" t="s">
        <v>202</v>
      </c>
      <c r="E307" s="231" t="s">
        <v>19</v>
      </c>
      <c r="F307" s="232" t="s">
        <v>208</v>
      </c>
      <c r="G307" s="230"/>
      <c r="H307" s="233">
        <v>25</v>
      </c>
      <c r="I307" s="234"/>
      <c r="J307" s="230"/>
      <c r="K307" s="230"/>
      <c r="L307" s="235"/>
      <c r="M307" s="236"/>
      <c r="N307" s="237"/>
      <c r="O307" s="237"/>
      <c r="P307" s="237"/>
      <c r="Q307" s="237"/>
      <c r="R307" s="237"/>
      <c r="S307" s="237"/>
      <c r="T307" s="238"/>
      <c r="AT307" s="239" t="s">
        <v>202</v>
      </c>
      <c r="AU307" s="239" t="s">
        <v>81</v>
      </c>
      <c r="AV307" s="15" t="s">
        <v>209</v>
      </c>
      <c r="AW307" s="15" t="s">
        <v>33</v>
      </c>
      <c r="AX307" s="15" t="s">
        <v>79</v>
      </c>
      <c r="AY307" s="239" t="s">
        <v>193</v>
      </c>
    </row>
    <row r="308" spans="1:65" s="2" customFormat="1" ht="16.5" customHeight="1">
      <c r="A308" s="36"/>
      <c r="B308" s="37"/>
      <c r="C308" s="194" t="s">
        <v>413</v>
      </c>
      <c r="D308" s="194" t="s">
        <v>195</v>
      </c>
      <c r="E308" s="195" t="s">
        <v>414</v>
      </c>
      <c r="F308" s="196" t="s">
        <v>415</v>
      </c>
      <c r="G308" s="197" t="s">
        <v>402</v>
      </c>
      <c r="H308" s="198">
        <v>13</v>
      </c>
      <c r="I308" s="199"/>
      <c r="J308" s="200">
        <f>ROUND(I308*H308,2)</f>
        <v>0</v>
      </c>
      <c r="K308" s="196" t="s">
        <v>199</v>
      </c>
      <c r="L308" s="41"/>
      <c r="M308" s="201" t="s">
        <v>19</v>
      </c>
      <c r="N308" s="202" t="s">
        <v>43</v>
      </c>
      <c r="O308" s="66"/>
      <c r="P308" s="203">
        <f>O308*H308</f>
        <v>0</v>
      </c>
      <c r="Q308" s="203">
        <v>5.4550000000000001E-2</v>
      </c>
      <c r="R308" s="203">
        <f>Q308*H308</f>
        <v>0.70915000000000006</v>
      </c>
      <c r="S308" s="203">
        <v>0</v>
      </c>
      <c r="T308" s="204">
        <f>S308*H308</f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205" t="s">
        <v>200</v>
      </c>
      <c r="AT308" s="205" t="s">
        <v>195</v>
      </c>
      <c r="AU308" s="205" t="s">
        <v>81</v>
      </c>
      <c r="AY308" s="19" t="s">
        <v>193</v>
      </c>
      <c r="BE308" s="206">
        <f>IF(N308="základní",J308,0)</f>
        <v>0</v>
      </c>
      <c r="BF308" s="206">
        <f>IF(N308="snížená",J308,0)</f>
        <v>0</v>
      </c>
      <c r="BG308" s="206">
        <f>IF(N308="zákl. přenesená",J308,0)</f>
        <v>0</v>
      </c>
      <c r="BH308" s="206">
        <f>IF(N308="sníž. přenesená",J308,0)</f>
        <v>0</v>
      </c>
      <c r="BI308" s="206">
        <f>IF(N308="nulová",J308,0)</f>
        <v>0</v>
      </c>
      <c r="BJ308" s="19" t="s">
        <v>79</v>
      </c>
      <c r="BK308" s="206">
        <f>ROUND(I308*H308,2)</f>
        <v>0</v>
      </c>
      <c r="BL308" s="19" t="s">
        <v>200</v>
      </c>
      <c r="BM308" s="205" t="s">
        <v>416</v>
      </c>
    </row>
    <row r="309" spans="1:65" s="14" customFormat="1">
      <c r="B309" s="218"/>
      <c r="C309" s="219"/>
      <c r="D309" s="209" t="s">
        <v>202</v>
      </c>
      <c r="E309" s="220" t="s">
        <v>19</v>
      </c>
      <c r="F309" s="221" t="s">
        <v>417</v>
      </c>
      <c r="G309" s="219"/>
      <c r="H309" s="222">
        <v>13</v>
      </c>
      <c r="I309" s="223"/>
      <c r="J309" s="219"/>
      <c r="K309" s="219"/>
      <c r="L309" s="224"/>
      <c r="M309" s="225"/>
      <c r="N309" s="226"/>
      <c r="O309" s="226"/>
      <c r="P309" s="226"/>
      <c r="Q309" s="226"/>
      <c r="R309" s="226"/>
      <c r="S309" s="226"/>
      <c r="T309" s="227"/>
      <c r="AT309" s="228" t="s">
        <v>202</v>
      </c>
      <c r="AU309" s="228" t="s">
        <v>81</v>
      </c>
      <c r="AV309" s="14" t="s">
        <v>81</v>
      </c>
      <c r="AW309" s="14" t="s">
        <v>33</v>
      </c>
      <c r="AX309" s="14" t="s">
        <v>72</v>
      </c>
      <c r="AY309" s="228" t="s">
        <v>193</v>
      </c>
    </row>
    <row r="310" spans="1:65" s="15" customFormat="1">
      <c r="B310" s="229"/>
      <c r="C310" s="230"/>
      <c r="D310" s="209" t="s">
        <v>202</v>
      </c>
      <c r="E310" s="231" t="s">
        <v>19</v>
      </c>
      <c r="F310" s="232" t="s">
        <v>208</v>
      </c>
      <c r="G310" s="230"/>
      <c r="H310" s="233">
        <v>13</v>
      </c>
      <c r="I310" s="234"/>
      <c r="J310" s="230"/>
      <c r="K310" s="230"/>
      <c r="L310" s="235"/>
      <c r="M310" s="236"/>
      <c r="N310" s="237"/>
      <c r="O310" s="237"/>
      <c r="P310" s="237"/>
      <c r="Q310" s="237"/>
      <c r="R310" s="237"/>
      <c r="S310" s="237"/>
      <c r="T310" s="238"/>
      <c r="AT310" s="239" t="s">
        <v>202</v>
      </c>
      <c r="AU310" s="239" t="s">
        <v>81</v>
      </c>
      <c r="AV310" s="15" t="s">
        <v>209</v>
      </c>
      <c r="AW310" s="15" t="s">
        <v>33</v>
      </c>
      <c r="AX310" s="15" t="s">
        <v>79</v>
      </c>
      <c r="AY310" s="239" t="s">
        <v>193</v>
      </c>
    </row>
    <row r="311" spans="1:65" s="2" customFormat="1" ht="16.5" customHeight="1">
      <c r="A311" s="36"/>
      <c r="B311" s="37"/>
      <c r="C311" s="194" t="s">
        <v>418</v>
      </c>
      <c r="D311" s="194" t="s">
        <v>195</v>
      </c>
      <c r="E311" s="195" t="s">
        <v>419</v>
      </c>
      <c r="F311" s="196" t="s">
        <v>420</v>
      </c>
      <c r="G311" s="197" t="s">
        <v>402</v>
      </c>
      <c r="H311" s="198">
        <v>25</v>
      </c>
      <c r="I311" s="199"/>
      <c r="J311" s="200">
        <f>ROUND(I311*H311,2)</f>
        <v>0</v>
      </c>
      <c r="K311" s="196" t="s">
        <v>199</v>
      </c>
      <c r="L311" s="41"/>
      <c r="M311" s="201" t="s">
        <v>19</v>
      </c>
      <c r="N311" s="202" t="s">
        <v>43</v>
      </c>
      <c r="O311" s="66"/>
      <c r="P311" s="203">
        <f>O311*H311</f>
        <v>0</v>
      </c>
      <c r="Q311" s="203">
        <v>6.3549999999999995E-2</v>
      </c>
      <c r="R311" s="203">
        <f>Q311*H311</f>
        <v>1.5887499999999999</v>
      </c>
      <c r="S311" s="203">
        <v>0</v>
      </c>
      <c r="T311" s="204">
        <f>S311*H311</f>
        <v>0</v>
      </c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R311" s="205" t="s">
        <v>200</v>
      </c>
      <c r="AT311" s="205" t="s">
        <v>195</v>
      </c>
      <c r="AU311" s="205" t="s">
        <v>81</v>
      </c>
      <c r="AY311" s="19" t="s">
        <v>193</v>
      </c>
      <c r="BE311" s="206">
        <f>IF(N311="základní",J311,0)</f>
        <v>0</v>
      </c>
      <c r="BF311" s="206">
        <f>IF(N311="snížená",J311,0)</f>
        <v>0</v>
      </c>
      <c r="BG311" s="206">
        <f>IF(N311="zákl. přenesená",J311,0)</f>
        <v>0</v>
      </c>
      <c r="BH311" s="206">
        <f>IF(N311="sníž. přenesená",J311,0)</f>
        <v>0</v>
      </c>
      <c r="BI311" s="206">
        <f>IF(N311="nulová",J311,0)</f>
        <v>0</v>
      </c>
      <c r="BJ311" s="19" t="s">
        <v>79</v>
      </c>
      <c r="BK311" s="206">
        <f>ROUND(I311*H311,2)</f>
        <v>0</v>
      </c>
      <c r="BL311" s="19" t="s">
        <v>200</v>
      </c>
      <c r="BM311" s="205" t="s">
        <v>421</v>
      </c>
    </row>
    <row r="312" spans="1:65" s="14" customFormat="1">
      <c r="B312" s="218"/>
      <c r="C312" s="219"/>
      <c r="D312" s="209" t="s">
        <v>202</v>
      </c>
      <c r="E312" s="220" t="s">
        <v>19</v>
      </c>
      <c r="F312" s="221" t="s">
        <v>412</v>
      </c>
      <c r="G312" s="219"/>
      <c r="H312" s="222">
        <v>25</v>
      </c>
      <c r="I312" s="223"/>
      <c r="J312" s="219"/>
      <c r="K312" s="219"/>
      <c r="L312" s="224"/>
      <c r="M312" s="225"/>
      <c r="N312" s="226"/>
      <c r="O312" s="226"/>
      <c r="P312" s="226"/>
      <c r="Q312" s="226"/>
      <c r="R312" s="226"/>
      <c r="S312" s="226"/>
      <c r="T312" s="227"/>
      <c r="AT312" s="228" t="s">
        <v>202</v>
      </c>
      <c r="AU312" s="228" t="s">
        <v>81</v>
      </c>
      <c r="AV312" s="14" t="s">
        <v>81</v>
      </c>
      <c r="AW312" s="14" t="s">
        <v>33</v>
      </c>
      <c r="AX312" s="14" t="s">
        <v>72</v>
      </c>
      <c r="AY312" s="228" t="s">
        <v>193</v>
      </c>
    </row>
    <row r="313" spans="1:65" s="15" customFormat="1">
      <c r="B313" s="229"/>
      <c r="C313" s="230"/>
      <c r="D313" s="209" t="s">
        <v>202</v>
      </c>
      <c r="E313" s="231" t="s">
        <v>19</v>
      </c>
      <c r="F313" s="232" t="s">
        <v>208</v>
      </c>
      <c r="G313" s="230"/>
      <c r="H313" s="233">
        <v>25</v>
      </c>
      <c r="I313" s="234"/>
      <c r="J313" s="230"/>
      <c r="K313" s="230"/>
      <c r="L313" s="235"/>
      <c r="M313" s="236"/>
      <c r="N313" s="237"/>
      <c r="O313" s="237"/>
      <c r="P313" s="237"/>
      <c r="Q313" s="237"/>
      <c r="R313" s="237"/>
      <c r="S313" s="237"/>
      <c r="T313" s="238"/>
      <c r="AT313" s="239" t="s">
        <v>202</v>
      </c>
      <c r="AU313" s="239" t="s">
        <v>81</v>
      </c>
      <c r="AV313" s="15" t="s">
        <v>209</v>
      </c>
      <c r="AW313" s="15" t="s">
        <v>33</v>
      </c>
      <c r="AX313" s="15" t="s">
        <v>79</v>
      </c>
      <c r="AY313" s="239" t="s">
        <v>193</v>
      </c>
    </row>
    <row r="314" spans="1:65" s="2" customFormat="1" ht="16.5" customHeight="1">
      <c r="A314" s="36"/>
      <c r="B314" s="37"/>
      <c r="C314" s="194" t="s">
        <v>422</v>
      </c>
      <c r="D314" s="194" t="s">
        <v>195</v>
      </c>
      <c r="E314" s="195" t="s">
        <v>423</v>
      </c>
      <c r="F314" s="196" t="s">
        <v>424</v>
      </c>
      <c r="G314" s="197" t="s">
        <v>402</v>
      </c>
      <c r="H314" s="198">
        <v>5</v>
      </c>
      <c r="I314" s="199"/>
      <c r="J314" s="200">
        <f>ROUND(I314*H314,2)</f>
        <v>0</v>
      </c>
      <c r="K314" s="196" t="s">
        <v>199</v>
      </c>
      <c r="L314" s="41"/>
      <c r="M314" s="201" t="s">
        <v>19</v>
      </c>
      <c r="N314" s="202" t="s">
        <v>43</v>
      </c>
      <c r="O314" s="66"/>
      <c r="P314" s="203">
        <f>O314*H314</f>
        <v>0</v>
      </c>
      <c r="Q314" s="203">
        <v>8.1850000000000006E-2</v>
      </c>
      <c r="R314" s="203">
        <f>Q314*H314</f>
        <v>0.40925</v>
      </c>
      <c r="S314" s="203">
        <v>0</v>
      </c>
      <c r="T314" s="204">
        <f>S314*H314</f>
        <v>0</v>
      </c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R314" s="205" t="s">
        <v>200</v>
      </c>
      <c r="AT314" s="205" t="s">
        <v>195</v>
      </c>
      <c r="AU314" s="205" t="s">
        <v>81</v>
      </c>
      <c r="AY314" s="19" t="s">
        <v>193</v>
      </c>
      <c r="BE314" s="206">
        <f>IF(N314="základní",J314,0)</f>
        <v>0</v>
      </c>
      <c r="BF314" s="206">
        <f>IF(N314="snížená",J314,0)</f>
        <v>0</v>
      </c>
      <c r="BG314" s="206">
        <f>IF(N314="zákl. přenesená",J314,0)</f>
        <v>0</v>
      </c>
      <c r="BH314" s="206">
        <f>IF(N314="sníž. přenesená",J314,0)</f>
        <v>0</v>
      </c>
      <c r="BI314" s="206">
        <f>IF(N314="nulová",J314,0)</f>
        <v>0</v>
      </c>
      <c r="BJ314" s="19" t="s">
        <v>79</v>
      </c>
      <c r="BK314" s="206">
        <f>ROUND(I314*H314,2)</f>
        <v>0</v>
      </c>
      <c r="BL314" s="19" t="s">
        <v>200</v>
      </c>
      <c r="BM314" s="205" t="s">
        <v>425</v>
      </c>
    </row>
    <row r="315" spans="1:65" s="14" customFormat="1">
      <c r="B315" s="218"/>
      <c r="C315" s="219"/>
      <c r="D315" s="209" t="s">
        <v>202</v>
      </c>
      <c r="E315" s="220" t="s">
        <v>19</v>
      </c>
      <c r="F315" s="221" t="s">
        <v>426</v>
      </c>
      <c r="G315" s="219"/>
      <c r="H315" s="222">
        <v>5</v>
      </c>
      <c r="I315" s="223"/>
      <c r="J315" s="219"/>
      <c r="K315" s="219"/>
      <c r="L315" s="224"/>
      <c r="M315" s="225"/>
      <c r="N315" s="226"/>
      <c r="O315" s="226"/>
      <c r="P315" s="226"/>
      <c r="Q315" s="226"/>
      <c r="R315" s="226"/>
      <c r="S315" s="226"/>
      <c r="T315" s="227"/>
      <c r="AT315" s="228" t="s">
        <v>202</v>
      </c>
      <c r="AU315" s="228" t="s">
        <v>81</v>
      </c>
      <c r="AV315" s="14" t="s">
        <v>81</v>
      </c>
      <c r="AW315" s="14" t="s">
        <v>33</v>
      </c>
      <c r="AX315" s="14" t="s">
        <v>72</v>
      </c>
      <c r="AY315" s="228" t="s">
        <v>193</v>
      </c>
    </row>
    <row r="316" spans="1:65" s="15" customFormat="1">
      <c r="B316" s="229"/>
      <c r="C316" s="230"/>
      <c r="D316" s="209" t="s">
        <v>202</v>
      </c>
      <c r="E316" s="231" t="s">
        <v>19</v>
      </c>
      <c r="F316" s="232" t="s">
        <v>208</v>
      </c>
      <c r="G316" s="230"/>
      <c r="H316" s="233">
        <v>5</v>
      </c>
      <c r="I316" s="234"/>
      <c r="J316" s="230"/>
      <c r="K316" s="230"/>
      <c r="L316" s="235"/>
      <c r="M316" s="236"/>
      <c r="N316" s="237"/>
      <c r="O316" s="237"/>
      <c r="P316" s="237"/>
      <c r="Q316" s="237"/>
      <c r="R316" s="237"/>
      <c r="S316" s="237"/>
      <c r="T316" s="238"/>
      <c r="AT316" s="239" t="s">
        <v>202</v>
      </c>
      <c r="AU316" s="239" t="s">
        <v>81</v>
      </c>
      <c r="AV316" s="15" t="s">
        <v>209</v>
      </c>
      <c r="AW316" s="15" t="s">
        <v>33</v>
      </c>
      <c r="AX316" s="15" t="s">
        <v>79</v>
      </c>
      <c r="AY316" s="239" t="s">
        <v>193</v>
      </c>
    </row>
    <row r="317" spans="1:65" s="2" customFormat="1" ht="16.5" customHeight="1">
      <c r="A317" s="36"/>
      <c r="B317" s="37"/>
      <c r="C317" s="194" t="s">
        <v>427</v>
      </c>
      <c r="D317" s="194" t="s">
        <v>195</v>
      </c>
      <c r="E317" s="195" t="s">
        <v>428</v>
      </c>
      <c r="F317" s="196" t="s">
        <v>429</v>
      </c>
      <c r="G317" s="197" t="s">
        <v>402</v>
      </c>
      <c r="H317" s="198">
        <v>4</v>
      </c>
      <c r="I317" s="199"/>
      <c r="J317" s="200">
        <f>ROUND(I317*H317,2)</f>
        <v>0</v>
      </c>
      <c r="K317" s="196" t="s">
        <v>199</v>
      </c>
      <c r="L317" s="41"/>
      <c r="M317" s="201" t="s">
        <v>19</v>
      </c>
      <c r="N317" s="202" t="s">
        <v>43</v>
      </c>
      <c r="O317" s="66"/>
      <c r="P317" s="203">
        <f>O317*H317</f>
        <v>0</v>
      </c>
      <c r="Q317" s="203">
        <v>9.1050000000000006E-2</v>
      </c>
      <c r="R317" s="203">
        <f>Q317*H317</f>
        <v>0.36420000000000002</v>
      </c>
      <c r="S317" s="203">
        <v>0</v>
      </c>
      <c r="T317" s="204">
        <f>S317*H317</f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205" t="s">
        <v>200</v>
      </c>
      <c r="AT317" s="205" t="s">
        <v>195</v>
      </c>
      <c r="AU317" s="205" t="s">
        <v>81</v>
      </c>
      <c r="AY317" s="19" t="s">
        <v>193</v>
      </c>
      <c r="BE317" s="206">
        <f>IF(N317="základní",J317,0)</f>
        <v>0</v>
      </c>
      <c r="BF317" s="206">
        <f>IF(N317="snížená",J317,0)</f>
        <v>0</v>
      </c>
      <c r="BG317" s="206">
        <f>IF(N317="zákl. přenesená",J317,0)</f>
        <v>0</v>
      </c>
      <c r="BH317" s="206">
        <f>IF(N317="sníž. přenesená",J317,0)</f>
        <v>0</v>
      </c>
      <c r="BI317" s="206">
        <f>IF(N317="nulová",J317,0)</f>
        <v>0</v>
      </c>
      <c r="BJ317" s="19" t="s">
        <v>79</v>
      </c>
      <c r="BK317" s="206">
        <f>ROUND(I317*H317,2)</f>
        <v>0</v>
      </c>
      <c r="BL317" s="19" t="s">
        <v>200</v>
      </c>
      <c r="BM317" s="205" t="s">
        <v>430</v>
      </c>
    </row>
    <row r="318" spans="1:65" s="14" customFormat="1">
      <c r="B318" s="218"/>
      <c r="C318" s="219"/>
      <c r="D318" s="209" t="s">
        <v>202</v>
      </c>
      <c r="E318" s="220" t="s">
        <v>19</v>
      </c>
      <c r="F318" s="221" t="s">
        <v>431</v>
      </c>
      <c r="G318" s="219"/>
      <c r="H318" s="222">
        <v>4</v>
      </c>
      <c r="I318" s="223"/>
      <c r="J318" s="219"/>
      <c r="K318" s="219"/>
      <c r="L318" s="224"/>
      <c r="M318" s="225"/>
      <c r="N318" s="226"/>
      <c r="O318" s="226"/>
      <c r="P318" s="226"/>
      <c r="Q318" s="226"/>
      <c r="R318" s="226"/>
      <c r="S318" s="226"/>
      <c r="T318" s="227"/>
      <c r="AT318" s="228" t="s">
        <v>202</v>
      </c>
      <c r="AU318" s="228" t="s">
        <v>81</v>
      </c>
      <c r="AV318" s="14" t="s">
        <v>81</v>
      </c>
      <c r="AW318" s="14" t="s">
        <v>33</v>
      </c>
      <c r="AX318" s="14" t="s">
        <v>72</v>
      </c>
      <c r="AY318" s="228" t="s">
        <v>193</v>
      </c>
    </row>
    <row r="319" spans="1:65" s="15" customFormat="1">
      <c r="B319" s="229"/>
      <c r="C319" s="230"/>
      <c r="D319" s="209" t="s">
        <v>202</v>
      </c>
      <c r="E319" s="231" t="s">
        <v>19</v>
      </c>
      <c r="F319" s="232" t="s">
        <v>208</v>
      </c>
      <c r="G319" s="230"/>
      <c r="H319" s="233">
        <v>4</v>
      </c>
      <c r="I319" s="234"/>
      <c r="J319" s="230"/>
      <c r="K319" s="230"/>
      <c r="L319" s="235"/>
      <c r="M319" s="236"/>
      <c r="N319" s="237"/>
      <c r="O319" s="237"/>
      <c r="P319" s="237"/>
      <c r="Q319" s="237"/>
      <c r="R319" s="237"/>
      <c r="S319" s="237"/>
      <c r="T319" s="238"/>
      <c r="AT319" s="239" t="s">
        <v>202</v>
      </c>
      <c r="AU319" s="239" t="s">
        <v>81</v>
      </c>
      <c r="AV319" s="15" t="s">
        <v>209</v>
      </c>
      <c r="AW319" s="15" t="s">
        <v>33</v>
      </c>
      <c r="AX319" s="15" t="s">
        <v>79</v>
      </c>
      <c r="AY319" s="239" t="s">
        <v>193</v>
      </c>
    </row>
    <row r="320" spans="1:65" s="2" customFormat="1" ht="16.5" customHeight="1">
      <c r="A320" s="36"/>
      <c r="B320" s="37"/>
      <c r="C320" s="194" t="s">
        <v>432</v>
      </c>
      <c r="D320" s="194" t="s">
        <v>195</v>
      </c>
      <c r="E320" s="195" t="s">
        <v>433</v>
      </c>
      <c r="F320" s="196" t="s">
        <v>434</v>
      </c>
      <c r="G320" s="197" t="s">
        <v>402</v>
      </c>
      <c r="H320" s="198">
        <v>10</v>
      </c>
      <c r="I320" s="199"/>
      <c r="J320" s="200">
        <f>ROUND(I320*H320,2)</f>
        <v>0</v>
      </c>
      <c r="K320" s="196" t="s">
        <v>199</v>
      </c>
      <c r="L320" s="41"/>
      <c r="M320" s="201" t="s">
        <v>19</v>
      </c>
      <c r="N320" s="202" t="s">
        <v>43</v>
      </c>
      <c r="O320" s="66"/>
      <c r="P320" s="203">
        <f>O320*H320</f>
        <v>0</v>
      </c>
      <c r="Q320" s="203">
        <v>0.10005</v>
      </c>
      <c r="R320" s="203">
        <f>Q320*H320</f>
        <v>1.0004999999999999</v>
      </c>
      <c r="S320" s="203">
        <v>0</v>
      </c>
      <c r="T320" s="204">
        <f>S320*H320</f>
        <v>0</v>
      </c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R320" s="205" t="s">
        <v>200</v>
      </c>
      <c r="AT320" s="205" t="s">
        <v>195</v>
      </c>
      <c r="AU320" s="205" t="s">
        <v>81</v>
      </c>
      <c r="AY320" s="19" t="s">
        <v>193</v>
      </c>
      <c r="BE320" s="206">
        <f>IF(N320="základní",J320,0)</f>
        <v>0</v>
      </c>
      <c r="BF320" s="206">
        <f>IF(N320="snížená",J320,0)</f>
        <v>0</v>
      </c>
      <c r="BG320" s="206">
        <f>IF(N320="zákl. přenesená",J320,0)</f>
        <v>0</v>
      </c>
      <c r="BH320" s="206">
        <f>IF(N320="sníž. přenesená",J320,0)</f>
        <v>0</v>
      </c>
      <c r="BI320" s="206">
        <f>IF(N320="nulová",J320,0)</f>
        <v>0</v>
      </c>
      <c r="BJ320" s="19" t="s">
        <v>79</v>
      </c>
      <c r="BK320" s="206">
        <f>ROUND(I320*H320,2)</f>
        <v>0</v>
      </c>
      <c r="BL320" s="19" t="s">
        <v>200</v>
      </c>
      <c r="BM320" s="205" t="s">
        <v>435</v>
      </c>
    </row>
    <row r="321" spans="1:65" s="14" customFormat="1">
      <c r="B321" s="218"/>
      <c r="C321" s="219"/>
      <c r="D321" s="209" t="s">
        <v>202</v>
      </c>
      <c r="E321" s="220" t="s">
        <v>19</v>
      </c>
      <c r="F321" s="221" t="s">
        <v>436</v>
      </c>
      <c r="G321" s="219"/>
      <c r="H321" s="222">
        <v>10</v>
      </c>
      <c r="I321" s="223"/>
      <c r="J321" s="219"/>
      <c r="K321" s="219"/>
      <c r="L321" s="224"/>
      <c r="M321" s="225"/>
      <c r="N321" s="226"/>
      <c r="O321" s="226"/>
      <c r="P321" s="226"/>
      <c r="Q321" s="226"/>
      <c r="R321" s="226"/>
      <c r="S321" s="226"/>
      <c r="T321" s="227"/>
      <c r="AT321" s="228" t="s">
        <v>202</v>
      </c>
      <c r="AU321" s="228" t="s">
        <v>81</v>
      </c>
      <c r="AV321" s="14" t="s">
        <v>81</v>
      </c>
      <c r="AW321" s="14" t="s">
        <v>33</v>
      </c>
      <c r="AX321" s="14" t="s">
        <v>72</v>
      </c>
      <c r="AY321" s="228" t="s">
        <v>193</v>
      </c>
    </row>
    <row r="322" spans="1:65" s="15" customFormat="1">
      <c r="B322" s="229"/>
      <c r="C322" s="230"/>
      <c r="D322" s="209" t="s">
        <v>202</v>
      </c>
      <c r="E322" s="231" t="s">
        <v>19</v>
      </c>
      <c r="F322" s="232" t="s">
        <v>208</v>
      </c>
      <c r="G322" s="230"/>
      <c r="H322" s="233">
        <v>10</v>
      </c>
      <c r="I322" s="234"/>
      <c r="J322" s="230"/>
      <c r="K322" s="230"/>
      <c r="L322" s="235"/>
      <c r="M322" s="236"/>
      <c r="N322" s="237"/>
      <c r="O322" s="237"/>
      <c r="P322" s="237"/>
      <c r="Q322" s="237"/>
      <c r="R322" s="237"/>
      <c r="S322" s="237"/>
      <c r="T322" s="238"/>
      <c r="AT322" s="239" t="s">
        <v>202</v>
      </c>
      <c r="AU322" s="239" t="s">
        <v>81</v>
      </c>
      <c r="AV322" s="15" t="s">
        <v>209</v>
      </c>
      <c r="AW322" s="15" t="s">
        <v>33</v>
      </c>
      <c r="AX322" s="15" t="s">
        <v>79</v>
      </c>
      <c r="AY322" s="239" t="s">
        <v>193</v>
      </c>
    </row>
    <row r="323" spans="1:65" s="2" customFormat="1" ht="16.5" customHeight="1">
      <c r="A323" s="36"/>
      <c r="B323" s="37"/>
      <c r="C323" s="194" t="s">
        <v>437</v>
      </c>
      <c r="D323" s="194" t="s">
        <v>195</v>
      </c>
      <c r="E323" s="195" t="s">
        <v>438</v>
      </c>
      <c r="F323" s="196" t="s">
        <v>439</v>
      </c>
      <c r="G323" s="197" t="s">
        <v>391</v>
      </c>
      <c r="H323" s="198">
        <v>24.25</v>
      </c>
      <c r="I323" s="199"/>
      <c r="J323" s="200">
        <f>ROUND(I323*H323,2)</f>
        <v>0</v>
      </c>
      <c r="K323" s="196" t="s">
        <v>199</v>
      </c>
      <c r="L323" s="41"/>
      <c r="M323" s="201" t="s">
        <v>19</v>
      </c>
      <c r="N323" s="202" t="s">
        <v>43</v>
      </c>
      <c r="O323" s="66"/>
      <c r="P323" s="203">
        <f>O323*H323</f>
        <v>0</v>
      </c>
      <c r="Q323" s="203">
        <v>3.4000000000000002E-4</v>
      </c>
      <c r="R323" s="203">
        <f>Q323*H323</f>
        <v>8.2450000000000006E-3</v>
      </c>
      <c r="S323" s="203">
        <v>0</v>
      </c>
      <c r="T323" s="204">
        <f>S323*H323</f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205" t="s">
        <v>200</v>
      </c>
      <c r="AT323" s="205" t="s">
        <v>195</v>
      </c>
      <c r="AU323" s="205" t="s">
        <v>81</v>
      </c>
      <c r="AY323" s="19" t="s">
        <v>193</v>
      </c>
      <c r="BE323" s="206">
        <f>IF(N323="základní",J323,0)</f>
        <v>0</v>
      </c>
      <c r="BF323" s="206">
        <f>IF(N323="snížená",J323,0)</f>
        <v>0</v>
      </c>
      <c r="BG323" s="206">
        <f>IF(N323="zákl. přenesená",J323,0)</f>
        <v>0</v>
      </c>
      <c r="BH323" s="206">
        <f>IF(N323="sníž. přenesená",J323,0)</f>
        <v>0</v>
      </c>
      <c r="BI323" s="206">
        <f>IF(N323="nulová",J323,0)</f>
        <v>0</v>
      </c>
      <c r="BJ323" s="19" t="s">
        <v>79</v>
      </c>
      <c r="BK323" s="206">
        <f>ROUND(I323*H323,2)</f>
        <v>0</v>
      </c>
      <c r="BL323" s="19" t="s">
        <v>200</v>
      </c>
      <c r="BM323" s="205" t="s">
        <v>440</v>
      </c>
    </row>
    <row r="324" spans="1:65" s="14" customFormat="1">
      <c r="B324" s="218"/>
      <c r="C324" s="219"/>
      <c r="D324" s="209" t="s">
        <v>202</v>
      </c>
      <c r="E324" s="220" t="s">
        <v>19</v>
      </c>
      <c r="F324" s="221" t="s">
        <v>441</v>
      </c>
      <c r="G324" s="219"/>
      <c r="H324" s="222">
        <v>24.25</v>
      </c>
      <c r="I324" s="223"/>
      <c r="J324" s="219"/>
      <c r="K324" s="219"/>
      <c r="L324" s="224"/>
      <c r="M324" s="225"/>
      <c r="N324" s="226"/>
      <c r="O324" s="226"/>
      <c r="P324" s="226"/>
      <c r="Q324" s="226"/>
      <c r="R324" s="226"/>
      <c r="S324" s="226"/>
      <c r="T324" s="227"/>
      <c r="AT324" s="228" t="s">
        <v>202</v>
      </c>
      <c r="AU324" s="228" t="s">
        <v>81</v>
      </c>
      <c r="AV324" s="14" t="s">
        <v>81</v>
      </c>
      <c r="AW324" s="14" t="s">
        <v>33</v>
      </c>
      <c r="AX324" s="14" t="s">
        <v>72</v>
      </c>
      <c r="AY324" s="228" t="s">
        <v>193</v>
      </c>
    </row>
    <row r="325" spans="1:65" s="15" customFormat="1">
      <c r="B325" s="229"/>
      <c r="C325" s="230"/>
      <c r="D325" s="209" t="s">
        <v>202</v>
      </c>
      <c r="E325" s="231" t="s">
        <v>19</v>
      </c>
      <c r="F325" s="232" t="s">
        <v>208</v>
      </c>
      <c r="G325" s="230"/>
      <c r="H325" s="233">
        <v>24.25</v>
      </c>
      <c r="I325" s="234"/>
      <c r="J325" s="230"/>
      <c r="K325" s="230"/>
      <c r="L325" s="235"/>
      <c r="M325" s="236"/>
      <c r="N325" s="237"/>
      <c r="O325" s="237"/>
      <c r="P325" s="237"/>
      <c r="Q325" s="237"/>
      <c r="R325" s="237"/>
      <c r="S325" s="237"/>
      <c r="T325" s="238"/>
      <c r="AT325" s="239" t="s">
        <v>202</v>
      </c>
      <c r="AU325" s="239" t="s">
        <v>81</v>
      </c>
      <c r="AV325" s="15" t="s">
        <v>209</v>
      </c>
      <c r="AW325" s="15" t="s">
        <v>33</v>
      </c>
      <c r="AX325" s="15" t="s">
        <v>79</v>
      </c>
      <c r="AY325" s="239" t="s">
        <v>193</v>
      </c>
    </row>
    <row r="326" spans="1:65" s="2" customFormat="1" ht="21.75" customHeight="1">
      <c r="A326" s="36"/>
      <c r="B326" s="37"/>
      <c r="C326" s="194" t="s">
        <v>442</v>
      </c>
      <c r="D326" s="194" t="s">
        <v>195</v>
      </c>
      <c r="E326" s="195" t="s">
        <v>443</v>
      </c>
      <c r="F326" s="196" t="s">
        <v>444</v>
      </c>
      <c r="G326" s="197" t="s">
        <v>266</v>
      </c>
      <c r="H326" s="198">
        <v>0.87</v>
      </c>
      <c r="I326" s="199"/>
      <c r="J326" s="200">
        <f>ROUND(I326*H326,2)</f>
        <v>0</v>
      </c>
      <c r="K326" s="196" t="s">
        <v>199</v>
      </c>
      <c r="L326" s="41"/>
      <c r="M326" s="201" t="s">
        <v>19</v>
      </c>
      <c r="N326" s="202" t="s">
        <v>43</v>
      </c>
      <c r="O326" s="66"/>
      <c r="P326" s="203">
        <f>O326*H326</f>
        <v>0</v>
      </c>
      <c r="Q326" s="203">
        <v>1.7090000000000001E-2</v>
      </c>
      <c r="R326" s="203">
        <f>Q326*H326</f>
        <v>1.4868300000000001E-2</v>
      </c>
      <c r="S326" s="203">
        <v>0</v>
      </c>
      <c r="T326" s="204">
        <f>S326*H326</f>
        <v>0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R326" s="205" t="s">
        <v>200</v>
      </c>
      <c r="AT326" s="205" t="s">
        <v>195</v>
      </c>
      <c r="AU326" s="205" t="s">
        <v>81</v>
      </c>
      <c r="AY326" s="19" t="s">
        <v>193</v>
      </c>
      <c r="BE326" s="206">
        <f>IF(N326="základní",J326,0)</f>
        <v>0</v>
      </c>
      <c r="BF326" s="206">
        <f>IF(N326="snížená",J326,0)</f>
        <v>0</v>
      </c>
      <c r="BG326" s="206">
        <f>IF(N326="zákl. přenesená",J326,0)</f>
        <v>0</v>
      </c>
      <c r="BH326" s="206">
        <f>IF(N326="sníž. přenesená",J326,0)</f>
        <v>0</v>
      </c>
      <c r="BI326" s="206">
        <f>IF(N326="nulová",J326,0)</f>
        <v>0</v>
      </c>
      <c r="BJ326" s="19" t="s">
        <v>79</v>
      </c>
      <c r="BK326" s="206">
        <f>ROUND(I326*H326,2)</f>
        <v>0</v>
      </c>
      <c r="BL326" s="19" t="s">
        <v>200</v>
      </c>
      <c r="BM326" s="205" t="s">
        <v>445</v>
      </c>
    </row>
    <row r="327" spans="1:65" s="14" customFormat="1">
      <c r="B327" s="218"/>
      <c r="C327" s="219"/>
      <c r="D327" s="209" t="s">
        <v>202</v>
      </c>
      <c r="E327" s="220" t="s">
        <v>19</v>
      </c>
      <c r="F327" s="221" t="s">
        <v>446</v>
      </c>
      <c r="G327" s="219"/>
      <c r="H327" s="222">
        <v>5.3999999999999999E-2</v>
      </c>
      <c r="I327" s="223"/>
      <c r="J327" s="219"/>
      <c r="K327" s="219"/>
      <c r="L327" s="224"/>
      <c r="M327" s="225"/>
      <c r="N327" s="226"/>
      <c r="O327" s="226"/>
      <c r="P327" s="226"/>
      <c r="Q327" s="226"/>
      <c r="R327" s="226"/>
      <c r="S327" s="226"/>
      <c r="T327" s="227"/>
      <c r="AT327" s="228" t="s">
        <v>202</v>
      </c>
      <c r="AU327" s="228" t="s">
        <v>81</v>
      </c>
      <c r="AV327" s="14" t="s">
        <v>81</v>
      </c>
      <c r="AW327" s="14" t="s">
        <v>33</v>
      </c>
      <c r="AX327" s="14" t="s">
        <v>72</v>
      </c>
      <c r="AY327" s="228" t="s">
        <v>193</v>
      </c>
    </row>
    <row r="328" spans="1:65" s="14" customFormat="1">
      <c r="B328" s="218"/>
      <c r="C328" s="219"/>
      <c r="D328" s="209" t="s">
        <v>202</v>
      </c>
      <c r="E328" s="220" t="s">
        <v>19</v>
      </c>
      <c r="F328" s="221" t="s">
        <v>447</v>
      </c>
      <c r="G328" s="219"/>
      <c r="H328" s="222">
        <v>0.153</v>
      </c>
      <c r="I328" s="223"/>
      <c r="J328" s="219"/>
      <c r="K328" s="219"/>
      <c r="L328" s="224"/>
      <c r="M328" s="225"/>
      <c r="N328" s="226"/>
      <c r="O328" s="226"/>
      <c r="P328" s="226"/>
      <c r="Q328" s="226"/>
      <c r="R328" s="226"/>
      <c r="S328" s="226"/>
      <c r="T328" s="227"/>
      <c r="AT328" s="228" t="s">
        <v>202</v>
      </c>
      <c r="AU328" s="228" t="s">
        <v>81</v>
      </c>
      <c r="AV328" s="14" t="s">
        <v>81</v>
      </c>
      <c r="AW328" s="14" t="s">
        <v>33</v>
      </c>
      <c r="AX328" s="14" t="s">
        <v>72</v>
      </c>
      <c r="AY328" s="228" t="s">
        <v>193</v>
      </c>
    </row>
    <row r="329" spans="1:65" s="14" customFormat="1">
      <c r="B329" s="218"/>
      <c r="C329" s="219"/>
      <c r="D329" s="209" t="s">
        <v>202</v>
      </c>
      <c r="E329" s="220" t="s">
        <v>19</v>
      </c>
      <c r="F329" s="221" t="s">
        <v>448</v>
      </c>
      <c r="G329" s="219"/>
      <c r="H329" s="222">
        <v>0.38300000000000001</v>
      </c>
      <c r="I329" s="223"/>
      <c r="J329" s="219"/>
      <c r="K329" s="219"/>
      <c r="L329" s="224"/>
      <c r="M329" s="225"/>
      <c r="N329" s="226"/>
      <c r="O329" s="226"/>
      <c r="P329" s="226"/>
      <c r="Q329" s="226"/>
      <c r="R329" s="226"/>
      <c r="S329" s="226"/>
      <c r="T329" s="227"/>
      <c r="AT329" s="228" t="s">
        <v>202</v>
      </c>
      <c r="AU329" s="228" t="s">
        <v>81</v>
      </c>
      <c r="AV329" s="14" t="s">
        <v>81</v>
      </c>
      <c r="AW329" s="14" t="s">
        <v>33</v>
      </c>
      <c r="AX329" s="14" t="s">
        <v>72</v>
      </c>
      <c r="AY329" s="228" t="s">
        <v>193</v>
      </c>
    </row>
    <row r="330" spans="1:65" s="14" customFormat="1">
      <c r="B330" s="218"/>
      <c r="C330" s="219"/>
      <c r="D330" s="209" t="s">
        <v>202</v>
      </c>
      <c r="E330" s="220" t="s">
        <v>19</v>
      </c>
      <c r="F330" s="221" t="s">
        <v>449</v>
      </c>
      <c r="G330" s="219"/>
      <c r="H330" s="222">
        <v>0.28000000000000003</v>
      </c>
      <c r="I330" s="223"/>
      <c r="J330" s="219"/>
      <c r="K330" s="219"/>
      <c r="L330" s="224"/>
      <c r="M330" s="225"/>
      <c r="N330" s="226"/>
      <c r="O330" s="226"/>
      <c r="P330" s="226"/>
      <c r="Q330" s="226"/>
      <c r="R330" s="226"/>
      <c r="S330" s="226"/>
      <c r="T330" s="227"/>
      <c r="AT330" s="228" t="s">
        <v>202</v>
      </c>
      <c r="AU330" s="228" t="s">
        <v>81</v>
      </c>
      <c r="AV330" s="14" t="s">
        <v>81</v>
      </c>
      <c r="AW330" s="14" t="s">
        <v>33</v>
      </c>
      <c r="AX330" s="14" t="s">
        <v>72</v>
      </c>
      <c r="AY330" s="228" t="s">
        <v>193</v>
      </c>
    </row>
    <row r="331" spans="1:65" s="15" customFormat="1">
      <c r="B331" s="229"/>
      <c r="C331" s="230"/>
      <c r="D331" s="209" t="s">
        <v>202</v>
      </c>
      <c r="E331" s="231" t="s">
        <v>19</v>
      </c>
      <c r="F331" s="232" t="s">
        <v>208</v>
      </c>
      <c r="G331" s="230"/>
      <c r="H331" s="233">
        <v>0.87</v>
      </c>
      <c r="I331" s="234"/>
      <c r="J331" s="230"/>
      <c r="K331" s="230"/>
      <c r="L331" s="235"/>
      <c r="M331" s="236"/>
      <c r="N331" s="237"/>
      <c r="O331" s="237"/>
      <c r="P331" s="237"/>
      <c r="Q331" s="237"/>
      <c r="R331" s="237"/>
      <c r="S331" s="237"/>
      <c r="T331" s="238"/>
      <c r="AT331" s="239" t="s">
        <v>202</v>
      </c>
      <c r="AU331" s="239" t="s">
        <v>81</v>
      </c>
      <c r="AV331" s="15" t="s">
        <v>209</v>
      </c>
      <c r="AW331" s="15" t="s">
        <v>33</v>
      </c>
      <c r="AX331" s="15" t="s">
        <v>79</v>
      </c>
      <c r="AY331" s="239" t="s">
        <v>193</v>
      </c>
    </row>
    <row r="332" spans="1:65" s="2" customFormat="1" ht="16.5" customHeight="1">
      <c r="A332" s="36"/>
      <c r="B332" s="37"/>
      <c r="C332" s="251" t="s">
        <v>450</v>
      </c>
      <c r="D332" s="251" t="s">
        <v>451</v>
      </c>
      <c r="E332" s="252" t="s">
        <v>452</v>
      </c>
      <c r="F332" s="253" t="s">
        <v>453</v>
      </c>
      <c r="G332" s="254" t="s">
        <v>266</v>
      </c>
      <c r="H332" s="255">
        <v>5.8999999999999997E-2</v>
      </c>
      <c r="I332" s="256"/>
      <c r="J332" s="257">
        <f>ROUND(I332*H332,2)</f>
        <v>0</v>
      </c>
      <c r="K332" s="253" t="s">
        <v>199</v>
      </c>
      <c r="L332" s="258"/>
      <c r="M332" s="259" t="s">
        <v>19</v>
      </c>
      <c r="N332" s="260" t="s">
        <v>43</v>
      </c>
      <c r="O332" s="66"/>
      <c r="P332" s="203">
        <f>O332*H332</f>
        <v>0</v>
      </c>
      <c r="Q332" s="203">
        <v>1</v>
      </c>
      <c r="R332" s="203">
        <f>Q332*H332</f>
        <v>5.8999999999999997E-2</v>
      </c>
      <c r="S332" s="203">
        <v>0</v>
      </c>
      <c r="T332" s="204">
        <f>S332*H332</f>
        <v>0</v>
      </c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R332" s="205" t="s">
        <v>258</v>
      </c>
      <c r="AT332" s="205" t="s">
        <v>451</v>
      </c>
      <c r="AU332" s="205" t="s">
        <v>81</v>
      </c>
      <c r="AY332" s="19" t="s">
        <v>193</v>
      </c>
      <c r="BE332" s="206">
        <f>IF(N332="základní",J332,0)</f>
        <v>0</v>
      </c>
      <c r="BF332" s="206">
        <f>IF(N332="snížená",J332,0)</f>
        <v>0</v>
      </c>
      <c r="BG332" s="206">
        <f>IF(N332="zákl. přenesená",J332,0)</f>
        <v>0</v>
      </c>
      <c r="BH332" s="206">
        <f>IF(N332="sníž. přenesená",J332,0)</f>
        <v>0</v>
      </c>
      <c r="BI332" s="206">
        <f>IF(N332="nulová",J332,0)</f>
        <v>0</v>
      </c>
      <c r="BJ332" s="19" t="s">
        <v>79</v>
      </c>
      <c r="BK332" s="206">
        <f>ROUND(I332*H332,2)</f>
        <v>0</v>
      </c>
      <c r="BL332" s="19" t="s">
        <v>200</v>
      </c>
      <c r="BM332" s="205" t="s">
        <v>454</v>
      </c>
    </row>
    <row r="333" spans="1:65" s="14" customFormat="1">
      <c r="B333" s="218"/>
      <c r="C333" s="219"/>
      <c r="D333" s="209" t="s">
        <v>202</v>
      </c>
      <c r="E333" s="219"/>
      <c r="F333" s="221" t="s">
        <v>455</v>
      </c>
      <c r="G333" s="219"/>
      <c r="H333" s="222">
        <v>5.8999999999999997E-2</v>
      </c>
      <c r="I333" s="223"/>
      <c r="J333" s="219"/>
      <c r="K333" s="219"/>
      <c r="L333" s="224"/>
      <c r="M333" s="225"/>
      <c r="N333" s="226"/>
      <c r="O333" s="226"/>
      <c r="P333" s="226"/>
      <c r="Q333" s="226"/>
      <c r="R333" s="226"/>
      <c r="S333" s="226"/>
      <c r="T333" s="227"/>
      <c r="AT333" s="228" t="s">
        <v>202</v>
      </c>
      <c r="AU333" s="228" t="s">
        <v>81</v>
      </c>
      <c r="AV333" s="14" t="s">
        <v>81</v>
      </c>
      <c r="AW333" s="14" t="s">
        <v>4</v>
      </c>
      <c r="AX333" s="14" t="s">
        <v>79</v>
      </c>
      <c r="AY333" s="228" t="s">
        <v>193</v>
      </c>
    </row>
    <row r="334" spans="1:65" s="2" customFormat="1" ht="16.5" customHeight="1">
      <c r="A334" s="36"/>
      <c r="B334" s="37"/>
      <c r="C334" s="251" t="s">
        <v>456</v>
      </c>
      <c r="D334" s="251" t="s">
        <v>451</v>
      </c>
      <c r="E334" s="252" t="s">
        <v>457</v>
      </c>
      <c r="F334" s="253" t="s">
        <v>458</v>
      </c>
      <c r="G334" s="254" t="s">
        <v>266</v>
      </c>
      <c r="H334" s="255">
        <v>0.16800000000000001</v>
      </c>
      <c r="I334" s="256"/>
      <c r="J334" s="257">
        <f>ROUND(I334*H334,2)</f>
        <v>0</v>
      </c>
      <c r="K334" s="253" t="s">
        <v>199</v>
      </c>
      <c r="L334" s="258"/>
      <c r="M334" s="259" t="s">
        <v>19</v>
      </c>
      <c r="N334" s="260" t="s">
        <v>43</v>
      </c>
      <c r="O334" s="66"/>
      <c r="P334" s="203">
        <f>O334*H334</f>
        <v>0</v>
      </c>
      <c r="Q334" s="203">
        <v>1</v>
      </c>
      <c r="R334" s="203">
        <f>Q334*H334</f>
        <v>0.16800000000000001</v>
      </c>
      <c r="S334" s="203">
        <v>0</v>
      </c>
      <c r="T334" s="204">
        <f>S334*H334</f>
        <v>0</v>
      </c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R334" s="205" t="s">
        <v>258</v>
      </c>
      <c r="AT334" s="205" t="s">
        <v>451</v>
      </c>
      <c r="AU334" s="205" t="s">
        <v>81</v>
      </c>
      <c r="AY334" s="19" t="s">
        <v>193</v>
      </c>
      <c r="BE334" s="206">
        <f>IF(N334="základní",J334,0)</f>
        <v>0</v>
      </c>
      <c r="BF334" s="206">
        <f>IF(N334="snížená",J334,0)</f>
        <v>0</v>
      </c>
      <c r="BG334" s="206">
        <f>IF(N334="zákl. přenesená",J334,0)</f>
        <v>0</v>
      </c>
      <c r="BH334" s="206">
        <f>IF(N334="sníž. přenesená",J334,0)</f>
        <v>0</v>
      </c>
      <c r="BI334" s="206">
        <f>IF(N334="nulová",J334,0)</f>
        <v>0</v>
      </c>
      <c r="BJ334" s="19" t="s">
        <v>79</v>
      </c>
      <c r="BK334" s="206">
        <f>ROUND(I334*H334,2)</f>
        <v>0</v>
      </c>
      <c r="BL334" s="19" t="s">
        <v>200</v>
      </c>
      <c r="BM334" s="205" t="s">
        <v>459</v>
      </c>
    </row>
    <row r="335" spans="1:65" s="14" customFormat="1">
      <c r="B335" s="218"/>
      <c r="C335" s="219"/>
      <c r="D335" s="209" t="s">
        <v>202</v>
      </c>
      <c r="E335" s="219"/>
      <c r="F335" s="221" t="s">
        <v>460</v>
      </c>
      <c r="G335" s="219"/>
      <c r="H335" s="222">
        <v>0.16800000000000001</v>
      </c>
      <c r="I335" s="223"/>
      <c r="J335" s="219"/>
      <c r="K335" s="219"/>
      <c r="L335" s="224"/>
      <c r="M335" s="225"/>
      <c r="N335" s="226"/>
      <c r="O335" s="226"/>
      <c r="P335" s="226"/>
      <c r="Q335" s="226"/>
      <c r="R335" s="226"/>
      <c r="S335" s="226"/>
      <c r="T335" s="227"/>
      <c r="AT335" s="228" t="s">
        <v>202</v>
      </c>
      <c r="AU335" s="228" t="s">
        <v>81</v>
      </c>
      <c r="AV335" s="14" t="s">
        <v>81</v>
      </c>
      <c r="AW335" s="14" t="s">
        <v>4</v>
      </c>
      <c r="AX335" s="14" t="s">
        <v>79</v>
      </c>
      <c r="AY335" s="228" t="s">
        <v>193</v>
      </c>
    </row>
    <row r="336" spans="1:65" s="2" customFormat="1" ht="16.5" customHeight="1">
      <c r="A336" s="36"/>
      <c r="B336" s="37"/>
      <c r="C336" s="251" t="s">
        <v>461</v>
      </c>
      <c r="D336" s="251" t="s">
        <v>451</v>
      </c>
      <c r="E336" s="252" t="s">
        <v>462</v>
      </c>
      <c r="F336" s="253" t="s">
        <v>463</v>
      </c>
      <c r="G336" s="254" t="s">
        <v>266</v>
      </c>
      <c r="H336" s="255">
        <v>0.42099999999999999</v>
      </c>
      <c r="I336" s="256"/>
      <c r="J336" s="257">
        <f>ROUND(I336*H336,2)</f>
        <v>0</v>
      </c>
      <c r="K336" s="253" t="s">
        <v>199</v>
      </c>
      <c r="L336" s="258"/>
      <c r="M336" s="259" t="s">
        <v>19</v>
      </c>
      <c r="N336" s="260" t="s">
        <v>43</v>
      </c>
      <c r="O336" s="66"/>
      <c r="P336" s="203">
        <f>O336*H336</f>
        <v>0</v>
      </c>
      <c r="Q336" s="203">
        <v>1</v>
      </c>
      <c r="R336" s="203">
        <f>Q336*H336</f>
        <v>0.42099999999999999</v>
      </c>
      <c r="S336" s="203">
        <v>0</v>
      </c>
      <c r="T336" s="204">
        <f>S336*H336</f>
        <v>0</v>
      </c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R336" s="205" t="s">
        <v>258</v>
      </c>
      <c r="AT336" s="205" t="s">
        <v>451</v>
      </c>
      <c r="AU336" s="205" t="s">
        <v>81</v>
      </c>
      <c r="AY336" s="19" t="s">
        <v>193</v>
      </c>
      <c r="BE336" s="206">
        <f>IF(N336="základní",J336,0)</f>
        <v>0</v>
      </c>
      <c r="BF336" s="206">
        <f>IF(N336="snížená",J336,0)</f>
        <v>0</v>
      </c>
      <c r="BG336" s="206">
        <f>IF(N336="zákl. přenesená",J336,0)</f>
        <v>0</v>
      </c>
      <c r="BH336" s="206">
        <f>IF(N336="sníž. přenesená",J336,0)</f>
        <v>0</v>
      </c>
      <c r="BI336" s="206">
        <f>IF(N336="nulová",J336,0)</f>
        <v>0</v>
      </c>
      <c r="BJ336" s="19" t="s">
        <v>79</v>
      </c>
      <c r="BK336" s="206">
        <f>ROUND(I336*H336,2)</f>
        <v>0</v>
      </c>
      <c r="BL336" s="19" t="s">
        <v>200</v>
      </c>
      <c r="BM336" s="205" t="s">
        <v>464</v>
      </c>
    </row>
    <row r="337" spans="1:65" s="14" customFormat="1">
      <c r="B337" s="218"/>
      <c r="C337" s="219"/>
      <c r="D337" s="209" t="s">
        <v>202</v>
      </c>
      <c r="E337" s="219"/>
      <c r="F337" s="221" t="s">
        <v>465</v>
      </c>
      <c r="G337" s="219"/>
      <c r="H337" s="222">
        <v>0.42099999999999999</v>
      </c>
      <c r="I337" s="223"/>
      <c r="J337" s="219"/>
      <c r="K337" s="219"/>
      <c r="L337" s="224"/>
      <c r="M337" s="225"/>
      <c r="N337" s="226"/>
      <c r="O337" s="226"/>
      <c r="P337" s="226"/>
      <c r="Q337" s="226"/>
      <c r="R337" s="226"/>
      <c r="S337" s="226"/>
      <c r="T337" s="227"/>
      <c r="AT337" s="228" t="s">
        <v>202</v>
      </c>
      <c r="AU337" s="228" t="s">
        <v>81</v>
      </c>
      <c r="AV337" s="14" t="s">
        <v>81</v>
      </c>
      <c r="AW337" s="14" t="s">
        <v>4</v>
      </c>
      <c r="AX337" s="14" t="s">
        <v>79</v>
      </c>
      <c r="AY337" s="228" t="s">
        <v>193</v>
      </c>
    </row>
    <row r="338" spans="1:65" s="2" customFormat="1" ht="16.5" customHeight="1">
      <c r="A338" s="36"/>
      <c r="B338" s="37"/>
      <c r="C338" s="251" t="s">
        <v>466</v>
      </c>
      <c r="D338" s="251" t="s">
        <v>451</v>
      </c>
      <c r="E338" s="252" t="s">
        <v>467</v>
      </c>
      <c r="F338" s="253" t="s">
        <v>468</v>
      </c>
      <c r="G338" s="254" t="s">
        <v>266</v>
      </c>
      <c r="H338" s="255">
        <v>0.308</v>
      </c>
      <c r="I338" s="256"/>
      <c r="J338" s="257">
        <f>ROUND(I338*H338,2)</f>
        <v>0</v>
      </c>
      <c r="K338" s="253" t="s">
        <v>199</v>
      </c>
      <c r="L338" s="258"/>
      <c r="M338" s="259" t="s">
        <v>19</v>
      </c>
      <c r="N338" s="260" t="s">
        <v>43</v>
      </c>
      <c r="O338" s="66"/>
      <c r="P338" s="203">
        <f>O338*H338</f>
        <v>0</v>
      </c>
      <c r="Q338" s="203">
        <v>1</v>
      </c>
      <c r="R338" s="203">
        <f>Q338*H338</f>
        <v>0.308</v>
      </c>
      <c r="S338" s="203">
        <v>0</v>
      </c>
      <c r="T338" s="204">
        <f>S338*H338</f>
        <v>0</v>
      </c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R338" s="205" t="s">
        <v>258</v>
      </c>
      <c r="AT338" s="205" t="s">
        <v>451</v>
      </c>
      <c r="AU338" s="205" t="s">
        <v>81</v>
      </c>
      <c r="AY338" s="19" t="s">
        <v>193</v>
      </c>
      <c r="BE338" s="206">
        <f>IF(N338="základní",J338,0)</f>
        <v>0</v>
      </c>
      <c r="BF338" s="206">
        <f>IF(N338="snížená",J338,0)</f>
        <v>0</v>
      </c>
      <c r="BG338" s="206">
        <f>IF(N338="zákl. přenesená",J338,0)</f>
        <v>0</v>
      </c>
      <c r="BH338" s="206">
        <f>IF(N338="sníž. přenesená",J338,0)</f>
        <v>0</v>
      </c>
      <c r="BI338" s="206">
        <f>IF(N338="nulová",J338,0)</f>
        <v>0</v>
      </c>
      <c r="BJ338" s="19" t="s">
        <v>79</v>
      </c>
      <c r="BK338" s="206">
        <f>ROUND(I338*H338,2)</f>
        <v>0</v>
      </c>
      <c r="BL338" s="19" t="s">
        <v>200</v>
      </c>
      <c r="BM338" s="205" t="s">
        <v>469</v>
      </c>
    </row>
    <row r="339" spans="1:65" s="14" customFormat="1">
      <c r="B339" s="218"/>
      <c r="C339" s="219"/>
      <c r="D339" s="209" t="s">
        <v>202</v>
      </c>
      <c r="E339" s="219"/>
      <c r="F339" s="221" t="s">
        <v>470</v>
      </c>
      <c r="G339" s="219"/>
      <c r="H339" s="222">
        <v>0.308</v>
      </c>
      <c r="I339" s="223"/>
      <c r="J339" s="219"/>
      <c r="K339" s="219"/>
      <c r="L339" s="224"/>
      <c r="M339" s="225"/>
      <c r="N339" s="226"/>
      <c r="O339" s="226"/>
      <c r="P339" s="226"/>
      <c r="Q339" s="226"/>
      <c r="R339" s="226"/>
      <c r="S339" s="226"/>
      <c r="T339" s="227"/>
      <c r="AT339" s="228" t="s">
        <v>202</v>
      </c>
      <c r="AU339" s="228" t="s">
        <v>81</v>
      </c>
      <c r="AV339" s="14" t="s">
        <v>81</v>
      </c>
      <c r="AW339" s="14" t="s">
        <v>4</v>
      </c>
      <c r="AX339" s="14" t="s">
        <v>79</v>
      </c>
      <c r="AY339" s="228" t="s">
        <v>193</v>
      </c>
    </row>
    <row r="340" spans="1:65" s="2" customFormat="1" ht="21.75" customHeight="1">
      <c r="A340" s="36"/>
      <c r="B340" s="37"/>
      <c r="C340" s="194" t="s">
        <v>471</v>
      </c>
      <c r="D340" s="194" t="s">
        <v>195</v>
      </c>
      <c r="E340" s="195" t="s">
        <v>472</v>
      </c>
      <c r="F340" s="196" t="s">
        <v>473</v>
      </c>
      <c r="G340" s="197" t="s">
        <v>266</v>
      </c>
      <c r="H340" s="198">
        <v>0.14699999999999999</v>
      </c>
      <c r="I340" s="199"/>
      <c r="J340" s="200">
        <f>ROUND(I340*H340,2)</f>
        <v>0</v>
      </c>
      <c r="K340" s="196" t="s">
        <v>199</v>
      </c>
      <c r="L340" s="41"/>
      <c r="M340" s="201" t="s">
        <v>19</v>
      </c>
      <c r="N340" s="202" t="s">
        <v>43</v>
      </c>
      <c r="O340" s="66"/>
      <c r="P340" s="203">
        <f>O340*H340</f>
        <v>0</v>
      </c>
      <c r="Q340" s="203">
        <v>1.221E-2</v>
      </c>
      <c r="R340" s="203">
        <f>Q340*H340</f>
        <v>1.7948700000000001E-3</v>
      </c>
      <c r="S340" s="203">
        <v>0</v>
      </c>
      <c r="T340" s="204">
        <f>S340*H340</f>
        <v>0</v>
      </c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R340" s="205" t="s">
        <v>200</v>
      </c>
      <c r="AT340" s="205" t="s">
        <v>195</v>
      </c>
      <c r="AU340" s="205" t="s">
        <v>81</v>
      </c>
      <c r="AY340" s="19" t="s">
        <v>193</v>
      </c>
      <c r="BE340" s="206">
        <f>IF(N340="základní",J340,0)</f>
        <v>0</v>
      </c>
      <c r="BF340" s="206">
        <f>IF(N340="snížená",J340,0)</f>
        <v>0</v>
      </c>
      <c r="BG340" s="206">
        <f>IF(N340="zákl. přenesená",J340,0)</f>
        <v>0</v>
      </c>
      <c r="BH340" s="206">
        <f>IF(N340="sníž. přenesená",J340,0)</f>
        <v>0</v>
      </c>
      <c r="BI340" s="206">
        <f>IF(N340="nulová",J340,0)</f>
        <v>0</v>
      </c>
      <c r="BJ340" s="19" t="s">
        <v>79</v>
      </c>
      <c r="BK340" s="206">
        <f>ROUND(I340*H340,2)</f>
        <v>0</v>
      </c>
      <c r="BL340" s="19" t="s">
        <v>200</v>
      </c>
      <c r="BM340" s="205" t="s">
        <v>474</v>
      </c>
    </row>
    <row r="341" spans="1:65" s="14" customFormat="1">
      <c r="B341" s="218"/>
      <c r="C341" s="219"/>
      <c r="D341" s="209" t="s">
        <v>202</v>
      </c>
      <c r="E341" s="220" t="s">
        <v>19</v>
      </c>
      <c r="F341" s="221" t="s">
        <v>475</v>
      </c>
      <c r="G341" s="219"/>
      <c r="H341" s="222">
        <v>0.14699999999999999</v>
      </c>
      <c r="I341" s="223"/>
      <c r="J341" s="219"/>
      <c r="K341" s="219"/>
      <c r="L341" s="224"/>
      <c r="M341" s="225"/>
      <c r="N341" s="226"/>
      <c r="O341" s="226"/>
      <c r="P341" s="226"/>
      <c r="Q341" s="226"/>
      <c r="R341" s="226"/>
      <c r="S341" s="226"/>
      <c r="T341" s="227"/>
      <c r="AT341" s="228" t="s">
        <v>202</v>
      </c>
      <c r="AU341" s="228" t="s">
        <v>81</v>
      </c>
      <c r="AV341" s="14" t="s">
        <v>81</v>
      </c>
      <c r="AW341" s="14" t="s">
        <v>33</v>
      </c>
      <c r="AX341" s="14" t="s">
        <v>72</v>
      </c>
      <c r="AY341" s="228" t="s">
        <v>193</v>
      </c>
    </row>
    <row r="342" spans="1:65" s="15" customFormat="1">
      <c r="B342" s="229"/>
      <c r="C342" s="230"/>
      <c r="D342" s="209" t="s">
        <v>202</v>
      </c>
      <c r="E342" s="231" t="s">
        <v>19</v>
      </c>
      <c r="F342" s="232" t="s">
        <v>208</v>
      </c>
      <c r="G342" s="230"/>
      <c r="H342" s="233">
        <v>0.14699999999999999</v>
      </c>
      <c r="I342" s="234"/>
      <c r="J342" s="230"/>
      <c r="K342" s="230"/>
      <c r="L342" s="235"/>
      <c r="M342" s="236"/>
      <c r="N342" s="237"/>
      <c r="O342" s="237"/>
      <c r="P342" s="237"/>
      <c r="Q342" s="237"/>
      <c r="R342" s="237"/>
      <c r="S342" s="237"/>
      <c r="T342" s="238"/>
      <c r="AT342" s="239" t="s">
        <v>202</v>
      </c>
      <c r="AU342" s="239" t="s">
        <v>81</v>
      </c>
      <c r="AV342" s="15" t="s">
        <v>209</v>
      </c>
      <c r="AW342" s="15" t="s">
        <v>33</v>
      </c>
      <c r="AX342" s="15" t="s">
        <v>79</v>
      </c>
      <c r="AY342" s="239" t="s">
        <v>193</v>
      </c>
    </row>
    <row r="343" spans="1:65" s="2" customFormat="1" ht="16.5" customHeight="1">
      <c r="A343" s="36"/>
      <c r="B343" s="37"/>
      <c r="C343" s="251" t="s">
        <v>476</v>
      </c>
      <c r="D343" s="251" t="s">
        <v>451</v>
      </c>
      <c r="E343" s="252" t="s">
        <v>477</v>
      </c>
      <c r="F343" s="253" t="s">
        <v>478</v>
      </c>
      <c r="G343" s="254" t="s">
        <v>266</v>
      </c>
      <c r="H343" s="255">
        <v>0.16900000000000001</v>
      </c>
      <c r="I343" s="256"/>
      <c r="J343" s="257">
        <f>ROUND(I343*H343,2)</f>
        <v>0</v>
      </c>
      <c r="K343" s="253" t="s">
        <v>199</v>
      </c>
      <c r="L343" s="258"/>
      <c r="M343" s="259" t="s">
        <v>19</v>
      </c>
      <c r="N343" s="260" t="s">
        <v>43</v>
      </c>
      <c r="O343" s="66"/>
      <c r="P343" s="203">
        <f>O343*H343</f>
        <v>0</v>
      </c>
      <c r="Q343" s="203">
        <v>1</v>
      </c>
      <c r="R343" s="203">
        <f>Q343*H343</f>
        <v>0.16900000000000001</v>
      </c>
      <c r="S343" s="203">
        <v>0</v>
      </c>
      <c r="T343" s="204">
        <f>S343*H343</f>
        <v>0</v>
      </c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R343" s="205" t="s">
        <v>258</v>
      </c>
      <c r="AT343" s="205" t="s">
        <v>451</v>
      </c>
      <c r="AU343" s="205" t="s">
        <v>81</v>
      </c>
      <c r="AY343" s="19" t="s">
        <v>193</v>
      </c>
      <c r="BE343" s="206">
        <f>IF(N343="základní",J343,0)</f>
        <v>0</v>
      </c>
      <c r="BF343" s="206">
        <f>IF(N343="snížená",J343,0)</f>
        <v>0</v>
      </c>
      <c r="BG343" s="206">
        <f>IF(N343="zákl. přenesená",J343,0)</f>
        <v>0</v>
      </c>
      <c r="BH343" s="206">
        <f>IF(N343="sníž. přenesená",J343,0)</f>
        <v>0</v>
      </c>
      <c r="BI343" s="206">
        <f>IF(N343="nulová",J343,0)</f>
        <v>0</v>
      </c>
      <c r="BJ343" s="19" t="s">
        <v>79</v>
      </c>
      <c r="BK343" s="206">
        <f>ROUND(I343*H343,2)</f>
        <v>0</v>
      </c>
      <c r="BL343" s="19" t="s">
        <v>200</v>
      </c>
      <c r="BM343" s="205" t="s">
        <v>479</v>
      </c>
    </row>
    <row r="344" spans="1:65" s="14" customFormat="1">
      <c r="B344" s="218"/>
      <c r="C344" s="219"/>
      <c r="D344" s="209" t="s">
        <v>202</v>
      </c>
      <c r="E344" s="219"/>
      <c r="F344" s="221" t="s">
        <v>480</v>
      </c>
      <c r="G344" s="219"/>
      <c r="H344" s="222">
        <v>0.16900000000000001</v>
      </c>
      <c r="I344" s="223"/>
      <c r="J344" s="219"/>
      <c r="K344" s="219"/>
      <c r="L344" s="224"/>
      <c r="M344" s="225"/>
      <c r="N344" s="226"/>
      <c r="O344" s="226"/>
      <c r="P344" s="226"/>
      <c r="Q344" s="226"/>
      <c r="R344" s="226"/>
      <c r="S344" s="226"/>
      <c r="T344" s="227"/>
      <c r="AT344" s="228" t="s">
        <v>202</v>
      </c>
      <c r="AU344" s="228" t="s">
        <v>81</v>
      </c>
      <c r="AV344" s="14" t="s">
        <v>81</v>
      </c>
      <c r="AW344" s="14" t="s">
        <v>4</v>
      </c>
      <c r="AX344" s="14" t="s">
        <v>79</v>
      </c>
      <c r="AY344" s="228" t="s">
        <v>193</v>
      </c>
    </row>
    <row r="345" spans="1:65" s="2" customFormat="1" ht="21.75" customHeight="1">
      <c r="A345" s="36"/>
      <c r="B345" s="37"/>
      <c r="C345" s="194" t="s">
        <v>481</v>
      </c>
      <c r="D345" s="194" t="s">
        <v>195</v>
      </c>
      <c r="E345" s="195" t="s">
        <v>482</v>
      </c>
      <c r="F345" s="196" t="s">
        <v>483</v>
      </c>
      <c r="G345" s="197" t="s">
        <v>391</v>
      </c>
      <c r="H345" s="198">
        <v>21.3</v>
      </c>
      <c r="I345" s="199"/>
      <c r="J345" s="200">
        <f>ROUND(I345*H345,2)</f>
        <v>0</v>
      </c>
      <c r="K345" s="196" t="s">
        <v>199</v>
      </c>
      <c r="L345" s="41"/>
      <c r="M345" s="201" t="s">
        <v>19</v>
      </c>
      <c r="N345" s="202" t="s">
        <v>43</v>
      </c>
      <c r="O345" s="66"/>
      <c r="P345" s="203">
        <f>O345*H345</f>
        <v>0</v>
      </c>
      <c r="Q345" s="203">
        <v>4.8000000000000001E-4</v>
      </c>
      <c r="R345" s="203">
        <f>Q345*H345</f>
        <v>1.0224E-2</v>
      </c>
      <c r="S345" s="203">
        <v>0</v>
      </c>
      <c r="T345" s="204">
        <f>S345*H345</f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205" t="s">
        <v>200</v>
      </c>
      <c r="AT345" s="205" t="s">
        <v>195</v>
      </c>
      <c r="AU345" s="205" t="s">
        <v>81</v>
      </c>
      <c r="AY345" s="19" t="s">
        <v>193</v>
      </c>
      <c r="BE345" s="206">
        <f>IF(N345="základní",J345,0)</f>
        <v>0</v>
      </c>
      <c r="BF345" s="206">
        <f>IF(N345="snížená",J345,0)</f>
        <v>0</v>
      </c>
      <c r="BG345" s="206">
        <f>IF(N345="zákl. přenesená",J345,0)</f>
        <v>0</v>
      </c>
      <c r="BH345" s="206">
        <f>IF(N345="sníž. přenesená",J345,0)</f>
        <v>0</v>
      </c>
      <c r="BI345" s="206">
        <f>IF(N345="nulová",J345,0)</f>
        <v>0</v>
      </c>
      <c r="BJ345" s="19" t="s">
        <v>79</v>
      </c>
      <c r="BK345" s="206">
        <f>ROUND(I345*H345,2)</f>
        <v>0</v>
      </c>
      <c r="BL345" s="19" t="s">
        <v>200</v>
      </c>
      <c r="BM345" s="205" t="s">
        <v>484</v>
      </c>
    </row>
    <row r="346" spans="1:65" s="14" customFormat="1">
      <c r="B346" s="218"/>
      <c r="C346" s="219"/>
      <c r="D346" s="209" t="s">
        <v>202</v>
      </c>
      <c r="E346" s="220" t="s">
        <v>19</v>
      </c>
      <c r="F346" s="221" t="s">
        <v>485</v>
      </c>
      <c r="G346" s="219"/>
      <c r="H346" s="222">
        <v>21.3</v>
      </c>
      <c r="I346" s="223"/>
      <c r="J346" s="219"/>
      <c r="K346" s="219"/>
      <c r="L346" s="224"/>
      <c r="M346" s="225"/>
      <c r="N346" s="226"/>
      <c r="O346" s="226"/>
      <c r="P346" s="226"/>
      <c r="Q346" s="226"/>
      <c r="R346" s="226"/>
      <c r="S346" s="226"/>
      <c r="T346" s="227"/>
      <c r="AT346" s="228" t="s">
        <v>202</v>
      </c>
      <c r="AU346" s="228" t="s">
        <v>81</v>
      </c>
      <c r="AV346" s="14" t="s">
        <v>81</v>
      </c>
      <c r="AW346" s="14" t="s">
        <v>33</v>
      </c>
      <c r="AX346" s="14" t="s">
        <v>72</v>
      </c>
      <c r="AY346" s="228" t="s">
        <v>193</v>
      </c>
    </row>
    <row r="347" spans="1:65" s="15" customFormat="1">
      <c r="B347" s="229"/>
      <c r="C347" s="230"/>
      <c r="D347" s="209" t="s">
        <v>202</v>
      </c>
      <c r="E347" s="231" t="s">
        <v>19</v>
      </c>
      <c r="F347" s="232" t="s">
        <v>208</v>
      </c>
      <c r="G347" s="230"/>
      <c r="H347" s="233">
        <v>21.3</v>
      </c>
      <c r="I347" s="234"/>
      <c r="J347" s="230"/>
      <c r="K347" s="230"/>
      <c r="L347" s="235"/>
      <c r="M347" s="236"/>
      <c r="N347" s="237"/>
      <c r="O347" s="237"/>
      <c r="P347" s="237"/>
      <c r="Q347" s="237"/>
      <c r="R347" s="237"/>
      <c r="S347" s="237"/>
      <c r="T347" s="238"/>
      <c r="AT347" s="239" t="s">
        <v>202</v>
      </c>
      <c r="AU347" s="239" t="s">
        <v>81</v>
      </c>
      <c r="AV347" s="15" t="s">
        <v>209</v>
      </c>
      <c r="AW347" s="15" t="s">
        <v>33</v>
      </c>
      <c r="AX347" s="15" t="s">
        <v>79</v>
      </c>
      <c r="AY347" s="239" t="s">
        <v>193</v>
      </c>
    </row>
    <row r="348" spans="1:65" s="2" customFormat="1" ht="21.75" customHeight="1">
      <c r="A348" s="36"/>
      <c r="B348" s="37"/>
      <c r="C348" s="194" t="s">
        <v>486</v>
      </c>
      <c r="D348" s="194" t="s">
        <v>195</v>
      </c>
      <c r="E348" s="195" t="s">
        <v>487</v>
      </c>
      <c r="F348" s="196" t="s">
        <v>488</v>
      </c>
      <c r="G348" s="197" t="s">
        <v>305</v>
      </c>
      <c r="H348" s="198">
        <v>8.44</v>
      </c>
      <c r="I348" s="199"/>
      <c r="J348" s="200">
        <f>ROUND(I348*H348,2)</f>
        <v>0</v>
      </c>
      <c r="K348" s="196" t="s">
        <v>199</v>
      </c>
      <c r="L348" s="41"/>
      <c r="M348" s="201" t="s">
        <v>19</v>
      </c>
      <c r="N348" s="202" t="s">
        <v>43</v>
      </c>
      <c r="O348" s="66"/>
      <c r="P348" s="203">
        <f>O348*H348</f>
        <v>0</v>
      </c>
      <c r="Q348" s="203">
        <v>0.17330000000000001</v>
      </c>
      <c r="R348" s="203">
        <f>Q348*H348</f>
        <v>1.4626520000000001</v>
      </c>
      <c r="S348" s="203">
        <v>0</v>
      </c>
      <c r="T348" s="204">
        <f>S348*H348</f>
        <v>0</v>
      </c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R348" s="205" t="s">
        <v>200</v>
      </c>
      <c r="AT348" s="205" t="s">
        <v>195</v>
      </c>
      <c r="AU348" s="205" t="s">
        <v>81</v>
      </c>
      <c r="AY348" s="19" t="s">
        <v>193</v>
      </c>
      <c r="BE348" s="206">
        <f>IF(N348="základní",J348,0)</f>
        <v>0</v>
      </c>
      <c r="BF348" s="206">
        <f>IF(N348="snížená",J348,0)</f>
        <v>0</v>
      </c>
      <c r="BG348" s="206">
        <f>IF(N348="zákl. přenesená",J348,0)</f>
        <v>0</v>
      </c>
      <c r="BH348" s="206">
        <f>IF(N348="sníž. přenesená",J348,0)</f>
        <v>0</v>
      </c>
      <c r="BI348" s="206">
        <f>IF(N348="nulová",J348,0)</f>
        <v>0</v>
      </c>
      <c r="BJ348" s="19" t="s">
        <v>79</v>
      </c>
      <c r="BK348" s="206">
        <f>ROUND(I348*H348,2)</f>
        <v>0</v>
      </c>
      <c r="BL348" s="19" t="s">
        <v>200</v>
      </c>
      <c r="BM348" s="205" t="s">
        <v>489</v>
      </c>
    </row>
    <row r="349" spans="1:65" s="14" customFormat="1">
      <c r="B349" s="218"/>
      <c r="C349" s="219"/>
      <c r="D349" s="209" t="s">
        <v>202</v>
      </c>
      <c r="E349" s="220" t="s">
        <v>19</v>
      </c>
      <c r="F349" s="221" t="s">
        <v>490</v>
      </c>
      <c r="G349" s="219"/>
      <c r="H349" s="222">
        <v>8.44</v>
      </c>
      <c r="I349" s="223"/>
      <c r="J349" s="219"/>
      <c r="K349" s="219"/>
      <c r="L349" s="224"/>
      <c r="M349" s="225"/>
      <c r="N349" s="226"/>
      <c r="O349" s="226"/>
      <c r="P349" s="226"/>
      <c r="Q349" s="226"/>
      <c r="R349" s="226"/>
      <c r="S349" s="226"/>
      <c r="T349" s="227"/>
      <c r="AT349" s="228" t="s">
        <v>202</v>
      </c>
      <c r="AU349" s="228" t="s">
        <v>81</v>
      </c>
      <c r="AV349" s="14" t="s">
        <v>81</v>
      </c>
      <c r="AW349" s="14" t="s">
        <v>33</v>
      </c>
      <c r="AX349" s="14" t="s">
        <v>72</v>
      </c>
      <c r="AY349" s="228" t="s">
        <v>193</v>
      </c>
    </row>
    <row r="350" spans="1:65" s="15" customFormat="1">
      <c r="B350" s="229"/>
      <c r="C350" s="230"/>
      <c r="D350" s="209" t="s">
        <v>202</v>
      </c>
      <c r="E350" s="231" t="s">
        <v>19</v>
      </c>
      <c r="F350" s="232" t="s">
        <v>208</v>
      </c>
      <c r="G350" s="230"/>
      <c r="H350" s="233">
        <v>8.44</v>
      </c>
      <c r="I350" s="234"/>
      <c r="J350" s="230"/>
      <c r="K350" s="230"/>
      <c r="L350" s="235"/>
      <c r="M350" s="236"/>
      <c r="N350" s="237"/>
      <c r="O350" s="237"/>
      <c r="P350" s="237"/>
      <c r="Q350" s="237"/>
      <c r="R350" s="237"/>
      <c r="S350" s="237"/>
      <c r="T350" s="238"/>
      <c r="AT350" s="239" t="s">
        <v>202</v>
      </c>
      <c r="AU350" s="239" t="s">
        <v>81</v>
      </c>
      <c r="AV350" s="15" t="s">
        <v>209</v>
      </c>
      <c r="AW350" s="15" t="s">
        <v>33</v>
      </c>
      <c r="AX350" s="15" t="s">
        <v>79</v>
      </c>
      <c r="AY350" s="239" t="s">
        <v>193</v>
      </c>
    </row>
    <row r="351" spans="1:65" s="2" customFormat="1" ht="21.75" customHeight="1">
      <c r="A351" s="36"/>
      <c r="B351" s="37"/>
      <c r="C351" s="194" t="s">
        <v>491</v>
      </c>
      <c r="D351" s="194" t="s">
        <v>195</v>
      </c>
      <c r="E351" s="195" t="s">
        <v>492</v>
      </c>
      <c r="F351" s="196" t="s">
        <v>493</v>
      </c>
      <c r="G351" s="197" t="s">
        <v>494</v>
      </c>
      <c r="H351" s="198">
        <v>1</v>
      </c>
      <c r="I351" s="199"/>
      <c r="J351" s="200">
        <f>ROUND(I351*H351,2)</f>
        <v>0</v>
      </c>
      <c r="K351" s="196" t="s">
        <v>199</v>
      </c>
      <c r="L351" s="41"/>
      <c r="M351" s="201" t="s">
        <v>19</v>
      </c>
      <c r="N351" s="202" t="s">
        <v>43</v>
      </c>
      <c r="O351" s="66"/>
      <c r="P351" s="203">
        <f>O351*H351</f>
        <v>0</v>
      </c>
      <c r="Q351" s="203">
        <v>0.30138999999999999</v>
      </c>
      <c r="R351" s="203">
        <f>Q351*H351</f>
        <v>0.30138999999999999</v>
      </c>
      <c r="S351" s="203">
        <v>0</v>
      </c>
      <c r="T351" s="204">
        <f>S351*H351</f>
        <v>0</v>
      </c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R351" s="205" t="s">
        <v>200</v>
      </c>
      <c r="AT351" s="205" t="s">
        <v>195</v>
      </c>
      <c r="AU351" s="205" t="s">
        <v>81</v>
      </c>
      <c r="AY351" s="19" t="s">
        <v>193</v>
      </c>
      <c r="BE351" s="206">
        <f>IF(N351="základní",J351,0)</f>
        <v>0</v>
      </c>
      <c r="BF351" s="206">
        <f>IF(N351="snížená",J351,0)</f>
        <v>0</v>
      </c>
      <c r="BG351" s="206">
        <f>IF(N351="zákl. přenesená",J351,0)</f>
        <v>0</v>
      </c>
      <c r="BH351" s="206">
        <f>IF(N351="sníž. přenesená",J351,0)</f>
        <v>0</v>
      </c>
      <c r="BI351" s="206">
        <f>IF(N351="nulová",J351,0)</f>
        <v>0</v>
      </c>
      <c r="BJ351" s="19" t="s">
        <v>79</v>
      </c>
      <c r="BK351" s="206">
        <f>ROUND(I351*H351,2)</f>
        <v>0</v>
      </c>
      <c r="BL351" s="19" t="s">
        <v>200</v>
      </c>
      <c r="BM351" s="205" t="s">
        <v>495</v>
      </c>
    </row>
    <row r="352" spans="1:65" s="2" customFormat="1" ht="33" customHeight="1">
      <c r="A352" s="36"/>
      <c r="B352" s="37"/>
      <c r="C352" s="194" t="s">
        <v>496</v>
      </c>
      <c r="D352" s="194" t="s">
        <v>195</v>
      </c>
      <c r="E352" s="195" t="s">
        <v>497</v>
      </c>
      <c r="F352" s="196" t="s">
        <v>498</v>
      </c>
      <c r="G352" s="197" t="s">
        <v>391</v>
      </c>
      <c r="H352" s="198">
        <v>5.65</v>
      </c>
      <c r="I352" s="199"/>
      <c r="J352" s="200">
        <f>ROUND(I352*H352,2)</f>
        <v>0</v>
      </c>
      <c r="K352" s="196" t="s">
        <v>199</v>
      </c>
      <c r="L352" s="41"/>
      <c r="M352" s="201" t="s">
        <v>19</v>
      </c>
      <c r="N352" s="202" t="s">
        <v>43</v>
      </c>
      <c r="O352" s="66"/>
      <c r="P352" s="203">
        <f>O352*H352</f>
        <v>0</v>
      </c>
      <c r="Q352" s="203">
        <v>8.9690000000000006E-2</v>
      </c>
      <c r="R352" s="203">
        <f>Q352*H352</f>
        <v>0.50674850000000005</v>
      </c>
      <c r="S352" s="203">
        <v>0</v>
      </c>
      <c r="T352" s="204">
        <f>S352*H352</f>
        <v>0</v>
      </c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R352" s="205" t="s">
        <v>200</v>
      </c>
      <c r="AT352" s="205" t="s">
        <v>195</v>
      </c>
      <c r="AU352" s="205" t="s">
        <v>81</v>
      </c>
      <c r="AY352" s="19" t="s">
        <v>193</v>
      </c>
      <c r="BE352" s="206">
        <f>IF(N352="základní",J352,0)</f>
        <v>0</v>
      </c>
      <c r="BF352" s="206">
        <f>IF(N352="snížená",J352,0)</f>
        <v>0</v>
      </c>
      <c r="BG352" s="206">
        <f>IF(N352="zákl. přenesená",J352,0)</f>
        <v>0</v>
      </c>
      <c r="BH352" s="206">
        <f>IF(N352="sníž. přenesená",J352,0)</f>
        <v>0</v>
      </c>
      <c r="BI352" s="206">
        <f>IF(N352="nulová",J352,0)</f>
        <v>0</v>
      </c>
      <c r="BJ352" s="19" t="s">
        <v>79</v>
      </c>
      <c r="BK352" s="206">
        <f>ROUND(I352*H352,2)</f>
        <v>0</v>
      </c>
      <c r="BL352" s="19" t="s">
        <v>200</v>
      </c>
      <c r="BM352" s="205" t="s">
        <v>499</v>
      </c>
    </row>
    <row r="353" spans="1:65" s="14" customFormat="1">
      <c r="B353" s="218"/>
      <c r="C353" s="219"/>
      <c r="D353" s="209" t="s">
        <v>202</v>
      </c>
      <c r="E353" s="220" t="s">
        <v>19</v>
      </c>
      <c r="F353" s="221" t="s">
        <v>500</v>
      </c>
      <c r="G353" s="219"/>
      <c r="H353" s="222">
        <v>5.65</v>
      </c>
      <c r="I353" s="223"/>
      <c r="J353" s="219"/>
      <c r="K353" s="219"/>
      <c r="L353" s="224"/>
      <c r="M353" s="225"/>
      <c r="N353" s="226"/>
      <c r="O353" s="226"/>
      <c r="P353" s="226"/>
      <c r="Q353" s="226"/>
      <c r="R353" s="226"/>
      <c r="S353" s="226"/>
      <c r="T353" s="227"/>
      <c r="AT353" s="228" t="s">
        <v>202</v>
      </c>
      <c r="AU353" s="228" t="s">
        <v>81</v>
      </c>
      <c r="AV353" s="14" t="s">
        <v>81</v>
      </c>
      <c r="AW353" s="14" t="s">
        <v>33</v>
      </c>
      <c r="AX353" s="14" t="s">
        <v>72</v>
      </c>
      <c r="AY353" s="228" t="s">
        <v>193</v>
      </c>
    </row>
    <row r="354" spans="1:65" s="15" customFormat="1">
      <c r="B354" s="229"/>
      <c r="C354" s="230"/>
      <c r="D354" s="209" t="s">
        <v>202</v>
      </c>
      <c r="E354" s="231" t="s">
        <v>19</v>
      </c>
      <c r="F354" s="232" t="s">
        <v>208</v>
      </c>
      <c r="G354" s="230"/>
      <c r="H354" s="233">
        <v>5.65</v>
      </c>
      <c r="I354" s="234"/>
      <c r="J354" s="230"/>
      <c r="K354" s="230"/>
      <c r="L354" s="235"/>
      <c r="M354" s="236"/>
      <c r="N354" s="237"/>
      <c r="O354" s="237"/>
      <c r="P354" s="237"/>
      <c r="Q354" s="237"/>
      <c r="R354" s="237"/>
      <c r="S354" s="237"/>
      <c r="T354" s="238"/>
      <c r="AT354" s="239" t="s">
        <v>202</v>
      </c>
      <c r="AU354" s="239" t="s">
        <v>81</v>
      </c>
      <c r="AV354" s="15" t="s">
        <v>209</v>
      </c>
      <c r="AW354" s="15" t="s">
        <v>33</v>
      </c>
      <c r="AX354" s="15" t="s">
        <v>79</v>
      </c>
      <c r="AY354" s="239" t="s">
        <v>193</v>
      </c>
    </row>
    <row r="355" spans="1:65" s="2" customFormat="1" ht="33" customHeight="1">
      <c r="A355" s="36"/>
      <c r="B355" s="37"/>
      <c r="C355" s="194" t="s">
        <v>501</v>
      </c>
      <c r="D355" s="194" t="s">
        <v>195</v>
      </c>
      <c r="E355" s="195" t="s">
        <v>502</v>
      </c>
      <c r="F355" s="196" t="s">
        <v>503</v>
      </c>
      <c r="G355" s="197" t="s">
        <v>402</v>
      </c>
      <c r="H355" s="198">
        <v>1</v>
      </c>
      <c r="I355" s="199"/>
      <c r="J355" s="200">
        <f>ROUND(I355*H355,2)</f>
        <v>0</v>
      </c>
      <c r="K355" s="196" t="s">
        <v>199</v>
      </c>
      <c r="L355" s="41"/>
      <c r="M355" s="201" t="s">
        <v>19</v>
      </c>
      <c r="N355" s="202" t="s">
        <v>43</v>
      </c>
      <c r="O355" s="66"/>
      <c r="P355" s="203">
        <f>O355*H355</f>
        <v>0</v>
      </c>
      <c r="Q355" s="203">
        <v>8.6999999999999994E-2</v>
      </c>
      <c r="R355" s="203">
        <f>Q355*H355</f>
        <v>8.6999999999999994E-2</v>
      </c>
      <c r="S355" s="203">
        <v>0</v>
      </c>
      <c r="T355" s="204">
        <f>S355*H355</f>
        <v>0</v>
      </c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R355" s="205" t="s">
        <v>200</v>
      </c>
      <c r="AT355" s="205" t="s">
        <v>195</v>
      </c>
      <c r="AU355" s="205" t="s">
        <v>81</v>
      </c>
      <c r="AY355" s="19" t="s">
        <v>193</v>
      </c>
      <c r="BE355" s="206">
        <f>IF(N355="základní",J355,0)</f>
        <v>0</v>
      </c>
      <c r="BF355" s="206">
        <f>IF(N355="snížená",J355,0)</f>
        <v>0</v>
      </c>
      <c r="BG355" s="206">
        <f>IF(N355="zákl. přenesená",J355,0)</f>
        <v>0</v>
      </c>
      <c r="BH355" s="206">
        <f>IF(N355="sníž. přenesená",J355,0)</f>
        <v>0</v>
      </c>
      <c r="BI355" s="206">
        <f>IF(N355="nulová",J355,0)</f>
        <v>0</v>
      </c>
      <c r="BJ355" s="19" t="s">
        <v>79</v>
      </c>
      <c r="BK355" s="206">
        <f>ROUND(I355*H355,2)</f>
        <v>0</v>
      </c>
      <c r="BL355" s="19" t="s">
        <v>200</v>
      </c>
      <c r="BM355" s="205" t="s">
        <v>504</v>
      </c>
    </row>
    <row r="356" spans="1:65" s="2" customFormat="1" ht="33" customHeight="1">
      <c r="A356" s="36"/>
      <c r="B356" s="37"/>
      <c r="C356" s="194" t="s">
        <v>505</v>
      </c>
      <c r="D356" s="194" t="s">
        <v>195</v>
      </c>
      <c r="E356" s="195" t="s">
        <v>506</v>
      </c>
      <c r="F356" s="196" t="s">
        <v>507</v>
      </c>
      <c r="G356" s="197" t="s">
        <v>402</v>
      </c>
      <c r="H356" s="198">
        <v>1</v>
      </c>
      <c r="I356" s="199"/>
      <c r="J356" s="200">
        <f>ROUND(I356*H356,2)</f>
        <v>0</v>
      </c>
      <c r="K356" s="196" t="s">
        <v>199</v>
      </c>
      <c r="L356" s="41"/>
      <c r="M356" s="201" t="s">
        <v>19</v>
      </c>
      <c r="N356" s="202" t="s">
        <v>43</v>
      </c>
      <c r="O356" s="66"/>
      <c r="P356" s="203">
        <f>O356*H356</f>
        <v>0</v>
      </c>
      <c r="Q356" s="203">
        <v>3.8E-3</v>
      </c>
      <c r="R356" s="203">
        <f>Q356*H356</f>
        <v>3.8E-3</v>
      </c>
      <c r="S356" s="203">
        <v>0</v>
      </c>
      <c r="T356" s="204">
        <f>S356*H356</f>
        <v>0</v>
      </c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R356" s="205" t="s">
        <v>200</v>
      </c>
      <c r="AT356" s="205" t="s">
        <v>195</v>
      </c>
      <c r="AU356" s="205" t="s">
        <v>81</v>
      </c>
      <c r="AY356" s="19" t="s">
        <v>193</v>
      </c>
      <c r="BE356" s="206">
        <f>IF(N356="základní",J356,0)</f>
        <v>0</v>
      </c>
      <c r="BF356" s="206">
        <f>IF(N356="snížená",J356,0)</f>
        <v>0</v>
      </c>
      <c r="BG356" s="206">
        <f>IF(N356="zákl. přenesená",J356,0)</f>
        <v>0</v>
      </c>
      <c r="BH356" s="206">
        <f>IF(N356="sníž. přenesená",J356,0)</f>
        <v>0</v>
      </c>
      <c r="BI356" s="206">
        <f>IF(N356="nulová",J356,0)</f>
        <v>0</v>
      </c>
      <c r="BJ356" s="19" t="s">
        <v>79</v>
      </c>
      <c r="BK356" s="206">
        <f>ROUND(I356*H356,2)</f>
        <v>0</v>
      </c>
      <c r="BL356" s="19" t="s">
        <v>200</v>
      </c>
      <c r="BM356" s="205" t="s">
        <v>508</v>
      </c>
    </row>
    <row r="357" spans="1:65" s="12" customFormat="1" ht="22.9" customHeight="1">
      <c r="B357" s="178"/>
      <c r="C357" s="179"/>
      <c r="D357" s="180" t="s">
        <v>71</v>
      </c>
      <c r="E357" s="192" t="s">
        <v>200</v>
      </c>
      <c r="F357" s="192" t="s">
        <v>509</v>
      </c>
      <c r="G357" s="179"/>
      <c r="H357" s="179"/>
      <c r="I357" s="182"/>
      <c r="J357" s="193">
        <f>BK357</f>
        <v>0</v>
      </c>
      <c r="K357" s="179"/>
      <c r="L357" s="184"/>
      <c r="M357" s="185"/>
      <c r="N357" s="186"/>
      <c r="O357" s="186"/>
      <c r="P357" s="187">
        <f>SUM(P358:P386)</f>
        <v>0</v>
      </c>
      <c r="Q357" s="186"/>
      <c r="R357" s="187">
        <f>SUM(R358:R386)</f>
        <v>79.110922299999984</v>
      </c>
      <c r="S357" s="186"/>
      <c r="T357" s="188">
        <f>SUM(T358:T386)</f>
        <v>0</v>
      </c>
      <c r="AR357" s="189" t="s">
        <v>79</v>
      </c>
      <c r="AT357" s="190" t="s">
        <v>71</v>
      </c>
      <c r="AU357" s="190" t="s">
        <v>79</v>
      </c>
      <c r="AY357" s="189" t="s">
        <v>193</v>
      </c>
      <c r="BK357" s="191">
        <f>SUM(BK358:BK386)</f>
        <v>0</v>
      </c>
    </row>
    <row r="358" spans="1:65" s="2" customFormat="1" ht="33" customHeight="1">
      <c r="A358" s="36"/>
      <c r="B358" s="37"/>
      <c r="C358" s="194" t="s">
        <v>510</v>
      </c>
      <c r="D358" s="194" t="s">
        <v>195</v>
      </c>
      <c r="E358" s="195" t="s">
        <v>511</v>
      </c>
      <c r="F358" s="196" t="s">
        <v>512</v>
      </c>
      <c r="G358" s="197" t="s">
        <v>305</v>
      </c>
      <c r="H358" s="198">
        <v>140.48099999999999</v>
      </c>
      <c r="I358" s="199"/>
      <c r="J358" s="200">
        <f>ROUND(I358*H358,2)</f>
        <v>0</v>
      </c>
      <c r="K358" s="196" t="s">
        <v>199</v>
      </c>
      <c r="L358" s="41"/>
      <c r="M358" s="201" t="s">
        <v>19</v>
      </c>
      <c r="N358" s="202" t="s">
        <v>43</v>
      </c>
      <c r="O358" s="66"/>
      <c r="P358" s="203">
        <f>O358*H358</f>
        <v>0</v>
      </c>
      <c r="Q358" s="203">
        <v>0.35439999999999999</v>
      </c>
      <c r="R358" s="203">
        <f>Q358*H358</f>
        <v>49.786466399999995</v>
      </c>
      <c r="S358" s="203">
        <v>0</v>
      </c>
      <c r="T358" s="204">
        <f>S358*H358</f>
        <v>0</v>
      </c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R358" s="205" t="s">
        <v>200</v>
      </c>
      <c r="AT358" s="205" t="s">
        <v>195</v>
      </c>
      <c r="AU358" s="205" t="s">
        <v>81</v>
      </c>
      <c r="AY358" s="19" t="s">
        <v>193</v>
      </c>
      <c r="BE358" s="206">
        <f>IF(N358="základní",J358,0)</f>
        <v>0</v>
      </c>
      <c r="BF358" s="206">
        <f>IF(N358="snížená",J358,0)</f>
        <v>0</v>
      </c>
      <c r="BG358" s="206">
        <f>IF(N358="zákl. přenesená",J358,0)</f>
        <v>0</v>
      </c>
      <c r="BH358" s="206">
        <f>IF(N358="sníž. přenesená",J358,0)</f>
        <v>0</v>
      </c>
      <c r="BI358" s="206">
        <f>IF(N358="nulová",J358,0)</f>
        <v>0</v>
      </c>
      <c r="BJ358" s="19" t="s">
        <v>79</v>
      </c>
      <c r="BK358" s="206">
        <f>ROUND(I358*H358,2)</f>
        <v>0</v>
      </c>
      <c r="BL358" s="19" t="s">
        <v>200</v>
      </c>
      <c r="BM358" s="205" t="s">
        <v>513</v>
      </c>
    </row>
    <row r="359" spans="1:65" s="14" customFormat="1">
      <c r="B359" s="218"/>
      <c r="C359" s="219"/>
      <c r="D359" s="209" t="s">
        <v>202</v>
      </c>
      <c r="E359" s="220" t="s">
        <v>19</v>
      </c>
      <c r="F359" s="221" t="s">
        <v>514</v>
      </c>
      <c r="G359" s="219"/>
      <c r="H359" s="222">
        <v>140.48099999999999</v>
      </c>
      <c r="I359" s="223"/>
      <c r="J359" s="219"/>
      <c r="K359" s="219"/>
      <c r="L359" s="224"/>
      <c r="M359" s="225"/>
      <c r="N359" s="226"/>
      <c r="O359" s="226"/>
      <c r="P359" s="226"/>
      <c r="Q359" s="226"/>
      <c r="R359" s="226"/>
      <c r="S359" s="226"/>
      <c r="T359" s="227"/>
      <c r="AT359" s="228" t="s">
        <v>202</v>
      </c>
      <c r="AU359" s="228" t="s">
        <v>81</v>
      </c>
      <c r="AV359" s="14" t="s">
        <v>81</v>
      </c>
      <c r="AW359" s="14" t="s">
        <v>33</v>
      </c>
      <c r="AX359" s="14" t="s">
        <v>72</v>
      </c>
      <c r="AY359" s="228" t="s">
        <v>193</v>
      </c>
    </row>
    <row r="360" spans="1:65" s="15" customFormat="1">
      <c r="B360" s="229"/>
      <c r="C360" s="230"/>
      <c r="D360" s="209" t="s">
        <v>202</v>
      </c>
      <c r="E360" s="231" t="s">
        <v>19</v>
      </c>
      <c r="F360" s="232" t="s">
        <v>208</v>
      </c>
      <c r="G360" s="230"/>
      <c r="H360" s="233">
        <v>140.48099999999999</v>
      </c>
      <c r="I360" s="234"/>
      <c r="J360" s="230"/>
      <c r="K360" s="230"/>
      <c r="L360" s="235"/>
      <c r="M360" s="236"/>
      <c r="N360" s="237"/>
      <c r="O360" s="237"/>
      <c r="P360" s="237"/>
      <c r="Q360" s="237"/>
      <c r="R360" s="237"/>
      <c r="S360" s="237"/>
      <c r="T360" s="238"/>
      <c r="AT360" s="239" t="s">
        <v>202</v>
      </c>
      <c r="AU360" s="239" t="s">
        <v>81</v>
      </c>
      <c r="AV360" s="15" t="s">
        <v>209</v>
      </c>
      <c r="AW360" s="15" t="s">
        <v>33</v>
      </c>
      <c r="AX360" s="15" t="s">
        <v>79</v>
      </c>
      <c r="AY360" s="239" t="s">
        <v>193</v>
      </c>
    </row>
    <row r="361" spans="1:65" s="2" customFormat="1" ht="21.75" customHeight="1">
      <c r="A361" s="36"/>
      <c r="B361" s="37"/>
      <c r="C361" s="194" t="s">
        <v>515</v>
      </c>
      <c r="D361" s="194" t="s">
        <v>195</v>
      </c>
      <c r="E361" s="195" t="s">
        <v>516</v>
      </c>
      <c r="F361" s="196" t="s">
        <v>517</v>
      </c>
      <c r="G361" s="197" t="s">
        <v>391</v>
      </c>
      <c r="H361" s="198">
        <v>41.55</v>
      </c>
      <c r="I361" s="199"/>
      <c r="J361" s="200">
        <f>ROUND(I361*H361,2)</f>
        <v>0</v>
      </c>
      <c r="K361" s="196" t="s">
        <v>199</v>
      </c>
      <c r="L361" s="41"/>
      <c r="M361" s="201" t="s">
        <v>19</v>
      </c>
      <c r="N361" s="202" t="s">
        <v>43</v>
      </c>
      <c r="O361" s="66"/>
      <c r="P361" s="203">
        <f>O361*H361</f>
        <v>0</v>
      </c>
      <c r="Q361" s="203">
        <v>2.257E-2</v>
      </c>
      <c r="R361" s="203">
        <f>Q361*H361</f>
        <v>0.93778349999999988</v>
      </c>
      <c r="S361" s="203">
        <v>0</v>
      </c>
      <c r="T361" s="204">
        <f>S361*H361</f>
        <v>0</v>
      </c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R361" s="205" t="s">
        <v>200</v>
      </c>
      <c r="AT361" s="205" t="s">
        <v>195</v>
      </c>
      <c r="AU361" s="205" t="s">
        <v>81</v>
      </c>
      <c r="AY361" s="19" t="s">
        <v>193</v>
      </c>
      <c r="BE361" s="206">
        <f>IF(N361="základní",J361,0)</f>
        <v>0</v>
      </c>
      <c r="BF361" s="206">
        <f>IF(N361="snížená",J361,0)</f>
        <v>0</v>
      </c>
      <c r="BG361" s="206">
        <f>IF(N361="zákl. přenesená",J361,0)</f>
        <v>0</v>
      </c>
      <c r="BH361" s="206">
        <f>IF(N361="sníž. přenesená",J361,0)</f>
        <v>0</v>
      </c>
      <c r="BI361" s="206">
        <f>IF(N361="nulová",J361,0)</f>
        <v>0</v>
      </c>
      <c r="BJ361" s="19" t="s">
        <v>79</v>
      </c>
      <c r="BK361" s="206">
        <f>ROUND(I361*H361,2)</f>
        <v>0</v>
      </c>
      <c r="BL361" s="19" t="s">
        <v>200</v>
      </c>
      <c r="BM361" s="205" t="s">
        <v>518</v>
      </c>
    </row>
    <row r="362" spans="1:65" s="14" customFormat="1">
      <c r="B362" s="218"/>
      <c r="C362" s="219"/>
      <c r="D362" s="209" t="s">
        <v>202</v>
      </c>
      <c r="E362" s="220" t="s">
        <v>19</v>
      </c>
      <c r="F362" s="221" t="s">
        <v>519</v>
      </c>
      <c r="G362" s="219"/>
      <c r="H362" s="222">
        <v>30.35</v>
      </c>
      <c r="I362" s="223"/>
      <c r="J362" s="219"/>
      <c r="K362" s="219"/>
      <c r="L362" s="224"/>
      <c r="M362" s="225"/>
      <c r="N362" s="226"/>
      <c r="O362" s="226"/>
      <c r="P362" s="226"/>
      <c r="Q362" s="226"/>
      <c r="R362" s="226"/>
      <c r="S362" s="226"/>
      <c r="T362" s="227"/>
      <c r="AT362" s="228" t="s">
        <v>202</v>
      </c>
      <c r="AU362" s="228" t="s">
        <v>81</v>
      </c>
      <c r="AV362" s="14" t="s">
        <v>81</v>
      </c>
      <c r="AW362" s="14" t="s">
        <v>33</v>
      </c>
      <c r="AX362" s="14" t="s">
        <v>72</v>
      </c>
      <c r="AY362" s="228" t="s">
        <v>193</v>
      </c>
    </row>
    <row r="363" spans="1:65" s="14" customFormat="1">
      <c r="B363" s="218"/>
      <c r="C363" s="219"/>
      <c r="D363" s="209" t="s">
        <v>202</v>
      </c>
      <c r="E363" s="220" t="s">
        <v>19</v>
      </c>
      <c r="F363" s="221" t="s">
        <v>520</v>
      </c>
      <c r="G363" s="219"/>
      <c r="H363" s="222">
        <v>11.2</v>
      </c>
      <c r="I363" s="223"/>
      <c r="J363" s="219"/>
      <c r="K363" s="219"/>
      <c r="L363" s="224"/>
      <c r="M363" s="225"/>
      <c r="N363" s="226"/>
      <c r="O363" s="226"/>
      <c r="P363" s="226"/>
      <c r="Q363" s="226"/>
      <c r="R363" s="226"/>
      <c r="S363" s="226"/>
      <c r="T363" s="227"/>
      <c r="AT363" s="228" t="s">
        <v>202</v>
      </c>
      <c r="AU363" s="228" t="s">
        <v>81</v>
      </c>
      <c r="AV363" s="14" t="s">
        <v>81</v>
      </c>
      <c r="AW363" s="14" t="s">
        <v>33</v>
      </c>
      <c r="AX363" s="14" t="s">
        <v>72</v>
      </c>
      <c r="AY363" s="228" t="s">
        <v>193</v>
      </c>
    </row>
    <row r="364" spans="1:65" s="15" customFormat="1">
      <c r="B364" s="229"/>
      <c r="C364" s="230"/>
      <c r="D364" s="209" t="s">
        <v>202</v>
      </c>
      <c r="E364" s="231" t="s">
        <v>19</v>
      </c>
      <c r="F364" s="232" t="s">
        <v>208</v>
      </c>
      <c r="G364" s="230"/>
      <c r="H364" s="233">
        <v>41.55</v>
      </c>
      <c r="I364" s="234"/>
      <c r="J364" s="230"/>
      <c r="K364" s="230"/>
      <c r="L364" s="235"/>
      <c r="M364" s="236"/>
      <c r="N364" s="237"/>
      <c r="O364" s="237"/>
      <c r="P364" s="237"/>
      <c r="Q364" s="237"/>
      <c r="R364" s="237"/>
      <c r="S364" s="237"/>
      <c r="T364" s="238"/>
      <c r="AT364" s="239" t="s">
        <v>202</v>
      </c>
      <c r="AU364" s="239" t="s">
        <v>81</v>
      </c>
      <c r="AV364" s="15" t="s">
        <v>209</v>
      </c>
      <c r="AW364" s="15" t="s">
        <v>33</v>
      </c>
      <c r="AX364" s="15" t="s">
        <v>79</v>
      </c>
      <c r="AY364" s="239" t="s">
        <v>193</v>
      </c>
    </row>
    <row r="365" spans="1:65" s="2" customFormat="1" ht="21.75" customHeight="1">
      <c r="A365" s="36"/>
      <c r="B365" s="37"/>
      <c r="C365" s="194" t="s">
        <v>521</v>
      </c>
      <c r="D365" s="194" t="s">
        <v>195</v>
      </c>
      <c r="E365" s="195" t="s">
        <v>522</v>
      </c>
      <c r="F365" s="196" t="s">
        <v>523</v>
      </c>
      <c r="G365" s="197" t="s">
        <v>391</v>
      </c>
      <c r="H365" s="198">
        <v>18</v>
      </c>
      <c r="I365" s="199"/>
      <c r="J365" s="200">
        <f>ROUND(I365*H365,2)</f>
        <v>0</v>
      </c>
      <c r="K365" s="196" t="s">
        <v>199</v>
      </c>
      <c r="L365" s="41"/>
      <c r="M365" s="201" t="s">
        <v>19</v>
      </c>
      <c r="N365" s="202" t="s">
        <v>43</v>
      </c>
      <c r="O365" s="66"/>
      <c r="P365" s="203">
        <f>O365*H365</f>
        <v>0</v>
      </c>
      <c r="Q365" s="203">
        <v>1.8280000000000001E-2</v>
      </c>
      <c r="R365" s="203">
        <f>Q365*H365</f>
        <v>0.32904</v>
      </c>
      <c r="S365" s="203">
        <v>0</v>
      </c>
      <c r="T365" s="204">
        <f>S365*H365</f>
        <v>0</v>
      </c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R365" s="205" t="s">
        <v>200</v>
      </c>
      <c r="AT365" s="205" t="s">
        <v>195</v>
      </c>
      <c r="AU365" s="205" t="s">
        <v>81</v>
      </c>
      <c r="AY365" s="19" t="s">
        <v>193</v>
      </c>
      <c r="BE365" s="206">
        <f>IF(N365="základní",J365,0)</f>
        <v>0</v>
      </c>
      <c r="BF365" s="206">
        <f>IF(N365="snížená",J365,0)</f>
        <v>0</v>
      </c>
      <c r="BG365" s="206">
        <f>IF(N365="zákl. přenesená",J365,0)</f>
        <v>0</v>
      </c>
      <c r="BH365" s="206">
        <f>IF(N365="sníž. přenesená",J365,0)</f>
        <v>0</v>
      </c>
      <c r="BI365" s="206">
        <f>IF(N365="nulová",J365,0)</f>
        <v>0</v>
      </c>
      <c r="BJ365" s="19" t="s">
        <v>79</v>
      </c>
      <c r="BK365" s="206">
        <f>ROUND(I365*H365,2)</f>
        <v>0</v>
      </c>
      <c r="BL365" s="19" t="s">
        <v>200</v>
      </c>
      <c r="BM365" s="205" t="s">
        <v>524</v>
      </c>
    </row>
    <row r="366" spans="1:65" s="14" customFormat="1">
      <c r="B366" s="218"/>
      <c r="C366" s="219"/>
      <c r="D366" s="209" t="s">
        <v>202</v>
      </c>
      <c r="E366" s="220" t="s">
        <v>19</v>
      </c>
      <c r="F366" s="221" t="s">
        <v>525</v>
      </c>
      <c r="G366" s="219"/>
      <c r="H366" s="222">
        <v>18</v>
      </c>
      <c r="I366" s="223"/>
      <c r="J366" s="219"/>
      <c r="K366" s="219"/>
      <c r="L366" s="224"/>
      <c r="M366" s="225"/>
      <c r="N366" s="226"/>
      <c r="O366" s="226"/>
      <c r="P366" s="226"/>
      <c r="Q366" s="226"/>
      <c r="R366" s="226"/>
      <c r="S366" s="226"/>
      <c r="T366" s="227"/>
      <c r="AT366" s="228" t="s">
        <v>202</v>
      </c>
      <c r="AU366" s="228" t="s">
        <v>81</v>
      </c>
      <c r="AV366" s="14" t="s">
        <v>81</v>
      </c>
      <c r="AW366" s="14" t="s">
        <v>33</v>
      </c>
      <c r="AX366" s="14" t="s">
        <v>72</v>
      </c>
      <c r="AY366" s="228" t="s">
        <v>193</v>
      </c>
    </row>
    <row r="367" spans="1:65" s="15" customFormat="1">
      <c r="B367" s="229"/>
      <c r="C367" s="230"/>
      <c r="D367" s="209" t="s">
        <v>202</v>
      </c>
      <c r="E367" s="231" t="s">
        <v>19</v>
      </c>
      <c r="F367" s="232" t="s">
        <v>208</v>
      </c>
      <c r="G367" s="230"/>
      <c r="H367" s="233">
        <v>18</v>
      </c>
      <c r="I367" s="234"/>
      <c r="J367" s="230"/>
      <c r="K367" s="230"/>
      <c r="L367" s="235"/>
      <c r="M367" s="236"/>
      <c r="N367" s="237"/>
      <c r="O367" s="237"/>
      <c r="P367" s="237"/>
      <c r="Q367" s="237"/>
      <c r="R367" s="237"/>
      <c r="S367" s="237"/>
      <c r="T367" s="238"/>
      <c r="AT367" s="239" t="s">
        <v>202</v>
      </c>
      <c r="AU367" s="239" t="s">
        <v>81</v>
      </c>
      <c r="AV367" s="15" t="s">
        <v>209</v>
      </c>
      <c r="AW367" s="15" t="s">
        <v>33</v>
      </c>
      <c r="AX367" s="15" t="s">
        <v>79</v>
      </c>
      <c r="AY367" s="239" t="s">
        <v>193</v>
      </c>
    </row>
    <row r="368" spans="1:65" s="2" customFormat="1" ht="16.5" customHeight="1">
      <c r="A368" s="36"/>
      <c r="B368" s="37"/>
      <c r="C368" s="194" t="s">
        <v>526</v>
      </c>
      <c r="D368" s="194" t="s">
        <v>195</v>
      </c>
      <c r="E368" s="195" t="s">
        <v>527</v>
      </c>
      <c r="F368" s="196" t="s">
        <v>528</v>
      </c>
      <c r="G368" s="197" t="s">
        <v>198</v>
      </c>
      <c r="H368" s="198">
        <v>10.9</v>
      </c>
      <c r="I368" s="199"/>
      <c r="J368" s="200">
        <f>ROUND(I368*H368,2)</f>
        <v>0</v>
      </c>
      <c r="K368" s="196" t="s">
        <v>199</v>
      </c>
      <c r="L368" s="41"/>
      <c r="M368" s="201" t="s">
        <v>19</v>
      </c>
      <c r="N368" s="202" t="s">
        <v>43</v>
      </c>
      <c r="O368" s="66"/>
      <c r="P368" s="203">
        <f>O368*H368</f>
        <v>0</v>
      </c>
      <c r="Q368" s="203">
        <v>2.4533999999999998</v>
      </c>
      <c r="R368" s="203">
        <f>Q368*H368</f>
        <v>26.742059999999999</v>
      </c>
      <c r="S368" s="203">
        <v>0</v>
      </c>
      <c r="T368" s="204">
        <f>S368*H368</f>
        <v>0</v>
      </c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R368" s="205" t="s">
        <v>200</v>
      </c>
      <c r="AT368" s="205" t="s">
        <v>195</v>
      </c>
      <c r="AU368" s="205" t="s">
        <v>81</v>
      </c>
      <c r="AY368" s="19" t="s">
        <v>193</v>
      </c>
      <c r="BE368" s="206">
        <f>IF(N368="základní",J368,0)</f>
        <v>0</v>
      </c>
      <c r="BF368" s="206">
        <f>IF(N368="snížená",J368,0)</f>
        <v>0</v>
      </c>
      <c r="BG368" s="206">
        <f>IF(N368="zákl. přenesená",J368,0)</f>
        <v>0</v>
      </c>
      <c r="BH368" s="206">
        <f>IF(N368="sníž. přenesená",J368,0)</f>
        <v>0</v>
      </c>
      <c r="BI368" s="206">
        <f>IF(N368="nulová",J368,0)</f>
        <v>0</v>
      </c>
      <c r="BJ368" s="19" t="s">
        <v>79</v>
      </c>
      <c r="BK368" s="206">
        <f>ROUND(I368*H368,2)</f>
        <v>0</v>
      </c>
      <c r="BL368" s="19" t="s">
        <v>200</v>
      </c>
      <c r="BM368" s="205" t="s">
        <v>529</v>
      </c>
    </row>
    <row r="369" spans="1:65" s="14" customFormat="1">
      <c r="B369" s="218"/>
      <c r="C369" s="219"/>
      <c r="D369" s="209" t="s">
        <v>202</v>
      </c>
      <c r="E369" s="220" t="s">
        <v>19</v>
      </c>
      <c r="F369" s="221" t="s">
        <v>530</v>
      </c>
      <c r="G369" s="219"/>
      <c r="H369" s="222">
        <v>4.2969999999999997</v>
      </c>
      <c r="I369" s="223"/>
      <c r="J369" s="219"/>
      <c r="K369" s="219"/>
      <c r="L369" s="224"/>
      <c r="M369" s="225"/>
      <c r="N369" s="226"/>
      <c r="O369" s="226"/>
      <c r="P369" s="226"/>
      <c r="Q369" s="226"/>
      <c r="R369" s="226"/>
      <c r="S369" s="226"/>
      <c r="T369" s="227"/>
      <c r="AT369" s="228" t="s">
        <v>202</v>
      </c>
      <c r="AU369" s="228" t="s">
        <v>81</v>
      </c>
      <c r="AV369" s="14" t="s">
        <v>81</v>
      </c>
      <c r="AW369" s="14" t="s">
        <v>33</v>
      </c>
      <c r="AX369" s="14" t="s">
        <v>72</v>
      </c>
      <c r="AY369" s="228" t="s">
        <v>193</v>
      </c>
    </row>
    <row r="370" spans="1:65" s="14" customFormat="1">
      <c r="B370" s="218"/>
      <c r="C370" s="219"/>
      <c r="D370" s="209" t="s">
        <v>202</v>
      </c>
      <c r="E370" s="220" t="s">
        <v>19</v>
      </c>
      <c r="F370" s="221" t="s">
        <v>531</v>
      </c>
      <c r="G370" s="219"/>
      <c r="H370" s="222">
        <v>0.77</v>
      </c>
      <c r="I370" s="223"/>
      <c r="J370" s="219"/>
      <c r="K370" s="219"/>
      <c r="L370" s="224"/>
      <c r="M370" s="225"/>
      <c r="N370" s="226"/>
      <c r="O370" s="226"/>
      <c r="P370" s="226"/>
      <c r="Q370" s="226"/>
      <c r="R370" s="226"/>
      <c r="S370" s="226"/>
      <c r="T370" s="227"/>
      <c r="AT370" s="228" t="s">
        <v>202</v>
      </c>
      <c r="AU370" s="228" t="s">
        <v>81</v>
      </c>
      <c r="AV370" s="14" t="s">
        <v>81</v>
      </c>
      <c r="AW370" s="14" t="s">
        <v>33</v>
      </c>
      <c r="AX370" s="14" t="s">
        <v>72</v>
      </c>
      <c r="AY370" s="228" t="s">
        <v>193</v>
      </c>
    </row>
    <row r="371" spans="1:65" s="14" customFormat="1">
      <c r="B371" s="218"/>
      <c r="C371" s="219"/>
      <c r="D371" s="209" t="s">
        <v>202</v>
      </c>
      <c r="E371" s="220" t="s">
        <v>19</v>
      </c>
      <c r="F371" s="221" t="s">
        <v>532</v>
      </c>
      <c r="G371" s="219"/>
      <c r="H371" s="222">
        <v>3.4740000000000002</v>
      </c>
      <c r="I371" s="223"/>
      <c r="J371" s="219"/>
      <c r="K371" s="219"/>
      <c r="L371" s="224"/>
      <c r="M371" s="225"/>
      <c r="N371" s="226"/>
      <c r="O371" s="226"/>
      <c r="P371" s="226"/>
      <c r="Q371" s="226"/>
      <c r="R371" s="226"/>
      <c r="S371" s="226"/>
      <c r="T371" s="227"/>
      <c r="AT371" s="228" t="s">
        <v>202</v>
      </c>
      <c r="AU371" s="228" t="s">
        <v>81</v>
      </c>
      <c r="AV371" s="14" t="s">
        <v>81</v>
      </c>
      <c r="AW371" s="14" t="s">
        <v>33</v>
      </c>
      <c r="AX371" s="14" t="s">
        <v>72</v>
      </c>
      <c r="AY371" s="228" t="s">
        <v>193</v>
      </c>
    </row>
    <row r="372" spans="1:65" s="14" customFormat="1">
      <c r="B372" s="218"/>
      <c r="C372" s="219"/>
      <c r="D372" s="209" t="s">
        <v>202</v>
      </c>
      <c r="E372" s="220" t="s">
        <v>19</v>
      </c>
      <c r="F372" s="221" t="s">
        <v>533</v>
      </c>
      <c r="G372" s="219"/>
      <c r="H372" s="222">
        <v>1.9390000000000001</v>
      </c>
      <c r="I372" s="223"/>
      <c r="J372" s="219"/>
      <c r="K372" s="219"/>
      <c r="L372" s="224"/>
      <c r="M372" s="225"/>
      <c r="N372" s="226"/>
      <c r="O372" s="226"/>
      <c r="P372" s="226"/>
      <c r="Q372" s="226"/>
      <c r="R372" s="226"/>
      <c r="S372" s="226"/>
      <c r="T372" s="227"/>
      <c r="AT372" s="228" t="s">
        <v>202</v>
      </c>
      <c r="AU372" s="228" t="s">
        <v>81</v>
      </c>
      <c r="AV372" s="14" t="s">
        <v>81</v>
      </c>
      <c r="AW372" s="14" t="s">
        <v>33</v>
      </c>
      <c r="AX372" s="14" t="s">
        <v>72</v>
      </c>
      <c r="AY372" s="228" t="s">
        <v>193</v>
      </c>
    </row>
    <row r="373" spans="1:65" s="14" customFormat="1">
      <c r="B373" s="218"/>
      <c r="C373" s="219"/>
      <c r="D373" s="209" t="s">
        <v>202</v>
      </c>
      <c r="E373" s="220" t="s">
        <v>19</v>
      </c>
      <c r="F373" s="221" t="s">
        <v>534</v>
      </c>
      <c r="G373" s="219"/>
      <c r="H373" s="222">
        <v>0.42</v>
      </c>
      <c r="I373" s="223"/>
      <c r="J373" s="219"/>
      <c r="K373" s="219"/>
      <c r="L373" s="224"/>
      <c r="M373" s="225"/>
      <c r="N373" s="226"/>
      <c r="O373" s="226"/>
      <c r="P373" s="226"/>
      <c r="Q373" s="226"/>
      <c r="R373" s="226"/>
      <c r="S373" s="226"/>
      <c r="T373" s="227"/>
      <c r="AT373" s="228" t="s">
        <v>202</v>
      </c>
      <c r="AU373" s="228" t="s">
        <v>81</v>
      </c>
      <c r="AV373" s="14" t="s">
        <v>81</v>
      </c>
      <c r="AW373" s="14" t="s">
        <v>33</v>
      </c>
      <c r="AX373" s="14" t="s">
        <v>72</v>
      </c>
      <c r="AY373" s="228" t="s">
        <v>193</v>
      </c>
    </row>
    <row r="374" spans="1:65" s="15" customFormat="1">
      <c r="B374" s="229"/>
      <c r="C374" s="230"/>
      <c r="D374" s="209" t="s">
        <v>202</v>
      </c>
      <c r="E374" s="231" t="s">
        <v>19</v>
      </c>
      <c r="F374" s="232" t="s">
        <v>208</v>
      </c>
      <c r="G374" s="230"/>
      <c r="H374" s="233">
        <v>10.9</v>
      </c>
      <c r="I374" s="234"/>
      <c r="J374" s="230"/>
      <c r="K374" s="230"/>
      <c r="L374" s="235"/>
      <c r="M374" s="236"/>
      <c r="N374" s="237"/>
      <c r="O374" s="237"/>
      <c r="P374" s="237"/>
      <c r="Q374" s="237"/>
      <c r="R374" s="237"/>
      <c r="S374" s="237"/>
      <c r="T374" s="238"/>
      <c r="AT374" s="239" t="s">
        <v>202</v>
      </c>
      <c r="AU374" s="239" t="s">
        <v>81</v>
      </c>
      <c r="AV374" s="15" t="s">
        <v>209</v>
      </c>
      <c r="AW374" s="15" t="s">
        <v>33</v>
      </c>
      <c r="AX374" s="15" t="s">
        <v>79</v>
      </c>
      <c r="AY374" s="239" t="s">
        <v>193</v>
      </c>
    </row>
    <row r="375" spans="1:65" s="2" customFormat="1" ht="16.5" customHeight="1">
      <c r="A375" s="36"/>
      <c r="B375" s="37"/>
      <c r="C375" s="194" t="s">
        <v>535</v>
      </c>
      <c r="D375" s="194" t="s">
        <v>195</v>
      </c>
      <c r="E375" s="195" t="s">
        <v>536</v>
      </c>
      <c r="F375" s="196" t="s">
        <v>537</v>
      </c>
      <c r="G375" s="197" t="s">
        <v>305</v>
      </c>
      <c r="H375" s="198">
        <v>40.728000000000002</v>
      </c>
      <c r="I375" s="199"/>
      <c r="J375" s="200">
        <f>ROUND(I375*H375,2)</f>
        <v>0</v>
      </c>
      <c r="K375" s="196" t="s">
        <v>199</v>
      </c>
      <c r="L375" s="41"/>
      <c r="M375" s="201" t="s">
        <v>19</v>
      </c>
      <c r="N375" s="202" t="s">
        <v>43</v>
      </c>
      <c r="O375" s="66"/>
      <c r="P375" s="203">
        <f>O375*H375</f>
        <v>0</v>
      </c>
      <c r="Q375" s="203">
        <v>5.7600000000000004E-3</v>
      </c>
      <c r="R375" s="203">
        <f>Q375*H375</f>
        <v>0.23459328000000002</v>
      </c>
      <c r="S375" s="203">
        <v>0</v>
      </c>
      <c r="T375" s="204">
        <f>S375*H375</f>
        <v>0</v>
      </c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R375" s="205" t="s">
        <v>200</v>
      </c>
      <c r="AT375" s="205" t="s">
        <v>195</v>
      </c>
      <c r="AU375" s="205" t="s">
        <v>81</v>
      </c>
      <c r="AY375" s="19" t="s">
        <v>193</v>
      </c>
      <c r="BE375" s="206">
        <f>IF(N375="základní",J375,0)</f>
        <v>0</v>
      </c>
      <c r="BF375" s="206">
        <f>IF(N375="snížená",J375,0)</f>
        <v>0</v>
      </c>
      <c r="BG375" s="206">
        <f>IF(N375="zákl. přenesená",J375,0)</f>
        <v>0</v>
      </c>
      <c r="BH375" s="206">
        <f>IF(N375="sníž. přenesená",J375,0)</f>
        <v>0</v>
      </c>
      <c r="BI375" s="206">
        <f>IF(N375="nulová",J375,0)</f>
        <v>0</v>
      </c>
      <c r="BJ375" s="19" t="s">
        <v>79</v>
      </c>
      <c r="BK375" s="206">
        <f>ROUND(I375*H375,2)</f>
        <v>0</v>
      </c>
      <c r="BL375" s="19" t="s">
        <v>200</v>
      </c>
      <c r="BM375" s="205" t="s">
        <v>538</v>
      </c>
    </row>
    <row r="376" spans="1:65" s="14" customFormat="1">
      <c r="B376" s="218"/>
      <c r="C376" s="219"/>
      <c r="D376" s="209" t="s">
        <v>202</v>
      </c>
      <c r="E376" s="220" t="s">
        <v>19</v>
      </c>
      <c r="F376" s="221" t="s">
        <v>539</v>
      </c>
      <c r="G376" s="219"/>
      <c r="H376" s="222">
        <v>6.55</v>
      </c>
      <c r="I376" s="223"/>
      <c r="J376" s="219"/>
      <c r="K376" s="219"/>
      <c r="L376" s="224"/>
      <c r="M376" s="225"/>
      <c r="N376" s="226"/>
      <c r="O376" s="226"/>
      <c r="P376" s="226"/>
      <c r="Q376" s="226"/>
      <c r="R376" s="226"/>
      <c r="S376" s="226"/>
      <c r="T376" s="227"/>
      <c r="AT376" s="228" t="s">
        <v>202</v>
      </c>
      <c r="AU376" s="228" t="s">
        <v>81</v>
      </c>
      <c r="AV376" s="14" t="s">
        <v>81</v>
      </c>
      <c r="AW376" s="14" t="s">
        <v>33</v>
      </c>
      <c r="AX376" s="14" t="s">
        <v>72</v>
      </c>
      <c r="AY376" s="228" t="s">
        <v>193</v>
      </c>
    </row>
    <row r="377" spans="1:65" s="14" customFormat="1">
      <c r="B377" s="218"/>
      <c r="C377" s="219"/>
      <c r="D377" s="209" t="s">
        <v>202</v>
      </c>
      <c r="E377" s="220" t="s">
        <v>19</v>
      </c>
      <c r="F377" s="221" t="s">
        <v>540</v>
      </c>
      <c r="G377" s="219"/>
      <c r="H377" s="222">
        <v>2.8</v>
      </c>
      <c r="I377" s="223"/>
      <c r="J377" s="219"/>
      <c r="K377" s="219"/>
      <c r="L377" s="224"/>
      <c r="M377" s="225"/>
      <c r="N377" s="226"/>
      <c r="O377" s="226"/>
      <c r="P377" s="226"/>
      <c r="Q377" s="226"/>
      <c r="R377" s="226"/>
      <c r="S377" s="226"/>
      <c r="T377" s="227"/>
      <c r="AT377" s="228" t="s">
        <v>202</v>
      </c>
      <c r="AU377" s="228" t="s">
        <v>81</v>
      </c>
      <c r="AV377" s="14" t="s">
        <v>81</v>
      </c>
      <c r="AW377" s="14" t="s">
        <v>33</v>
      </c>
      <c r="AX377" s="14" t="s">
        <v>72</v>
      </c>
      <c r="AY377" s="228" t="s">
        <v>193</v>
      </c>
    </row>
    <row r="378" spans="1:65" s="14" customFormat="1">
      <c r="B378" s="218"/>
      <c r="C378" s="219"/>
      <c r="D378" s="209" t="s">
        <v>202</v>
      </c>
      <c r="E378" s="220" t="s">
        <v>19</v>
      </c>
      <c r="F378" s="221" t="s">
        <v>541</v>
      </c>
      <c r="G378" s="219"/>
      <c r="H378" s="222">
        <v>23.163</v>
      </c>
      <c r="I378" s="223"/>
      <c r="J378" s="219"/>
      <c r="K378" s="219"/>
      <c r="L378" s="224"/>
      <c r="M378" s="225"/>
      <c r="N378" s="226"/>
      <c r="O378" s="226"/>
      <c r="P378" s="226"/>
      <c r="Q378" s="226"/>
      <c r="R378" s="226"/>
      <c r="S378" s="226"/>
      <c r="T378" s="227"/>
      <c r="AT378" s="228" t="s">
        <v>202</v>
      </c>
      <c r="AU378" s="228" t="s">
        <v>81</v>
      </c>
      <c r="AV378" s="14" t="s">
        <v>81</v>
      </c>
      <c r="AW378" s="14" t="s">
        <v>33</v>
      </c>
      <c r="AX378" s="14" t="s">
        <v>72</v>
      </c>
      <c r="AY378" s="228" t="s">
        <v>193</v>
      </c>
    </row>
    <row r="379" spans="1:65" s="14" customFormat="1">
      <c r="B379" s="218"/>
      <c r="C379" s="219"/>
      <c r="D379" s="209" t="s">
        <v>202</v>
      </c>
      <c r="E379" s="220" t="s">
        <v>19</v>
      </c>
      <c r="F379" s="221" t="s">
        <v>542</v>
      </c>
      <c r="G379" s="219"/>
      <c r="H379" s="222">
        <v>5.415</v>
      </c>
      <c r="I379" s="223"/>
      <c r="J379" s="219"/>
      <c r="K379" s="219"/>
      <c r="L379" s="224"/>
      <c r="M379" s="225"/>
      <c r="N379" s="226"/>
      <c r="O379" s="226"/>
      <c r="P379" s="226"/>
      <c r="Q379" s="226"/>
      <c r="R379" s="226"/>
      <c r="S379" s="226"/>
      <c r="T379" s="227"/>
      <c r="AT379" s="228" t="s">
        <v>202</v>
      </c>
      <c r="AU379" s="228" t="s">
        <v>81</v>
      </c>
      <c r="AV379" s="14" t="s">
        <v>81</v>
      </c>
      <c r="AW379" s="14" t="s">
        <v>33</v>
      </c>
      <c r="AX379" s="14" t="s">
        <v>72</v>
      </c>
      <c r="AY379" s="228" t="s">
        <v>193</v>
      </c>
    </row>
    <row r="380" spans="1:65" s="14" customFormat="1">
      <c r="B380" s="218"/>
      <c r="C380" s="219"/>
      <c r="D380" s="209" t="s">
        <v>202</v>
      </c>
      <c r="E380" s="220" t="s">
        <v>19</v>
      </c>
      <c r="F380" s="221" t="s">
        <v>543</v>
      </c>
      <c r="G380" s="219"/>
      <c r="H380" s="222">
        <v>2.8</v>
      </c>
      <c r="I380" s="223"/>
      <c r="J380" s="219"/>
      <c r="K380" s="219"/>
      <c r="L380" s="224"/>
      <c r="M380" s="225"/>
      <c r="N380" s="226"/>
      <c r="O380" s="226"/>
      <c r="P380" s="226"/>
      <c r="Q380" s="226"/>
      <c r="R380" s="226"/>
      <c r="S380" s="226"/>
      <c r="T380" s="227"/>
      <c r="AT380" s="228" t="s">
        <v>202</v>
      </c>
      <c r="AU380" s="228" t="s">
        <v>81</v>
      </c>
      <c r="AV380" s="14" t="s">
        <v>81</v>
      </c>
      <c r="AW380" s="14" t="s">
        <v>33</v>
      </c>
      <c r="AX380" s="14" t="s">
        <v>72</v>
      </c>
      <c r="AY380" s="228" t="s">
        <v>193</v>
      </c>
    </row>
    <row r="381" spans="1:65" s="15" customFormat="1">
      <c r="B381" s="229"/>
      <c r="C381" s="230"/>
      <c r="D381" s="209" t="s">
        <v>202</v>
      </c>
      <c r="E381" s="231" t="s">
        <v>19</v>
      </c>
      <c r="F381" s="232" t="s">
        <v>208</v>
      </c>
      <c r="G381" s="230"/>
      <c r="H381" s="233">
        <v>40.728000000000002</v>
      </c>
      <c r="I381" s="234"/>
      <c r="J381" s="230"/>
      <c r="K381" s="230"/>
      <c r="L381" s="235"/>
      <c r="M381" s="236"/>
      <c r="N381" s="237"/>
      <c r="O381" s="237"/>
      <c r="P381" s="237"/>
      <c r="Q381" s="237"/>
      <c r="R381" s="237"/>
      <c r="S381" s="237"/>
      <c r="T381" s="238"/>
      <c r="AT381" s="239" t="s">
        <v>202</v>
      </c>
      <c r="AU381" s="239" t="s">
        <v>81</v>
      </c>
      <c r="AV381" s="15" t="s">
        <v>209</v>
      </c>
      <c r="AW381" s="15" t="s">
        <v>33</v>
      </c>
      <c r="AX381" s="15" t="s">
        <v>79</v>
      </c>
      <c r="AY381" s="239" t="s">
        <v>193</v>
      </c>
    </row>
    <row r="382" spans="1:65" s="2" customFormat="1" ht="16.5" customHeight="1">
      <c r="A382" s="36"/>
      <c r="B382" s="37"/>
      <c r="C382" s="194" t="s">
        <v>544</v>
      </c>
      <c r="D382" s="194" t="s">
        <v>195</v>
      </c>
      <c r="E382" s="195" t="s">
        <v>545</v>
      </c>
      <c r="F382" s="196" t="s">
        <v>546</v>
      </c>
      <c r="G382" s="197" t="s">
        <v>305</v>
      </c>
      <c r="H382" s="198">
        <v>40.728000000000002</v>
      </c>
      <c r="I382" s="199"/>
      <c r="J382" s="200">
        <f>ROUND(I382*H382,2)</f>
        <v>0</v>
      </c>
      <c r="K382" s="196" t="s">
        <v>199</v>
      </c>
      <c r="L382" s="41"/>
      <c r="M382" s="201" t="s">
        <v>19</v>
      </c>
      <c r="N382" s="202" t="s">
        <v>43</v>
      </c>
      <c r="O382" s="66"/>
      <c r="P382" s="203">
        <f>O382*H382</f>
        <v>0</v>
      </c>
      <c r="Q382" s="203">
        <v>0</v>
      </c>
      <c r="R382" s="203">
        <f>Q382*H382</f>
        <v>0</v>
      </c>
      <c r="S382" s="203">
        <v>0</v>
      </c>
      <c r="T382" s="204">
        <f>S382*H382</f>
        <v>0</v>
      </c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R382" s="205" t="s">
        <v>200</v>
      </c>
      <c r="AT382" s="205" t="s">
        <v>195</v>
      </c>
      <c r="AU382" s="205" t="s">
        <v>81</v>
      </c>
      <c r="AY382" s="19" t="s">
        <v>193</v>
      </c>
      <c r="BE382" s="206">
        <f>IF(N382="základní",J382,0)</f>
        <v>0</v>
      </c>
      <c r="BF382" s="206">
        <f>IF(N382="snížená",J382,0)</f>
        <v>0</v>
      </c>
      <c r="BG382" s="206">
        <f>IF(N382="zákl. přenesená",J382,0)</f>
        <v>0</v>
      </c>
      <c r="BH382" s="206">
        <f>IF(N382="sníž. přenesená",J382,0)</f>
        <v>0</v>
      </c>
      <c r="BI382" s="206">
        <f>IF(N382="nulová",J382,0)</f>
        <v>0</v>
      </c>
      <c r="BJ382" s="19" t="s">
        <v>79</v>
      </c>
      <c r="BK382" s="206">
        <f>ROUND(I382*H382,2)</f>
        <v>0</v>
      </c>
      <c r="BL382" s="19" t="s">
        <v>200</v>
      </c>
      <c r="BM382" s="205" t="s">
        <v>547</v>
      </c>
    </row>
    <row r="383" spans="1:65" s="2" customFormat="1" ht="16.5" customHeight="1">
      <c r="A383" s="36"/>
      <c r="B383" s="37"/>
      <c r="C383" s="194" t="s">
        <v>548</v>
      </c>
      <c r="D383" s="194" t="s">
        <v>195</v>
      </c>
      <c r="E383" s="195" t="s">
        <v>549</v>
      </c>
      <c r="F383" s="196" t="s">
        <v>550</v>
      </c>
      <c r="G383" s="197" t="s">
        <v>266</v>
      </c>
      <c r="H383" s="198">
        <v>1.0269999999999999</v>
      </c>
      <c r="I383" s="199"/>
      <c r="J383" s="200">
        <f>ROUND(I383*H383,2)</f>
        <v>0</v>
      </c>
      <c r="K383" s="196" t="s">
        <v>199</v>
      </c>
      <c r="L383" s="41"/>
      <c r="M383" s="201" t="s">
        <v>19</v>
      </c>
      <c r="N383" s="202" t="s">
        <v>43</v>
      </c>
      <c r="O383" s="66"/>
      <c r="P383" s="203">
        <f>O383*H383</f>
        <v>0</v>
      </c>
      <c r="Q383" s="203">
        <v>1.0525599999999999</v>
      </c>
      <c r="R383" s="203">
        <f>Q383*H383</f>
        <v>1.0809791199999998</v>
      </c>
      <c r="S383" s="203">
        <v>0</v>
      </c>
      <c r="T383" s="204">
        <f>S383*H383</f>
        <v>0</v>
      </c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R383" s="205" t="s">
        <v>200</v>
      </c>
      <c r="AT383" s="205" t="s">
        <v>195</v>
      </c>
      <c r="AU383" s="205" t="s">
        <v>81</v>
      </c>
      <c r="AY383" s="19" t="s">
        <v>193</v>
      </c>
      <c r="BE383" s="206">
        <f>IF(N383="základní",J383,0)</f>
        <v>0</v>
      </c>
      <c r="BF383" s="206">
        <f>IF(N383="snížená",J383,0)</f>
        <v>0</v>
      </c>
      <c r="BG383" s="206">
        <f>IF(N383="zákl. přenesená",J383,0)</f>
        <v>0</v>
      </c>
      <c r="BH383" s="206">
        <f>IF(N383="sníž. přenesená",J383,0)</f>
        <v>0</v>
      </c>
      <c r="BI383" s="206">
        <f>IF(N383="nulová",J383,0)</f>
        <v>0</v>
      </c>
      <c r="BJ383" s="19" t="s">
        <v>79</v>
      </c>
      <c r="BK383" s="206">
        <f>ROUND(I383*H383,2)</f>
        <v>0</v>
      </c>
      <c r="BL383" s="19" t="s">
        <v>200</v>
      </c>
      <c r="BM383" s="205" t="s">
        <v>551</v>
      </c>
    </row>
    <row r="384" spans="1:65" s="14" customFormat="1">
      <c r="B384" s="218"/>
      <c r="C384" s="219"/>
      <c r="D384" s="209" t="s">
        <v>202</v>
      </c>
      <c r="E384" s="220" t="s">
        <v>19</v>
      </c>
      <c r="F384" s="221" t="s">
        <v>552</v>
      </c>
      <c r="G384" s="219"/>
      <c r="H384" s="222">
        <v>0.84699999999999998</v>
      </c>
      <c r="I384" s="223"/>
      <c r="J384" s="219"/>
      <c r="K384" s="219"/>
      <c r="L384" s="224"/>
      <c r="M384" s="225"/>
      <c r="N384" s="226"/>
      <c r="O384" s="226"/>
      <c r="P384" s="226"/>
      <c r="Q384" s="226"/>
      <c r="R384" s="226"/>
      <c r="S384" s="226"/>
      <c r="T384" s="227"/>
      <c r="AT384" s="228" t="s">
        <v>202</v>
      </c>
      <c r="AU384" s="228" t="s">
        <v>81</v>
      </c>
      <c r="AV384" s="14" t="s">
        <v>81</v>
      </c>
      <c r="AW384" s="14" t="s">
        <v>33</v>
      </c>
      <c r="AX384" s="14" t="s">
        <v>72</v>
      </c>
      <c r="AY384" s="228" t="s">
        <v>193</v>
      </c>
    </row>
    <row r="385" spans="1:65" s="14" customFormat="1">
      <c r="B385" s="218"/>
      <c r="C385" s="219"/>
      <c r="D385" s="209" t="s">
        <v>202</v>
      </c>
      <c r="E385" s="220" t="s">
        <v>19</v>
      </c>
      <c r="F385" s="221" t="s">
        <v>553</v>
      </c>
      <c r="G385" s="219"/>
      <c r="H385" s="222">
        <v>0.18</v>
      </c>
      <c r="I385" s="223"/>
      <c r="J385" s="219"/>
      <c r="K385" s="219"/>
      <c r="L385" s="224"/>
      <c r="M385" s="225"/>
      <c r="N385" s="226"/>
      <c r="O385" s="226"/>
      <c r="P385" s="226"/>
      <c r="Q385" s="226"/>
      <c r="R385" s="226"/>
      <c r="S385" s="226"/>
      <c r="T385" s="227"/>
      <c r="AT385" s="228" t="s">
        <v>202</v>
      </c>
      <c r="AU385" s="228" t="s">
        <v>81</v>
      </c>
      <c r="AV385" s="14" t="s">
        <v>81</v>
      </c>
      <c r="AW385" s="14" t="s">
        <v>33</v>
      </c>
      <c r="AX385" s="14" t="s">
        <v>72</v>
      </c>
      <c r="AY385" s="228" t="s">
        <v>193</v>
      </c>
    </row>
    <row r="386" spans="1:65" s="15" customFormat="1">
      <c r="B386" s="229"/>
      <c r="C386" s="230"/>
      <c r="D386" s="209" t="s">
        <v>202</v>
      </c>
      <c r="E386" s="231" t="s">
        <v>19</v>
      </c>
      <c r="F386" s="232" t="s">
        <v>208</v>
      </c>
      <c r="G386" s="230"/>
      <c r="H386" s="233">
        <v>1.0269999999999999</v>
      </c>
      <c r="I386" s="234"/>
      <c r="J386" s="230"/>
      <c r="K386" s="230"/>
      <c r="L386" s="235"/>
      <c r="M386" s="236"/>
      <c r="N386" s="237"/>
      <c r="O386" s="237"/>
      <c r="P386" s="237"/>
      <c r="Q386" s="237"/>
      <c r="R386" s="237"/>
      <c r="S386" s="237"/>
      <c r="T386" s="238"/>
      <c r="AT386" s="239" t="s">
        <v>202</v>
      </c>
      <c r="AU386" s="239" t="s">
        <v>81</v>
      </c>
      <c r="AV386" s="15" t="s">
        <v>209</v>
      </c>
      <c r="AW386" s="15" t="s">
        <v>33</v>
      </c>
      <c r="AX386" s="15" t="s">
        <v>79</v>
      </c>
      <c r="AY386" s="239" t="s">
        <v>193</v>
      </c>
    </row>
    <row r="387" spans="1:65" s="12" customFormat="1" ht="22.9" customHeight="1">
      <c r="B387" s="178"/>
      <c r="C387" s="179"/>
      <c r="D387" s="180" t="s">
        <v>71</v>
      </c>
      <c r="E387" s="192" t="s">
        <v>554</v>
      </c>
      <c r="F387" s="192" t="s">
        <v>555</v>
      </c>
      <c r="G387" s="179"/>
      <c r="H387" s="179"/>
      <c r="I387" s="182"/>
      <c r="J387" s="193">
        <f>BK387</f>
        <v>0</v>
      </c>
      <c r="K387" s="179"/>
      <c r="L387" s="184"/>
      <c r="M387" s="185"/>
      <c r="N387" s="186"/>
      <c r="O387" s="186"/>
      <c r="P387" s="187">
        <f>SUM(P388:P399)</f>
        <v>0</v>
      </c>
      <c r="Q387" s="186"/>
      <c r="R387" s="187">
        <f>SUM(R388:R399)</f>
        <v>23.819674400000004</v>
      </c>
      <c r="S387" s="186"/>
      <c r="T387" s="188">
        <f>SUM(T388:T399)</f>
        <v>0</v>
      </c>
      <c r="AR387" s="189" t="s">
        <v>79</v>
      </c>
      <c r="AT387" s="190" t="s">
        <v>71</v>
      </c>
      <c r="AU387" s="190" t="s">
        <v>79</v>
      </c>
      <c r="AY387" s="189" t="s">
        <v>193</v>
      </c>
      <c r="BK387" s="191">
        <f>SUM(BK388:BK399)</f>
        <v>0</v>
      </c>
    </row>
    <row r="388" spans="1:65" s="2" customFormat="1" ht="16.5" customHeight="1">
      <c r="A388" s="36"/>
      <c r="B388" s="37"/>
      <c r="C388" s="194" t="s">
        <v>556</v>
      </c>
      <c r="D388" s="194" t="s">
        <v>195</v>
      </c>
      <c r="E388" s="195" t="s">
        <v>557</v>
      </c>
      <c r="F388" s="196" t="s">
        <v>558</v>
      </c>
      <c r="G388" s="197" t="s">
        <v>305</v>
      </c>
      <c r="H388" s="198">
        <v>22.45</v>
      </c>
      <c r="I388" s="199"/>
      <c r="J388" s="200">
        <f>ROUND(I388*H388,2)</f>
        <v>0</v>
      </c>
      <c r="K388" s="196" t="s">
        <v>199</v>
      </c>
      <c r="L388" s="41"/>
      <c r="M388" s="201" t="s">
        <v>19</v>
      </c>
      <c r="N388" s="202" t="s">
        <v>43</v>
      </c>
      <c r="O388" s="66"/>
      <c r="P388" s="203">
        <f>O388*H388</f>
        <v>0</v>
      </c>
      <c r="Q388" s="203">
        <v>0.27560000000000001</v>
      </c>
      <c r="R388" s="203">
        <f>Q388*H388</f>
        <v>6.1872199999999999</v>
      </c>
      <c r="S388" s="203">
        <v>0</v>
      </c>
      <c r="T388" s="204">
        <f>S388*H388</f>
        <v>0</v>
      </c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R388" s="205" t="s">
        <v>200</v>
      </c>
      <c r="AT388" s="205" t="s">
        <v>195</v>
      </c>
      <c r="AU388" s="205" t="s">
        <v>81</v>
      </c>
      <c r="AY388" s="19" t="s">
        <v>193</v>
      </c>
      <c r="BE388" s="206">
        <f>IF(N388="základní",J388,0)</f>
        <v>0</v>
      </c>
      <c r="BF388" s="206">
        <f>IF(N388="snížená",J388,0)</f>
        <v>0</v>
      </c>
      <c r="BG388" s="206">
        <f>IF(N388="zákl. přenesená",J388,0)</f>
        <v>0</v>
      </c>
      <c r="BH388" s="206">
        <f>IF(N388="sníž. přenesená",J388,0)</f>
        <v>0</v>
      </c>
      <c r="BI388" s="206">
        <f>IF(N388="nulová",J388,0)</f>
        <v>0</v>
      </c>
      <c r="BJ388" s="19" t="s">
        <v>79</v>
      </c>
      <c r="BK388" s="206">
        <f>ROUND(I388*H388,2)</f>
        <v>0</v>
      </c>
      <c r="BL388" s="19" t="s">
        <v>200</v>
      </c>
      <c r="BM388" s="205" t="s">
        <v>559</v>
      </c>
    </row>
    <row r="389" spans="1:65" s="14" customFormat="1">
      <c r="B389" s="218"/>
      <c r="C389" s="219"/>
      <c r="D389" s="209" t="s">
        <v>202</v>
      </c>
      <c r="E389" s="220" t="s">
        <v>19</v>
      </c>
      <c r="F389" s="221" t="s">
        <v>560</v>
      </c>
      <c r="G389" s="219"/>
      <c r="H389" s="222">
        <v>22.45</v>
      </c>
      <c r="I389" s="223"/>
      <c r="J389" s="219"/>
      <c r="K389" s="219"/>
      <c r="L389" s="224"/>
      <c r="M389" s="225"/>
      <c r="N389" s="226"/>
      <c r="O389" s="226"/>
      <c r="P389" s="226"/>
      <c r="Q389" s="226"/>
      <c r="R389" s="226"/>
      <c r="S389" s="226"/>
      <c r="T389" s="227"/>
      <c r="AT389" s="228" t="s">
        <v>202</v>
      </c>
      <c r="AU389" s="228" t="s">
        <v>81</v>
      </c>
      <c r="AV389" s="14" t="s">
        <v>81</v>
      </c>
      <c r="AW389" s="14" t="s">
        <v>33</v>
      </c>
      <c r="AX389" s="14" t="s">
        <v>72</v>
      </c>
      <c r="AY389" s="228" t="s">
        <v>193</v>
      </c>
    </row>
    <row r="390" spans="1:65" s="15" customFormat="1">
      <c r="B390" s="229"/>
      <c r="C390" s="230"/>
      <c r="D390" s="209" t="s">
        <v>202</v>
      </c>
      <c r="E390" s="231" t="s">
        <v>19</v>
      </c>
      <c r="F390" s="232" t="s">
        <v>208</v>
      </c>
      <c r="G390" s="230"/>
      <c r="H390" s="233">
        <v>22.45</v>
      </c>
      <c r="I390" s="234"/>
      <c r="J390" s="230"/>
      <c r="K390" s="230"/>
      <c r="L390" s="235"/>
      <c r="M390" s="236"/>
      <c r="N390" s="237"/>
      <c r="O390" s="237"/>
      <c r="P390" s="237"/>
      <c r="Q390" s="237"/>
      <c r="R390" s="237"/>
      <c r="S390" s="237"/>
      <c r="T390" s="238"/>
      <c r="AT390" s="239" t="s">
        <v>202</v>
      </c>
      <c r="AU390" s="239" t="s">
        <v>81</v>
      </c>
      <c r="AV390" s="15" t="s">
        <v>209</v>
      </c>
      <c r="AW390" s="15" t="s">
        <v>33</v>
      </c>
      <c r="AX390" s="15" t="s">
        <v>79</v>
      </c>
      <c r="AY390" s="239" t="s">
        <v>193</v>
      </c>
    </row>
    <row r="391" spans="1:65" s="2" customFormat="1" ht="16.5" customHeight="1">
      <c r="A391" s="36"/>
      <c r="B391" s="37"/>
      <c r="C391" s="194" t="s">
        <v>561</v>
      </c>
      <c r="D391" s="194" t="s">
        <v>195</v>
      </c>
      <c r="E391" s="195" t="s">
        <v>562</v>
      </c>
      <c r="F391" s="196" t="s">
        <v>563</v>
      </c>
      <c r="G391" s="197" t="s">
        <v>305</v>
      </c>
      <c r="H391" s="198">
        <v>22.45</v>
      </c>
      <c r="I391" s="199"/>
      <c r="J391" s="200">
        <f>ROUND(I391*H391,2)</f>
        <v>0</v>
      </c>
      <c r="K391" s="196" t="s">
        <v>199</v>
      </c>
      <c r="L391" s="41"/>
      <c r="M391" s="201" t="s">
        <v>19</v>
      </c>
      <c r="N391" s="202" t="s">
        <v>43</v>
      </c>
      <c r="O391" s="66"/>
      <c r="P391" s="203">
        <f>O391*H391</f>
        <v>0</v>
      </c>
      <c r="Q391" s="203">
        <v>0.46</v>
      </c>
      <c r="R391" s="203">
        <f>Q391*H391</f>
        <v>10.327</v>
      </c>
      <c r="S391" s="203">
        <v>0</v>
      </c>
      <c r="T391" s="204">
        <f>S391*H391</f>
        <v>0</v>
      </c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R391" s="205" t="s">
        <v>200</v>
      </c>
      <c r="AT391" s="205" t="s">
        <v>195</v>
      </c>
      <c r="AU391" s="205" t="s">
        <v>81</v>
      </c>
      <c r="AY391" s="19" t="s">
        <v>193</v>
      </c>
      <c r="BE391" s="206">
        <f>IF(N391="základní",J391,0)</f>
        <v>0</v>
      </c>
      <c r="BF391" s="206">
        <f>IF(N391="snížená",J391,0)</f>
        <v>0</v>
      </c>
      <c r="BG391" s="206">
        <f>IF(N391="zákl. přenesená",J391,0)</f>
        <v>0</v>
      </c>
      <c r="BH391" s="206">
        <f>IF(N391="sníž. přenesená",J391,0)</f>
        <v>0</v>
      </c>
      <c r="BI391" s="206">
        <f>IF(N391="nulová",J391,0)</f>
        <v>0</v>
      </c>
      <c r="BJ391" s="19" t="s">
        <v>79</v>
      </c>
      <c r="BK391" s="206">
        <f>ROUND(I391*H391,2)</f>
        <v>0</v>
      </c>
      <c r="BL391" s="19" t="s">
        <v>200</v>
      </c>
      <c r="BM391" s="205" t="s">
        <v>564</v>
      </c>
    </row>
    <row r="392" spans="1:65" s="2" customFormat="1" ht="16.5" customHeight="1">
      <c r="A392" s="36"/>
      <c r="B392" s="37"/>
      <c r="C392" s="194" t="s">
        <v>565</v>
      </c>
      <c r="D392" s="194" t="s">
        <v>195</v>
      </c>
      <c r="E392" s="195" t="s">
        <v>566</v>
      </c>
      <c r="F392" s="196" t="s">
        <v>567</v>
      </c>
      <c r="G392" s="197" t="s">
        <v>305</v>
      </c>
      <c r="H392" s="198">
        <v>35.92</v>
      </c>
      <c r="I392" s="199"/>
      <c r="J392" s="200">
        <f>ROUND(I392*H392,2)</f>
        <v>0</v>
      </c>
      <c r="K392" s="196" t="s">
        <v>199</v>
      </c>
      <c r="L392" s="41"/>
      <c r="M392" s="201" t="s">
        <v>19</v>
      </c>
      <c r="N392" s="202" t="s">
        <v>43</v>
      </c>
      <c r="O392" s="66"/>
      <c r="P392" s="203">
        <f>O392*H392</f>
        <v>0</v>
      </c>
      <c r="Q392" s="203">
        <v>4.6999999999999999E-4</v>
      </c>
      <c r="R392" s="203">
        <f>Q392*H392</f>
        <v>1.6882399999999999E-2</v>
      </c>
      <c r="S392" s="203">
        <v>0</v>
      </c>
      <c r="T392" s="204">
        <f>S392*H392</f>
        <v>0</v>
      </c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R392" s="205" t="s">
        <v>200</v>
      </c>
      <c r="AT392" s="205" t="s">
        <v>195</v>
      </c>
      <c r="AU392" s="205" t="s">
        <v>81</v>
      </c>
      <c r="AY392" s="19" t="s">
        <v>193</v>
      </c>
      <c r="BE392" s="206">
        <f>IF(N392="základní",J392,0)</f>
        <v>0</v>
      </c>
      <c r="BF392" s="206">
        <f>IF(N392="snížená",J392,0)</f>
        <v>0</v>
      </c>
      <c r="BG392" s="206">
        <f>IF(N392="zákl. přenesená",J392,0)</f>
        <v>0</v>
      </c>
      <c r="BH392" s="206">
        <f>IF(N392="sníž. přenesená",J392,0)</f>
        <v>0</v>
      </c>
      <c r="BI392" s="206">
        <f>IF(N392="nulová",J392,0)</f>
        <v>0</v>
      </c>
      <c r="BJ392" s="19" t="s">
        <v>79</v>
      </c>
      <c r="BK392" s="206">
        <f>ROUND(I392*H392,2)</f>
        <v>0</v>
      </c>
      <c r="BL392" s="19" t="s">
        <v>200</v>
      </c>
      <c r="BM392" s="205" t="s">
        <v>568</v>
      </c>
    </row>
    <row r="393" spans="1:65" s="14" customFormat="1">
      <c r="B393" s="218"/>
      <c r="C393" s="219"/>
      <c r="D393" s="209" t="s">
        <v>202</v>
      </c>
      <c r="E393" s="220" t="s">
        <v>19</v>
      </c>
      <c r="F393" s="221" t="s">
        <v>569</v>
      </c>
      <c r="G393" s="219"/>
      <c r="H393" s="222">
        <v>35.92</v>
      </c>
      <c r="I393" s="223"/>
      <c r="J393" s="219"/>
      <c r="K393" s="219"/>
      <c r="L393" s="224"/>
      <c r="M393" s="225"/>
      <c r="N393" s="226"/>
      <c r="O393" s="226"/>
      <c r="P393" s="226"/>
      <c r="Q393" s="226"/>
      <c r="R393" s="226"/>
      <c r="S393" s="226"/>
      <c r="T393" s="227"/>
      <c r="AT393" s="228" t="s">
        <v>202</v>
      </c>
      <c r="AU393" s="228" t="s">
        <v>81</v>
      </c>
      <c r="AV393" s="14" t="s">
        <v>81</v>
      </c>
      <c r="AW393" s="14" t="s">
        <v>33</v>
      </c>
      <c r="AX393" s="14" t="s">
        <v>72</v>
      </c>
      <c r="AY393" s="228" t="s">
        <v>193</v>
      </c>
    </row>
    <row r="394" spans="1:65" s="15" customFormat="1">
      <c r="B394" s="229"/>
      <c r="C394" s="230"/>
      <c r="D394" s="209" t="s">
        <v>202</v>
      </c>
      <c r="E394" s="231" t="s">
        <v>19</v>
      </c>
      <c r="F394" s="232" t="s">
        <v>208</v>
      </c>
      <c r="G394" s="230"/>
      <c r="H394" s="233">
        <v>35.92</v>
      </c>
      <c r="I394" s="234"/>
      <c r="J394" s="230"/>
      <c r="K394" s="230"/>
      <c r="L394" s="235"/>
      <c r="M394" s="236"/>
      <c r="N394" s="237"/>
      <c r="O394" s="237"/>
      <c r="P394" s="237"/>
      <c r="Q394" s="237"/>
      <c r="R394" s="237"/>
      <c r="S394" s="237"/>
      <c r="T394" s="238"/>
      <c r="AT394" s="239" t="s">
        <v>202</v>
      </c>
      <c r="AU394" s="239" t="s">
        <v>81</v>
      </c>
      <c r="AV394" s="15" t="s">
        <v>209</v>
      </c>
      <c r="AW394" s="15" t="s">
        <v>33</v>
      </c>
      <c r="AX394" s="15" t="s">
        <v>79</v>
      </c>
      <c r="AY394" s="239" t="s">
        <v>193</v>
      </c>
    </row>
    <row r="395" spans="1:65" s="2" customFormat="1" ht="21.75" customHeight="1">
      <c r="A395" s="36"/>
      <c r="B395" s="37"/>
      <c r="C395" s="194" t="s">
        <v>570</v>
      </c>
      <c r="D395" s="194" t="s">
        <v>195</v>
      </c>
      <c r="E395" s="195" t="s">
        <v>571</v>
      </c>
      <c r="F395" s="196" t="s">
        <v>572</v>
      </c>
      <c r="G395" s="197" t="s">
        <v>391</v>
      </c>
      <c r="H395" s="198">
        <v>56.4</v>
      </c>
      <c r="I395" s="199"/>
      <c r="J395" s="200">
        <f>ROUND(I395*H395,2)</f>
        <v>0</v>
      </c>
      <c r="K395" s="196" t="s">
        <v>199</v>
      </c>
      <c r="L395" s="41"/>
      <c r="M395" s="201" t="s">
        <v>19</v>
      </c>
      <c r="N395" s="202" t="s">
        <v>43</v>
      </c>
      <c r="O395" s="66"/>
      <c r="P395" s="203">
        <f>O395*H395</f>
        <v>0</v>
      </c>
      <c r="Q395" s="203">
        <v>0.10095</v>
      </c>
      <c r="R395" s="203">
        <f>Q395*H395</f>
        <v>5.6935799999999999</v>
      </c>
      <c r="S395" s="203">
        <v>0</v>
      </c>
      <c r="T395" s="204">
        <f>S395*H395</f>
        <v>0</v>
      </c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R395" s="205" t="s">
        <v>200</v>
      </c>
      <c r="AT395" s="205" t="s">
        <v>195</v>
      </c>
      <c r="AU395" s="205" t="s">
        <v>81</v>
      </c>
      <c r="AY395" s="19" t="s">
        <v>193</v>
      </c>
      <c r="BE395" s="206">
        <f>IF(N395="základní",J395,0)</f>
        <v>0</v>
      </c>
      <c r="BF395" s="206">
        <f>IF(N395="snížená",J395,0)</f>
        <v>0</v>
      </c>
      <c r="BG395" s="206">
        <f>IF(N395="zákl. přenesená",J395,0)</f>
        <v>0</v>
      </c>
      <c r="BH395" s="206">
        <f>IF(N395="sníž. přenesená",J395,0)</f>
        <v>0</v>
      </c>
      <c r="BI395" s="206">
        <f>IF(N395="nulová",J395,0)</f>
        <v>0</v>
      </c>
      <c r="BJ395" s="19" t="s">
        <v>79</v>
      </c>
      <c r="BK395" s="206">
        <f>ROUND(I395*H395,2)</f>
        <v>0</v>
      </c>
      <c r="BL395" s="19" t="s">
        <v>200</v>
      </c>
      <c r="BM395" s="205" t="s">
        <v>573</v>
      </c>
    </row>
    <row r="396" spans="1:65" s="14" customFormat="1">
      <c r="B396" s="218"/>
      <c r="C396" s="219"/>
      <c r="D396" s="209" t="s">
        <v>202</v>
      </c>
      <c r="E396" s="220" t="s">
        <v>19</v>
      </c>
      <c r="F396" s="221" t="s">
        <v>574</v>
      </c>
      <c r="G396" s="219"/>
      <c r="H396" s="222">
        <v>56.4</v>
      </c>
      <c r="I396" s="223"/>
      <c r="J396" s="219"/>
      <c r="K396" s="219"/>
      <c r="L396" s="224"/>
      <c r="M396" s="225"/>
      <c r="N396" s="226"/>
      <c r="O396" s="226"/>
      <c r="P396" s="226"/>
      <c r="Q396" s="226"/>
      <c r="R396" s="226"/>
      <c r="S396" s="226"/>
      <c r="T396" s="227"/>
      <c r="AT396" s="228" t="s">
        <v>202</v>
      </c>
      <c r="AU396" s="228" t="s">
        <v>81</v>
      </c>
      <c r="AV396" s="14" t="s">
        <v>81</v>
      </c>
      <c r="AW396" s="14" t="s">
        <v>33</v>
      </c>
      <c r="AX396" s="14" t="s">
        <v>72</v>
      </c>
      <c r="AY396" s="228" t="s">
        <v>193</v>
      </c>
    </row>
    <row r="397" spans="1:65" s="15" customFormat="1">
      <c r="B397" s="229"/>
      <c r="C397" s="230"/>
      <c r="D397" s="209" t="s">
        <v>202</v>
      </c>
      <c r="E397" s="231" t="s">
        <v>19</v>
      </c>
      <c r="F397" s="232" t="s">
        <v>208</v>
      </c>
      <c r="G397" s="230"/>
      <c r="H397" s="233">
        <v>56.4</v>
      </c>
      <c r="I397" s="234"/>
      <c r="J397" s="230"/>
      <c r="K397" s="230"/>
      <c r="L397" s="235"/>
      <c r="M397" s="236"/>
      <c r="N397" s="237"/>
      <c r="O397" s="237"/>
      <c r="P397" s="237"/>
      <c r="Q397" s="237"/>
      <c r="R397" s="237"/>
      <c r="S397" s="237"/>
      <c r="T397" s="238"/>
      <c r="AT397" s="239" t="s">
        <v>202</v>
      </c>
      <c r="AU397" s="239" t="s">
        <v>81</v>
      </c>
      <c r="AV397" s="15" t="s">
        <v>209</v>
      </c>
      <c r="AW397" s="15" t="s">
        <v>33</v>
      </c>
      <c r="AX397" s="15" t="s">
        <v>79</v>
      </c>
      <c r="AY397" s="239" t="s">
        <v>193</v>
      </c>
    </row>
    <row r="398" spans="1:65" s="2" customFormat="1" ht="16.5" customHeight="1">
      <c r="A398" s="36"/>
      <c r="B398" s="37"/>
      <c r="C398" s="251" t="s">
        <v>575</v>
      </c>
      <c r="D398" s="251" t="s">
        <v>451</v>
      </c>
      <c r="E398" s="252" t="s">
        <v>576</v>
      </c>
      <c r="F398" s="253" t="s">
        <v>577</v>
      </c>
      <c r="G398" s="254" t="s">
        <v>391</v>
      </c>
      <c r="H398" s="255">
        <v>56.963999999999999</v>
      </c>
      <c r="I398" s="256"/>
      <c r="J398" s="257">
        <f>ROUND(I398*H398,2)</f>
        <v>0</v>
      </c>
      <c r="K398" s="253" t="s">
        <v>199</v>
      </c>
      <c r="L398" s="258"/>
      <c r="M398" s="259" t="s">
        <v>19</v>
      </c>
      <c r="N398" s="260" t="s">
        <v>43</v>
      </c>
      <c r="O398" s="66"/>
      <c r="P398" s="203">
        <f>O398*H398</f>
        <v>0</v>
      </c>
      <c r="Q398" s="203">
        <v>2.8000000000000001E-2</v>
      </c>
      <c r="R398" s="203">
        <f>Q398*H398</f>
        <v>1.594992</v>
      </c>
      <c r="S398" s="203">
        <v>0</v>
      </c>
      <c r="T398" s="204">
        <f>S398*H398</f>
        <v>0</v>
      </c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R398" s="205" t="s">
        <v>258</v>
      </c>
      <c r="AT398" s="205" t="s">
        <v>451</v>
      </c>
      <c r="AU398" s="205" t="s">
        <v>81</v>
      </c>
      <c r="AY398" s="19" t="s">
        <v>193</v>
      </c>
      <c r="BE398" s="206">
        <f>IF(N398="základní",J398,0)</f>
        <v>0</v>
      </c>
      <c r="BF398" s="206">
        <f>IF(N398="snížená",J398,0)</f>
        <v>0</v>
      </c>
      <c r="BG398" s="206">
        <f>IF(N398="zákl. přenesená",J398,0)</f>
        <v>0</v>
      </c>
      <c r="BH398" s="206">
        <f>IF(N398="sníž. přenesená",J398,0)</f>
        <v>0</v>
      </c>
      <c r="BI398" s="206">
        <f>IF(N398="nulová",J398,0)</f>
        <v>0</v>
      </c>
      <c r="BJ398" s="19" t="s">
        <v>79</v>
      </c>
      <c r="BK398" s="206">
        <f>ROUND(I398*H398,2)</f>
        <v>0</v>
      </c>
      <c r="BL398" s="19" t="s">
        <v>200</v>
      </c>
      <c r="BM398" s="205" t="s">
        <v>578</v>
      </c>
    </row>
    <row r="399" spans="1:65" s="14" customFormat="1">
      <c r="B399" s="218"/>
      <c r="C399" s="219"/>
      <c r="D399" s="209" t="s">
        <v>202</v>
      </c>
      <c r="E399" s="219"/>
      <c r="F399" s="221" t="s">
        <v>579</v>
      </c>
      <c r="G399" s="219"/>
      <c r="H399" s="222">
        <v>56.963999999999999</v>
      </c>
      <c r="I399" s="223"/>
      <c r="J399" s="219"/>
      <c r="K399" s="219"/>
      <c r="L399" s="224"/>
      <c r="M399" s="225"/>
      <c r="N399" s="226"/>
      <c r="O399" s="226"/>
      <c r="P399" s="226"/>
      <c r="Q399" s="226"/>
      <c r="R399" s="226"/>
      <c r="S399" s="226"/>
      <c r="T399" s="227"/>
      <c r="AT399" s="228" t="s">
        <v>202</v>
      </c>
      <c r="AU399" s="228" t="s">
        <v>81</v>
      </c>
      <c r="AV399" s="14" t="s">
        <v>81</v>
      </c>
      <c r="AW399" s="14" t="s">
        <v>4</v>
      </c>
      <c r="AX399" s="14" t="s">
        <v>79</v>
      </c>
      <c r="AY399" s="228" t="s">
        <v>193</v>
      </c>
    </row>
    <row r="400" spans="1:65" s="12" customFormat="1" ht="22.9" customHeight="1">
      <c r="B400" s="178"/>
      <c r="C400" s="179"/>
      <c r="D400" s="180" t="s">
        <v>71</v>
      </c>
      <c r="E400" s="192" t="s">
        <v>580</v>
      </c>
      <c r="F400" s="192" t="s">
        <v>581</v>
      </c>
      <c r="G400" s="179"/>
      <c r="H400" s="179"/>
      <c r="I400" s="182"/>
      <c r="J400" s="193">
        <f>BK400</f>
        <v>0</v>
      </c>
      <c r="K400" s="179"/>
      <c r="L400" s="184"/>
      <c r="M400" s="185"/>
      <c r="N400" s="186"/>
      <c r="O400" s="186"/>
      <c r="P400" s="187">
        <f>SUM(P401:P412)</f>
        <v>0</v>
      </c>
      <c r="Q400" s="186"/>
      <c r="R400" s="187">
        <f>SUM(R401:R412)</f>
        <v>275.08592000000004</v>
      </c>
      <c r="S400" s="186"/>
      <c r="T400" s="188">
        <f>SUM(T401:T412)</f>
        <v>0</v>
      </c>
      <c r="AR400" s="189" t="s">
        <v>79</v>
      </c>
      <c r="AT400" s="190" t="s">
        <v>71</v>
      </c>
      <c r="AU400" s="190" t="s">
        <v>79</v>
      </c>
      <c r="AY400" s="189" t="s">
        <v>193</v>
      </c>
      <c r="BK400" s="191">
        <f>SUM(BK401:BK412)</f>
        <v>0</v>
      </c>
    </row>
    <row r="401" spans="1:65" s="2" customFormat="1" ht="33" customHeight="1">
      <c r="A401" s="36"/>
      <c r="B401" s="37"/>
      <c r="C401" s="194" t="s">
        <v>582</v>
      </c>
      <c r="D401" s="194" t="s">
        <v>195</v>
      </c>
      <c r="E401" s="195" t="s">
        <v>583</v>
      </c>
      <c r="F401" s="196" t="s">
        <v>584</v>
      </c>
      <c r="G401" s="197" t="s">
        <v>305</v>
      </c>
      <c r="H401" s="198">
        <v>202</v>
      </c>
      <c r="I401" s="199"/>
      <c r="J401" s="200">
        <f>ROUND(I401*H401,2)</f>
        <v>0</v>
      </c>
      <c r="K401" s="196" t="s">
        <v>199</v>
      </c>
      <c r="L401" s="41"/>
      <c r="M401" s="201" t="s">
        <v>19</v>
      </c>
      <c r="N401" s="202" t="s">
        <v>43</v>
      </c>
      <c r="O401" s="66"/>
      <c r="P401" s="203">
        <f>O401*H401</f>
        <v>0</v>
      </c>
      <c r="Q401" s="203">
        <v>0.1837</v>
      </c>
      <c r="R401" s="203">
        <f>Q401*H401</f>
        <v>37.107399999999998</v>
      </c>
      <c r="S401" s="203">
        <v>0</v>
      </c>
      <c r="T401" s="204">
        <f>S401*H401</f>
        <v>0</v>
      </c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R401" s="205" t="s">
        <v>200</v>
      </c>
      <c r="AT401" s="205" t="s">
        <v>195</v>
      </c>
      <c r="AU401" s="205" t="s">
        <v>81</v>
      </c>
      <c r="AY401" s="19" t="s">
        <v>193</v>
      </c>
      <c r="BE401" s="206">
        <f>IF(N401="základní",J401,0)</f>
        <v>0</v>
      </c>
      <c r="BF401" s="206">
        <f>IF(N401="snížená",J401,0)</f>
        <v>0</v>
      </c>
      <c r="BG401" s="206">
        <f>IF(N401="zákl. přenesená",J401,0)</f>
        <v>0</v>
      </c>
      <c r="BH401" s="206">
        <f>IF(N401="sníž. přenesená",J401,0)</f>
        <v>0</v>
      </c>
      <c r="BI401" s="206">
        <f>IF(N401="nulová",J401,0)</f>
        <v>0</v>
      </c>
      <c r="BJ401" s="19" t="s">
        <v>79</v>
      </c>
      <c r="BK401" s="206">
        <f>ROUND(I401*H401,2)</f>
        <v>0</v>
      </c>
      <c r="BL401" s="19" t="s">
        <v>200</v>
      </c>
      <c r="BM401" s="205" t="s">
        <v>585</v>
      </c>
    </row>
    <row r="402" spans="1:65" s="13" customFormat="1">
      <c r="B402" s="207"/>
      <c r="C402" s="208"/>
      <c r="D402" s="209" t="s">
        <v>202</v>
      </c>
      <c r="E402" s="210" t="s">
        <v>19</v>
      </c>
      <c r="F402" s="211" t="s">
        <v>586</v>
      </c>
      <c r="G402" s="208"/>
      <c r="H402" s="210" t="s">
        <v>19</v>
      </c>
      <c r="I402" s="212"/>
      <c r="J402" s="208"/>
      <c r="K402" s="208"/>
      <c r="L402" s="213"/>
      <c r="M402" s="214"/>
      <c r="N402" s="215"/>
      <c r="O402" s="215"/>
      <c r="P402" s="215"/>
      <c r="Q402" s="215"/>
      <c r="R402" s="215"/>
      <c r="S402" s="215"/>
      <c r="T402" s="216"/>
      <c r="AT402" s="217" t="s">
        <v>202</v>
      </c>
      <c r="AU402" s="217" t="s">
        <v>81</v>
      </c>
      <c r="AV402" s="13" t="s">
        <v>79</v>
      </c>
      <c r="AW402" s="13" t="s">
        <v>33</v>
      </c>
      <c r="AX402" s="13" t="s">
        <v>72</v>
      </c>
      <c r="AY402" s="217" t="s">
        <v>193</v>
      </c>
    </row>
    <row r="403" spans="1:65" s="14" customFormat="1">
      <c r="B403" s="218"/>
      <c r="C403" s="219"/>
      <c r="D403" s="209" t="s">
        <v>202</v>
      </c>
      <c r="E403" s="220" t="s">
        <v>19</v>
      </c>
      <c r="F403" s="221" t="s">
        <v>587</v>
      </c>
      <c r="G403" s="219"/>
      <c r="H403" s="222">
        <v>202</v>
      </c>
      <c r="I403" s="223"/>
      <c r="J403" s="219"/>
      <c r="K403" s="219"/>
      <c r="L403" s="224"/>
      <c r="M403" s="225"/>
      <c r="N403" s="226"/>
      <c r="O403" s="226"/>
      <c r="P403" s="226"/>
      <c r="Q403" s="226"/>
      <c r="R403" s="226"/>
      <c r="S403" s="226"/>
      <c r="T403" s="227"/>
      <c r="AT403" s="228" t="s">
        <v>202</v>
      </c>
      <c r="AU403" s="228" t="s">
        <v>81</v>
      </c>
      <c r="AV403" s="14" t="s">
        <v>81</v>
      </c>
      <c r="AW403" s="14" t="s">
        <v>33</v>
      </c>
      <c r="AX403" s="14" t="s">
        <v>72</v>
      </c>
      <c r="AY403" s="228" t="s">
        <v>193</v>
      </c>
    </row>
    <row r="404" spans="1:65" s="15" customFormat="1">
      <c r="B404" s="229"/>
      <c r="C404" s="230"/>
      <c r="D404" s="209" t="s">
        <v>202</v>
      </c>
      <c r="E404" s="231" t="s">
        <v>19</v>
      </c>
      <c r="F404" s="232" t="s">
        <v>208</v>
      </c>
      <c r="G404" s="230"/>
      <c r="H404" s="233">
        <v>202</v>
      </c>
      <c r="I404" s="234"/>
      <c r="J404" s="230"/>
      <c r="K404" s="230"/>
      <c r="L404" s="235"/>
      <c r="M404" s="236"/>
      <c r="N404" s="237"/>
      <c r="O404" s="237"/>
      <c r="P404" s="237"/>
      <c r="Q404" s="237"/>
      <c r="R404" s="237"/>
      <c r="S404" s="237"/>
      <c r="T404" s="238"/>
      <c r="AT404" s="239" t="s">
        <v>202</v>
      </c>
      <c r="AU404" s="239" t="s">
        <v>81</v>
      </c>
      <c r="AV404" s="15" t="s">
        <v>209</v>
      </c>
      <c r="AW404" s="15" t="s">
        <v>33</v>
      </c>
      <c r="AX404" s="15" t="s">
        <v>79</v>
      </c>
      <c r="AY404" s="239" t="s">
        <v>193</v>
      </c>
    </row>
    <row r="405" spans="1:65" s="2" customFormat="1" ht="16.5" customHeight="1">
      <c r="A405" s="36"/>
      <c r="B405" s="37"/>
      <c r="C405" s="251" t="s">
        <v>588</v>
      </c>
      <c r="D405" s="251" t="s">
        <v>451</v>
      </c>
      <c r="E405" s="252" t="s">
        <v>589</v>
      </c>
      <c r="F405" s="253" t="s">
        <v>590</v>
      </c>
      <c r="G405" s="254" t="s">
        <v>305</v>
      </c>
      <c r="H405" s="255">
        <v>204.02</v>
      </c>
      <c r="I405" s="256"/>
      <c r="J405" s="257">
        <f>ROUND(I405*H405,2)</f>
        <v>0</v>
      </c>
      <c r="K405" s="253" t="s">
        <v>199</v>
      </c>
      <c r="L405" s="258"/>
      <c r="M405" s="259" t="s">
        <v>19</v>
      </c>
      <c r="N405" s="260" t="s">
        <v>43</v>
      </c>
      <c r="O405" s="66"/>
      <c r="P405" s="203">
        <f>O405*H405</f>
        <v>0</v>
      </c>
      <c r="Q405" s="203">
        <v>0.222</v>
      </c>
      <c r="R405" s="203">
        <f>Q405*H405</f>
        <v>45.292440000000006</v>
      </c>
      <c r="S405" s="203">
        <v>0</v>
      </c>
      <c r="T405" s="204">
        <f>S405*H405</f>
        <v>0</v>
      </c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R405" s="205" t="s">
        <v>258</v>
      </c>
      <c r="AT405" s="205" t="s">
        <v>451</v>
      </c>
      <c r="AU405" s="205" t="s">
        <v>81</v>
      </c>
      <c r="AY405" s="19" t="s">
        <v>193</v>
      </c>
      <c r="BE405" s="206">
        <f>IF(N405="základní",J405,0)</f>
        <v>0</v>
      </c>
      <c r="BF405" s="206">
        <f>IF(N405="snížená",J405,0)</f>
        <v>0</v>
      </c>
      <c r="BG405" s="206">
        <f>IF(N405="zákl. přenesená",J405,0)</f>
        <v>0</v>
      </c>
      <c r="BH405" s="206">
        <f>IF(N405="sníž. přenesená",J405,0)</f>
        <v>0</v>
      </c>
      <c r="BI405" s="206">
        <f>IF(N405="nulová",J405,0)</f>
        <v>0</v>
      </c>
      <c r="BJ405" s="19" t="s">
        <v>79</v>
      </c>
      <c r="BK405" s="206">
        <f>ROUND(I405*H405,2)</f>
        <v>0</v>
      </c>
      <c r="BL405" s="19" t="s">
        <v>200</v>
      </c>
      <c r="BM405" s="205" t="s">
        <v>591</v>
      </c>
    </row>
    <row r="406" spans="1:65" s="14" customFormat="1">
      <c r="B406" s="218"/>
      <c r="C406" s="219"/>
      <c r="D406" s="209" t="s">
        <v>202</v>
      </c>
      <c r="E406" s="219"/>
      <c r="F406" s="221" t="s">
        <v>592</v>
      </c>
      <c r="G406" s="219"/>
      <c r="H406" s="222">
        <v>204.02</v>
      </c>
      <c r="I406" s="223"/>
      <c r="J406" s="219"/>
      <c r="K406" s="219"/>
      <c r="L406" s="224"/>
      <c r="M406" s="225"/>
      <c r="N406" s="226"/>
      <c r="O406" s="226"/>
      <c r="P406" s="226"/>
      <c r="Q406" s="226"/>
      <c r="R406" s="226"/>
      <c r="S406" s="226"/>
      <c r="T406" s="227"/>
      <c r="AT406" s="228" t="s">
        <v>202</v>
      </c>
      <c r="AU406" s="228" t="s">
        <v>81</v>
      </c>
      <c r="AV406" s="14" t="s">
        <v>81</v>
      </c>
      <c r="AW406" s="14" t="s">
        <v>4</v>
      </c>
      <c r="AX406" s="14" t="s">
        <v>79</v>
      </c>
      <c r="AY406" s="228" t="s">
        <v>193</v>
      </c>
    </row>
    <row r="407" spans="1:65" s="2" customFormat="1" ht="16.5" customHeight="1">
      <c r="A407" s="36"/>
      <c r="B407" s="37"/>
      <c r="C407" s="194" t="s">
        <v>593</v>
      </c>
      <c r="D407" s="194" t="s">
        <v>195</v>
      </c>
      <c r="E407" s="195" t="s">
        <v>562</v>
      </c>
      <c r="F407" s="196" t="s">
        <v>563</v>
      </c>
      <c r="G407" s="197" t="s">
        <v>305</v>
      </c>
      <c r="H407" s="198">
        <v>202</v>
      </c>
      <c r="I407" s="199"/>
      <c r="J407" s="200">
        <f>ROUND(I407*H407,2)</f>
        <v>0</v>
      </c>
      <c r="K407" s="196" t="s">
        <v>199</v>
      </c>
      <c r="L407" s="41"/>
      <c r="M407" s="201" t="s">
        <v>19</v>
      </c>
      <c r="N407" s="202" t="s">
        <v>43</v>
      </c>
      <c r="O407" s="66"/>
      <c r="P407" s="203">
        <f>O407*H407</f>
        <v>0</v>
      </c>
      <c r="Q407" s="203">
        <v>0.46</v>
      </c>
      <c r="R407" s="203">
        <f>Q407*H407</f>
        <v>92.92</v>
      </c>
      <c r="S407" s="203">
        <v>0</v>
      </c>
      <c r="T407" s="204">
        <f>S407*H407</f>
        <v>0</v>
      </c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R407" s="205" t="s">
        <v>200</v>
      </c>
      <c r="AT407" s="205" t="s">
        <v>195</v>
      </c>
      <c r="AU407" s="205" t="s">
        <v>81</v>
      </c>
      <c r="AY407" s="19" t="s">
        <v>193</v>
      </c>
      <c r="BE407" s="206">
        <f>IF(N407="základní",J407,0)</f>
        <v>0</v>
      </c>
      <c r="BF407" s="206">
        <f>IF(N407="snížená",J407,0)</f>
        <v>0</v>
      </c>
      <c r="BG407" s="206">
        <f>IF(N407="zákl. přenesená",J407,0)</f>
        <v>0</v>
      </c>
      <c r="BH407" s="206">
        <f>IF(N407="sníž. přenesená",J407,0)</f>
        <v>0</v>
      </c>
      <c r="BI407" s="206">
        <f>IF(N407="nulová",J407,0)</f>
        <v>0</v>
      </c>
      <c r="BJ407" s="19" t="s">
        <v>79</v>
      </c>
      <c r="BK407" s="206">
        <f>ROUND(I407*H407,2)</f>
        <v>0</v>
      </c>
      <c r="BL407" s="19" t="s">
        <v>200</v>
      </c>
      <c r="BM407" s="205" t="s">
        <v>594</v>
      </c>
    </row>
    <row r="408" spans="1:65" s="2" customFormat="1" ht="16.5" customHeight="1">
      <c r="A408" s="36"/>
      <c r="B408" s="37"/>
      <c r="C408" s="194" t="s">
        <v>595</v>
      </c>
      <c r="D408" s="194" t="s">
        <v>195</v>
      </c>
      <c r="E408" s="195" t="s">
        <v>562</v>
      </c>
      <c r="F408" s="196" t="s">
        <v>563</v>
      </c>
      <c r="G408" s="197" t="s">
        <v>305</v>
      </c>
      <c r="H408" s="198">
        <v>202</v>
      </c>
      <c r="I408" s="199"/>
      <c r="J408" s="200">
        <f>ROUND(I408*H408,2)</f>
        <v>0</v>
      </c>
      <c r="K408" s="196" t="s">
        <v>199</v>
      </c>
      <c r="L408" s="41"/>
      <c r="M408" s="201" t="s">
        <v>19</v>
      </c>
      <c r="N408" s="202" t="s">
        <v>43</v>
      </c>
      <c r="O408" s="66"/>
      <c r="P408" s="203">
        <f>O408*H408</f>
        <v>0</v>
      </c>
      <c r="Q408" s="203">
        <v>0.46</v>
      </c>
      <c r="R408" s="203">
        <f>Q408*H408</f>
        <v>92.92</v>
      </c>
      <c r="S408" s="203">
        <v>0</v>
      </c>
      <c r="T408" s="204">
        <f>S408*H408</f>
        <v>0</v>
      </c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R408" s="205" t="s">
        <v>200</v>
      </c>
      <c r="AT408" s="205" t="s">
        <v>195</v>
      </c>
      <c r="AU408" s="205" t="s">
        <v>81</v>
      </c>
      <c r="AY408" s="19" t="s">
        <v>193</v>
      </c>
      <c r="BE408" s="206">
        <f>IF(N408="základní",J408,0)</f>
        <v>0</v>
      </c>
      <c r="BF408" s="206">
        <f>IF(N408="snížená",J408,0)</f>
        <v>0</v>
      </c>
      <c r="BG408" s="206">
        <f>IF(N408="zákl. přenesená",J408,0)</f>
        <v>0</v>
      </c>
      <c r="BH408" s="206">
        <f>IF(N408="sníž. přenesená",J408,0)</f>
        <v>0</v>
      </c>
      <c r="BI408" s="206">
        <f>IF(N408="nulová",J408,0)</f>
        <v>0</v>
      </c>
      <c r="BJ408" s="19" t="s">
        <v>79</v>
      </c>
      <c r="BK408" s="206">
        <f>ROUND(I408*H408,2)</f>
        <v>0</v>
      </c>
      <c r="BL408" s="19" t="s">
        <v>200</v>
      </c>
      <c r="BM408" s="205" t="s">
        <v>596</v>
      </c>
    </row>
    <row r="409" spans="1:65" s="2" customFormat="1" ht="16.5" customHeight="1">
      <c r="A409" s="36"/>
      <c r="B409" s="37"/>
      <c r="C409" s="194" t="s">
        <v>597</v>
      </c>
      <c r="D409" s="194" t="s">
        <v>195</v>
      </c>
      <c r="E409" s="195" t="s">
        <v>598</v>
      </c>
      <c r="F409" s="196" t="s">
        <v>599</v>
      </c>
      <c r="G409" s="197" t="s">
        <v>305</v>
      </c>
      <c r="H409" s="198">
        <v>202</v>
      </c>
      <c r="I409" s="199"/>
      <c r="J409" s="200">
        <f>ROUND(I409*H409,2)</f>
        <v>0</v>
      </c>
      <c r="K409" s="196" t="s">
        <v>199</v>
      </c>
      <c r="L409" s="41"/>
      <c r="M409" s="201" t="s">
        <v>19</v>
      </c>
      <c r="N409" s="202" t="s">
        <v>43</v>
      </c>
      <c r="O409" s="66"/>
      <c r="P409" s="203">
        <f>O409*H409</f>
        <v>0</v>
      </c>
      <c r="Q409" s="203">
        <v>0</v>
      </c>
      <c r="R409" s="203">
        <f>Q409*H409</f>
        <v>0</v>
      </c>
      <c r="S409" s="203">
        <v>0</v>
      </c>
      <c r="T409" s="204">
        <f>S409*H409</f>
        <v>0</v>
      </c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R409" s="205" t="s">
        <v>200</v>
      </c>
      <c r="AT409" s="205" t="s">
        <v>195</v>
      </c>
      <c r="AU409" s="205" t="s">
        <v>81</v>
      </c>
      <c r="AY409" s="19" t="s">
        <v>193</v>
      </c>
      <c r="BE409" s="206">
        <f>IF(N409="základní",J409,0)</f>
        <v>0</v>
      </c>
      <c r="BF409" s="206">
        <f>IF(N409="snížená",J409,0)</f>
        <v>0</v>
      </c>
      <c r="BG409" s="206">
        <f>IF(N409="zákl. přenesená",J409,0)</f>
        <v>0</v>
      </c>
      <c r="BH409" s="206">
        <f>IF(N409="sníž. přenesená",J409,0)</f>
        <v>0</v>
      </c>
      <c r="BI409" s="206">
        <f>IF(N409="nulová",J409,0)</f>
        <v>0</v>
      </c>
      <c r="BJ409" s="19" t="s">
        <v>79</v>
      </c>
      <c r="BK409" s="206">
        <f>ROUND(I409*H409,2)</f>
        <v>0</v>
      </c>
      <c r="BL409" s="19" t="s">
        <v>200</v>
      </c>
      <c r="BM409" s="205" t="s">
        <v>600</v>
      </c>
    </row>
    <row r="410" spans="1:65" s="2" customFormat="1" ht="21.75" customHeight="1">
      <c r="A410" s="36"/>
      <c r="B410" s="37"/>
      <c r="C410" s="194" t="s">
        <v>601</v>
      </c>
      <c r="D410" s="194" t="s">
        <v>195</v>
      </c>
      <c r="E410" s="195" t="s">
        <v>602</v>
      </c>
      <c r="F410" s="196" t="s">
        <v>603</v>
      </c>
      <c r="G410" s="197" t="s">
        <v>391</v>
      </c>
      <c r="H410" s="198">
        <v>32</v>
      </c>
      <c r="I410" s="199"/>
      <c r="J410" s="200">
        <f>ROUND(I410*H410,2)</f>
        <v>0</v>
      </c>
      <c r="K410" s="196" t="s">
        <v>199</v>
      </c>
      <c r="L410" s="41"/>
      <c r="M410" s="201" t="s">
        <v>19</v>
      </c>
      <c r="N410" s="202" t="s">
        <v>43</v>
      </c>
      <c r="O410" s="66"/>
      <c r="P410" s="203">
        <f>O410*H410</f>
        <v>0</v>
      </c>
      <c r="Q410" s="203">
        <v>0.16849</v>
      </c>
      <c r="R410" s="203">
        <f>Q410*H410</f>
        <v>5.39168</v>
      </c>
      <c r="S410" s="203">
        <v>0</v>
      </c>
      <c r="T410" s="204">
        <f>S410*H410</f>
        <v>0</v>
      </c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R410" s="205" t="s">
        <v>200</v>
      </c>
      <c r="AT410" s="205" t="s">
        <v>195</v>
      </c>
      <c r="AU410" s="205" t="s">
        <v>81</v>
      </c>
      <c r="AY410" s="19" t="s">
        <v>193</v>
      </c>
      <c r="BE410" s="206">
        <f>IF(N410="základní",J410,0)</f>
        <v>0</v>
      </c>
      <c r="BF410" s="206">
        <f>IF(N410="snížená",J410,0)</f>
        <v>0</v>
      </c>
      <c r="BG410" s="206">
        <f>IF(N410="zákl. přenesená",J410,0)</f>
        <v>0</v>
      </c>
      <c r="BH410" s="206">
        <f>IF(N410="sníž. přenesená",J410,0)</f>
        <v>0</v>
      </c>
      <c r="BI410" s="206">
        <f>IF(N410="nulová",J410,0)</f>
        <v>0</v>
      </c>
      <c r="BJ410" s="19" t="s">
        <v>79</v>
      </c>
      <c r="BK410" s="206">
        <f>ROUND(I410*H410,2)</f>
        <v>0</v>
      </c>
      <c r="BL410" s="19" t="s">
        <v>200</v>
      </c>
      <c r="BM410" s="205" t="s">
        <v>604</v>
      </c>
    </row>
    <row r="411" spans="1:65" s="2" customFormat="1" ht="16.5" customHeight="1">
      <c r="A411" s="36"/>
      <c r="B411" s="37"/>
      <c r="C411" s="251" t="s">
        <v>605</v>
      </c>
      <c r="D411" s="251" t="s">
        <v>451</v>
      </c>
      <c r="E411" s="252" t="s">
        <v>606</v>
      </c>
      <c r="F411" s="253" t="s">
        <v>607</v>
      </c>
      <c r="G411" s="254" t="s">
        <v>391</v>
      </c>
      <c r="H411" s="255">
        <v>32.32</v>
      </c>
      <c r="I411" s="256"/>
      <c r="J411" s="257">
        <f>ROUND(I411*H411,2)</f>
        <v>0</v>
      </c>
      <c r="K411" s="253" t="s">
        <v>199</v>
      </c>
      <c r="L411" s="258"/>
      <c r="M411" s="259" t="s">
        <v>19</v>
      </c>
      <c r="N411" s="260" t="s">
        <v>43</v>
      </c>
      <c r="O411" s="66"/>
      <c r="P411" s="203">
        <f>O411*H411</f>
        <v>0</v>
      </c>
      <c r="Q411" s="203">
        <v>4.4999999999999998E-2</v>
      </c>
      <c r="R411" s="203">
        <f>Q411*H411</f>
        <v>1.4543999999999999</v>
      </c>
      <c r="S411" s="203">
        <v>0</v>
      </c>
      <c r="T411" s="204">
        <f>S411*H411</f>
        <v>0</v>
      </c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R411" s="205" t="s">
        <v>258</v>
      </c>
      <c r="AT411" s="205" t="s">
        <v>451</v>
      </c>
      <c r="AU411" s="205" t="s">
        <v>81</v>
      </c>
      <c r="AY411" s="19" t="s">
        <v>193</v>
      </c>
      <c r="BE411" s="206">
        <f>IF(N411="základní",J411,0)</f>
        <v>0</v>
      </c>
      <c r="BF411" s="206">
        <f>IF(N411="snížená",J411,0)</f>
        <v>0</v>
      </c>
      <c r="BG411" s="206">
        <f>IF(N411="zákl. přenesená",J411,0)</f>
        <v>0</v>
      </c>
      <c r="BH411" s="206">
        <f>IF(N411="sníž. přenesená",J411,0)</f>
        <v>0</v>
      </c>
      <c r="BI411" s="206">
        <f>IF(N411="nulová",J411,0)</f>
        <v>0</v>
      </c>
      <c r="BJ411" s="19" t="s">
        <v>79</v>
      </c>
      <c r="BK411" s="206">
        <f>ROUND(I411*H411,2)</f>
        <v>0</v>
      </c>
      <c r="BL411" s="19" t="s">
        <v>200</v>
      </c>
      <c r="BM411" s="205" t="s">
        <v>608</v>
      </c>
    </row>
    <row r="412" spans="1:65" s="14" customFormat="1">
      <c r="B412" s="218"/>
      <c r="C412" s="219"/>
      <c r="D412" s="209" t="s">
        <v>202</v>
      </c>
      <c r="E412" s="219"/>
      <c r="F412" s="221" t="s">
        <v>609</v>
      </c>
      <c r="G412" s="219"/>
      <c r="H412" s="222">
        <v>32.32</v>
      </c>
      <c r="I412" s="223"/>
      <c r="J412" s="219"/>
      <c r="K412" s="219"/>
      <c r="L412" s="224"/>
      <c r="M412" s="225"/>
      <c r="N412" s="226"/>
      <c r="O412" s="226"/>
      <c r="P412" s="226"/>
      <c r="Q412" s="226"/>
      <c r="R412" s="226"/>
      <c r="S412" s="226"/>
      <c r="T412" s="227"/>
      <c r="AT412" s="228" t="s">
        <v>202</v>
      </c>
      <c r="AU412" s="228" t="s">
        <v>81</v>
      </c>
      <c r="AV412" s="14" t="s">
        <v>81</v>
      </c>
      <c r="AW412" s="14" t="s">
        <v>4</v>
      </c>
      <c r="AX412" s="14" t="s">
        <v>79</v>
      </c>
      <c r="AY412" s="228" t="s">
        <v>193</v>
      </c>
    </row>
    <row r="413" spans="1:65" s="12" customFormat="1" ht="22.9" customHeight="1">
      <c r="B413" s="178"/>
      <c r="C413" s="179"/>
      <c r="D413" s="180" t="s">
        <v>71</v>
      </c>
      <c r="E413" s="192" t="s">
        <v>610</v>
      </c>
      <c r="F413" s="192" t="s">
        <v>611</v>
      </c>
      <c r="G413" s="179"/>
      <c r="H413" s="179"/>
      <c r="I413" s="182"/>
      <c r="J413" s="193">
        <f>BK413</f>
        <v>0</v>
      </c>
      <c r="K413" s="179"/>
      <c r="L413" s="184"/>
      <c r="M413" s="185"/>
      <c r="N413" s="186"/>
      <c r="O413" s="186"/>
      <c r="P413" s="187">
        <f>SUM(P414:P421)</f>
        <v>0</v>
      </c>
      <c r="Q413" s="186"/>
      <c r="R413" s="187">
        <f>SUM(R414:R421)</f>
        <v>38.076576099999997</v>
      </c>
      <c r="S413" s="186"/>
      <c r="T413" s="188">
        <f>SUM(T414:T421)</f>
        <v>0</v>
      </c>
      <c r="AR413" s="189" t="s">
        <v>79</v>
      </c>
      <c r="AT413" s="190" t="s">
        <v>71</v>
      </c>
      <c r="AU413" s="190" t="s">
        <v>79</v>
      </c>
      <c r="AY413" s="189" t="s">
        <v>193</v>
      </c>
      <c r="BK413" s="191">
        <f>SUM(BK414:BK421)</f>
        <v>0</v>
      </c>
    </row>
    <row r="414" spans="1:65" s="2" customFormat="1" ht="33" customHeight="1">
      <c r="A414" s="36"/>
      <c r="B414" s="37"/>
      <c r="C414" s="194" t="s">
        <v>612</v>
      </c>
      <c r="D414" s="194" t="s">
        <v>195</v>
      </c>
      <c r="E414" s="195" t="s">
        <v>613</v>
      </c>
      <c r="F414" s="196" t="s">
        <v>614</v>
      </c>
      <c r="G414" s="197" t="s">
        <v>305</v>
      </c>
      <c r="H414" s="198">
        <v>31.29</v>
      </c>
      <c r="I414" s="199"/>
      <c r="J414" s="200">
        <f>ROUND(I414*H414,2)</f>
        <v>0</v>
      </c>
      <c r="K414" s="196" t="s">
        <v>199</v>
      </c>
      <c r="L414" s="41"/>
      <c r="M414" s="201" t="s">
        <v>19</v>
      </c>
      <c r="N414" s="202" t="s">
        <v>43</v>
      </c>
      <c r="O414" s="66"/>
      <c r="P414" s="203">
        <f>O414*H414</f>
        <v>0</v>
      </c>
      <c r="Q414" s="203">
        <v>8.5650000000000004E-2</v>
      </c>
      <c r="R414" s="203">
        <f>Q414*H414</f>
        <v>2.6799884999999999</v>
      </c>
      <c r="S414" s="203">
        <v>0</v>
      </c>
      <c r="T414" s="204">
        <f>S414*H414</f>
        <v>0</v>
      </c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R414" s="205" t="s">
        <v>200</v>
      </c>
      <c r="AT414" s="205" t="s">
        <v>195</v>
      </c>
      <c r="AU414" s="205" t="s">
        <v>81</v>
      </c>
      <c r="AY414" s="19" t="s">
        <v>193</v>
      </c>
      <c r="BE414" s="206">
        <f>IF(N414="základní",J414,0)</f>
        <v>0</v>
      </c>
      <c r="BF414" s="206">
        <f>IF(N414="snížená",J414,0)</f>
        <v>0</v>
      </c>
      <c r="BG414" s="206">
        <f>IF(N414="zákl. přenesená",J414,0)</f>
        <v>0</v>
      </c>
      <c r="BH414" s="206">
        <f>IF(N414="sníž. přenesená",J414,0)</f>
        <v>0</v>
      </c>
      <c r="BI414" s="206">
        <f>IF(N414="nulová",J414,0)</f>
        <v>0</v>
      </c>
      <c r="BJ414" s="19" t="s">
        <v>79</v>
      </c>
      <c r="BK414" s="206">
        <f>ROUND(I414*H414,2)</f>
        <v>0</v>
      </c>
      <c r="BL414" s="19" t="s">
        <v>200</v>
      </c>
      <c r="BM414" s="205" t="s">
        <v>615</v>
      </c>
    </row>
    <row r="415" spans="1:65" s="14" customFormat="1">
      <c r="B415" s="218"/>
      <c r="C415" s="219"/>
      <c r="D415" s="209" t="s">
        <v>202</v>
      </c>
      <c r="E415" s="220" t="s">
        <v>19</v>
      </c>
      <c r="F415" s="221" t="s">
        <v>616</v>
      </c>
      <c r="G415" s="219"/>
      <c r="H415" s="222">
        <v>31.29</v>
      </c>
      <c r="I415" s="223"/>
      <c r="J415" s="219"/>
      <c r="K415" s="219"/>
      <c r="L415" s="224"/>
      <c r="M415" s="225"/>
      <c r="N415" s="226"/>
      <c r="O415" s="226"/>
      <c r="P415" s="226"/>
      <c r="Q415" s="226"/>
      <c r="R415" s="226"/>
      <c r="S415" s="226"/>
      <c r="T415" s="227"/>
      <c r="AT415" s="228" t="s">
        <v>202</v>
      </c>
      <c r="AU415" s="228" t="s">
        <v>81</v>
      </c>
      <c r="AV415" s="14" t="s">
        <v>81</v>
      </c>
      <c r="AW415" s="14" t="s">
        <v>33</v>
      </c>
      <c r="AX415" s="14" t="s">
        <v>72</v>
      </c>
      <c r="AY415" s="228" t="s">
        <v>193</v>
      </c>
    </row>
    <row r="416" spans="1:65" s="15" customFormat="1">
      <c r="B416" s="229"/>
      <c r="C416" s="230"/>
      <c r="D416" s="209" t="s">
        <v>202</v>
      </c>
      <c r="E416" s="231" t="s">
        <v>19</v>
      </c>
      <c r="F416" s="232" t="s">
        <v>208</v>
      </c>
      <c r="G416" s="230"/>
      <c r="H416" s="233">
        <v>31.29</v>
      </c>
      <c r="I416" s="234"/>
      <c r="J416" s="230"/>
      <c r="K416" s="230"/>
      <c r="L416" s="235"/>
      <c r="M416" s="236"/>
      <c r="N416" s="237"/>
      <c r="O416" s="237"/>
      <c r="P416" s="237"/>
      <c r="Q416" s="237"/>
      <c r="R416" s="237"/>
      <c r="S416" s="237"/>
      <c r="T416" s="238"/>
      <c r="AT416" s="239" t="s">
        <v>202</v>
      </c>
      <c r="AU416" s="239" t="s">
        <v>81</v>
      </c>
      <c r="AV416" s="15" t="s">
        <v>209</v>
      </c>
      <c r="AW416" s="15" t="s">
        <v>33</v>
      </c>
      <c r="AX416" s="15" t="s">
        <v>79</v>
      </c>
      <c r="AY416" s="239" t="s">
        <v>193</v>
      </c>
    </row>
    <row r="417" spans="1:65" s="2" customFormat="1" ht="16.5" customHeight="1">
      <c r="A417" s="36"/>
      <c r="B417" s="37"/>
      <c r="C417" s="251" t="s">
        <v>617</v>
      </c>
      <c r="D417" s="251" t="s">
        <v>451</v>
      </c>
      <c r="E417" s="252" t="s">
        <v>618</v>
      </c>
      <c r="F417" s="253" t="s">
        <v>619</v>
      </c>
      <c r="G417" s="254" t="s">
        <v>305</v>
      </c>
      <c r="H417" s="255">
        <v>32.854999999999997</v>
      </c>
      <c r="I417" s="256"/>
      <c r="J417" s="257">
        <f>ROUND(I417*H417,2)</f>
        <v>0</v>
      </c>
      <c r="K417" s="253" t="s">
        <v>199</v>
      </c>
      <c r="L417" s="258"/>
      <c r="M417" s="259" t="s">
        <v>19</v>
      </c>
      <c r="N417" s="260" t="s">
        <v>43</v>
      </c>
      <c r="O417" s="66"/>
      <c r="P417" s="203">
        <f>O417*H417</f>
        <v>0</v>
      </c>
      <c r="Q417" s="203">
        <v>0.17599999999999999</v>
      </c>
      <c r="R417" s="203">
        <f>Q417*H417</f>
        <v>5.7824799999999987</v>
      </c>
      <c r="S417" s="203">
        <v>0</v>
      </c>
      <c r="T417" s="204">
        <f>S417*H417</f>
        <v>0</v>
      </c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R417" s="205" t="s">
        <v>258</v>
      </c>
      <c r="AT417" s="205" t="s">
        <v>451</v>
      </c>
      <c r="AU417" s="205" t="s">
        <v>81</v>
      </c>
      <c r="AY417" s="19" t="s">
        <v>193</v>
      </c>
      <c r="BE417" s="206">
        <f>IF(N417="základní",J417,0)</f>
        <v>0</v>
      </c>
      <c r="BF417" s="206">
        <f>IF(N417="snížená",J417,0)</f>
        <v>0</v>
      </c>
      <c r="BG417" s="206">
        <f>IF(N417="zákl. přenesená",J417,0)</f>
        <v>0</v>
      </c>
      <c r="BH417" s="206">
        <f>IF(N417="sníž. přenesená",J417,0)</f>
        <v>0</v>
      </c>
      <c r="BI417" s="206">
        <f>IF(N417="nulová",J417,0)</f>
        <v>0</v>
      </c>
      <c r="BJ417" s="19" t="s">
        <v>79</v>
      </c>
      <c r="BK417" s="206">
        <f>ROUND(I417*H417,2)</f>
        <v>0</v>
      </c>
      <c r="BL417" s="19" t="s">
        <v>200</v>
      </c>
      <c r="BM417" s="205" t="s">
        <v>620</v>
      </c>
    </row>
    <row r="418" spans="1:65" s="14" customFormat="1">
      <c r="B418" s="218"/>
      <c r="C418" s="219"/>
      <c r="D418" s="209" t="s">
        <v>202</v>
      </c>
      <c r="E418" s="219"/>
      <c r="F418" s="221" t="s">
        <v>621</v>
      </c>
      <c r="G418" s="219"/>
      <c r="H418" s="222">
        <v>32.854999999999997</v>
      </c>
      <c r="I418" s="223"/>
      <c r="J418" s="219"/>
      <c r="K418" s="219"/>
      <c r="L418" s="224"/>
      <c r="M418" s="225"/>
      <c r="N418" s="226"/>
      <c r="O418" s="226"/>
      <c r="P418" s="226"/>
      <c r="Q418" s="226"/>
      <c r="R418" s="226"/>
      <c r="S418" s="226"/>
      <c r="T418" s="227"/>
      <c r="AT418" s="228" t="s">
        <v>202</v>
      </c>
      <c r="AU418" s="228" t="s">
        <v>81</v>
      </c>
      <c r="AV418" s="14" t="s">
        <v>81</v>
      </c>
      <c r="AW418" s="14" t="s">
        <v>4</v>
      </c>
      <c r="AX418" s="14" t="s">
        <v>79</v>
      </c>
      <c r="AY418" s="228" t="s">
        <v>193</v>
      </c>
    </row>
    <row r="419" spans="1:65" s="2" customFormat="1" ht="16.5" customHeight="1">
      <c r="A419" s="36"/>
      <c r="B419" s="37"/>
      <c r="C419" s="194" t="s">
        <v>622</v>
      </c>
      <c r="D419" s="194" t="s">
        <v>195</v>
      </c>
      <c r="E419" s="195" t="s">
        <v>623</v>
      </c>
      <c r="F419" s="196" t="s">
        <v>624</v>
      </c>
      <c r="G419" s="197" t="s">
        <v>305</v>
      </c>
      <c r="H419" s="198">
        <v>31.29</v>
      </c>
      <c r="I419" s="199"/>
      <c r="J419" s="200">
        <f>ROUND(I419*H419,2)</f>
        <v>0</v>
      </c>
      <c r="K419" s="196" t="s">
        <v>199</v>
      </c>
      <c r="L419" s="41"/>
      <c r="M419" s="201" t="s">
        <v>19</v>
      </c>
      <c r="N419" s="202" t="s">
        <v>43</v>
      </c>
      <c r="O419" s="66"/>
      <c r="P419" s="203">
        <f>O419*H419</f>
        <v>0</v>
      </c>
      <c r="Q419" s="203">
        <v>0.71643999999999997</v>
      </c>
      <c r="R419" s="203">
        <f>Q419*H419</f>
        <v>22.417407599999997</v>
      </c>
      <c r="S419" s="203">
        <v>0</v>
      </c>
      <c r="T419" s="204">
        <f>S419*H419</f>
        <v>0</v>
      </c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R419" s="205" t="s">
        <v>200</v>
      </c>
      <c r="AT419" s="205" t="s">
        <v>195</v>
      </c>
      <c r="AU419" s="205" t="s">
        <v>81</v>
      </c>
      <c r="AY419" s="19" t="s">
        <v>193</v>
      </c>
      <c r="BE419" s="206">
        <f>IF(N419="základní",J419,0)</f>
        <v>0</v>
      </c>
      <c r="BF419" s="206">
        <f>IF(N419="snížená",J419,0)</f>
        <v>0</v>
      </c>
      <c r="BG419" s="206">
        <f>IF(N419="zákl. přenesená",J419,0)</f>
        <v>0</v>
      </c>
      <c r="BH419" s="206">
        <f>IF(N419="sníž. přenesená",J419,0)</f>
        <v>0</v>
      </c>
      <c r="BI419" s="206">
        <f>IF(N419="nulová",J419,0)</f>
        <v>0</v>
      </c>
      <c r="BJ419" s="19" t="s">
        <v>79</v>
      </c>
      <c r="BK419" s="206">
        <f>ROUND(I419*H419,2)</f>
        <v>0</v>
      </c>
      <c r="BL419" s="19" t="s">
        <v>200</v>
      </c>
      <c r="BM419" s="205" t="s">
        <v>625</v>
      </c>
    </row>
    <row r="420" spans="1:65" s="2" customFormat="1" ht="16.5" customHeight="1">
      <c r="A420" s="36"/>
      <c r="B420" s="37"/>
      <c r="C420" s="194" t="s">
        <v>626</v>
      </c>
      <c r="D420" s="194" t="s">
        <v>195</v>
      </c>
      <c r="E420" s="195" t="s">
        <v>627</v>
      </c>
      <c r="F420" s="196" t="s">
        <v>628</v>
      </c>
      <c r="G420" s="197" t="s">
        <v>305</v>
      </c>
      <c r="H420" s="198">
        <v>31.29</v>
      </c>
      <c r="I420" s="199"/>
      <c r="J420" s="200">
        <f>ROUND(I420*H420,2)</f>
        <v>0</v>
      </c>
      <c r="K420" s="196" t="s">
        <v>199</v>
      </c>
      <c r="L420" s="41"/>
      <c r="M420" s="201" t="s">
        <v>19</v>
      </c>
      <c r="N420" s="202" t="s">
        <v>43</v>
      </c>
      <c r="O420" s="66"/>
      <c r="P420" s="203">
        <f>O420*H420</f>
        <v>0</v>
      </c>
      <c r="Q420" s="203">
        <v>0.23</v>
      </c>
      <c r="R420" s="203">
        <f>Q420*H420</f>
        <v>7.1966999999999999</v>
      </c>
      <c r="S420" s="203">
        <v>0</v>
      </c>
      <c r="T420" s="204">
        <f>S420*H420</f>
        <v>0</v>
      </c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R420" s="205" t="s">
        <v>200</v>
      </c>
      <c r="AT420" s="205" t="s">
        <v>195</v>
      </c>
      <c r="AU420" s="205" t="s">
        <v>81</v>
      </c>
      <c r="AY420" s="19" t="s">
        <v>193</v>
      </c>
      <c r="BE420" s="206">
        <f>IF(N420="základní",J420,0)</f>
        <v>0</v>
      </c>
      <c r="BF420" s="206">
        <f>IF(N420="snížená",J420,0)</f>
        <v>0</v>
      </c>
      <c r="BG420" s="206">
        <f>IF(N420="zákl. přenesená",J420,0)</f>
        <v>0</v>
      </c>
      <c r="BH420" s="206">
        <f>IF(N420="sníž. přenesená",J420,0)</f>
        <v>0</v>
      </c>
      <c r="BI420" s="206">
        <f>IF(N420="nulová",J420,0)</f>
        <v>0</v>
      </c>
      <c r="BJ420" s="19" t="s">
        <v>79</v>
      </c>
      <c r="BK420" s="206">
        <f>ROUND(I420*H420,2)</f>
        <v>0</v>
      </c>
      <c r="BL420" s="19" t="s">
        <v>200</v>
      </c>
      <c r="BM420" s="205" t="s">
        <v>629</v>
      </c>
    </row>
    <row r="421" spans="1:65" s="2" customFormat="1" ht="16.5" customHeight="1">
      <c r="A421" s="36"/>
      <c r="B421" s="37"/>
      <c r="C421" s="194" t="s">
        <v>630</v>
      </c>
      <c r="D421" s="194" t="s">
        <v>195</v>
      </c>
      <c r="E421" s="195" t="s">
        <v>598</v>
      </c>
      <c r="F421" s="196" t="s">
        <v>599</v>
      </c>
      <c r="G421" s="197" t="s">
        <v>305</v>
      </c>
      <c r="H421" s="198">
        <v>31.29</v>
      </c>
      <c r="I421" s="199"/>
      <c r="J421" s="200">
        <f>ROUND(I421*H421,2)</f>
        <v>0</v>
      </c>
      <c r="K421" s="196" t="s">
        <v>199</v>
      </c>
      <c r="L421" s="41"/>
      <c r="M421" s="201" t="s">
        <v>19</v>
      </c>
      <c r="N421" s="202" t="s">
        <v>43</v>
      </c>
      <c r="O421" s="66"/>
      <c r="P421" s="203">
        <f>O421*H421</f>
        <v>0</v>
      </c>
      <c r="Q421" s="203">
        <v>0</v>
      </c>
      <c r="R421" s="203">
        <f>Q421*H421</f>
        <v>0</v>
      </c>
      <c r="S421" s="203">
        <v>0</v>
      </c>
      <c r="T421" s="204">
        <f>S421*H421</f>
        <v>0</v>
      </c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R421" s="205" t="s">
        <v>200</v>
      </c>
      <c r="AT421" s="205" t="s">
        <v>195</v>
      </c>
      <c r="AU421" s="205" t="s">
        <v>81</v>
      </c>
      <c r="AY421" s="19" t="s">
        <v>193</v>
      </c>
      <c r="BE421" s="206">
        <f>IF(N421="základní",J421,0)</f>
        <v>0</v>
      </c>
      <c r="BF421" s="206">
        <f>IF(N421="snížená",J421,0)</f>
        <v>0</v>
      </c>
      <c r="BG421" s="206">
        <f>IF(N421="zákl. přenesená",J421,0)</f>
        <v>0</v>
      </c>
      <c r="BH421" s="206">
        <f>IF(N421="sníž. přenesená",J421,0)</f>
        <v>0</v>
      </c>
      <c r="BI421" s="206">
        <f>IF(N421="nulová",J421,0)</f>
        <v>0</v>
      </c>
      <c r="BJ421" s="19" t="s">
        <v>79</v>
      </c>
      <c r="BK421" s="206">
        <f>ROUND(I421*H421,2)</f>
        <v>0</v>
      </c>
      <c r="BL421" s="19" t="s">
        <v>200</v>
      </c>
      <c r="BM421" s="205" t="s">
        <v>631</v>
      </c>
    </row>
    <row r="422" spans="1:65" s="12" customFormat="1" ht="22.9" customHeight="1">
      <c r="B422" s="178"/>
      <c r="C422" s="179"/>
      <c r="D422" s="180" t="s">
        <v>71</v>
      </c>
      <c r="E422" s="192" t="s">
        <v>248</v>
      </c>
      <c r="F422" s="192" t="s">
        <v>632</v>
      </c>
      <c r="G422" s="179"/>
      <c r="H422" s="179"/>
      <c r="I422" s="182"/>
      <c r="J422" s="193">
        <f>BK422</f>
        <v>0</v>
      </c>
      <c r="K422" s="179"/>
      <c r="L422" s="184"/>
      <c r="M422" s="185"/>
      <c r="N422" s="186"/>
      <c r="O422" s="186"/>
      <c r="P422" s="187">
        <f>P423+P497+P568+P595</f>
        <v>0</v>
      </c>
      <c r="Q422" s="186"/>
      <c r="R422" s="187">
        <f>R423+R497+R568+R595</f>
        <v>364.14586542000006</v>
      </c>
      <c r="S422" s="186"/>
      <c r="T422" s="188">
        <f>T423+T497+T568+T595</f>
        <v>0</v>
      </c>
      <c r="AR422" s="189" t="s">
        <v>79</v>
      </c>
      <c r="AT422" s="190" t="s">
        <v>71</v>
      </c>
      <c r="AU422" s="190" t="s">
        <v>79</v>
      </c>
      <c r="AY422" s="189" t="s">
        <v>193</v>
      </c>
      <c r="BK422" s="191">
        <f>BK423+BK497+BK568+BK595</f>
        <v>0</v>
      </c>
    </row>
    <row r="423" spans="1:65" s="12" customFormat="1" ht="20.85" customHeight="1">
      <c r="B423" s="178"/>
      <c r="C423" s="179"/>
      <c r="D423" s="180" t="s">
        <v>71</v>
      </c>
      <c r="E423" s="192" t="s">
        <v>561</v>
      </c>
      <c r="F423" s="192" t="s">
        <v>633</v>
      </c>
      <c r="G423" s="179"/>
      <c r="H423" s="179"/>
      <c r="I423" s="182"/>
      <c r="J423" s="193">
        <f>BK423</f>
        <v>0</v>
      </c>
      <c r="K423" s="179"/>
      <c r="L423" s="184"/>
      <c r="M423" s="185"/>
      <c r="N423" s="186"/>
      <c r="O423" s="186"/>
      <c r="P423" s="187">
        <f>SUM(P424:P496)</f>
        <v>0</v>
      </c>
      <c r="Q423" s="186"/>
      <c r="R423" s="187">
        <f>SUM(R424:R496)</f>
        <v>23.833975340000002</v>
      </c>
      <c r="S423" s="186"/>
      <c r="T423" s="188">
        <f>SUM(T424:T496)</f>
        <v>0</v>
      </c>
      <c r="AR423" s="189" t="s">
        <v>79</v>
      </c>
      <c r="AT423" s="190" t="s">
        <v>71</v>
      </c>
      <c r="AU423" s="190" t="s">
        <v>81</v>
      </c>
      <c r="AY423" s="189" t="s">
        <v>193</v>
      </c>
      <c r="BK423" s="191">
        <f>SUM(BK424:BK496)</f>
        <v>0</v>
      </c>
    </row>
    <row r="424" spans="1:65" s="2" customFormat="1" ht="21.75" customHeight="1">
      <c r="A424" s="36"/>
      <c r="B424" s="37"/>
      <c r="C424" s="194" t="s">
        <v>634</v>
      </c>
      <c r="D424" s="194" t="s">
        <v>195</v>
      </c>
      <c r="E424" s="195" t="s">
        <v>635</v>
      </c>
      <c r="F424" s="196" t="s">
        <v>636</v>
      </c>
      <c r="G424" s="197" t="s">
        <v>305</v>
      </c>
      <c r="H424" s="198">
        <v>62.642000000000003</v>
      </c>
      <c r="I424" s="199"/>
      <c r="J424" s="200">
        <f>ROUND(I424*H424,2)</f>
        <v>0</v>
      </c>
      <c r="K424" s="196" t="s">
        <v>199</v>
      </c>
      <c r="L424" s="41"/>
      <c r="M424" s="201" t="s">
        <v>19</v>
      </c>
      <c r="N424" s="202" t="s">
        <v>43</v>
      </c>
      <c r="O424" s="66"/>
      <c r="P424" s="203">
        <f>O424*H424</f>
        <v>0</v>
      </c>
      <c r="Q424" s="203">
        <v>4.3800000000000002E-3</v>
      </c>
      <c r="R424" s="203">
        <f>Q424*H424</f>
        <v>0.27437196000000003</v>
      </c>
      <c r="S424" s="203">
        <v>0</v>
      </c>
      <c r="T424" s="204">
        <f>S424*H424</f>
        <v>0</v>
      </c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R424" s="205" t="s">
        <v>200</v>
      </c>
      <c r="AT424" s="205" t="s">
        <v>195</v>
      </c>
      <c r="AU424" s="205" t="s">
        <v>209</v>
      </c>
      <c r="AY424" s="19" t="s">
        <v>193</v>
      </c>
      <c r="BE424" s="206">
        <f>IF(N424="základní",J424,0)</f>
        <v>0</v>
      </c>
      <c r="BF424" s="206">
        <f>IF(N424="snížená",J424,0)</f>
        <v>0</v>
      </c>
      <c r="BG424" s="206">
        <f>IF(N424="zákl. přenesená",J424,0)</f>
        <v>0</v>
      </c>
      <c r="BH424" s="206">
        <f>IF(N424="sníž. přenesená",J424,0)</f>
        <v>0</v>
      </c>
      <c r="BI424" s="206">
        <f>IF(N424="nulová",J424,0)</f>
        <v>0</v>
      </c>
      <c r="BJ424" s="19" t="s">
        <v>79</v>
      </c>
      <c r="BK424" s="206">
        <f>ROUND(I424*H424,2)</f>
        <v>0</v>
      </c>
      <c r="BL424" s="19" t="s">
        <v>200</v>
      </c>
      <c r="BM424" s="205" t="s">
        <v>637</v>
      </c>
    </row>
    <row r="425" spans="1:65" s="2" customFormat="1" ht="21.75" customHeight="1">
      <c r="A425" s="36"/>
      <c r="B425" s="37"/>
      <c r="C425" s="194" t="s">
        <v>638</v>
      </c>
      <c r="D425" s="194" t="s">
        <v>195</v>
      </c>
      <c r="E425" s="195" t="s">
        <v>639</v>
      </c>
      <c r="F425" s="196" t="s">
        <v>640</v>
      </c>
      <c r="G425" s="197" t="s">
        <v>305</v>
      </c>
      <c r="H425" s="198">
        <v>62.646000000000001</v>
      </c>
      <c r="I425" s="199"/>
      <c r="J425" s="200">
        <f>ROUND(I425*H425,2)</f>
        <v>0</v>
      </c>
      <c r="K425" s="196" t="s">
        <v>199</v>
      </c>
      <c r="L425" s="41"/>
      <c r="M425" s="201" t="s">
        <v>19</v>
      </c>
      <c r="N425" s="202" t="s">
        <v>43</v>
      </c>
      <c r="O425" s="66"/>
      <c r="P425" s="203">
        <f>O425*H425</f>
        <v>0</v>
      </c>
      <c r="Q425" s="203">
        <v>1.8380000000000001E-2</v>
      </c>
      <c r="R425" s="203">
        <f>Q425*H425</f>
        <v>1.1514334800000001</v>
      </c>
      <c r="S425" s="203">
        <v>0</v>
      </c>
      <c r="T425" s="204">
        <f>S425*H425</f>
        <v>0</v>
      </c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R425" s="205" t="s">
        <v>200</v>
      </c>
      <c r="AT425" s="205" t="s">
        <v>195</v>
      </c>
      <c r="AU425" s="205" t="s">
        <v>209</v>
      </c>
      <c r="AY425" s="19" t="s">
        <v>193</v>
      </c>
      <c r="BE425" s="206">
        <f>IF(N425="základní",J425,0)</f>
        <v>0</v>
      </c>
      <c r="BF425" s="206">
        <f>IF(N425="snížená",J425,0)</f>
        <v>0</v>
      </c>
      <c r="BG425" s="206">
        <f>IF(N425="zákl. přenesená",J425,0)</f>
        <v>0</v>
      </c>
      <c r="BH425" s="206">
        <f>IF(N425="sníž. přenesená",J425,0)</f>
        <v>0</v>
      </c>
      <c r="BI425" s="206">
        <f>IF(N425="nulová",J425,0)</f>
        <v>0</v>
      </c>
      <c r="BJ425" s="19" t="s">
        <v>79</v>
      </c>
      <c r="BK425" s="206">
        <f>ROUND(I425*H425,2)</f>
        <v>0</v>
      </c>
      <c r="BL425" s="19" t="s">
        <v>200</v>
      </c>
      <c r="BM425" s="205" t="s">
        <v>641</v>
      </c>
    </row>
    <row r="426" spans="1:65" s="13" customFormat="1">
      <c r="B426" s="207"/>
      <c r="C426" s="208"/>
      <c r="D426" s="209" t="s">
        <v>202</v>
      </c>
      <c r="E426" s="210" t="s">
        <v>19</v>
      </c>
      <c r="F426" s="211" t="s">
        <v>339</v>
      </c>
      <c r="G426" s="208"/>
      <c r="H426" s="210" t="s">
        <v>19</v>
      </c>
      <c r="I426" s="212"/>
      <c r="J426" s="208"/>
      <c r="K426" s="208"/>
      <c r="L426" s="213"/>
      <c r="M426" s="214"/>
      <c r="N426" s="215"/>
      <c r="O426" s="215"/>
      <c r="P426" s="215"/>
      <c r="Q426" s="215"/>
      <c r="R426" s="215"/>
      <c r="S426" s="215"/>
      <c r="T426" s="216"/>
      <c r="AT426" s="217" t="s">
        <v>202</v>
      </c>
      <c r="AU426" s="217" t="s">
        <v>209</v>
      </c>
      <c r="AV426" s="13" t="s">
        <v>79</v>
      </c>
      <c r="AW426" s="13" t="s">
        <v>33</v>
      </c>
      <c r="AX426" s="13" t="s">
        <v>72</v>
      </c>
      <c r="AY426" s="217" t="s">
        <v>193</v>
      </c>
    </row>
    <row r="427" spans="1:65" s="13" customFormat="1">
      <c r="B427" s="207"/>
      <c r="C427" s="208"/>
      <c r="D427" s="209" t="s">
        <v>202</v>
      </c>
      <c r="E427" s="210" t="s">
        <v>19</v>
      </c>
      <c r="F427" s="211" t="s">
        <v>642</v>
      </c>
      <c r="G427" s="208"/>
      <c r="H427" s="210" t="s">
        <v>19</v>
      </c>
      <c r="I427" s="212"/>
      <c r="J427" s="208"/>
      <c r="K427" s="208"/>
      <c r="L427" s="213"/>
      <c r="M427" s="214"/>
      <c r="N427" s="215"/>
      <c r="O427" s="215"/>
      <c r="P427" s="215"/>
      <c r="Q427" s="215"/>
      <c r="R427" s="215"/>
      <c r="S427" s="215"/>
      <c r="T427" s="216"/>
      <c r="AT427" s="217" t="s">
        <v>202</v>
      </c>
      <c r="AU427" s="217" t="s">
        <v>209</v>
      </c>
      <c r="AV427" s="13" t="s">
        <v>79</v>
      </c>
      <c r="AW427" s="13" t="s">
        <v>33</v>
      </c>
      <c r="AX427" s="13" t="s">
        <v>72</v>
      </c>
      <c r="AY427" s="217" t="s">
        <v>193</v>
      </c>
    </row>
    <row r="428" spans="1:65" s="14" customFormat="1">
      <c r="B428" s="218"/>
      <c r="C428" s="219"/>
      <c r="D428" s="209" t="s">
        <v>202</v>
      </c>
      <c r="E428" s="220" t="s">
        <v>19</v>
      </c>
      <c r="F428" s="221" t="s">
        <v>643</v>
      </c>
      <c r="G428" s="219"/>
      <c r="H428" s="222">
        <v>1.383</v>
      </c>
      <c r="I428" s="223"/>
      <c r="J428" s="219"/>
      <c r="K428" s="219"/>
      <c r="L428" s="224"/>
      <c r="M428" s="225"/>
      <c r="N428" s="226"/>
      <c r="O428" s="226"/>
      <c r="P428" s="226"/>
      <c r="Q428" s="226"/>
      <c r="R428" s="226"/>
      <c r="S428" s="226"/>
      <c r="T428" s="227"/>
      <c r="AT428" s="228" t="s">
        <v>202</v>
      </c>
      <c r="AU428" s="228" t="s">
        <v>209</v>
      </c>
      <c r="AV428" s="14" t="s">
        <v>81</v>
      </c>
      <c r="AW428" s="14" t="s">
        <v>33</v>
      </c>
      <c r="AX428" s="14" t="s">
        <v>72</v>
      </c>
      <c r="AY428" s="228" t="s">
        <v>193</v>
      </c>
    </row>
    <row r="429" spans="1:65" s="14" customFormat="1">
      <c r="B429" s="218"/>
      <c r="C429" s="219"/>
      <c r="D429" s="209" t="s">
        <v>202</v>
      </c>
      <c r="E429" s="220" t="s">
        <v>19</v>
      </c>
      <c r="F429" s="221" t="s">
        <v>644</v>
      </c>
      <c r="G429" s="219"/>
      <c r="H429" s="222">
        <v>20.369</v>
      </c>
      <c r="I429" s="223"/>
      <c r="J429" s="219"/>
      <c r="K429" s="219"/>
      <c r="L429" s="224"/>
      <c r="M429" s="225"/>
      <c r="N429" s="226"/>
      <c r="O429" s="226"/>
      <c r="P429" s="226"/>
      <c r="Q429" s="226"/>
      <c r="R429" s="226"/>
      <c r="S429" s="226"/>
      <c r="T429" s="227"/>
      <c r="AT429" s="228" t="s">
        <v>202</v>
      </c>
      <c r="AU429" s="228" t="s">
        <v>209</v>
      </c>
      <c r="AV429" s="14" t="s">
        <v>81</v>
      </c>
      <c r="AW429" s="14" t="s">
        <v>33</v>
      </c>
      <c r="AX429" s="14" t="s">
        <v>72</v>
      </c>
      <c r="AY429" s="228" t="s">
        <v>193</v>
      </c>
    </row>
    <row r="430" spans="1:65" s="14" customFormat="1">
      <c r="B430" s="218"/>
      <c r="C430" s="219"/>
      <c r="D430" s="209" t="s">
        <v>202</v>
      </c>
      <c r="E430" s="220" t="s">
        <v>19</v>
      </c>
      <c r="F430" s="221" t="s">
        <v>645</v>
      </c>
      <c r="G430" s="219"/>
      <c r="H430" s="222">
        <v>22.94</v>
      </c>
      <c r="I430" s="223"/>
      <c r="J430" s="219"/>
      <c r="K430" s="219"/>
      <c r="L430" s="224"/>
      <c r="M430" s="225"/>
      <c r="N430" s="226"/>
      <c r="O430" s="226"/>
      <c r="P430" s="226"/>
      <c r="Q430" s="226"/>
      <c r="R430" s="226"/>
      <c r="S430" s="226"/>
      <c r="T430" s="227"/>
      <c r="AT430" s="228" t="s">
        <v>202</v>
      </c>
      <c r="AU430" s="228" t="s">
        <v>209</v>
      </c>
      <c r="AV430" s="14" t="s">
        <v>81</v>
      </c>
      <c r="AW430" s="14" t="s">
        <v>33</v>
      </c>
      <c r="AX430" s="14" t="s">
        <v>72</v>
      </c>
      <c r="AY430" s="228" t="s">
        <v>193</v>
      </c>
    </row>
    <row r="431" spans="1:65" s="14" customFormat="1">
      <c r="B431" s="218"/>
      <c r="C431" s="219"/>
      <c r="D431" s="209" t="s">
        <v>202</v>
      </c>
      <c r="E431" s="220" t="s">
        <v>19</v>
      </c>
      <c r="F431" s="221" t="s">
        <v>646</v>
      </c>
      <c r="G431" s="219"/>
      <c r="H431" s="222">
        <v>4.41</v>
      </c>
      <c r="I431" s="223"/>
      <c r="J431" s="219"/>
      <c r="K431" s="219"/>
      <c r="L431" s="224"/>
      <c r="M431" s="225"/>
      <c r="N431" s="226"/>
      <c r="O431" s="226"/>
      <c r="P431" s="226"/>
      <c r="Q431" s="226"/>
      <c r="R431" s="226"/>
      <c r="S431" s="226"/>
      <c r="T431" s="227"/>
      <c r="AT431" s="228" t="s">
        <v>202</v>
      </c>
      <c r="AU431" s="228" t="s">
        <v>209</v>
      </c>
      <c r="AV431" s="14" t="s">
        <v>81</v>
      </c>
      <c r="AW431" s="14" t="s">
        <v>33</v>
      </c>
      <c r="AX431" s="14" t="s">
        <v>72</v>
      </c>
      <c r="AY431" s="228" t="s">
        <v>193</v>
      </c>
    </row>
    <row r="432" spans="1:65" s="14" customFormat="1">
      <c r="B432" s="218"/>
      <c r="C432" s="219"/>
      <c r="D432" s="209" t="s">
        <v>202</v>
      </c>
      <c r="E432" s="220" t="s">
        <v>19</v>
      </c>
      <c r="F432" s="221" t="s">
        <v>647</v>
      </c>
      <c r="G432" s="219"/>
      <c r="H432" s="222">
        <v>1.643</v>
      </c>
      <c r="I432" s="223"/>
      <c r="J432" s="219"/>
      <c r="K432" s="219"/>
      <c r="L432" s="224"/>
      <c r="M432" s="225"/>
      <c r="N432" s="226"/>
      <c r="O432" s="226"/>
      <c r="P432" s="226"/>
      <c r="Q432" s="226"/>
      <c r="R432" s="226"/>
      <c r="S432" s="226"/>
      <c r="T432" s="227"/>
      <c r="AT432" s="228" t="s">
        <v>202</v>
      </c>
      <c r="AU432" s="228" t="s">
        <v>209</v>
      </c>
      <c r="AV432" s="14" t="s">
        <v>81</v>
      </c>
      <c r="AW432" s="14" t="s">
        <v>33</v>
      </c>
      <c r="AX432" s="14" t="s">
        <v>72</v>
      </c>
      <c r="AY432" s="228" t="s">
        <v>193</v>
      </c>
    </row>
    <row r="433" spans="1:65" s="14" customFormat="1">
      <c r="B433" s="218"/>
      <c r="C433" s="219"/>
      <c r="D433" s="209" t="s">
        <v>202</v>
      </c>
      <c r="E433" s="220" t="s">
        <v>19</v>
      </c>
      <c r="F433" s="221" t="s">
        <v>648</v>
      </c>
      <c r="G433" s="219"/>
      <c r="H433" s="222">
        <v>8.1210000000000004</v>
      </c>
      <c r="I433" s="223"/>
      <c r="J433" s="219"/>
      <c r="K433" s="219"/>
      <c r="L433" s="224"/>
      <c r="M433" s="225"/>
      <c r="N433" s="226"/>
      <c r="O433" s="226"/>
      <c r="P433" s="226"/>
      <c r="Q433" s="226"/>
      <c r="R433" s="226"/>
      <c r="S433" s="226"/>
      <c r="T433" s="227"/>
      <c r="AT433" s="228" t="s">
        <v>202</v>
      </c>
      <c r="AU433" s="228" t="s">
        <v>209</v>
      </c>
      <c r="AV433" s="14" t="s">
        <v>81</v>
      </c>
      <c r="AW433" s="14" t="s">
        <v>33</v>
      </c>
      <c r="AX433" s="14" t="s">
        <v>72</v>
      </c>
      <c r="AY433" s="228" t="s">
        <v>193</v>
      </c>
    </row>
    <row r="434" spans="1:65" s="14" customFormat="1">
      <c r="B434" s="218"/>
      <c r="C434" s="219"/>
      <c r="D434" s="209" t="s">
        <v>202</v>
      </c>
      <c r="E434" s="220" t="s">
        <v>19</v>
      </c>
      <c r="F434" s="221" t="s">
        <v>649</v>
      </c>
      <c r="G434" s="219"/>
      <c r="H434" s="222">
        <v>3.78</v>
      </c>
      <c r="I434" s="223"/>
      <c r="J434" s="219"/>
      <c r="K434" s="219"/>
      <c r="L434" s="224"/>
      <c r="M434" s="225"/>
      <c r="N434" s="226"/>
      <c r="O434" s="226"/>
      <c r="P434" s="226"/>
      <c r="Q434" s="226"/>
      <c r="R434" s="226"/>
      <c r="S434" s="226"/>
      <c r="T434" s="227"/>
      <c r="AT434" s="228" t="s">
        <v>202</v>
      </c>
      <c r="AU434" s="228" t="s">
        <v>209</v>
      </c>
      <c r="AV434" s="14" t="s">
        <v>81</v>
      </c>
      <c r="AW434" s="14" t="s">
        <v>33</v>
      </c>
      <c r="AX434" s="14" t="s">
        <v>72</v>
      </c>
      <c r="AY434" s="228" t="s">
        <v>193</v>
      </c>
    </row>
    <row r="435" spans="1:65" s="15" customFormat="1">
      <c r="B435" s="229"/>
      <c r="C435" s="230"/>
      <c r="D435" s="209" t="s">
        <v>202</v>
      </c>
      <c r="E435" s="231" t="s">
        <v>19</v>
      </c>
      <c r="F435" s="232" t="s">
        <v>208</v>
      </c>
      <c r="G435" s="230"/>
      <c r="H435" s="233">
        <v>62.646000000000001</v>
      </c>
      <c r="I435" s="234"/>
      <c r="J435" s="230"/>
      <c r="K435" s="230"/>
      <c r="L435" s="235"/>
      <c r="M435" s="236"/>
      <c r="N435" s="237"/>
      <c r="O435" s="237"/>
      <c r="P435" s="237"/>
      <c r="Q435" s="237"/>
      <c r="R435" s="237"/>
      <c r="S435" s="237"/>
      <c r="T435" s="238"/>
      <c r="AT435" s="239" t="s">
        <v>202</v>
      </c>
      <c r="AU435" s="239" t="s">
        <v>209</v>
      </c>
      <c r="AV435" s="15" t="s">
        <v>209</v>
      </c>
      <c r="AW435" s="15" t="s">
        <v>33</v>
      </c>
      <c r="AX435" s="15" t="s">
        <v>79</v>
      </c>
      <c r="AY435" s="239" t="s">
        <v>193</v>
      </c>
    </row>
    <row r="436" spans="1:65" s="2" customFormat="1" ht="21.75" customHeight="1">
      <c r="A436" s="36"/>
      <c r="B436" s="37"/>
      <c r="C436" s="194" t="s">
        <v>650</v>
      </c>
      <c r="D436" s="194" t="s">
        <v>195</v>
      </c>
      <c r="E436" s="195" t="s">
        <v>651</v>
      </c>
      <c r="F436" s="196" t="s">
        <v>652</v>
      </c>
      <c r="G436" s="197" t="s">
        <v>305</v>
      </c>
      <c r="H436" s="198">
        <v>62.646000000000001</v>
      </c>
      <c r="I436" s="199"/>
      <c r="J436" s="200">
        <f>ROUND(I436*H436,2)</f>
        <v>0</v>
      </c>
      <c r="K436" s="196" t="s">
        <v>199</v>
      </c>
      <c r="L436" s="41"/>
      <c r="M436" s="201" t="s">
        <v>19</v>
      </c>
      <c r="N436" s="202" t="s">
        <v>43</v>
      </c>
      <c r="O436" s="66"/>
      <c r="P436" s="203">
        <f>O436*H436</f>
        <v>0</v>
      </c>
      <c r="Q436" s="203">
        <v>7.9000000000000008E-3</v>
      </c>
      <c r="R436" s="203">
        <f>Q436*H436</f>
        <v>0.49490340000000005</v>
      </c>
      <c r="S436" s="203">
        <v>0</v>
      </c>
      <c r="T436" s="204">
        <f>S436*H436</f>
        <v>0</v>
      </c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R436" s="205" t="s">
        <v>200</v>
      </c>
      <c r="AT436" s="205" t="s">
        <v>195</v>
      </c>
      <c r="AU436" s="205" t="s">
        <v>209</v>
      </c>
      <c r="AY436" s="19" t="s">
        <v>193</v>
      </c>
      <c r="BE436" s="206">
        <f>IF(N436="základní",J436,0)</f>
        <v>0</v>
      </c>
      <c r="BF436" s="206">
        <f>IF(N436="snížená",J436,0)</f>
        <v>0</v>
      </c>
      <c r="BG436" s="206">
        <f>IF(N436="zákl. přenesená",J436,0)</f>
        <v>0</v>
      </c>
      <c r="BH436" s="206">
        <f>IF(N436="sníž. přenesená",J436,0)</f>
        <v>0</v>
      </c>
      <c r="BI436" s="206">
        <f>IF(N436="nulová",J436,0)</f>
        <v>0</v>
      </c>
      <c r="BJ436" s="19" t="s">
        <v>79</v>
      </c>
      <c r="BK436" s="206">
        <f>ROUND(I436*H436,2)</f>
        <v>0</v>
      </c>
      <c r="BL436" s="19" t="s">
        <v>200</v>
      </c>
      <c r="BM436" s="205" t="s">
        <v>653</v>
      </c>
    </row>
    <row r="437" spans="1:65" s="2" customFormat="1" ht="21.75" customHeight="1">
      <c r="A437" s="36"/>
      <c r="B437" s="37"/>
      <c r="C437" s="194" t="s">
        <v>654</v>
      </c>
      <c r="D437" s="194" t="s">
        <v>195</v>
      </c>
      <c r="E437" s="195" t="s">
        <v>655</v>
      </c>
      <c r="F437" s="196" t="s">
        <v>656</v>
      </c>
      <c r="G437" s="197" t="s">
        <v>305</v>
      </c>
      <c r="H437" s="198">
        <v>698.32299999999998</v>
      </c>
      <c r="I437" s="199"/>
      <c r="J437" s="200">
        <f>ROUND(I437*H437,2)</f>
        <v>0</v>
      </c>
      <c r="K437" s="196" t="s">
        <v>199</v>
      </c>
      <c r="L437" s="41"/>
      <c r="M437" s="201" t="s">
        <v>19</v>
      </c>
      <c r="N437" s="202" t="s">
        <v>43</v>
      </c>
      <c r="O437" s="66"/>
      <c r="P437" s="203">
        <f>O437*H437</f>
        <v>0</v>
      </c>
      <c r="Q437" s="203">
        <v>4.3800000000000002E-3</v>
      </c>
      <c r="R437" s="203">
        <f>Q437*H437</f>
        <v>3.0586547400000001</v>
      </c>
      <c r="S437" s="203">
        <v>0</v>
      </c>
      <c r="T437" s="204">
        <f>S437*H437</f>
        <v>0</v>
      </c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R437" s="205" t="s">
        <v>200</v>
      </c>
      <c r="AT437" s="205" t="s">
        <v>195</v>
      </c>
      <c r="AU437" s="205" t="s">
        <v>209</v>
      </c>
      <c r="AY437" s="19" t="s">
        <v>193</v>
      </c>
      <c r="BE437" s="206">
        <f>IF(N437="základní",J437,0)</f>
        <v>0</v>
      </c>
      <c r="BF437" s="206">
        <f>IF(N437="snížená",J437,0)</f>
        <v>0</v>
      </c>
      <c r="BG437" s="206">
        <f>IF(N437="zákl. přenesená",J437,0)</f>
        <v>0</v>
      </c>
      <c r="BH437" s="206">
        <f>IF(N437="sníž. přenesená",J437,0)</f>
        <v>0</v>
      </c>
      <c r="BI437" s="206">
        <f>IF(N437="nulová",J437,0)</f>
        <v>0</v>
      </c>
      <c r="BJ437" s="19" t="s">
        <v>79</v>
      </c>
      <c r="BK437" s="206">
        <f>ROUND(I437*H437,2)</f>
        <v>0</v>
      </c>
      <c r="BL437" s="19" t="s">
        <v>200</v>
      </c>
      <c r="BM437" s="205" t="s">
        <v>657</v>
      </c>
    </row>
    <row r="438" spans="1:65" s="14" customFormat="1">
      <c r="B438" s="218"/>
      <c r="C438" s="219"/>
      <c r="D438" s="209" t="s">
        <v>202</v>
      </c>
      <c r="E438" s="220" t="s">
        <v>19</v>
      </c>
      <c r="F438" s="221" t="s">
        <v>658</v>
      </c>
      <c r="G438" s="219"/>
      <c r="H438" s="222">
        <v>698.32299999999998</v>
      </c>
      <c r="I438" s="223"/>
      <c r="J438" s="219"/>
      <c r="K438" s="219"/>
      <c r="L438" s="224"/>
      <c r="M438" s="225"/>
      <c r="N438" s="226"/>
      <c r="O438" s="226"/>
      <c r="P438" s="226"/>
      <c r="Q438" s="226"/>
      <c r="R438" s="226"/>
      <c r="S438" s="226"/>
      <c r="T438" s="227"/>
      <c r="AT438" s="228" t="s">
        <v>202</v>
      </c>
      <c r="AU438" s="228" t="s">
        <v>209</v>
      </c>
      <c r="AV438" s="14" t="s">
        <v>81</v>
      </c>
      <c r="AW438" s="14" t="s">
        <v>33</v>
      </c>
      <c r="AX438" s="14" t="s">
        <v>72</v>
      </c>
      <c r="AY438" s="228" t="s">
        <v>193</v>
      </c>
    </row>
    <row r="439" spans="1:65" s="15" customFormat="1">
      <c r="B439" s="229"/>
      <c r="C439" s="230"/>
      <c r="D439" s="209" t="s">
        <v>202</v>
      </c>
      <c r="E439" s="231" t="s">
        <v>19</v>
      </c>
      <c r="F439" s="232" t="s">
        <v>208</v>
      </c>
      <c r="G439" s="230"/>
      <c r="H439" s="233">
        <v>698.32299999999998</v>
      </c>
      <c r="I439" s="234"/>
      <c r="J439" s="230"/>
      <c r="K439" s="230"/>
      <c r="L439" s="235"/>
      <c r="M439" s="236"/>
      <c r="N439" s="237"/>
      <c r="O439" s="237"/>
      <c r="P439" s="237"/>
      <c r="Q439" s="237"/>
      <c r="R439" s="237"/>
      <c r="S439" s="237"/>
      <c r="T439" s="238"/>
      <c r="AT439" s="239" t="s">
        <v>202</v>
      </c>
      <c r="AU439" s="239" t="s">
        <v>209</v>
      </c>
      <c r="AV439" s="15" t="s">
        <v>209</v>
      </c>
      <c r="AW439" s="15" t="s">
        <v>33</v>
      </c>
      <c r="AX439" s="15" t="s">
        <v>79</v>
      </c>
      <c r="AY439" s="239" t="s">
        <v>193</v>
      </c>
    </row>
    <row r="440" spans="1:65" s="2" customFormat="1" ht="21.75" customHeight="1">
      <c r="A440" s="36"/>
      <c r="B440" s="37"/>
      <c r="C440" s="194" t="s">
        <v>659</v>
      </c>
      <c r="D440" s="194" t="s">
        <v>195</v>
      </c>
      <c r="E440" s="195" t="s">
        <v>660</v>
      </c>
      <c r="F440" s="196" t="s">
        <v>661</v>
      </c>
      <c r="G440" s="197" t="s">
        <v>305</v>
      </c>
      <c r="H440" s="198">
        <v>532.90200000000004</v>
      </c>
      <c r="I440" s="199"/>
      <c r="J440" s="200">
        <f>ROUND(I440*H440,2)</f>
        <v>0</v>
      </c>
      <c r="K440" s="196" t="s">
        <v>199</v>
      </c>
      <c r="L440" s="41"/>
      <c r="M440" s="201" t="s">
        <v>19</v>
      </c>
      <c r="N440" s="202" t="s">
        <v>43</v>
      </c>
      <c r="O440" s="66"/>
      <c r="P440" s="203">
        <f>O440*H440</f>
        <v>0</v>
      </c>
      <c r="Q440" s="203">
        <v>1.8380000000000001E-2</v>
      </c>
      <c r="R440" s="203">
        <f>Q440*H440</f>
        <v>9.7947387600000013</v>
      </c>
      <c r="S440" s="203">
        <v>0</v>
      </c>
      <c r="T440" s="204">
        <f>S440*H440</f>
        <v>0</v>
      </c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R440" s="205" t="s">
        <v>200</v>
      </c>
      <c r="AT440" s="205" t="s">
        <v>195</v>
      </c>
      <c r="AU440" s="205" t="s">
        <v>209</v>
      </c>
      <c r="AY440" s="19" t="s">
        <v>193</v>
      </c>
      <c r="BE440" s="206">
        <f>IF(N440="základní",J440,0)</f>
        <v>0</v>
      </c>
      <c r="BF440" s="206">
        <f>IF(N440="snížená",J440,0)</f>
        <v>0</v>
      </c>
      <c r="BG440" s="206">
        <f>IF(N440="zákl. přenesená",J440,0)</f>
        <v>0</v>
      </c>
      <c r="BH440" s="206">
        <f>IF(N440="sníž. přenesená",J440,0)</f>
        <v>0</v>
      </c>
      <c r="BI440" s="206">
        <f>IF(N440="nulová",J440,0)</f>
        <v>0</v>
      </c>
      <c r="BJ440" s="19" t="s">
        <v>79</v>
      </c>
      <c r="BK440" s="206">
        <f>ROUND(I440*H440,2)</f>
        <v>0</v>
      </c>
      <c r="BL440" s="19" t="s">
        <v>200</v>
      </c>
      <c r="BM440" s="205" t="s">
        <v>662</v>
      </c>
    </row>
    <row r="441" spans="1:65" s="13" customFormat="1">
      <c r="B441" s="207"/>
      <c r="C441" s="208"/>
      <c r="D441" s="209" t="s">
        <v>202</v>
      </c>
      <c r="E441" s="210" t="s">
        <v>19</v>
      </c>
      <c r="F441" s="211" t="s">
        <v>339</v>
      </c>
      <c r="G441" s="208"/>
      <c r="H441" s="210" t="s">
        <v>19</v>
      </c>
      <c r="I441" s="212"/>
      <c r="J441" s="208"/>
      <c r="K441" s="208"/>
      <c r="L441" s="213"/>
      <c r="M441" s="214"/>
      <c r="N441" s="215"/>
      <c r="O441" s="215"/>
      <c r="P441" s="215"/>
      <c r="Q441" s="215"/>
      <c r="R441" s="215"/>
      <c r="S441" s="215"/>
      <c r="T441" s="216"/>
      <c r="AT441" s="217" t="s">
        <v>202</v>
      </c>
      <c r="AU441" s="217" t="s">
        <v>209</v>
      </c>
      <c r="AV441" s="13" t="s">
        <v>79</v>
      </c>
      <c r="AW441" s="13" t="s">
        <v>33</v>
      </c>
      <c r="AX441" s="13" t="s">
        <v>72</v>
      </c>
      <c r="AY441" s="217" t="s">
        <v>193</v>
      </c>
    </row>
    <row r="442" spans="1:65" s="14" customFormat="1">
      <c r="B442" s="218"/>
      <c r="C442" s="219"/>
      <c r="D442" s="209" t="s">
        <v>202</v>
      </c>
      <c r="E442" s="220" t="s">
        <v>19</v>
      </c>
      <c r="F442" s="221" t="s">
        <v>663</v>
      </c>
      <c r="G442" s="219"/>
      <c r="H442" s="222">
        <v>30.3</v>
      </c>
      <c r="I442" s="223"/>
      <c r="J442" s="219"/>
      <c r="K442" s="219"/>
      <c r="L442" s="224"/>
      <c r="M442" s="225"/>
      <c r="N442" s="226"/>
      <c r="O442" s="226"/>
      <c r="P442" s="226"/>
      <c r="Q442" s="226"/>
      <c r="R442" s="226"/>
      <c r="S442" s="226"/>
      <c r="T442" s="227"/>
      <c r="AT442" s="228" t="s">
        <v>202</v>
      </c>
      <c r="AU442" s="228" t="s">
        <v>209</v>
      </c>
      <c r="AV442" s="14" t="s">
        <v>81</v>
      </c>
      <c r="AW442" s="14" t="s">
        <v>33</v>
      </c>
      <c r="AX442" s="14" t="s">
        <v>72</v>
      </c>
      <c r="AY442" s="228" t="s">
        <v>193</v>
      </c>
    </row>
    <row r="443" spans="1:65" s="14" customFormat="1">
      <c r="B443" s="218"/>
      <c r="C443" s="219"/>
      <c r="D443" s="209" t="s">
        <v>202</v>
      </c>
      <c r="E443" s="220" t="s">
        <v>19</v>
      </c>
      <c r="F443" s="221" t="s">
        <v>664</v>
      </c>
      <c r="G443" s="219"/>
      <c r="H443" s="222">
        <v>155.11799999999999</v>
      </c>
      <c r="I443" s="223"/>
      <c r="J443" s="219"/>
      <c r="K443" s="219"/>
      <c r="L443" s="224"/>
      <c r="M443" s="225"/>
      <c r="N443" s="226"/>
      <c r="O443" s="226"/>
      <c r="P443" s="226"/>
      <c r="Q443" s="226"/>
      <c r="R443" s="226"/>
      <c r="S443" s="226"/>
      <c r="T443" s="227"/>
      <c r="AT443" s="228" t="s">
        <v>202</v>
      </c>
      <c r="AU443" s="228" t="s">
        <v>209</v>
      </c>
      <c r="AV443" s="14" t="s">
        <v>81</v>
      </c>
      <c r="AW443" s="14" t="s">
        <v>33</v>
      </c>
      <c r="AX443" s="14" t="s">
        <v>72</v>
      </c>
      <c r="AY443" s="228" t="s">
        <v>193</v>
      </c>
    </row>
    <row r="444" spans="1:65" s="14" customFormat="1">
      <c r="B444" s="218"/>
      <c r="C444" s="219"/>
      <c r="D444" s="209" t="s">
        <v>202</v>
      </c>
      <c r="E444" s="220" t="s">
        <v>19</v>
      </c>
      <c r="F444" s="221" t="s">
        <v>665</v>
      </c>
      <c r="G444" s="219"/>
      <c r="H444" s="222">
        <v>131.25</v>
      </c>
      <c r="I444" s="223"/>
      <c r="J444" s="219"/>
      <c r="K444" s="219"/>
      <c r="L444" s="224"/>
      <c r="M444" s="225"/>
      <c r="N444" s="226"/>
      <c r="O444" s="226"/>
      <c r="P444" s="226"/>
      <c r="Q444" s="226"/>
      <c r="R444" s="226"/>
      <c r="S444" s="226"/>
      <c r="T444" s="227"/>
      <c r="AT444" s="228" t="s">
        <v>202</v>
      </c>
      <c r="AU444" s="228" t="s">
        <v>209</v>
      </c>
      <c r="AV444" s="14" t="s">
        <v>81</v>
      </c>
      <c r="AW444" s="14" t="s">
        <v>33</v>
      </c>
      <c r="AX444" s="14" t="s">
        <v>72</v>
      </c>
      <c r="AY444" s="228" t="s">
        <v>193</v>
      </c>
    </row>
    <row r="445" spans="1:65" s="14" customFormat="1">
      <c r="B445" s="218"/>
      <c r="C445" s="219"/>
      <c r="D445" s="209" t="s">
        <v>202</v>
      </c>
      <c r="E445" s="220" t="s">
        <v>19</v>
      </c>
      <c r="F445" s="221" t="s">
        <v>666</v>
      </c>
      <c r="G445" s="219"/>
      <c r="H445" s="222">
        <v>96.908000000000001</v>
      </c>
      <c r="I445" s="223"/>
      <c r="J445" s="219"/>
      <c r="K445" s="219"/>
      <c r="L445" s="224"/>
      <c r="M445" s="225"/>
      <c r="N445" s="226"/>
      <c r="O445" s="226"/>
      <c r="P445" s="226"/>
      <c r="Q445" s="226"/>
      <c r="R445" s="226"/>
      <c r="S445" s="226"/>
      <c r="T445" s="227"/>
      <c r="AT445" s="228" t="s">
        <v>202</v>
      </c>
      <c r="AU445" s="228" t="s">
        <v>209</v>
      </c>
      <c r="AV445" s="14" t="s">
        <v>81</v>
      </c>
      <c r="AW445" s="14" t="s">
        <v>33</v>
      </c>
      <c r="AX445" s="14" t="s">
        <v>72</v>
      </c>
      <c r="AY445" s="228" t="s">
        <v>193</v>
      </c>
    </row>
    <row r="446" spans="1:65" s="14" customFormat="1">
      <c r="B446" s="218"/>
      <c r="C446" s="219"/>
      <c r="D446" s="209" t="s">
        <v>202</v>
      </c>
      <c r="E446" s="220" t="s">
        <v>19</v>
      </c>
      <c r="F446" s="221" t="s">
        <v>667</v>
      </c>
      <c r="G446" s="219"/>
      <c r="H446" s="222">
        <v>186.75</v>
      </c>
      <c r="I446" s="223"/>
      <c r="J446" s="219"/>
      <c r="K446" s="219"/>
      <c r="L446" s="224"/>
      <c r="M446" s="225"/>
      <c r="N446" s="226"/>
      <c r="O446" s="226"/>
      <c r="P446" s="226"/>
      <c r="Q446" s="226"/>
      <c r="R446" s="226"/>
      <c r="S446" s="226"/>
      <c r="T446" s="227"/>
      <c r="AT446" s="228" t="s">
        <v>202</v>
      </c>
      <c r="AU446" s="228" t="s">
        <v>209</v>
      </c>
      <c r="AV446" s="14" t="s">
        <v>81</v>
      </c>
      <c r="AW446" s="14" t="s">
        <v>33</v>
      </c>
      <c r="AX446" s="14" t="s">
        <v>72</v>
      </c>
      <c r="AY446" s="228" t="s">
        <v>193</v>
      </c>
    </row>
    <row r="447" spans="1:65" s="14" customFormat="1">
      <c r="B447" s="218"/>
      <c r="C447" s="219"/>
      <c r="D447" s="209" t="s">
        <v>202</v>
      </c>
      <c r="E447" s="220" t="s">
        <v>19</v>
      </c>
      <c r="F447" s="221" t="s">
        <v>668</v>
      </c>
      <c r="G447" s="219"/>
      <c r="H447" s="222">
        <v>117.3</v>
      </c>
      <c r="I447" s="223"/>
      <c r="J447" s="219"/>
      <c r="K447" s="219"/>
      <c r="L447" s="224"/>
      <c r="M447" s="225"/>
      <c r="N447" s="226"/>
      <c r="O447" s="226"/>
      <c r="P447" s="226"/>
      <c r="Q447" s="226"/>
      <c r="R447" s="226"/>
      <c r="S447" s="226"/>
      <c r="T447" s="227"/>
      <c r="AT447" s="228" t="s">
        <v>202</v>
      </c>
      <c r="AU447" s="228" t="s">
        <v>209</v>
      </c>
      <c r="AV447" s="14" t="s">
        <v>81</v>
      </c>
      <c r="AW447" s="14" t="s">
        <v>33</v>
      </c>
      <c r="AX447" s="14" t="s">
        <v>72</v>
      </c>
      <c r="AY447" s="228" t="s">
        <v>193</v>
      </c>
    </row>
    <row r="448" spans="1:65" s="14" customFormat="1">
      <c r="B448" s="218"/>
      <c r="C448" s="219"/>
      <c r="D448" s="209" t="s">
        <v>202</v>
      </c>
      <c r="E448" s="220" t="s">
        <v>19</v>
      </c>
      <c r="F448" s="221" t="s">
        <v>669</v>
      </c>
      <c r="G448" s="219"/>
      <c r="H448" s="222">
        <v>53.567999999999998</v>
      </c>
      <c r="I448" s="223"/>
      <c r="J448" s="219"/>
      <c r="K448" s="219"/>
      <c r="L448" s="224"/>
      <c r="M448" s="225"/>
      <c r="N448" s="226"/>
      <c r="O448" s="226"/>
      <c r="P448" s="226"/>
      <c r="Q448" s="226"/>
      <c r="R448" s="226"/>
      <c r="S448" s="226"/>
      <c r="T448" s="227"/>
      <c r="AT448" s="228" t="s">
        <v>202</v>
      </c>
      <c r="AU448" s="228" t="s">
        <v>209</v>
      </c>
      <c r="AV448" s="14" t="s">
        <v>81</v>
      </c>
      <c r="AW448" s="14" t="s">
        <v>33</v>
      </c>
      <c r="AX448" s="14" t="s">
        <v>72</v>
      </c>
      <c r="AY448" s="228" t="s">
        <v>193</v>
      </c>
    </row>
    <row r="449" spans="2:51" s="14" customFormat="1">
      <c r="B449" s="218"/>
      <c r="C449" s="219"/>
      <c r="D449" s="209" t="s">
        <v>202</v>
      </c>
      <c r="E449" s="220" t="s">
        <v>19</v>
      </c>
      <c r="F449" s="221" t="s">
        <v>670</v>
      </c>
      <c r="G449" s="219"/>
      <c r="H449" s="222">
        <v>-32.941000000000003</v>
      </c>
      <c r="I449" s="223"/>
      <c r="J449" s="219"/>
      <c r="K449" s="219"/>
      <c r="L449" s="224"/>
      <c r="M449" s="225"/>
      <c r="N449" s="226"/>
      <c r="O449" s="226"/>
      <c r="P449" s="226"/>
      <c r="Q449" s="226"/>
      <c r="R449" s="226"/>
      <c r="S449" s="226"/>
      <c r="T449" s="227"/>
      <c r="AT449" s="228" t="s">
        <v>202</v>
      </c>
      <c r="AU449" s="228" t="s">
        <v>209</v>
      </c>
      <c r="AV449" s="14" t="s">
        <v>81</v>
      </c>
      <c r="AW449" s="14" t="s">
        <v>33</v>
      </c>
      <c r="AX449" s="14" t="s">
        <v>72</v>
      </c>
      <c r="AY449" s="228" t="s">
        <v>193</v>
      </c>
    </row>
    <row r="450" spans="2:51" s="14" customFormat="1">
      <c r="B450" s="218"/>
      <c r="C450" s="219"/>
      <c r="D450" s="209" t="s">
        <v>202</v>
      </c>
      <c r="E450" s="220" t="s">
        <v>19</v>
      </c>
      <c r="F450" s="221" t="s">
        <v>671</v>
      </c>
      <c r="G450" s="219"/>
      <c r="H450" s="222">
        <v>11.384</v>
      </c>
      <c r="I450" s="223"/>
      <c r="J450" s="219"/>
      <c r="K450" s="219"/>
      <c r="L450" s="224"/>
      <c r="M450" s="225"/>
      <c r="N450" s="226"/>
      <c r="O450" s="226"/>
      <c r="P450" s="226"/>
      <c r="Q450" s="226"/>
      <c r="R450" s="226"/>
      <c r="S450" s="226"/>
      <c r="T450" s="227"/>
      <c r="AT450" s="228" t="s">
        <v>202</v>
      </c>
      <c r="AU450" s="228" t="s">
        <v>209</v>
      </c>
      <c r="AV450" s="14" t="s">
        <v>81</v>
      </c>
      <c r="AW450" s="14" t="s">
        <v>33</v>
      </c>
      <c r="AX450" s="14" t="s">
        <v>72</v>
      </c>
      <c r="AY450" s="228" t="s">
        <v>193</v>
      </c>
    </row>
    <row r="451" spans="2:51" s="14" customFormat="1">
      <c r="B451" s="218"/>
      <c r="C451" s="219"/>
      <c r="D451" s="209" t="s">
        <v>202</v>
      </c>
      <c r="E451" s="220" t="s">
        <v>19</v>
      </c>
      <c r="F451" s="221" t="s">
        <v>672</v>
      </c>
      <c r="G451" s="219"/>
      <c r="H451" s="222">
        <v>-25.2</v>
      </c>
      <c r="I451" s="223"/>
      <c r="J451" s="219"/>
      <c r="K451" s="219"/>
      <c r="L451" s="224"/>
      <c r="M451" s="225"/>
      <c r="N451" s="226"/>
      <c r="O451" s="226"/>
      <c r="P451" s="226"/>
      <c r="Q451" s="226"/>
      <c r="R451" s="226"/>
      <c r="S451" s="226"/>
      <c r="T451" s="227"/>
      <c r="AT451" s="228" t="s">
        <v>202</v>
      </c>
      <c r="AU451" s="228" t="s">
        <v>209</v>
      </c>
      <c r="AV451" s="14" t="s">
        <v>81</v>
      </c>
      <c r="AW451" s="14" t="s">
        <v>33</v>
      </c>
      <c r="AX451" s="14" t="s">
        <v>72</v>
      </c>
      <c r="AY451" s="228" t="s">
        <v>193</v>
      </c>
    </row>
    <row r="452" spans="2:51" s="14" customFormat="1">
      <c r="B452" s="218"/>
      <c r="C452" s="219"/>
      <c r="D452" s="209" t="s">
        <v>202</v>
      </c>
      <c r="E452" s="220" t="s">
        <v>19</v>
      </c>
      <c r="F452" s="221" t="s">
        <v>673</v>
      </c>
      <c r="G452" s="219"/>
      <c r="H452" s="222">
        <v>2.92</v>
      </c>
      <c r="I452" s="223"/>
      <c r="J452" s="219"/>
      <c r="K452" s="219"/>
      <c r="L452" s="224"/>
      <c r="M452" s="225"/>
      <c r="N452" s="226"/>
      <c r="O452" s="226"/>
      <c r="P452" s="226"/>
      <c r="Q452" s="226"/>
      <c r="R452" s="226"/>
      <c r="S452" s="226"/>
      <c r="T452" s="227"/>
      <c r="AT452" s="228" t="s">
        <v>202</v>
      </c>
      <c r="AU452" s="228" t="s">
        <v>209</v>
      </c>
      <c r="AV452" s="14" t="s">
        <v>81</v>
      </c>
      <c r="AW452" s="14" t="s">
        <v>33</v>
      </c>
      <c r="AX452" s="14" t="s">
        <v>72</v>
      </c>
      <c r="AY452" s="228" t="s">
        <v>193</v>
      </c>
    </row>
    <row r="453" spans="2:51" s="14" customFormat="1">
      <c r="B453" s="218"/>
      <c r="C453" s="219"/>
      <c r="D453" s="209" t="s">
        <v>202</v>
      </c>
      <c r="E453" s="220" t="s">
        <v>19</v>
      </c>
      <c r="F453" s="221" t="s">
        <v>674</v>
      </c>
      <c r="G453" s="219"/>
      <c r="H453" s="222">
        <v>-48.247999999999998</v>
      </c>
      <c r="I453" s="223"/>
      <c r="J453" s="219"/>
      <c r="K453" s="219"/>
      <c r="L453" s="224"/>
      <c r="M453" s="225"/>
      <c r="N453" s="226"/>
      <c r="O453" s="226"/>
      <c r="P453" s="226"/>
      <c r="Q453" s="226"/>
      <c r="R453" s="226"/>
      <c r="S453" s="226"/>
      <c r="T453" s="227"/>
      <c r="AT453" s="228" t="s">
        <v>202</v>
      </c>
      <c r="AU453" s="228" t="s">
        <v>209</v>
      </c>
      <c r="AV453" s="14" t="s">
        <v>81</v>
      </c>
      <c r="AW453" s="14" t="s">
        <v>33</v>
      </c>
      <c r="AX453" s="14" t="s">
        <v>72</v>
      </c>
      <c r="AY453" s="228" t="s">
        <v>193</v>
      </c>
    </row>
    <row r="454" spans="2:51" s="14" customFormat="1">
      <c r="B454" s="218"/>
      <c r="C454" s="219"/>
      <c r="D454" s="209" t="s">
        <v>202</v>
      </c>
      <c r="E454" s="220" t="s">
        <v>19</v>
      </c>
      <c r="F454" s="221" t="s">
        <v>675</v>
      </c>
      <c r="G454" s="219"/>
      <c r="H454" s="222">
        <v>-1.2430000000000001</v>
      </c>
      <c r="I454" s="223"/>
      <c r="J454" s="219"/>
      <c r="K454" s="219"/>
      <c r="L454" s="224"/>
      <c r="M454" s="225"/>
      <c r="N454" s="226"/>
      <c r="O454" s="226"/>
      <c r="P454" s="226"/>
      <c r="Q454" s="226"/>
      <c r="R454" s="226"/>
      <c r="S454" s="226"/>
      <c r="T454" s="227"/>
      <c r="AT454" s="228" t="s">
        <v>202</v>
      </c>
      <c r="AU454" s="228" t="s">
        <v>209</v>
      </c>
      <c r="AV454" s="14" t="s">
        <v>81</v>
      </c>
      <c r="AW454" s="14" t="s">
        <v>33</v>
      </c>
      <c r="AX454" s="14" t="s">
        <v>72</v>
      </c>
      <c r="AY454" s="228" t="s">
        <v>193</v>
      </c>
    </row>
    <row r="455" spans="2:51" s="14" customFormat="1">
      <c r="B455" s="218"/>
      <c r="C455" s="219"/>
      <c r="D455" s="209" t="s">
        <v>202</v>
      </c>
      <c r="E455" s="220" t="s">
        <v>19</v>
      </c>
      <c r="F455" s="221" t="s">
        <v>676</v>
      </c>
      <c r="G455" s="219"/>
      <c r="H455" s="222">
        <v>-2.4860000000000002</v>
      </c>
      <c r="I455" s="223"/>
      <c r="J455" s="219"/>
      <c r="K455" s="219"/>
      <c r="L455" s="224"/>
      <c r="M455" s="225"/>
      <c r="N455" s="226"/>
      <c r="O455" s="226"/>
      <c r="P455" s="226"/>
      <c r="Q455" s="226"/>
      <c r="R455" s="226"/>
      <c r="S455" s="226"/>
      <c r="T455" s="227"/>
      <c r="AT455" s="228" t="s">
        <v>202</v>
      </c>
      <c r="AU455" s="228" t="s">
        <v>209</v>
      </c>
      <c r="AV455" s="14" t="s">
        <v>81</v>
      </c>
      <c r="AW455" s="14" t="s">
        <v>33</v>
      </c>
      <c r="AX455" s="14" t="s">
        <v>72</v>
      </c>
      <c r="AY455" s="228" t="s">
        <v>193</v>
      </c>
    </row>
    <row r="456" spans="2:51" s="14" customFormat="1">
      <c r="B456" s="218"/>
      <c r="C456" s="219"/>
      <c r="D456" s="209" t="s">
        <v>202</v>
      </c>
      <c r="E456" s="220" t="s">
        <v>19</v>
      </c>
      <c r="F456" s="221" t="s">
        <v>677</v>
      </c>
      <c r="G456" s="219"/>
      <c r="H456" s="222">
        <v>-5.8520000000000003</v>
      </c>
      <c r="I456" s="223"/>
      <c r="J456" s="219"/>
      <c r="K456" s="219"/>
      <c r="L456" s="224"/>
      <c r="M456" s="225"/>
      <c r="N456" s="226"/>
      <c r="O456" s="226"/>
      <c r="P456" s="226"/>
      <c r="Q456" s="226"/>
      <c r="R456" s="226"/>
      <c r="S456" s="226"/>
      <c r="T456" s="227"/>
      <c r="AT456" s="228" t="s">
        <v>202</v>
      </c>
      <c r="AU456" s="228" t="s">
        <v>209</v>
      </c>
      <c r="AV456" s="14" t="s">
        <v>81</v>
      </c>
      <c r="AW456" s="14" t="s">
        <v>33</v>
      </c>
      <c r="AX456" s="14" t="s">
        <v>72</v>
      </c>
      <c r="AY456" s="228" t="s">
        <v>193</v>
      </c>
    </row>
    <row r="457" spans="2:51" s="15" customFormat="1">
      <c r="B457" s="229"/>
      <c r="C457" s="230"/>
      <c r="D457" s="209" t="s">
        <v>202</v>
      </c>
      <c r="E457" s="231" t="s">
        <v>19</v>
      </c>
      <c r="F457" s="232" t="s">
        <v>208</v>
      </c>
      <c r="G457" s="230"/>
      <c r="H457" s="233">
        <v>669.52800000000002</v>
      </c>
      <c r="I457" s="234"/>
      <c r="J457" s="230"/>
      <c r="K457" s="230"/>
      <c r="L457" s="235"/>
      <c r="M457" s="236"/>
      <c r="N457" s="237"/>
      <c r="O457" s="237"/>
      <c r="P457" s="237"/>
      <c r="Q457" s="237"/>
      <c r="R457" s="237"/>
      <c r="S457" s="237"/>
      <c r="T457" s="238"/>
      <c r="AT457" s="239" t="s">
        <v>202</v>
      </c>
      <c r="AU457" s="239" t="s">
        <v>209</v>
      </c>
      <c r="AV457" s="15" t="s">
        <v>209</v>
      </c>
      <c r="AW457" s="15" t="s">
        <v>33</v>
      </c>
      <c r="AX457" s="15" t="s">
        <v>72</v>
      </c>
      <c r="AY457" s="239" t="s">
        <v>193</v>
      </c>
    </row>
    <row r="458" spans="2:51" s="13" customFormat="1">
      <c r="B458" s="207"/>
      <c r="C458" s="208"/>
      <c r="D458" s="209" t="s">
        <v>202</v>
      </c>
      <c r="E458" s="210" t="s">
        <v>19</v>
      </c>
      <c r="F458" s="211" t="s">
        <v>345</v>
      </c>
      <c r="G458" s="208"/>
      <c r="H458" s="210" t="s">
        <v>19</v>
      </c>
      <c r="I458" s="212"/>
      <c r="J458" s="208"/>
      <c r="K458" s="208"/>
      <c r="L458" s="213"/>
      <c r="M458" s="214"/>
      <c r="N458" s="215"/>
      <c r="O458" s="215"/>
      <c r="P458" s="215"/>
      <c r="Q458" s="215"/>
      <c r="R458" s="215"/>
      <c r="S458" s="215"/>
      <c r="T458" s="216"/>
      <c r="AT458" s="217" t="s">
        <v>202</v>
      </c>
      <c r="AU458" s="217" t="s">
        <v>209</v>
      </c>
      <c r="AV458" s="13" t="s">
        <v>79</v>
      </c>
      <c r="AW458" s="13" t="s">
        <v>33</v>
      </c>
      <c r="AX458" s="13" t="s">
        <v>72</v>
      </c>
      <c r="AY458" s="217" t="s">
        <v>193</v>
      </c>
    </row>
    <row r="459" spans="2:51" s="13" customFormat="1">
      <c r="B459" s="207"/>
      <c r="C459" s="208"/>
      <c r="D459" s="209" t="s">
        <v>202</v>
      </c>
      <c r="E459" s="210" t="s">
        <v>19</v>
      </c>
      <c r="F459" s="211" t="s">
        <v>678</v>
      </c>
      <c r="G459" s="208"/>
      <c r="H459" s="210" t="s">
        <v>19</v>
      </c>
      <c r="I459" s="212"/>
      <c r="J459" s="208"/>
      <c r="K459" s="208"/>
      <c r="L459" s="213"/>
      <c r="M459" s="214"/>
      <c r="N459" s="215"/>
      <c r="O459" s="215"/>
      <c r="P459" s="215"/>
      <c r="Q459" s="215"/>
      <c r="R459" s="215"/>
      <c r="S459" s="215"/>
      <c r="T459" s="216"/>
      <c r="AT459" s="217" t="s">
        <v>202</v>
      </c>
      <c r="AU459" s="217" t="s">
        <v>209</v>
      </c>
      <c r="AV459" s="13" t="s">
        <v>79</v>
      </c>
      <c r="AW459" s="13" t="s">
        <v>33</v>
      </c>
      <c r="AX459" s="13" t="s">
        <v>72</v>
      </c>
      <c r="AY459" s="217" t="s">
        <v>193</v>
      </c>
    </row>
    <row r="460" spans="2:51" s="14" customFormat="1">
      <c r="B460" s="218"/>
      <c r="C460" s="219"/>
      <c r="D460" s="209" t="s">
        <v>202</v>
      </c>
      <c r="E460" s="220" t="s">
        <v>19</v>
      </c>
      <c r="F460" s="221" t="s">
        <v>679</v>
      </c>
      <c r="G460" s="219"/>
      <c r="H460" s="222">
        <v>28.795000000000002</v>
      </c>
      <c r="I460" s="223"/>
      <c r="J460" s="219"/>
      <c r="K460" s="219"/>
      <c r="L460" s="224"/>
      <c r="M460" s="225"/>
      <c r="N460" s="226"/>
      <c r="O460" s="226"/>
      <c r="P460" s="226"/>
      <c r="Q460" s="226"/>
      <c r="R460" s="226"/>
      <c r="S460" s="226"/>
      <c r="T460" s="227"/>
      <c r="AT460" s="228" t="s">
        <v>202</v>
      </c>
      <c r="AU460" s="228" t="s">
        <v>209</v>
      </c>
      <c r="AV460" s="14" t="s">
        <v>81</v>
      </c>
      <c r="AW460" s="14" t="s">
        <v>33</v>
      </c>
      <c r="AX460" s="14" t="s">
        <v>72</v>
      </c>
      <c r="AY460" s="228" t="s">
        <v>193</v>
      </c>
    </row>
    <row r="461" spans="2:51" s="15" customFormat="1">
      <c r="B461" s="229"/>
      <c r="C461" s="230"/>
      <c r="D461" s="209" t="s">
        <v>202</v>
      </c>
      <c r="E461" s="231" t="s">
        <v>19</v>
      </c>
      <c r="F461" s="232" t="s">
        <v>208</v>
      </c>
      <c r="G461" s="230"/>
      <c r="H461" s="233">
        <v>28.795000000000002</v>
      </c>
      <c r="I461" s="234"/>
      <c r="J461" s="230"/>
      <c r="K461" s="230"/>
      <c r="L461" s="235"/>
      <c r="M461" s="236"/>
      <c r="N461" s="237"/>
      <c r="O461" s="237"/>
      <c r="P461" s="237"/>
      <c r="Q461" s="237"/>
      <c r="R461" s="237"/>
      <c r="S461" s="237"/>
      <c r="T461" s="238"/>
      <c r="AT461" s="239" t="s">
        <v>202</v>
      </c>
      <c r="AU461" s="239" t="s">
        <v>209</v>
      </c>
      <c r="AV461" s="15" t="s">
        <v>209</v>
      </c>
      <c r="AW461" s="15" t="s">
        <v>33</v>
      </c>
      <c r="AX461" s="15" t="s">
        <v>72</v>
      </c>
      <c r="AY461" s="239" t="s">
        <v>193</v>
      </c>
    </row>
    <row r="462" spans="2:51" s="13" customFormat="1">
      <c r="B462" s="207"/>
      <c r="C462" s="208"/>
      <c r="D462" s="209" t="s">
        <v>202</v>
      </c>
      <c r="E462" s="210" t="s">
        <v>19</v>
      </c>
      <c r="F462" s="211" t="s">
        <v>680</v>
      </c>
      <c r="G462" s="208"/>
      <c r="H462" s="210" t="s">
        <v>19</v>
      </c>
      <c r="I462" s="212"/>
      <c r="J462" s="208"/>
      <c r="K462" s="208"/>
      <c r="L462" s="213"/>
      <c r="M462" s="214"/>
      <c r="N462" s="215"/>
      <c r="O462" s="215"/>
      <c r="P462" s="215"/>
      <c r="Q462" s="215"/>
      <c r="R462" s="215"/>
      <c r="S462" s="215"/>
      <c r="T462" s="216"/>
      <c r="AT462" s="217" t="s">
        <v>202</v>
      </c>
      <c r="AU462" s="217" t="s">
        <v>209</v>
      </c>
      <c r="AV462" s="13" t="s">
        <v>79</v>
      </c>
      <c r="AW462" s="13" t="s">
        <v>33</v>
      </c>
      <c r="AX462" s="13" t="s">
        <v>72</v>
      </c>
      <c r="AY462" s="217" t="s">
        <v>193</v>
      </c>
    </row>
    <row r="463" spans="2:51" s="14" customFormat="1">
      <c r="B463" s="218"/>
      <c r="C463" s="219"/>
      <c r="D463" s="209" t="s">
        <v>202</v>
      </c>
      <c r="E463" s="220" t="s">
        <v>19</v>
      </c>
      <c r="F463" s="221" t="s">
        <v>681</v>
      </c>
      <c r="G463" s="219"/>
      <c r="H463" s="222">
        <v>-165.42099999999999</v>
      </c>
      <c r="I463" s="223"/>
      <c r="J463" s="219"/>
      <c r="K463" s="219"/>
      <c r="L463" s="224"/>
      <c r="M463" s="225"/>
      <c r="N463" s="226"/>
      <c r="O463" s="226"/>
      <c r="P463" s="226"/>
      <c r="Q463" s="226"/>
      <c r="R463" s="226"/>
      <c r="S463" s="226"/>
      <c r="T463" s="227"/>
      <c r="AT463" s="228" t="s">
        <v>202</v>
      </c>
      <c r="AU463" s="228" t="s">
        <v>209</v>
      </c>
      <c r="AV463" s="14" t="s">
        <v>81</v>
      </c>
      <c r="AW463" s="14" t="s">
        <v>33</v>
      </c>
      <c r="AX463" s="14" t="s">
        <v>72</v>
      </c>
      <c r="AY463" s="228" t="s">
        <v>193</v>
      </c>
    </row>
    <row r="464" spans="2:51" s="15" customFormat="1">
      <c r="B464" s="229"/>
      <c r="C464" s="230"/>
      <c r="D464" s="209" t="s">
        <v>202</v>
      </c>
      <c r="E464" s="231" t="s">
        <v>19</v>
      </c>
      <c r="F464" s="232" t="s">
        <v>208</v>
      </c>
      <c r="G464" s="230"/>
      <c r="H464" s="233">
        <v>-165.42099999999999</v>
      </c>
      <c r="I464" s="234"/>
      <c r="J464" s="230"/>
      <c r="K464" s="230"/>
      <c r="L464" s="235"/>
      <c r="M464" s="236"/>
      <c r="N464" s="237"/>
      <c r="O464" s="237"/>
      <c r="P464" s="237"/>
      <c r="Q464" s="237"/>
      <c r="R464" s="237"/>
      <c r="S464" s="237"/>
      <c r="T464" s="238"/>
      <c r="AT464" s="239" t="s">
        <v>202</v>
      </c>
      <c r="AU464" s="239" t="s">
        <v>209</v>
      </c>
      <c r="AV464" s="15" t="s">
        <v>209</v>
      </c>
      <c r="AW464" s="15" t="s">
        <v>33</v>
      </c>
      <c r="AX464" s="15" t="s">
        <v>72</v>
      </c>
      <c r="AY464" s="239" t="s">
        <v>193</v>
      </c>
    </row>
    <row r="465" spans="1:65" s="16" customFormat="1">
      <c r="B465" s="240"/>
      <c r="C465" s="241"/>
      <c r="D465" s="209" t="s">
        <v>202</v>
      </c>
      <c r="E465" s="242" t="s">
        <v>19</v>
      </c>
      <c r="F465" s="243" t="s">
        <v>211</v>
      </c>
      <c r="G465" s="241"/>
      <c r="H465" s="244">
        <v>532.90200000000004</v>
      </c>
      <c r="I465" s="245"/>
      <c r="J465" s="241"/>
      <c r="K465" s="241"/>
      <c r="L465" s="246"/>
      <c r="M465" s="247"/>
      <c r="N465" s="248"/>
      <c r="O465" s="248"/>
      <c r="P465" s="248"/>
      <c r="Q465" s="248"/>
      <c r="R465" s="248"/>
      <c r="S465" s="248"/>
      <c r="T465" s="249"/>
      <c r="AT465" s="250" t="s">
        <v>202</v>
      </c>
      <c r="AU465" s="250" t="s">
        <v>209</v>
      </c>
      <c r="AV465" s="16" t="s">
        <v>200</v>
      </c>
      <c r="AW465" s="16" t="s">
        <v>33</v>
      </c>
      <c r="AX465" s="16" t="s">
        <v>79</v>
      </c>
      <c r="AY465" s="250" t="s">
        <v>193</v>
      </c>
    </row>
    <row r="466" spans="1:65" s="2" customFormat="1" ht="21.75" customHeight="1">
      <c r="A466" s="36"/>
      <c r="B466" s="37"/>
      <c r="C466" s="194" t="s">
        <v>682</v>
      </c>
      <c r="D466" s="194" t="s">
        <v>195</v>
      </c>
      <c r="E466" s="195" t="s">
        <v>683</v>
      </c>
      <c r="F466" s="196" t="s">
        <v>684</v>
      </c>
      <c r="G466" s="197" t="s">
        <v>305</v>
      </c>
      <c r="H466" s="198">
        <v>8.75</v>
      </c>
      <c r="I466" s="199"/>
      <c r="J466" s="200">
        <f>ROUND(I466*H466,2)</f>
        <v>0</v>
      </c>
      <c r="K466" s="196" t="s">
        <v>199</v>
      </c>
      <c r="L466" s="41"/>
      <c r="M466" s="201" t="s">
        <v>19</v>
      </c>
      <c r="N466" s="202" t="s">
        <v>43</v>
      </c>
      <c r="O466" s="66"/>
      <c r="P466" s="203">
        <f>O466*H466</f>
        <v>0</v>
      </c>
      <c r="Q466" s="203">
        <v>1.575E-2</v>
      </c>
      <c r="R466" s="203">
        <f>Q466*H466</f>
        <v>0.1378125</v>
      </c>
      <c r="S466" s="203">
        <v>0</v>
      </c>
      <c r="T466" s="204">
        <f>S466*H466</f>
        <v>0</v>
      </c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R466" s="205" t="s">
        <v>200</v>
      </c>
      <c r="AT466" s="205" t="s">
        <v>195</v>
      </c>
      <c r="AU466" s="205" t="s">
        <v>209</v>
      </c>
      <c r="AY466" s="19" t="s">
        <v>193</v>
      </c>
      <c r="BE466" s="206">
        <f>IF(N466="základní",J466,0)</f>
        <v>0</v>
      </c>
      <c r="BF466" s="206">
        <f>IF(N466="snížená",J466,0)</f>
        <v>0</v>
      </c>
      <c r="BG466" s="206">
        <f>IF(N466="zákl. přenesená",J466,0)</f>
        <v>0</v>
      </c>
      <c r="BH466" s="206">
        <f>IF(N466="sníž. přenesená",J466,0)</f>
        <v>0</v>
      </c>
      <c r="BI466" s="206">
        <f>IF(N466="nulová",J466,0)</f>
        <v>0</v>
      </c>
      <c r="BJ466" s="19" t="s">
        <v>79</v>
      </c>
      <c r="BK466" s="206">
        <f>ROUND(I466*H466,2)</f>
        <v>0</v>
      </c>
      <c r="BL466" s="19" t="s">
        <v>200</v>
      </c>
      <c r="BM466" s="205" t="s">
        <v>685</v>
      </c>
    </row>
    <row r="467" spans="1:65" s="14" customFormat="1">
      <c r="B467" s="218"/>
      <c r="C467" s="219"/>
      <c r="D467" s="209" t="s">
        <v>202</v>
      </c>
      <c r="E467" s="220" t="s">
        <v>19</v>
      </c>
      <c r="F467" s="221" t="s">
        <v>686</v>
      </c>
      <c r="G467" s="219"/>
      <c r="H467" s="222">
        <v>8.75</v>
      </c>
      <c r="I467" s="223"/>
      <c r="J467" s="219"/>
      <c r="K467" s="219"/>
      <c r="L467" s="224"/>
      <c r="M467" s="225"/>
      <c r="N467" s="226"/>
      <c r="O467" s="226"/>
      <c r="P467" s="226"/>
      <c r="Q467" s="226"/>
      <c r="R467" s="226"/>
      <c r="S467" s="226"/>
      <c r="T467" s="227"/>
      <c r="AT467" s="228" t="s">
        <v>202</v>
      </c>
      <c r="AU467" s="228" t="s">
        <v>209</v>
      </c>
      <c r="AV467" s="14" t="s">
        <v>81</v>
      </c>
      <c r="AW467" s="14" t="s">
        <v>33</v>
      </c>
      <c r="AX467" s="14" t="s">
        <v>72</v>
      </c>
      <c r="AY467" s="228" t="s">
        <v>193</v>
      </c>
    </row>
    <row r="468" spans="1:65" s="15" customFormat="1">
      <c r="B468" s="229"/>
      <c r="C468" s="230"/>
      <c r="D468" s="209" t="s">
        <v>202</v>
      </c>
      <c r="E468" s="231" t="s">
        <v>19</v>
      </c>
      <c r="F468" s="232" t="s">
        <v>208</v>
      </c>
      <c r="G468" s="230"/>
      <c r="H468" s="233">
        <v>8.75</v>
      </c>
      <c r="I468" s="234"/>
      <c r="J468" s="230"/>
      <c r="K468" s="230"/>
      <c r="L468" s="235"/>
      <c r="M468" s="236"/>
      <c r="N468" s="237"/>
      <c r="O468" s="237"/>
      <c r="P468" s="237"/>
      <c r="Q468" s="237"/>
      <c r="R468" s="237"/>
      <c r="S468" s="237"/>
      <c r="T468" s="238"/>
      <c r="AT468" s="239" t="s">
        <v>202</v>
      </c>
      <c r="AU468" s="239" t="s">
        <v>209</v>
      </c>
      <c r="AV468" s="15" t="s">
        <v>209</v>
      </c>
      <c r="AW468" s="15" t="s">
        <v>33</v>
      </c>
      <c r="AX468" s="15" t="s">
        <v>79</v>
      </c>
      <c r="AY468" s="239" t="s">
        <v>193</v>
      </c>
    </row>
    <row r="469" spans="1:65" s="2" customFormat="1" ht="21.75" customHeight="1">
      <c r="A469" s="36"/>
      <c r="B469" s="37"/>
      <c r="C469" s="194" t="s">
        <v>687</v>
      </c>
      <c r="D469" s="194" t="s">
        <v>195</v>
      </c>
      <c r="E469" s="195" t="s">
        <v>688</v>
      </c>
      <c r="F469" s="196" t="s">
        <v>689</v>
      </c>
      <c r="G469" s="197" t="s">
        <v>305</v>
      </c>
      <c r="H469" s="198">
        <v>165.42099999999999</v>
      </c>
      <c r="I469" s="199"/>
      <c r="J469" s="200">
        <f>ROUND(I469*H469,2)</f>
        <v>0</v>
      </c>
      <c r="K469" s="196" t="s">
        <v>199</v>
      </c>
      <c r="L469" s="41"/>
      <c r="M469" s="201" t="s">
        <v>19</v>
      </c>
      <c r="N469" s="202" t="s">
        <v>43</v>
      </c>
      <c r="O469" s="66"/>
      <c r="P469" s="203">
        <f>O469*H469</f>
        <v>0</v>
      </c>
      <c r="Q469" s="203">
        <v>1.54E-2</v>
      </c>
      <c r="R469" s="203">
        <f>Q469*H469</f>
        <v>2.5474834</v>
      </c>
      <c r="S469" s="203">
        <v>0</v>
      </c>
      <c r="T469" s="204">
        <f>S469*H469</f>
        <v>0</v>
      </c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R469" s="205" t="s">
        <v>200</v>
      </c>
      <c r="AT469" s="205" t="s">
        <v>195</v>
      </c>
      <c r="AU469" s="205" t="s">
        <v>209</v>
      </c>
      <c r="AY469" s="19" t="s">
        <v>193</v>
      </c>
      <c r="BE469" s="206">
        <f>IF(N469="základní",J469,0)</f>
        <v>0</v>
      </c>
      <c r="BF469" s="206">
        <f>IF(N469="snížená",J469,0)</f>
        <v>0</v>
      </c>
      <c r="BG469" s="206">
        <f>IF(N469="zákl. přenesená",J469,0)</f>
        <v>0</v>
      </c>
      <c r="BH469" s="206">
        <f>IF(N469="sníž. přenesená",J469,0)</f>
        <v>0</v>
      </c>
      <c r="BI469" s="206">
        <f>IF(N469="nulová",J469,0)</f>
        <v>0</v>
      </c>
      <c r="BJ469" s="19" t="s">
        <v>79</v>
      </c>
      <c r="BK469" s="206">
        <f>ROUND(I469*H469,2)</f>
        <v>0</v>
      </c>
      <c r="BL469" s="19" t="s">
        <v>200</v>
      </c>
      <c r="BM469" s="205" t="s">
        <v>690</v>
      </c>
    </row>
    <row r="470" spans="1:65" s="13" customFormat="1">
      <c r="B470" s="207"/>
      <c r="C470" s="208"/>
      <c r="D470" s="209" t="s">
        <v>202</v>
      </c>
      <c r="E470" s="210" t="s">
        <v>19</v>
      </c>
      <c r="F470" s="211" t="s">
        <v>691</v>
      </c>
      <c r="G470" s="208"/>
      <c r="H470" s="210" t="s">
        <v>19</v>
      </c>
      <c r="I470" s="212"/>
      <c r="J470" s="208"/>
      <c r="K470" s="208"/>
      <c r="L470" s="213"/>
      <c r="M470" s="214"/>
      <c r="N470" s="215"/>
      <c r="O470" s="215"/>
      <c r="P470" s="215"/>
      <c r="Q470" s="215"/>
      <c r="R470" s="215"/>
      <c r="S470" s="215"/>
      <c r="T470" s="216"/>
      <c r="AT470" s="217" t="s">
        <v>202</v>
      </c>
      <c r="AU470" s="217" t="s">
        <v>209</v>
      </c>
      <c r="AV470" s="13" t="s">
        <v>79</v>
      </c>
      <c r="AW470" s="13" t="s">
        <v>33</v>
      </c>
      <c r="AX470" s="13" t="s">
        <v>72</v>
      </c>
      <c r="AY470" s="217" t="s">
        <v>193</v>
      </c>
    </row>
    <row r="471" spans="1:65" s="13" customFormat="1">
      <c r="B471" s="207"/>
      <c r="C471" s="208"/>
      <c r="D471" s="209" t="s">
        <v>202</v>
      </c>
      <c r="E471" s="210" t="s">
        <v>19</v>
      </c>
      <c r="F471" s="211" t="s">
        <v>339</v>
      </c>
      <c r="G471" s="208"/>
      <c r="H471" s="210" t="s">
        <v>19</v>
      </c>
      <c r="I471" s="212"/>
      <c r="J471" s="208"/>
      <c r="K471" s="208"/>
      <c r="L471" s="213"/>
      <c r="M471" s="214"/>
      <c r="N471" s="215"/>
      <c r="O471" s="215"/>
      <c r="P471" s="215"/>
      <c r="Q471" s="215"/>
      <c r="R471" s="215"/>
      <c r="S471" s="215"/>
      <c r="T471" s="216"/>
      <c r="AT471" s="217" t="s">
        <v>202</v>
      </c>
      <c r="AU471" s="217" t="s">
        <v>209</v>
      </c>
      <c r="AV471" s="13" t="s">
        <v>79</v>
      </c>
      <c r="AW471" s="13" t="s">
        <v>33</v>
      </c>
      <c r="AX471" s="13" t="s">
        <v>72</v>
      </c>
      <c r="AY471" s="217" t="s">
        <v>193</v>
      </c>
    </row>
    <row r="472" spans="1:65" s="14" customFormat="1">
      <c r="B472" s="218"/>
      <c r="C472" s="219"/>
      <c r="D472" s="209" t="s">
        <v>202</v>
      </c>
      <c r="E472" s="220" t="s">
        <v>19</v>
      </c>
      <c r="F472" s="221" t="s">
        <v>692</v>
      </c>
      <c r="G472" s="219"/>
      <c r="H472" s="222">
        <v>14.8</v>
      </c>
      <c r="I472" s="223"/>
      <c r="J472" s="219"/>
      <c r="K472" s="219"/>
      <c r="L472" s="224"/>
      <c r="M472" s="225"/>
      <c r="N472" s="226"/>
      <c r="O472" s="226"/>
      <c r="P472" s="226"/>
      <c r="Q472" s="226"/>
      <c r="R472" s="226"/>
      <c r="S472" s="226"/>
      <c r="T472" s="227"/>
      <c r="AT472" s="228" t="s">
        <v>202</v>
      </c>
      <c r="AU472" s="228" t="s">
        <v>209</v>
      </c>
      <c r="AV472" s="14" t="s">
        <v>81</v>
      </c>
      <c r="AW472" s="14" t="s">
        <v>33</v>
      </c>
      <c r="AX472" s="14" t="s">
        <v>72</v>
      </c>
      <c r="AY472" s="228" t="s">
        <v>193</v>
      </c>
    </row>
    <row r="473" spans="1:65" s="14" customFormat="1">
      <c r="B473" s="218"/>
      <c r="C473" s="219"/>
      <c r="D473" s="209" t="s">
        <v>202</v>
      </c>
      <c r="E473" s="220" t="s">
        <v>19</v>
      </c>
      <c r="F473" s="221" t="s">
        <v>693</v>
      </c>
      <c r="G473" s="219"/>
      <c r="H473" s="222">
        <v>11</v>
      </c>
      <c r="I473" s="223"/>
      <c r="J473" s="219"/>
      <c r="K473" s="219"/>
      <c r="L473" s="224"/>
      <c r="M473" s="225"/>
      <c r="N473" s="226"/>
      <c r="O473" s="226"/>
      <c r="P473" s="226"/>
      <c r="Q473" s="226"/>
      <c r="R473" s="226"/>
      <c r="S473" s="226"/>
      <c r="T473" s="227"/>
      <c r="AT473" s="228" t="s">
        <v>202</v>
      </c>
      <c r="AU473" s="228" t="s">
        <v>209</v>
      </c>
      <c r="AV473" s="14" t="s">
        <v>81</v>
      </c>
      <c r="AW473" s="14" t="s">
        <v>33</v>
      </c>
      <c r="AX473" s="14" t="s">
        <v>72</v>
      </c>
      <c r="AY473" s="228" t="s">
        <v>193</v>
      </c>
    </row>
    <row r="474" spans="1:65" s="14" customFormat="1">
      <c r="B474" s="218"/>
      <c r="C474" s="219"/>
      <c r="D474" s="209" t="s">
        <v>202</v>
      </c>
      <c r="E474" s="220" t="s">
        <v>19</v>
      </c>
      <c r="F474" s="221" t="s">
        <v>694</v>
      </c>
      <c r="G474" s="219"/>
      <c r="H474" s="222">
        <v>9.4250000000000007</v>
      </c>
      <c r="I474" s="223"/>
      <c r="J474" s="219"/>
      <c r="K474" s="219"/>
      <c r="L474" s="224"/>
      <c r="M474" s="225"/>
      <c r="N474" s="226"/>
      <c r="O474" s="226"/>
      <c r="P474" s="226"/>
      <c r="Q474" s="226"/>
      <c r="R474" s="226"/>
      <c r="S474" s="226"/>
      <c r="T474" s="227"/>
      <c r="AT474" s="228" t="s">
        <v>202</v>
      </c>
      <c r="AU474" s="228" t="s">
        <v>209</v>
      </c>
      <c r="AV474" s="14" t="s">
        <v>81</v>
      </c>
      <c r="AW474" s="14" t="s">
        <v>33</v>
      </c>
      <c r="AX474" s="14" t="s">
        <v>72</v>
      </c>
      <c r="AY474" s="228" t="s">
        <v>193</v>
      </c>
    </row>
    <row r="475" spans="1:65" s="14" customFormat="1">
      <c r="B475" s="218"/>
      <c r="C475" s="219"/>
      <c r="D475" s="209" t="s">
        <v>202</v>
      </c>
      <c r="E475" s="220" t="s">
        <v>19</v>
      </c>
      <c r="F475" s="221" t="s">
        <v>695</v>
      </c>
      <c r="G475" s="219"/>
      <c r="H475" s="222">
        <v>14.8</v>
      </c>
      <c r="I475" s="223"/>
      <c r="J475" s="219"/>
      <c r="K475" s="219"/>
      <c r="L475" s="224"/>
      <c r="M475" s="225"/>
      <c r="N475" s="226"/>
      <c r="O475" s="226"/>
      <c r="P475" s="226"/>
      <c r="Q475" s="226"/>
      <c r="R475" s="226"/>
      <c r="S475" s="226"/>
      <c r="T475" s="227"/>
      <c r="AT475" s="228" t="s">
        <v>202</v>
      </c>
      <c r="AU475" s="228" t="s">
        <v>209</v>
      </c>
      <c r="AV475" s="14" t="s">
        <v>81</v>
      </c>
      <c r="AW475" s="14" t="s">
        <v>33</v>
      </c>
      <c r="AX475" s="14" t="s">
        <v>72</v>
      </c>
      <c r="AY475" s="228" t="s">
        <v>193</v>
      </c>
    </row>
    <row r="476" spans="1:65" s="14" customFormat="1">
      <c r="B476" s="218"/>
      <c r="C476" s="219"/>
      <c r="D476" s="209" t="s">
        <v>202</v>
      </c>
      <c r="E476" s="220" t="s">
        <v>19</v>
      </c>
      <c r="F476" s="221" t="s">
        <v>696</v>
      </c>
      <c r="G476" s="219"/>
      <c r="H476" s="222">
        <v>15.4</v>
      </c>
      <c r="I476" s="223"/>
      <c r="J476" s="219"/>
      <c r="K476" s="219"/>
      <c r="L476" s="224"/>
      <c r="M476" s="225"/>
      <c r="N476" s="226"/>
      <c r="O476" s="226"/>
      <c r="P476" s="226"/>
      <c r="Q476" s="226"/>
      <c r="R476" s="226"/>
      <c r="S476" s="226"/>
      <c r="T476" s="227"/>
      <c r="AT476" s="228" t="s">
        <v>202</v>
      </c>
      <c r="AU476" s="228" t="s">
        <v>209</v>
      </c>
      <c r="AV476" s="14" t="s">
        <v>81</v>
      </c>
      <c r="AW476" s="14" t="s">
        <v>33</v>
      </c>
      <c r="AX476" s="14" t="s">
        <v>72</v>
      </c>
      <c r="AY476" s="228" t="s">
        <v>193</v>
      </c>
    </row>
    <row r="477" spans="1:65" s="14" customFormat="1">
      <c r="B477" s="218"/>
      <c r="C477" s="219"/>
      <c r="D477" s="209" t="s">
        <v>202</v>
      </c>
      <c r="E477" s="220" t="s">
        <v>19</v>
      </c>
      <c r="F477" s="221" t="s">
        <v>697</v>
      </c>
      <c r="G477" s="219"/>
      <c r="H477" s="222">
        <v>14</v>
      </c>
      <c r="I477" s="223"/>
      <c r="J477" s="219"/>
      <c r="K477" s="219"/>
      <c r="L477" s="224"/>
      <c r="M477" s="225"/>
      <c r="N477" s="226"/>
      <c r="O477" s="226"/>
      <c r="P477" s="226"/>
      <c r="Q477" s="226"/>
      <c r="R477" s="226"/>
      <c r="S477" s="226"/>
      <c r="T477" s="227"/>
      <c r="AT477" s="228" t="s">
        <v>202</v>
      </c>
      <c r="AU477" s="228" t="s">
        <v>209</v>
      </c>
      <c r="AV477" s="14" t="s">
        <v>81</v>
      </c>
      <c r="AW477" s="14" t="s">
        <v>33</v>
      </c>
      <c r="AX477" s="14" t="s">
        <v>72</v>
      </c>
      <c r="AY477" s="228" t="s">
        <v>193</v>
      </c>
    </row>
    <row r="478" spans="1:65" s="14" customFormat="1">
      <c r="B478" s="218"/>
      <c r="C478" s="219"/>
      <c r="D478" s="209" t="s">
        <v>202</v>
      </c>
      <c r="E478" s="220" t="s">
        <v>19</v>
      </c>
      <c r="F478" s="221" t="s">
        <v>698</v>
      </c>
      <c r="G478" s="219"/>
      <c r="H478" s="222">
        <v>9.3309999999999995</v>
      </c>
      <c r="I478" s="223"/>
      <c r="J478" s="219"/>
      <c r="K478" s="219"/>
      <c r="L478" s="224"/>
      <c r="M478" s="225"/>
      <c r="N478" s="226"/>
      <c r="O478" s="226"/>
      <c r="P478" s="226"/>
      <c r="Q478" s="226"/>
      <c r="R478" s="226"/>
      <c r="S478" s="226"/>
      <c r="T478" s="227"/>
      <c r="AT478" s="228" t="s">
        <v>202</v>
      </c>
      <c r="AU478" s="228" t="s">
        <v>209</v>
      </c>
      <c r="AV478" s="14" t="s">
        <v>81</v>
      </c>
      <c r="AW478" s="14" t="s">
        <v>33</v>
      </c>
      <c r="AX478" s="14" t="s">
        <v>72</v>
      </c>
      <c r="AY478" s="228" t="s">
        <v>193</v>
      </c>
    </row>
    <row r="479" spans="1:65" s="14" customFormat="1">
      <c r="B479" s="218"/>
      <c r="C479" s="219"/>
      <c r="D479" s="209" t="s">
        <v>202</v>
      </c>
      <c r="E479" s="220" t="s">
        <v>19</v>
      </c>
      <c r="F479" s="221" t="s">
        <v>699</v>
      </c>
      <c r="G479" s="219"/>
      <c r="H479" s="222">
        <v>1.82</v>
      </c>
      <c r="I479" s="223"/>
      <c r="J479" s="219"/>
      <c r="K479" s="219"/>
      <c r="L479" s="224"/>
      <c r="M479" s="225"/>
      <c r="N479" s="226"/>
      <c r="O479" s="226"/>
      <c r="P479" s="226"/>
      <c r="Q479" s="226"/>
      <c r="R479" s="226"/>
      <c r="S479" s="226"/>
      <c r="T479" s="227"/>
      <c r="AT479" s="228" t="s">
        <v>202</v>
      </c>
      <c r="AU479" s="228" t="s">
        <v>209</v>
      </c>
      <c r="AV479" s="14" t="s">
        <v>81</v>
      </c>
      <c r="AW479" s="14" t="s">
        <v>33</v>
      </c>
      <c r="AX479" s="14" t="s">
        <v>72</v>
      </c>
      <c r="AY479" s="228" t="s">
        <v>193</v>
      </c>
    </row>
    <row r="480" spans="1:65" s="14" customFormat="1">
      <c r="B480" s="218"/>
      <c r="C480" s="219"/>
      <c r="D480" s="209" t="s">
        <v>202</v>
      </c>
      <c r="E480" s="220" t="s">
        <v>19</v>
      </c>
      <c r="F480" s="221" t="s">
        <v>700</v>
      </c>
      <c r="G480" s="219"/>
      <c r="H480" s="222">
        <v>41.45</v>
      </c>
      <c r="I480" s="223"/>
      <c r="J480" s="219"/>
      <c r="K480" s="219"/>
      <c r="L480" s="224"/>
      <c r="M480" s="225"/>
      <c r="N480" s="226"/>
      <c r="O480" s="226"/>
      <c r="P480" s="226"/>
      <c r="Q480" s="226"/>
      <c r="R480" s="226"/>
      <c r="S480" s="226"/>
      <c r="T480" s="227"/>
      <c r="AT480" s="228" t="s">
        <v>202</v>
      </c>
      <c r="AU480" s="228" t="s">
        <v>209</v>
      </c>
      <c r="AV480" s="14" t="s">
        <v>81</v>
      </c>
      <c r="AW480" s="14" t="s">
        <v>33</v>
      </c>
      <c r="AX480" s="14" t="s">
        <v>72</v>
      </c>
      <c r="AY480" s="228" t="s">
        <v>193</v>
      </c>
    </row>
    <row r="481" spans="1:65" s="14" customFormat="1">
      <c r="B481" s="218"/>
      <c r="C481" s="219"/>
      <c r="D481" s="209" t="s">
        <v>202</v>
      </c>
      <c r="E481" s="220" t="s">
        <v>19</v>
      </c>
      <c r="F481" s="221" t="s">
        <v>701</v>
      </c>
      <c r="G481" s="219"/>
      <c r="H481" s="222">
        <v>1.47</v>
      </c>
      <c r="I481" s="223"/>
      <c r="J481" s="219"/>
      <c r="K481" s="219"/>
      <c r="L481" s="224"/>
      <c r="M481" s="225"/>
      <c r="N481" s="226"/>
      <c r="O481" s="226"/>
      <c r="P481" s="226"/>
      <c r="Q481" s="226"/>
      <c r="R481" s="226"/>
      <c r="S481" s="226"/>
      <c r="T481" s="227"/>
      <c r="AT481" s="228" t="s">
        <v>202</v>
      </c>
      <c r="AU481" s="228" t="s">
        <v>209</v>
      </c>
      <c r="AV481" s="14" t="s">
        <v>81</v>
      </c>
      <c r="AW481" s="14" t="s">
        <v>33</v>
      </c>
      <c r="AX481" s="14" t="s">
        <v>72</v>
      </c>
      <c r="AY481" s="228" t="s">
        <v>193</v>
      </c>
    </row>
    <row r="482" spans="1:65" s="14" customFormat="1">
      <c r="B482" s="218"/>
      <c r="C482" s="219"/>
      <c r="D482" s="209" t="s">
        <v>202</v>
      </c>
      <c r="E482" s="220" t="s">
        <v>19</v>
      </c>
      <c r="F482" s="221" t="s">
        <v>702</v>
      </c>
      <c r="G482" s="219"/>
      <c r="H482" s="222">
        <v>12.5</v>
      </c>
      <c r="I482" s="223"/>
      <c r="J482" s="219"/>
      <c r="K482" s="219"/>
      <c r="L482" s="224"/>
      <c r="M482" s="225"/>
      <c r="N482" s="226"/>
      <c r="O482" s="226"/>
      <c r="P482" s="226"/>
      <c r="Q482" s="226"/>
      <c r="R482" s="226"/>
      <c r="S482" s="226"/>
      <c r="T482" s="227"/>
      <c r="AT482" s="228" t="s">
        <v>202</v>
      </c>
      <c r="AU482" s="228" t="s">
        <v>209</v>
      </c>
      <c r="AV482" s="14" t="s">
        <v>81</v>
      </c>
      <c r="AW482" s="14" t="s">
        <v>33</v>
      </c>
      <c r="AX482" s="14" t="s">
        <v>72</v>
      </c>
      <c r="AY482" s="228" t="s">
        <v>193</v>
      </c>
    </row>
    <row r="483" spans="1:65" s="14" customFormat="1">
      <c r="B483" s="218"/>
      <c r="C483" s="219"/>
      <c r="D483" s="209" t="s">
        <v>202</v>
      </c>
      <c r="E483" s="220" t="s">
        <v>19</v>
      </c>
      <c r="F483" s="221" t="s">
        <v>703</v>
      </c>
      <c r="G483" s="219"/>
      <c r="H483" s="222">
        <v>9.9250000000000007</v>
      </c>
      <c r="I483" s="223"/>
      <c r="J483" s="219"/>
      <c r="K483" s="219"/>
      <c r="L483" s="224"/>
      <c r="M483" s="225"/>
      <c r="N483" s="226"/>
      <c r="O483" s="226"/>
      <c r="P483" s="226"/>
      <c r="Q483" s="226"/>
      <c r="R483" s="226"/>
      <c r="S483" s="226"/>
      <c r="T483" s="227"/>
      <c r="AT483" s="228" t="s">
        <v>202</v>
      </c>
      <c r="AU483" s="228" t="s">
        <v>209</v>
      </c>
      <c r="AV483" s="14" t="s">
        <v>81</v>
      </c>
      <c r="AW483" s="14" t="s">
        <v>33</v>
      </c>
      <c r="AX483" s="14" t="s">
        <v>72</v>
      </c>
      <c r="AY483" s="228" t="s">
        <v>193</v>
      </c>
    </row>
    <row r="484" spans="1:65" s="14" customFormat="1">
      <c r="B484" s="218"/>
      <c r="C484" s="219"/>
      <c r="D484" s="209" t="s">
        <v>202</v>
      </c>
      <c r="E484" s="220" t="s">
        <v>19</v>
      </c>
      <c r="F484" s="221" t="s">
        <v>704</v>
      </c>
      <c r="G484" s="219"/>
      <c r="H484" s="222">
        <v>9.5</v>
      </c>
      <c r="I484" s="223"/>
      <c r="J484" s="219"/>
      <c r="K484" s="219"/>
      <c r="L484" s="224"/>
      <c r="M484" s="225"/>
      <c r="N484" s="226"/>
      <c r="O484" s="226"/>
      <c r="P484" s="226"/>
      <c r="Q484" s="226"/>
      <c r="R484" s="226"/>
      <c r="S484" s="226"/>
      <c r="T484" s="227"/>
      <c r="AT484" s="228" t="s">
        <v>202</v>
      </c>
      <c r="AU484" s="228" t="s">
        <v>209</v>
      </c>
      <c r="AV484" s="14" t="s">
        <v>81</v>
      </c>
      <c r="AW484" s="14" t="s">
        <v>33</v>
      </c>
      <c r="AX484" s="14" t="s">
        <v>72</v>
      </c>
      <c r="AY484" s="228" t="s">
        <v>193</v>
      </c>
    </row>
    <row r="485" spans="1:65" s="15" customFormat="1">
      <c r="B485" s="229"/>
      <c r="C485" s="230"/>
      <c r="D485" s="209" t="s">
        <v>202</v>
      </c>
      <c r="E485" s="231" t="s">
        <v>19</v>
      </c>
      <c r="F485" s="232" t="s">
        <v>208</v>
      </c>
      <c r="G485" s="230"/>
      <c r="H485" s="233">
        <v>165.42099999999999</v>
      </c>
      <c r="I485" s="234"/>
      <c r="J485" s="230"/>
      <c r="K485" s="230"/>
      <c r="L485" s="235"/>
      <c r="M485" s="236"/>
      <c r="N485" s="237"/>
      <c r="O485" s="237"/>
      <c r="P485" s="237"/>
      <c r="Q485" s="237"/>
      <c r="R485" s="237"/>
      <c r="S485" s="237"/>
      <c r="T485" s="238"/>
      <c r="AT485" s="239" t="s">
        <v>202</v>
      </c>
      <c r="AU485" s="239" t="s">
        <v>209</v>
      </c>
      <c r="AV485" s="15" t="s">
        <v>209</v>
      </c>
      <c r="AW485" s="15" t="s">
        <v>33</v>
      </c>
      <c r="AX485" s="15" t="s">
        <v>79</v>
      </c>
      <c r="AY485" s="239" t="s">
        <v>193</v>
      </c>
    </row>
    <row r="486" spans="1:65" s="2" customFormat="1" ht="21.75" customHeight="1">
      <c r="A486" s="36"/>
      <c r="B486" s="37"/>
      <c r="C486" s="194" t="s">
        <v>705</v>
      </c>
      <c r="D486" s="194" t="s">
        <v>195</v>
      </c>
      <c r="E486" s="195" t="s">
        <v>706</v>
      </c>
      <c r="F486" s="196" t="s">
        <v>707</v>
      </c>
      <c r="G486" s="197" t="s">
        <v>305</v>
      </c>
      <c r="H486" s="198">
        <v>707.07299999999998</v>
      </c>
      <c r="I486" s="199"/>
      <c r="J486" s="200">
        <f>ROUND(I486*H486,2)</f>
        <v>0</v>
      </c>
      <c r="K486" s="196" t="s">
        <v>199</v>
      </c>
      <c r="L486" s="41"/>
      <c r="M486" s="201" t="s">
        <v>19</v>
      </c>
      <c r="N486" s="202" t="s">
        <v>43</v>
      </c>
      <c r="O486" s="66"/>
      <c r="P486" s="203">
        <f>O486*H486</f>
        <v>0</v>
      </c>
      <c r="Q486" s="203">
        <v>7.9000000000000008E-3</v>
      </c>
      <c r="R486" s="203">
        <f>Q486*H486</f>
        <v>5.5858767</v>
      </c>
      <c r="S486" s="203">
        <v>0</v>
      </c>
      <c r="T486" s="204">
        <f>S486*H486</f>
        <v>0</v>
      </c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R486" s="205" t="s">
        <v>200</v>
      </c>
      <c r="AT486" s="205" t="s">
        <v>195</v>
      </c>
      <c r="AU486" s="205" t="s">
        <v>209</v>
      </c>
      <c r="AY486" s="19" t="s">
        <v>193</v>
      </c>
      <c r="BE486" s="206">
        <f>IF(N486="základní",J486,0)</f>
        <v>0</v>
      </c>
      <c r="BF486" s="206">
        <f>IF(N486="snížená",J486,0)</f>
        <v>0</v>
      </c>
      <c r="BG486" s="206">
        <f>IF(N486="zákl. přenesená",J486,0)</f>
        <v>0</v>
      </c>
      <c r="BH486" s="206">
        <f>IF(N486="sníž. přenesená",J486,0)</f>
        <v>0</v>
      </c>
      <c r="BI486" s="206">
        <f>IF(N486="nulová",J486,0)</f>
        <v>0</v>
      </c>
      <c r="BJ486" s="19" t="s">
        <v>79</v>
      </c>
      <c r="BK486" s="206">
        <f>ROUND(I486*H486,2)</f>
        <v>0</v>
      </c>
      <c r="BL486" s="19" t="s">
        <v>200</v>
      </c>
      <c r="BM486" s="205" t="s">
        <v>708</v>
      </c>
    </row>
    <row r="487" spans="1:65" s="2" customFormat="1" ht="21.75" customHeight="1">
      <c r="A487" s="36"/>
      <c r="B487" s="37"/>
      <c r="C487" s="194" t="s">
        <v>709</v>
      </c>
      <c r="D487" s="194" t="s">
        <v>195</v>
      </c>
      <c r="E487" s="195" t="s">
        <v>710</v>
      </c>
      <c r="F487" s="196" t="s">
        <v>711</v>
      </c>
      <c r="G487" s="197" t="s">
        <v>305</v>
      </c>
      <c r="H487" s="198">
        <v>29.545000000000002</v>
      </c>
      <c r="I487" s="199"/>
      <c r="J487" s="200">
        <f>ROUND(I487*H487,2)</f>
        <v>0</v>
      </c>
      <c r="K487" s="196" t="s">
        <v>19</v>
      </c>
      <c r="L487" s="41"/>
      <c r="M487" s="201" t="s">
        <v>19</v>
      </c>
      <c r="N487" s="202" t="s">
        <v>43</v>
      </c>
      <c r="O487" s="66"/>
      <c r="P487" s="203">
        <f>O487*H487</f>
        <v>0</v>
      </c>
      <c r="Q487" s="203">
        <v>9.5200000000000007E-3</v>
      </c>
      <c r="R487" s="203">
        <f>Q487*H487</f>
        <v>0.28126840000000003</v>
      </c>
      <c r="S487" s="203">
        <v>0</v>
      </c>
      <c r="T487" s="204">
        <f>S487*H487</f>
        <v>0</v>
      </c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R487" s="205" t="s">
        <v>200</v>
      </c>
      <c r="AT487" s="205" t="s">
        <v>195</v>
      </c>
      <c r="AU487" s="205" t="s">
        <v>209</v>
      </c>
      <c r="AY487" s="19" t="s">
        <v>193</v>
      </c>
      <c r="BE487" s="206">
        <f>IF(N487="základní",J487,0)</f>
        <v>0</v>
      </c>
      <c r="BF487" s="206">
        <f>IF(N487="snížená",J487,0)</f>
        <v>0</v>
      </c>
      <c r="BG487" s="206">
        <f>IF(N487="zákl. přenesená",J487,0)</f>
        <v>0</v>
      </c>
      <c r="BH487" s="206">
        <f>IF(N487="sníž. přenesená",J487,0)</f>
        <v>0</v>
      </c>
      <c r="BI487" s="206">
        <f>IF(N487="nulová",J487,0)</f>
        <v>0</v>
      </c>
      <c r="BJ487" s="19" t="s">
        <v>79</v>
      </c>
      <c r="BK487" s="206">
        <f>ROUND(I487*H487,2)</f>
        <v>0</v>
      </c>
      <c r="BL487" s="19" t="s">
        <v>200</v>
      </c>
      <c r="BM487" s="205" t="s">
        <v>712</v>
      </c>
    </row>
    <row r="488" spans="1:65" s="13" customFormat="1">
      <c r="B488" s="207"/>
      <c r="C488" s="208"/>
      <c r="D488" s="209" t="s">
        <v>202</v>
      </c>
      <c r="E488" s="210" t="s">
        <v>19</v>
      </c>
      <c r="F488" s="211" t="s">
        <v>713</v>
      </c>
      <c r="G488" s="208"/>
      <c r="H488" s="210" t="s">
        <v>19</v>
      </c>
      <c r="I488" s="212"/>
      <c r="J488" s="208"/>
      <c r="K488" s="208"/>
      <c r="L488" s="213"/>
      <c r="M488" s="214"/>
      <c r="N488" s="215"/>
      <c r="O488" s="215"/>
      <c r="P488" s="215"/>
      <c r="Q488" s="215"/>
      <c r="R488" s="215"/>
      <c r="S488" s="215"/>
      <c r="T488" s="216"/>
      <c r="AT488" s="217" t="s">
        <v>202</v>
      </c>
      <c r="AU488" s="217" t="s">
        <v>209</v>
      </c>
      <c r="AV488" s="13" t="s">
        <v>79</v>
      </c>
      <c r="AW488" s="13" t="s">
        <v>33</v>
      </c>
      <c r="AX488" s="13" t="s">
        <v>72</v>
      </c>
      <c r="AY488" s="217" t="s">
        <v>193</v>
      </c>
    </row>
    <row r="489" spans="1:65" s="14" customFormat="1">
      <c r="B489" s="218"/>
      <c r="C489" s="219"/>
      <c r="D489" s="209" t="s">
        <v>202</v>
      </c>
      <c r="E489" s="220" t="s">
        <v>19</v>
      </c>
      <c r="F489" s="221" t="s">
        <v>714</v>
      </c>
      <c r="G489" s="219"/>
      <c r="H489" s="222">
        <v>29.545000000000002</v>
      </c>
      <c r="I489" s="223"/>
      <c r="J489" s="219"/>
      <c r="K489" s="219"/>
      <c r="L489" s="224"/>
      <c r="M489" s="225"/>
      <c r="N489" s="226"/>
      <c r="O489" s="226"/>
      <c r="P489" s="226"/>
      <c r="Q489" s="226"/>
      <c r="R489" s="226"/>
      <c r="S489" s="226"/>
      <c r="T489" s="227"/>
      <c r="AT489" s="228" t="s">
        <v>202</v>
      </c>
      <c r="AU489" s="228" t="s">
        <v>209</v>
      </c>
      <c r="AV489" s="14" t="s">
        <v>81</v>
      </c>
      <c r="AW489" s="14" t="s">
        <v>33</v>
      </c>
      <c r="AX489" s="14" t="s">
        <v>72</v>
      </c>
      <c r="AY489" s="228" t="s">
        <v>193</v>
      </c>
    </row>
    <row r="490" spans="1:65" s="15" customFormat="1">
      <c r="B490" s="229"/>
      <c r="C490" s="230"/>
      <c r="D490" s="209" t="s">
        <v>202</v>
      </c>
      <c r="E490" s="231" t="s">
        <v>19</v>
      </c>
      <c r="F490" s="232" t="s">
        <v>208</v>
      </c>
      <c r="G490" s="230"/>
      <c r="H490" s="233">
        <v>29.545000000000002</v>
      </c>
      <c r="I490" s="234"/>
      <c r="J490" s="230"/>
      <c r="K490" s="230"/>
      <c r="L490" s="235"/>
      <c r="M490" s="236"/>
      <c r="N490" s="237"/>
      <c r="O490" s="237"/>
      <c r="P490" s="237"/>
      <c r="Q490" s="237"/>
      <c r="R490" s="237"/>
      <c r="S490" s="237"/>
      <c r="T490" s="238"/>
      <c r="AT490" s="239" t="s">
        <v>202</v>
      </c>
      <c r="AU490" s="239" t="s">
        <v>209</v>
      </c>
      <c r="AV490" s="15" t="s">
        <v>209</v>
      </c>
      <c r="AW490" s="15" t="s">
        <v>33</v>
      </c>
      <c r="AX490" s="15" t="s">
        <v>79</v>
      </c>
      <c r="AY490" s="239" t="s">
        <v>193</v>
      </c>
    </row>
    <row r="491" spans="1:65" s="2" customFormat="1" ht="16.5" customHeight="1">
      <c r="A491" s="36"/>
      <c r="B491" s="37"/>
      <c r="C491" s="251" t="s">
        <v>715</v>
      </c>
      <c r="D491" s="251" t="s">
        <v>451</v>
      </c>
      <c r="E491" s="252" t="s">
        <v>716</v>
      </c>
      <c r="F491" s="253" t="s">
        <v>717</v>
      </c>
      <c r="G491" s="254" t="s">
        <v>305</v>
      </c>
      <c r="H491" s="255">
        <v>31.021999999999998</v>
      </c>
      <c r="I491" s="256"/>
      <c r="J491" s="257">
        <f>ROUND(I491*H491,2)</f>
        <v>0</v>
      </c>
      <c r="K491" s="253" t="s">
        <v>199</v>
      </c>
      <c r="L491" s="258"/>
      <c r="M491" s="259" t="s">
        <v>19</v>
      </c>
      <c r="N491" s="260" t="s">
        <v>43</v>
      </c>
      <c r="O491" s="66"/>
      <c r="P491" s="203">
        <f>O491*H491</f>
        <v>0</v>
      </c>
      <c r="Q491" s="203">
        <v>1.35E-2</v>
      </c>
      <c r="R491" s="203">
        <f>Q491*H491</f>
        <v>0.41879699999999997</v>
      </c>
      <c r="S491" s="203">
        <v>0</v>
      </c>
      <c r="T491" s="204">
        <f>S491*H491</f>
        <v>0</v>
      </c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R491" s="205" t="s">
        <v>258</v>
      </c>
      <c r="AT491" s="205" t="s">
        <v>451</v>
      </c>
      <c r="AU491" s="205" t="s">
        <v>209</v>
      </c>
      <c r="AY491" s="19" t="s">
        <v>193</v>
      </c>
      <c r="BE491" s="206">
        <f>IF(N491="základní",J491,0)</f>
        <v>0</v>
      </c>
      <c r="BF491" s="206">
        <f>IF(N491="snížená",J491,0)</f>
        <v>0</v>
      </c>
      <c r="BG491" s="206">
        <f>IF(N491="zákl. přenesená",J491,0)</f>
        <v>0</v>
      </c>
      <c r="BH491" s="206">
        <f>IF(N491="sníž. přenesená",J491,0)</f>
        <v>0</v>
      </c>
      <c r="BI491" s="206">
        <f>IF(N491="nulová",J491,0)</f>
        <v>0</v>
      </c>
      <c r="BJ491" s="19" t="s">
        <v>79</v>
      </c>
      <c r="BK491" s="206">
        <f>ROUND(I491*H491,2)</f>
        <v>0</v>
      </c>
      <c r="BL491" s="19" t="s">
        <v>200</v>
      </c>
      <c r="BM491" s="205" t="s">
        <v>718</v>
      </c>
    </row>
    <row r="492" spans="1:65" s="14" customFormat="1">
      <c r="B492" s="218"/>
      <c r="C492" s="219"/>
      <c r="D492" s="209" t="s">
        <v>202</v>
      </c>
      <c r="E492" s="219"/>
      <c r="F492" s="221" t="s">
        <v>719</v>
      </c>
      <c r="G492" s="219"/>
      <c r="H492" s="222">
        <v>31.021999999999998</v>
      </c>
      <c r="I492" s="223"/>
      <c r="J492" s="219"/>
      <c r="K492" s="219"/>
      <c r="L492" s="224"/>
      <c r="M492" s="225"/>
      <c r="N492" s="226"/>
      <c r="O492" s="226"/>
      <c r="P492" s="226"/>
      <c r="Q492" s="226"/>
      <c r="R492" s="226"/>
      <c r="S492" s="226"/>
      <c r="T492" s="227"/>
      <c r="AT492" s="228" t="s">
        <v>202</v>
      </c>
      <c r="AU492" s="228" t="s">
        <v>209</v>
      </c>
      <c r="AV492" s="14" t="s">
        <v>81</v>
      </c>
      <c r="AW492" s="14" t="s">
        <v>4</v>
      </c>
      <c r="AX492" s="14" t="s">
        <v>79</v>
      </c>
      <c r="AY492" s="228" t="s">
        <v>193</v>
      </c>
    </row>
    <row r="493" spans="1:65" s="2" customFormat="1" ht="16.5" customHeight="1">
      <c r="A493" s="36"/>
      <c r="B493" s="37"/>
      <c r="C493" s="194" t="s">
        <v>720</v>
      </c>
      <c r="D493" s="194" t="s">
        <v>195</v>
      </c>
      <c r="E493" s="195" t="s">
        <v>721</v>
      </c>
      <c r="F493" s="196" t="s">
        <v>722</v>
      </c>
      <c r="G493" s="197" t="s">
        <v>305</v>
      </c>
      <c r="H493" s="198">
        <v>29.545000000000002</v>
      </c>
      <c r="I493" s="199"/>
      <c r="J493" s="200">
        <f>ROUND(I493*H493,2)</f>
        <v>0</v>
      </c>
      <c r="K493" s="196" t="s">
        <v>199</v>
      </c>
      <c r="L493" s="41"/>
      <c r="M493" s="201" t="s">
        <v>19</v>
      </c>
      <c r="N493" s="202" t="s">
        <v>43</v>
      </c>
      <c r="O493" s="66"/>
      <c r="P493" s="203">
        <f>O493*H493</f>
        <v>0</v>
      </c>
      <c r="Q493" s="203">
        <v>3.0000000000000001E-3</v>
      </c>
      <c r="R493" s="203">
        <f>Q493*H493</f>
        <v>8.8635000000000005E-2</v>
      </c>
      <c r="S493" s="203">
        <v>0</v>
      </c>
      <c r="T493" s="204">
        <f>S493*H493</f>
        <v>0</v>
      </c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R493" s="205" t="s">
        <v>200</v>
      </c>
      <c r="AT493" s="205" t="s">
        <v>195</v>
      </c>
      <c r="AU493" s="205" t="s">
        <v>209</v>
      </c>
      <c r="AY493" s="19" t="s">
        <v>193</v>
      </c>
      <c r="BE493" s="206">
        <f>IF(N493="základní",J493,0)</f>
        <v>0</v>
      </c>
      <c r="BF493" s="206">
        <f>IF(N493="snížená",J493,0)</f>
        <v>0</v>
      </c>
      <c r="BG493" s="206">
        <f>IF(N493="zákl. přenesená",J493,0)</f>
        <v>0</v>
      </c>
      <c r="BH493" s="206">
        <f>IF(N493="sníž. přenesená",J493,0)</f>
        <v>0</v>
      </c>
      <c r="BI493" s="206">
        <f>IF(N493="nulová",J493,0)</f>
        <v>0</v>
      </c>
      <c r="BJ493" s="19" t="s">
        <v>79</v>
      </c>
      <c r="BK493" s="206">
        <f>ROUND(I493*H493,2)</f>
        <v>0</v>
      </c>
      <c r="BL493" s="19" t="s">
        <v>200</v>
      </c>
      <c r="BM493" s="205" t="s">
        <v>723</v>
      </c>
    </row>
    <row r="494" spans="1:65" s="13" customFormat="1">
      <c r="B494" s="207"/>
      <c r="C494" s="208"/>
      <c r="D494" s="209" t="s">
        <v>202</v>
      </c>
      <c r="E494" s="210" t="s">
        <v>19</v>
      </c>
      <c r="F494" s="211" t="s">
        <v>713</v>
      </c>
      <c r="G494" s="208"/>
      <c r="H494" s="210" t="s">
        <v>19</v>
      </c>
      <c r="I494" s="212"/>
      <c r="J494" s="208"/>
      <c r="K494" s="208"/>
      <c r="L494" s="213"/>
      <c r="M494" s="214"/>
      <c r="N494" s="215"/>
      <c r="O494" s="215"/>
      <c r="P494" s="215"/>
      <c r="Q494" s="215"/>
      <c r="R494" s="215"/>
      <c r="S494" s="215"/>
      <c r="T494" s="216"/>
      <c r="AT494" s="217" t="s">
        <v>202</v>
      </c>
      <c r="AU494" s="217" t="s">
        <v>209</v>
      </c>
      <c r="AV494" s="13" t="s">
        <v>79</v>
      </c>
      <c r="AW494" s="13" t="s">
        <v>33</v>
      </c>
      <c r="AX494" s="13" t="s">
        <v>72</v>
      </c>
      <c r="AY494" s="217" t="s">
        <v>193</v>
      </c>
    </row>
    <row r="495" spans="1:65" s="14" customFormat="1">
      <c r="B495" s="218"/>
      <c r="C495" s="219"/>
      <c r="D495" s="209" t="s">
        <v>202</v>
      </c>
      <c r="E495" s="220" t="s">
        <v>19</v>
      </c>
      <c r="F495" s="221" t="s">
        <v>714</v>
      </c>
      <c r="G495" s="219"/>
      <c r="H495" s="222">
        <v>29.545000000000002</v>
      </c>
      <c r="I495" s="223"/>
      <c r="J495" s="219"/>
      <c r="K495" s="219"/>
      <c r="L495" s="224"/>
      <c r="M495" s="225"/>
      <c r="N495" s="226"/>
      <c r="O495" s="226"/>
      <c r="P495" s="226"/>
      <c r="Q495" s="226"/>
      <c r="R495" s="226"/>
      <c r="S495" s="226"/>
      <c r="T495" s="227"/>
      <c r="AT495" s="228" t="s">
        <v>202</v>
      </c>
      <c r="AU495" s="228" t="s">
        <v>209</v>
      </c>
      <c r="AV495" s="14" t="s">
        <v>81</v>
      </c>
      <c r="AW495" s="14" t="s">
        <v>33</v>
      </c>
      <c r="AX495" s="14" t="s">
        <v>72</v>
      </c>
      <c r="AY495" s="228" t="s">
        <v>193</v>
      </c>
    </row>
    <row r="496" spans="1:65" s="15" customFormat="1">
      <c r="B496" s="229"/>
      <c r="C496" s="230"/>
      <c r="D496" s="209" t="s">
        <v>202</v>
      </c>
      <c r="E496" s="231" t="s">
        <v>19</v>
      </c>
      <c r="F496" s="232" t="s">
        <v>208</v>
      </c>
      <c r="G496" s="230"/>
      <c r="H496" s="233">
        <v>29.545000000000002</v>
      </c>
      <c r="I496" s="234"/>
      <c r="J496" s="230"/>
      <c r="K496" s="230"/>
      <c r="L496" s="235"/>
      <c r="M496" s="236"/>
      <c r="N496" s="237"/>
      <c r="O496" s="237"/>
      <c r="P496" s="237"/>
      <c r="Q496" s="237"/>
      <c r="R496" s="237"/>
      <c r="S496" s="237"/>
      <c r="T496" s="238"/>
      <c r="AT496" s="239" t="s">
        <v>202</v>
      </c>
      <c r="AU496" s="239" t="s">
        <v>209</v>
      </c>
      <c r="AV496" s="15" t="s">
        <v>209</v>
      </c>
      <c r="AW496" s="15" t="s">
        <v>33</v>
      </c>
      <c r="AX496" s="15" t="s">
        <v>79</v>
      </c>
      <c r="AY496" s="239" t="s">
        <v>193</v>
      </c>
    </row>
    <row r="497" spans="1:65" s="12" customFormat="1" ht="20.85" customHeight="1">
      <c r="B497" s="178"/>
      <c r="C497" s="179"/>
      <c r="D497" s="180" t="s">
        <v>71</v>
      </c>
      <c r="E497" s="192" t="s">
        <v>565</v>
      </c>
      <c r="F497" s="192" t="s">
        <v>724</v>
      </c>
      <c r="G497" s="179"/>
      <c r="H497" s="179"/>
      <c r="I497" s="182"/>
      <c r="J497" s="193">
        <f>BK497</f>
        <v>0</v>
      </c>
      <c r="K497" s="179"/>
      <c r="L497" s="184"/>
      <c r="M497" s="185"/>
      <c r="N497" s="186"/>
      <c r="O497" s="186"/>
      <c r="P497" s="187">
        <f>SUM(P498:P567)</f>
        <v>0</v>
      </c>
      <c r="Q497" s="186"/>
      <c r="R497" s="187">
        <f>SUM(R498:R567)</f>
        <v>8.7987961399999985</v>
      </c>
      <c r="S497" s="186"/>
      <c r="T497" s="188">
        <f>SUM(T498:T567)</f>
        <v>0</v>
      </c>
      <c r="AR497" s="189" t="s">
        <v>79</v>
      </c>
      <c r="AT497" s="190" t="s">
        <v>71</v>
      </c>
      <c r="AU497" s="190" t="s">
        <v>81</v>
      </c>
      <c r="AY497" s="189" t="s">
        <v>193</v>
      </c>
      <c r="BK497" s="191">
        <f>SUM(BK498:BK567)</f>
        <v>0</v>
      </c>
    </row>
    <row r="498" spans="1:65" s="2" customFormat="1" ht="21.75" customHeight="1">
      <c r="A498" s="36"/>
      <c r="B498" s="37"/>
      <c r="C498" s="194" t="s">
        <v>725</v>
      </c>
      <c r="D498" s="194" t="s">
        <v>195</v>
      </c>
      <c r="E498" s="195" t="s">
        <v>726</v>
      </c>
      <c r="F498" s="196" t="s">
        <v>727</v>
      </c>
      <c r="G498" s="197" t="s">
        <v>305</v>
      </c>
      <c r="H498" s="198">
        <v>58.384999999999998</v>
      </c>
      <c r="I498" s="199"/>
      <c r="J498" s="200">
        <f>ROUND(I498*H498,2)</f>
        <v>0</v>
      </c>
      <c r="K498" s="196" t="s">
        <v>199</v>
      </c>
      <c r="L498" s="41"/>
      <c r="M498" s="201" t="s">
        <v>19</v>
      </c>
      <c r="N498" s="202" t="s">
        <v>43</v>
      </c>
      <c r="O498" s="66"/>
      <c r="P498" s="203">
        <f>O498*H498</f>
        <v>0</v>
      </c>
      <c r="Q498" s="203">
        <v>4.3800000000000002E-3</v>
      </c>
      <c r="R498" s="203">
        <f>Q498*H498</f>
        <v>0.25572630000000002</v>
      </c>
      <c r="S498" s="203">
        <v>0</v>
      </c>
      <c r="T498" s="204">
        <f>S498*H498</f>
        <v>0</v>
      </c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R498" s="205" t="s">
        <v>200</v>
      </c>
      <c r="AT498" s="205" t="s">
        <v>195</v>
      </c>
      <c r="AU498" s="205" t="s">
        <v>209</v>
      </c>
      <c r="AY498" s="19" t="s">
        <v>193</v>
      </c>
      <c r="BE498" s="206">
        <f>IF(N498="základní",J498,0)</f>
        <v>0</v>
      </c>
      <c r="BF498" s="206">
        <f>IF(N498="snížená",J498,0)</f>
        <v>0</v>
      </c>
      <c r="BG498" s="206">
        <f>IF(N498="zákl. přenesená",J498,0)</f>
        <v>0</v>
      </c>
      <c r="BH498" s="206">
        <f>IF(N498="sníž. přenesená",J498,0)</f>
        <v>0</v>
      </c>
      <c r="BI498" s="206">
        <f>IF(N498="nulová",J498,0)</f>
        <v>0</v>
      </c>
      <c r="BJ498" s="19" t="s">
        <v>79</v>
      </c>
      <c r="BK498" s="206">
        <f>ROUND(I498*H498,2)</f>
        <v>0</v>
      </c>
      <c r="BL498" s="19" t="s">
        <v>200</v>
      </c>
      <c r="BM498" s="205" t="s">
        <v>728</v>
      </c>
    </row>
    <row r="499" spans="1:65" s="14" customFormat="1">
      <c r="B499" s="218"/>
      <c r="C499" s="219"/>
      <c r="D499" s="209" t="s">
        <v>202</v>
      </c>
      <c r="E499" s="220" t="s">
        <v>19</v>
      </c>
      <c r="F499" s="221" t="s">
        <v>729</v>
      </c>
      <c r="G499" s="219"/>
      <c r="H499" s="222">
        <v>33.744999999999997</v>
      </c>
      <c r="I499" s="223"/>
      <c r="J499" s="219"/>
      <c r="K499" s="219"/>
      <c r="L499" s="224"/>
      <c r="M499" s="225"/>
      <c r="N499" s="226"/>
      <c r="O499" s="226"/>
      <c r="P499" s="226"/>
      <c r="Q499" s="226"/>
      <c r="R499" s="226"/>
      <c r="S499" s="226"/>
      <c r="T499" s="227"/>
      <c r="AT499" s="228" t="s">
        <v>202</v>
      </c>
      <c r="AU499" s="228" t="s">
        <v>209</v>
      </c>
      <c r="AV499" s="14" t="s">
        <v>81</v>
      </c>
      <c r="AW499" s="14" t="s">
        <v>33</v>
      </c>
      <c r="AX499" s="14" t="s">
        <v>72</v>
      </c>
      <c r="AY499" s="228" t="s">
        <v>193</v>
      </c>
    </row>
    <row r="500" spans="1:65" s="14" customFormat="1">
      <c r="B500" s="218"/>
      <c r="C500" s="219"/>
      <c r="D500" s="209" t="s">
        <v>202</v>
      </c>
      <c r="E500" s="220" t="s">
        <v>19</v>
      </c>
      <c r="F500" s="221" t="s">
        <v>730</v>
      </c>
      <c r="G500" s="219"/>
      <c r="H500" s="222">
        <v>24.64</v>
      </c>
      <c r="I500" s="223"/>
      <c r="J500" s="219"/>
      <c r="K500" s="219"/>
      <c r="L500" s="224"/>
      <c r="M500" s="225"/>
      <c r="N500" s="226"/>
      <c r="O500" s="226"/>
      <c r="P500" s="226"/>
      <c r="Q500" s="226"/>
      <c r="R500" s="226"/>
      <c r="S500" s="226"/>
      <c r="T500" s="227"/>
      <c r="AT500" s="228" t="s">
        <v>202</v>
      </c>
      <c r="AU500" s="228" t="s">
        <v>209</v>
      </c>
      <c r="AV500" s="14" t="s">
        <v>81</v>
      </c>
      <c r="AW500" s="14" t="s">
        <v>33</v>
      </c>
      <c r="AX500" s="14" t="s">
        <v>72</v>
      </c>
      <c r="AY500" s="228" t="s">
        <v>193</v>
      </c>
    </row>
    <row r="501" spans="1:65" s="15" customFormat="1">
      <c r="B501" s="229"/>
      <c r="C501" s="230"/>
      <c r="D501" s="209" t="s">
        <v>202</v>
      </c>
      <c r="E501" s="231" t="s">
        <v>19</v>
      </c>
      <c r="F501" s="232" t="s">
        <v>208</v>
      </c>
      <c r="G501" s="230"/>
      <c r="H501" s="233">
        <v>58.384999999999998</v>
      </c>
      <c r="I501" s="234"/>
      <c r="J501" s="230"/>
      <c r="K501" s="230"/>
      <c r="L501" s="235"/>
      <c r="M501" s="236"/>
      <c r="N501" s="237"/>
      <c r="O501" s="237"/>
      <c r="P501" s="237"/>
      <c r="Q501" s="237"/>
      <c r="R501" s="237"/>
      <c r="S501" s="237"/>
      <c r="T501" s="238"/>
      <c r="AT501" s="239" t="s">
        <v>202</v>
      </c>
      <c r="AU501" s="239" t="s">
        <v>209</v>
      </c>
      <c r="AV501" s="15" t="s">
        <v>209</v>
      </c>
      <c r="AW501" s="15" t="s">
        <v>33</v>
      </c>
      <c r="AX501" s="15" t="s">
        <v>79</v>
      </c>
      <c r="AY501" s="239" t="s">
        <v>193</v>
      </c>
    </row>
    <row r="502" spans="1:65" s="2" customFormat="1" ht="21.75" customHeight="1">
      <c r="A502" s="36"/>
      <c r="B502" s="37"/>
      <c r="C502" s="194" t="s">
        <v>731</v>
      </c>
      <c r="D502" s="194" t="s">
        <v>195</v>
      </c>
      <c r="E502" s="195" t="s">
        <v>732</v>
      </c>
      <c r="F502" s="196" t="s">
        <v>733</v>
      </c>
      <c r="G502" s="197" t="s">
        <v>305</v>
      </c>
      <c r="H502" s="198">
        <v>58.384999999999998</v>
      </c>
      <c r="I502" s="199"/>
      <c r="J502" s="200">
        <f>ROUND(I502*H502,2)</f>
        <v>0</v>
      </c>
      <c r="K502" s="196" t="s">
        <v>199</v>
      </c>
      <c r="L502" s="41"/>
      <c r="M502" s="201" t="s">
        <v>19</v>
      </c>
      <c r="N502" s="202" t="s">
        <v>43</v>
      </c>
      <c r="O502" s="66"/>
      <c r="P502" s="203">
        <f>O502*H502</f>
        <v>0</v>
      </c>
      <c r="Q502" s="203">
        <v>3.48E-3</v>
      </c>
      <c r="R502" s="203">
        <f>Q502*H502</f>
        <v>0.20317979999999999</v>
      </c>
      <c r="S502" s="203">
        <v>0</v>
      </c>
      <c r="T502" s="204">
        <f>S502*H502</f>
        <v>0</v>
      </c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R502" s="205" t="s">
        <v>200</v>
      </c>
      <c r="AT502" s="205" t="s">
        <v>195</v>
      </c>
      <c r="AU502" s="205" t="s">
        <v>209</v>
      </c>
      <c r="AY502" s="19" t="s">
        <v>193</v>
      </c>
      <c r="BE502" s="206">
        <f>IF(N502="základní",J502,0)</f>
        <v>0</v>
      </c>
      <c r="BF502" s="206">
        <f>IF(N502="snížená",J502,0)</f>
        <v>0</v>
      </c>
      <c r="BG502" s="206">
        <f>IF(N502="zákl. přenesená",J502,0)</f>
        <v>0</v>
      </c>
      <c r="BH502" s="206">
        <f>IF(N502="sníž. přenesená",J502,0)</f>
        <v>0</v>
      </c>
      <c r="BI502" s="206">
        <f>IF(N502="nulová",J502,0)</f>
        <v>0</v>
      </c>
      <c r="BJ502" s="19" t="s">
        <v>79</v>
      </c>
      <c r="BK502" s="206">
        <f>ROUND(I502*H502,2)</f>
        <v>0</v>
      </c>
      <c r="BL502" s="19" t="s">
        <v>200</v>
      </c>
      <c r="BM502" s="205" t="s">
        <v>734</v>
      </c>
    </row>
    <row r="503" spans="1:65" s="2" customFormat="1" ht="21.75" customHeight="1">
      <c r="A503" s="36"/>
      <c r="B503" s="37"/>
      <c r="C503" s="194" t="s">
        <v>735</v>
      </c>
      <c r="D503" s="194" t="s">
        <v>195</v>
      </c>
      <c r="E503" s="195" t="s">
        <v>736</v>
      </c>
      <c r="F503" s="196" t="s">
        <v>737</v>
      </c>
      <c r="G503" s="197" t="s">
        <v>305</v>
      </c>
      <c r="H503" s="198">
        <v>248.874</v>
      </c>
      <c r="I503" s="199"/>
      <c r="J503" s="200">
        <f>ROUND(I503*H503,2)</f>
        <v>0</v>
      </c>
      <c r="K503" s="196" t="s">
        <v>199</v>
      </c>
      <c r="L503" s="41"/>
      <c r="M503" s="201" t="s">
        <v>19</v>
      </c>
      <c r="N503" s="202" t="s">
        <v>43</v>
      </c>
      <c r="O503" s="66"/>
      <c r="P503" s="203">
        <f>O503*H503</f>
        <v>0</v>
      </c>
      <c r="Q503" s="203">
        <v>4.3800000000000002E-3</v>
      </c>
      <c r="R503" s="203">
        <f>Q503*H503</f>
        <v>1.09006812</v>
      </c>
      <c r="S503" s="203">
        <v>0</v>
      </c>
      <c r="T503" s="204">
        <f>S503*H503</f>
        <v>0</v>
      </c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R503" s="205" t="s">
        <v>200</v>
      </c>
      <c r="AT503" s="205" t="s">
        <v>195</v>
      </c>
      <c r="AU503" s="205" t="s">
        <v>209</v>
      </c>
      <c r="AY503" s="19" t="s">
        <v>193</v>
      </c>
      <c r="BE503" s="206">
        <f>IF(N503="základní",J503,0)</f>
        <v>0</v>
      </c>
      <c r="BF503" s="206">
        <f>IF(N503="snížená",J503,0)</f>
        <v>0</v>
      </c>
      <c r="BG503" s="206">
        <f>IF(N503="zákl. přenesená",J503,0)</f>
        <v>0</v>
      </c>
      <c r="BH503" s="206">
        <f>IF(N503="sníž. přenesená",J503,0)</f>
        <v>0</v>
      </c>
      <c r="BI503" s="206">
        <f>IF(N503="nulová",J503,0)</f>
        <v>0</v>
      </c>
      <c r="BJ503" s="19" t="s">
        <v>79</v>
      </c>
      <c r="BK503" s="206">
        <f>ROUND(I503*H503,2)</f>
        <v>0</v>
      </c>
      <c r="BL503" s="19" t="s">
        <v>200</v>
      </c>
      <c r="BM503" s="205" t="s">
        <v>738</v>
      </c>
    </row>
    <row r="504" spans="1:65" s="2" customFormat="1" ht="16.5" customHeight="1">
      <c r="A504" s="36"/>
      <c r="B504" s="37"/>
      <c r="C504" s="194" t="s">
        <v>739</v>
      </c>
      <c r="D504" s="194" t="s">
        <v>195</v>
      </c>
      <c r="E504" s="195" t="s">
        <v>740</v>
      </c>
      <c r="F504" s="196" t="s">
        <v>741</v>
      </c>
      <c r="G504" s="197" t="s">
        <v>305</v>
      </c>
      <c r="H504" s="198">
        <v>248.874</v>
      </c>
      <c r="I504" s="199"/>
      <c r="J504" s="200">
        <f>ROUND(I504*H504,2)</f>
        <v>0</v>
      </c>
      <c r="K504" s="196" t="s">
        <v>199</v>
      </c>
      <c r="L504" s="41"/>
      <c r="M504" s="201" t="s">
        <v>19</v>
      </c>
      <c r="N504" s="202" t="s">
        <v>43</v>
      </c>
      <c r="O504" s="66"/>
      <c r="P504" s="203">
        <f>O504*H504</f>
        <v>0</v>
      </c>
      <c r="Q504" s="203">
        <v>2.3099999999999999E-2</v>
      </c>
      <c r="R504" s="203">
        <f>Q504*H504</f>
        <v>5.7489893999999993</v>
      </c>
      <c r="S504" s="203">
        <v>0</v>
      </c>
      <c r="T504" s="204">
        <f>S504*H504</f>
        <v>0</v>
      </c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R504" s="205" t="s">
        <v>200</v>
      </c>
      <c r="AT504" s="205" t="s">
        <v>195</v>
      </c>
      <c r="AU504" s="205" t="s">
        <v>209</v>
      </c>
      <c r="AY504" s="19" t="s">
        <v>193</v>
      </c>
      <c r="BE504" s="206">
        <f>IF(N504="základní",J504,0)</f>
        <v>0</v>
      </c>
      <c r="BF504" s="206">
        <f>IF(N504="snížená",J504,0)</f>
        <v>0</v>
      </c>
      <c r="BG504" s="206">
        <f>IF(N504="zákl. přenesená",J504,0)</f>
        <v>0</v>
      </c>
      <c r="BH504" s="206">
        <f>IF(N504="sníž. přenesená",J504,0)</f>
        <v>0</v>
      </c>
      <c r="BI504" s="206">
        <f>IF(N504="nulová",J504,0)</f>
        <v>0</v>
      </c>
      <c r="BJ504" s="19" t="s">
        <v>79</v>
      </c>
      <c r="BK504" s="206">
        <f>ROUND(I504*H504,2)</f>
        <v>0</v>
      </c>
      <c r="BL504" s="19" t="s">
        <v>200</v>
      </c>
      <c r="BM504" s="205" t="s">
        <v>742</v>
      </c>
    </row>
    <row r="505" spans="1:65" s="13" customFormat="1">
      <c r="B505" s="207"/>
      <c r="C505" s="208"/>
      <c r="D505" s="209" t="s">
        <v>202</v>
      </c>
      <c r="E505" s="210" t="s">
        <v>19</v>
      </c>
      <c r="F505" s="211" t="s">
        <v>743</v>
      </c>
      <c r="G505" s="208"/>
      <c r="H505" s="210" t="s">
        <v>19</v>
      </c>
      <c r="I505" s="212"/>
      <c r="J505" s="208"/>
      <c r="K505" s="208"/>
      <c r="L505" s="213"/>
      <c r="M505" s="214"/>
      <c r="N505" s="215"/>
      <c r="O505" s="215"/>
      <c r="P505" s="215"/>
      <c r="Q505" s="215"/>
      <c r="R505" s="215"/>
      <c r="S505" s="215"/>
      <c r="T505" s="216"/>
      <c r="AT505" s="217" t="s">
        <v>202</v>
      </c>
      <c r="AU505" s="217" t="s">
        <v>209</v>
      </c>
      <c r="AV505" s="13" t="s">
        <v>79</v>
      </c>
      <c r="AW505" s="13" t="s">
        <v>33</v>
      </c>
      <c r="AX505" s="13" t="s">
        <v>72</v>
      </c>
      <c r="AY505" s="217" t="s">
        <v>193</v>
      </c>
    </row>
    <row r="506" spans="1:65" s="13" customFormat="1">
      <c r="B506" s="207"/>
      <c r="C506" s="208"/>
      <c r="D506" s="209" t="s">
        <v>202</v>
      </c>
      <c r="E506" s="210" t="s">
        <v>19</v>
      </c>
      <c r="F506" s="211" t="s">
        <v>744</v>
      </c>
      <c r="G506" s="208"/>
      <c r="H506" s="210" t="s">
        <v>19</v>
      </c>
      <c r="I506" s="212"/>
      <c r="J506" s="208"/>
      <c r="K506" s="208"/>
      <c r="L506" s="213"/>
      <c r="M506" s="214"/>
      <c r="N506" s="215"/>
      <c r="O506" s="215"/>
      <c r="P506" s="215"/>
      <c r="Q506" s="215"/>
      <c r="R506" s="215"/>
      <c r="S506" s="215"/>
      <c r="T506" s="216"/>
      <c r="AT506" s="217" t="s">
        <v>202</v>
      </c>
      <c r="AU506" s="217" t="s">
        <v>209</v>
      </c>
      <c r="AV506" s="13" t="s">
        <v>79</v>
      </c>
      <c r="AW506" s="13" t="s">
        <v>33</v>
      </c>
      <c r="AX506" s="13" t="s">
        <v>72</v>
      </c>
      <c r="AY506" s="217" t="s">
        <v>193</v>
      </c>
    </row>
    <row r="507" spans="1:65" s="14" customFormat="1">
      <c r="B507" s="218"/>
      <c r="C507" s="219"/>
      <c r="D507" s="209" t="s">
        <v>202</v>
      </c>
      <c r="E507" s="220" t="s">
        <v>19</v>
      </c>
      <c r="F507" s="221" t="s">
        <v>745</v>
      </c>
      <c r="G507" s="219"/>
      <c r="H507" s="222">
        <v>235.738</v>
      </c>
      <c r="I507" s="223"/>
      <c r="J507" s="219"/>
      <c r="K507" s="219"/>
      <c r="L507" s="224"/>
      <c r="M507" s="225"/>
      <c r="N507" s="226"/>
      <c r="O507" s="226"/>
      <c r="P507" s="226"/>
      <c r="Q507" s="226"/>
      <c r="R507" s="226"/>
      <c r="S507" s="226"/>
      <c r="T507" s="227"/>
      <c r="AT507" s="228" t="s">
        <v>202</v>
      </c>
      <c r="AU507" s="228" t="s">
        <v>209</v>
      </c>
      <c r="AV507" s="14" t="s">
        <v>81</v>
      </c>
      <c r="AW507" s="14" t="s">
        <v>33</v>
      </c>
      <c r="AX507" s="14" t="s">
        <v>72</v>
      </c>
      <c r="AY507" s="228" t="s">
        <v>193</v>
      </c>
    </row>
    <row r="508" spans="1:65" s="14" customFormat="1">
      <c r="B508" s="218"/>
      <c r="C508" s="219"/>
      <c r="D508" s="209" t="s">
        <v>202</v>
      </c>
      <c r="E508" s="220" t="s">
        <v>19</v>
      </c>
      <c r="F508" s="221" t="s">
        <v>746</v>
      </c>
      <c r="G508" s="219"/>
      <c r="H508" s="222">
        <v>-31.338000000000001</v>
      </c>
      <c r="I508" s="223"/>
      <c r="J508" s="219"/>
      <c r="K508" s="219"/>
      <c r="L508" s="224"/>
      <c r="M508" s="225"/>
      <c r="N508" s="226"/>
      <c r="O508" s="226"/>
      <c r="P508" s="226"/>
      <c r="Q508" s="226"/>
      <c r="R508" s="226"/>
      <c r="S508" s="226"/>
      <c r="T508" s="227"/>
      <c r="AT508" s="228" t="s">
        <v>202</v>
      </c>
      <c r="AU508" s="228" t="s">
        <v>209</v>
      </c>
      <c r="AV508" s="14" t="s">
        <v>81</v>
      </c>
      <c r="AW508" s="14" t="s">
        <v>33</v>
      </c>
      <c r="AX508" s="14" t="s">
        <v>72</v>
      </c>
      <c r="AY508" s="228" t="s">
        <v>193</v>
      </c>
    </row>
    <row r="509" spans="1:65" s="14" customFormat="1">
      <c r="B509" s="218"/>
      <c r="C509" s="219"/>
      <c r="D509" s="209" t="s">
        <v>202</v>
      </c>
      <c r="E509" s="220" t="s">
        <v>19</v>
      </c>
      <c r="F509" s="221" t="s">
        <v>747</v>
      </c>
      <c r="G509" s="219"/>
      <c r="H509" s="222">
        <v>10.263999999999999</v>
      </c>
      <c r="I509" s="223"/>
      <c r="J509" s="219"/>
      <c r="K509" s="219"/>
      <c r="L509" s="224"/>
      <c r="M509" s="225"/>
      <c r="N509" s="226"/>
      <c r="O509" s="226"/>
      <c r="P509" s="226"/>
      <c r="Q509" s="226"/>
      <c r="R509" s="226"/>
      <c r="S509" s="226"/>
      <c r="T509" s="227"/>
      <c r="AT509" s="228" t="s">
        <v>202</v>
      </c>
      <c r="AU509" s="228" t="s">
        <v>209</v>
      </c>
      <c r="AV509" s="14" t="s">
        <v>81</v>
      </c>
      <c r="AW509" s="14" t="s">
        <v>33</v>
      </c>
      <c r="AX509" s="14" t="s">
        <v>72</v>
      </c>
      <c r="AY509" s="228" t="s">
        <v>193</v>
      </c>
    </row>
    <row r="510" spans="1:65" s="13" customFormat="1">
      <c r="B510" s="207"/>
      <c r="C510" s="208"/>
      <c r="D510" s="209" t="s">
        <v>202</v>
      </c>
      <c r="E510" s="210" t="s">
        <v>19</v>
      </c>
      <c r="F510" s="211" t="s">
        <v>342</v>
      </c>
      <c r="G510" s="208"/>
      <c r="H510" s="210" t="s">
        <v>19</v>
      </c>
      <c r="I510" s="212"/>
      <c r="J510" s="208"/>
      <c r="K510" s="208"/>
      <c r="L510" s="213"/>
      <c r="M510" s="214"/>
      <c r="N510" s="215"/>
      <c r="O510" s="215"/>
      <c r="P510" s="215"/>
      <c r="Q510" s="215"/>
      <c r="R510" s="215"/>
      <c r="S510" s="215"/>
      <c r="T510" s="216"/>
      <c r="AT510" s="217" t="s">
        <v>202</v>
      </c>
      <c r="AU510" s="217" t="s">
        <v>209</v>
      </c>
      <c r="AV510" s="13" t="s">
        <v>79</v>
      </c>
      <c r="AW510" s="13" t="s">
        <v>33</v>
      </c>
      <c r="AX510" s="13" t="s">
        <v>72</v>
      </c>
      <c r="AY510" s="217" t="s">
        <v>193</v>
      </c>
    </row>
    <row r="511" spans="1:65" s="14" customFormat="1">
      <c r="B511" s="218"/>
      <c r="C511" s="219"/>
      <c r="D511" s="209" t="s">
        <v>202</v>
      </c>
      <c r="E511" s="220" t="s">
        <v>19</v>
      </c>
      <c r="F511" s="221" t="s">
        <v>748</v>
      </c>
      <c r="G511" s="219"/>
      <c r="H511" s="222">
        <v>45.21</v>
      </c>
      <c r="I511" s="223"/>
      <c r="J511" s="219"/>
      <c r="K511" s="219"/>
      <c r="L511" s="224"/>
      <c r="M511" s="225"/>
      <c r="N511" s="226"/>
      <c r="O511" s="226"/>
      <c r="P511" s="226"/>
      <c r="Q511" s="226"/>
      <c r="R511" s="226"/>
      <c r="S511" s="226"/>
      <c r="T511" s="227"/>
      <c r="AT511" s="228" t="s">
        <v>202</v>
      </c>
      <c r="AU511" s="228" t="s">
        <v>209</v>
      </c>
      <c r="AV511" s="14" t="s">
        <v>81</v>
      </c>
      <c r="AW511" s="14" t="s">
        <v>33</v>
      </c>
      <c r="AX511" s="14" t="s">
        <v>72</v>
      </c>
      <c r="AY511" s="228" t="s">
        <v>193</v>
      </c>
    </row>
    <row r="512" spans="1:65" s="14" customFormat="1">
      <c r="B512" s="218"/>
      <c r="C512" s="219"/>
      <c r="D512" s="209" t="s">
        <v>202</v>
      </c>
      <c r="E512" s="220" t="s">
        <v>19</v>
      </c>
      <c r="F512" s="221" t="s">
        <v>749</v>
      </c>
      <c r="G512" s="219"/>
      <c r="H512" s="222">
        <v>-25</v>
      </c>
      <c r="I512" s="223"/>
      <c r="J512" s="219"/>
      <c r="K512" s="219"/>
      <c r="L512" s="224"/>
      <c r="M512" s="225"/>
      <c r="N512" s="226"/>
      <c r="O512" s="226"/>
      <c r="P512" s="226"/>
      <c r="Q512" s="226"/>
      <c r="R512" s="226"/>
      <c r="S512" s="226"/>
      <c r="T512" s="227"/>
      <c r="AT512" s="228" t="s">
        <v>202</v>
      </c>
      <c r="AU512" s="228" t="s">
        <v>209</v>
      </c>
      <c r="AV512" s="14" t="s">
        <v>81</v>
      </c>
      <c r="AW512" s="14" t="s">
        <v>33</v>
      </c>
      <c r="AX512" s="14" t="s">
        <v>72</v>
      </c>
      <c r="AY512" s="228" t="s">
        <v>193</v>
      </c>
    </row>
    <row r="513" spans="1:65" s="14" customFormat="1">
      <c r="B513" s="218"/>
      <c r="C513" s="219"/>
      <c r="D513" s="209" t="s">
        <v>202</v>
      </c>
      <c r="E513" s="220" t="s">
        <v>19</v>
      </c>
      <c r="F513" s="221" t="s">
        <v>750</v>
      </c>
      <c r="G513" s="219"/>
      <c r="H513" s="222">
        <v>2.9</v>
      </c>
      <c r="I513" s="223"/>
      <c r="J513" s="219"/>
      <c r="K513" s="219"/>
      <c r="L513" s="224"/>
      <c r="M513" s="225"/>
      <c r="N513" s="226"/>
      <c r="O513" s="226"/>
      <c r="P513" s="226"/>
      <c r="Q513" s="226"/>
      <c r="R513" s="226"/>
      <c r="S513" s="226"/>
      <c r="T513" s="227"/>
      <c r="AT513" s="228" t="s">
        <v>202</v>
      </c>
      <c r="AU513" s="228" t="s">
        <v>209</v>
      </c>
      <c r="AV513" s="14" t="s">
        <v>81</v>
      </c>
      <c r="AW513" s="14" t="s">
        <v>33</v>
      </c>
      <c r="AX513" s="14" t="s">
        <v>72</v>
      </c>
      <c r="AY513" s="228" t="s">
        <v>193</v>
      </c>
    </row>
    <row r="514" spans="1:65" s="15" customFormat="1">
      <c r="B514" s="229"/>
      <c r="C514" s="230"/>
      <c r="D514" s="209" t="s">
        <v>202</v>
      </c>
      <c r="E514" s="231" t="s">
        <v>19</v>
      </c>
      <c r="F514" s="232" t="s">
        <v>208</v>
      </c>
      <c r="G514" s="230"/>
      <c r="H514" s="233">
        <v>237.774</v>
      </c>
      <c r="I514" s="234"/>
      <c r="J514" s="230"/>
      <c r="K514" s="230"/>
      <c r="L514" s="235"/>
      <c r="M514" s="236"/>
      <c r="N514" s="237"/>
      <c r="O514" s="237"/>
      <c r="P514" s="237"/>
      <c r="Q514" s="237"/>
      <c r="R514" s="237"/>
      <c r="S514" s="237"/>
      <c r="T514" s="238"/>
      <c r="AT514" s="239" t="s">
        <v>202</v>
      </c>
      <c r="AU514" s="239" t="s">
        <v>209</v>
      </c>
      <c r="AV514" s="15" t="s">
        <v>209</v>
      </c>
      <c r="AW514" s="15" t="s">
        <v>33</v>
      </c>
      <c r="AX514" s="15" t="s">
        <v>72</v>
      </c>
      <c r="AY514" s="239" t="s">
        <v>193</v>
      </c>
    </row>
    <row r="515" spans="1:65" s="13" customFormat="1">
      <c r="B515" s="207"/>
      <c r="C515" s="208"/>
      <c r="D515" s="209" t="s">
        <v>202</v>
      </c>
      <c r="E515" s="210" t="s">
        <v>19</v>
      </c>
      <c r="F515" s="211" t="s">
        <v>751</v>
      </c>
      <c r="G515" s="208"/>
      <c r="H515" s="210" t="s">
        <v>19</v>
      </c>
      <c r="I515" s="212"/>
      <c r="J515" s="208"/>
      <c r="K515" s="208"/>
      <c r="L515" s="213"/>
      <c r="M515" s="214"/>
      <c r="N515" s="215"/>
      <c r="O515" s="215"/>
      <c r="P515" s="215"/>
      <c r="Q515" s="215"/>
      <c r="R515" s="215"/>
      <c r="S515" s="215"/>
      <c r="T515" s="216"/>
      <c r="AT515" s="217" t="s">
        <v>202</v>
      </c>
      <c r="AU515" s="217" t="s">
        <v>209</v>
      </c>
      <c r="AV515" s="13" t="s">
        <v>79</v>
      </c>
      <c r="AW515" s="13" t="s">
        <v>33</v>
      </c>
      <c r="AX515" s="13" t="s">
        <v>72</v>
      </c>
      <c r="AY515" s="217" t="s">
        <v>193</v>
      </c>
    </row>
    <row r="516" spans="1:65" s="14" customFormat="1">
      <c r="B516" s="218"/>
      <c r="C516" s="219"/>
      <c r="D516" s="209" t="s">
        <v>202</v>
      </c>
      <c r="E516" s="220" t="s">
        <v>19</v>
      </c>
      <c r="F516" s="221" t="s">
        <v>752</v>
      </c>
      <c r="G516" s="219"/>
      <c r="H516" s="222">
        <v>11.1</v>
      </c>
      <c r="I516" s="223"/>
      <c r="J516" s="219"/>
      <c r="K516" s="219"/>
      <c r="L516" s="224"/>
      <c r="M516" s="225"/>
      <c r="N516" s="226"/>
      <c r="O516" s="226"/>
      <c r="P516" s="226"/>
      <c r="Q516" s="226"/>
      <c r="R516" s="226"/>
      <c r="S516" s="226"/>
      <c r="T516" s="227"/>
      <c r="AT516" s="228" t="s">
        <v>202</v>
      </c>
      <c r="AU516" s="228" t="s">
        <v>209</v>
      </c>
      <c r="AV516" s="14" t="s">
        <v>81</v>
      </c>
      <c r="AW516" s="14" t="s">
        <v>33</v>
      </c>
      <c r="AX516" s="14" t="s">
        <v>72</v>
      </c>
      <c r="AY516" s="228" t="s">
        <v>193</v>
      </c>
    </row>
    <row r="517" spans="1:65" s="15" customFormat="1">
      <c r="B517" s="229"/>
      <c r="C517" s="230"/>
      <c r="D517" s="209" t="s">
        <v>202</v>
      </c>
      <c r="E517" s="231" t="s">
        <v>19</v>
      </c>
      <c r="F517" s="232" t="s">
        <v>208</v>
      </c>
      <c r="G517" s="230"/>
      <c r="H517" s="233">
        <v>11.1</v>
      </c>
      <c r="I517" s="234"/>
      <c r="J517" s="230"/>
      <c r="K517" s="230"/>
      <c r="L517" s="235"/>
      <c r="M517" s="236"/>
      <c r="N517" s="237"/>
      <c r="O517" s="237"/>
      <c r="P517" s="237"/>
      <c r="Q517" s="237"/>
      <c r="R517" s="237"/>
      <c r="S517" s="237"/>
      <c r="T517" s="238"/>
      <c r="AT517" s="239" t="s">
        <v>202</v>
      </c>
      <c r="AU517" s="239" t="s">
        <v>209</v>
      </c>
      <c r="AV517" s="15" t="s">
        <v>209</v>
      </c>
      <c r="AW517" s="15" t="s">
        <v>33</v>
      </c>
      <c r="AX517" s="15" t="s">
        <v>72</v>
      </c>
      <c r="AY517" s="239" t="s">
        <v>193</v>
      </c>
    </row>
    <row r="518" spans="1:65" s="16" customFormat="1">
      <c r="B518" s="240"/>
      <c r="C518" s="241"/>
      <c r="D518" s="209" t="s">
        <v>202</v>
      </c>
      <c r="E518" s="242" t="s">
        <v>19</v>
      </c>
      <c r="F518" s="243" t="s">
        <v>211</v>
      </c>
      <c r="G518" s="241"/>
      <c r="H518" s="244">
        <v>248.874</v>
      </c>
      <c r="I518" s="245"/>
      <c r="J518" s="241"/>
      <c r="K518" s="241"/>
      <c r="L518" s="246"/>
      <c r="M518" s="247"/>
      <c r="N518" s="248"/>
      <c r="O518" s="248"/>
      <c r="P518" s="248"/>
      <c r="Q518" s="248"/>
      <c r="R518" s="248"/>
      <c r="S518" s="248"/>
      <c r="T518" s="249"/>
      <c r="AT518" s="250" t="s">
        <v>202</v>
      </c>
      <c r="AU518" s="250" t="s">
        <v>209</v>
      </c>
      <c r="AV518" s="16" t="s">
        <v>200</v>
      </c>
      <c r="AW518" s="16" t="s">
        <v>33</v>
      </c>
      <c r="AX518" s="16" t="s">
        <v>79</v>
      </c>
      <c r="AY518" s="250" t="s">
        <v>193</v>
      </c>
    </row>
    <row r="519" spans="1:65" s="2" customFormat="1" ht="21.75" customHeight="1">
      <c r="A519" s="36"/>
      <c r="B519" s="37"/>
      <c r="C519" s="194" t="s">
        <v>753</v>
      </c>
      <c r="D519" s="194" t="s">
        <v>195</v>
      </c>
      <c r="E519" s="195" t="s">
        <v>754</v>
      </c>
      <c r="F519" s="196" t="s">
        <v>755</v>
      </c>
      <c r="G519" s="197" t="s">
        <v>305</v>
      </c>
      <c r="H519" s="198">
        <v>224.29900000000001</v>
      </c>
      <c r="I519" s="199"/>
      <c r="J519" s="200">
        <f>ROUND(I519*H519,2)</f>
        <v>0</v>
      </c>
      <c r="K519" s="196" t="s">
        <v>199</v>
      </c>
      <c r="L519" s="41"/>
      <c r="M519" s="201" t="s">
        <v>19</v>
      </c>
      <c r="N519" s="202" t="s">
        <v>43</v>
      </c>
      <c r="O519" s="66"/>
      <c r="P519" s="203">
        <f>O519*H519</f>
        <v>0</v>
      </c>
      <c r="Q519" s="203">
        <v>3.48E-3</v>
      </c>
      <c r="R519" s="203">
        <f>Q519*H519</f>
        <v>0.78056051999999998</v>
      </c>
      <c r="S519" s="203">
        <v>0</v>
      </c>
      <c r="T519" s="204">
        <f>S519*H519</f>
        <v>0</v>
      </c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R519" s="205" t="s">
        <v>200</v>
      </c>
      <c r="AT519" s="205" t="s">
        <v>195</v>
      </c>
      <c r="AU519" s="205" t="s">
        <v>209</v>
      </c>
      <c r="AY519" s="19" t="s">
        <v>193</v>
      </c>
      <c r="BE519" s="206">
        <f>IF(N519="základní",J519,0)</f>
        <v>0</v>
      </c>
      <c r="BF519" s="206">
        <f>IF(N519="snížená",J519,0)</f>
        <v>0</v>
      </c>
      <c r="BG519" s="206">
        <f>IF(N519="zákl. přenesená",J519,0)</f>
        <v>0</v>
      </c>
      <c r="BH519" s="206">
        <f>IF(N519="sníž. přenesená",J519,0)</f>
        <v>0</v>
      </c>
      <c r="BI519" s="206">
        <f>IF(N519="nulová",J519,0)</f>
        <v>0</v>
      </c>
      <c r="BJ519" s="19" t="s">
        <v>79</v>
      </c>
      <c r="BK519" s="206">
        <f>ROUND(I519*H519,2)</f>
        <v>0</v>
      </c>
      <c r="BL519" s="19" t="s">
        <v>200</v>
      </c>
      <c r="BM519" s="205" t="s">
        <v>756</v>
      </c>
    </row>
    <row r="520" spans="1:65" s="13" customFormat="1">
      <c r="B520" s="207"/>
      <c r="C520" s="208"/>
      <c r="D520" s="209" t="s">
        <v>202</v>
      </c>
      <c r="E520" s="210" t="s">
        <v>19</v>
      </c>
      <c r="F520" s="211" t="s">
        <v>743</v>
      </c>
      <c r="G520" s="208"/>
      <c r="H520" s="210" t="s">
        <v>19</v>
      </c>
      <c r="I520" s="212"/>
      <c r="J520" s="208"/>
      <c r="K520" s="208"/>
      <c r="L520" s="213"/>
      <c r="M520" s="214"/>
      <c r="N520" s="215"/>
      <c r="O520" s="215"/>
      <c r="P520" s="215"/>
      <c r="Q520" s="215"/>
      <c r="R520" s="215"/>
      <c r="S520" s="215"/>
      <c r="T520" s="216"/>
      <c r="AT520" s="217" t="s">
        <v>202</v>
      </c>
      <c r="AU520" s="217" t="s">
        <v>209</v>
      </c>
      <c r="AV520" s="13" t="s">
        <v>79</v>
      </c>
      <c r="AW520" s="13" t="s">
        <v>33</v>
      </c>
      <c r="AX520" s="13" t="s">
        <v>72</v>
      </c>
      <c r="AY520" s="217" t="s">
        <v>193</v>
      </c>
    </row>
    <row r="521" spans="1:65" s="13" customFormat="1">
      <c r="B521" s="207"/>
      <c r="C521" s="208"/>
      <c r="D521" s="209" t="s">
        <v>202</v>
      </c>
      <c r="E521" s="210" t="s">
        <v>19</v>
      </c>
      <c r="F521" s="211" t="s">
        <v>744</v>
      </c>
      <c r="G521" s="208"/>
      <c r="H521" s="210" t="s">
        <v>19</v>
      </c>
      <c r="I521" s="212"/>
      <c r="J521" s="208"/>
      <c r="K521" s="208"/>
      <c r="L521" s="213"/>
      <c r="M521" s="214"/>
      <c r="N521" s="215"/>
      <c r="O521" s="215"/>
      <c r="P521" s="215"/>
      <c r="Q521" s="215"/>
      <c r="R521" s="215"/>
      <c r="S521" s="215"/>
      <c r="T521" s="216"/>
      <c r="AT521" s="217" t="s">
        <v>202</v>
      </c>
      <c r="AU521" s="217" t="s">
        <v>209</v>
      </c>
      <c r="AV521" s="13" t="s">
        <v>79</v>
      </c>
      <c r="AW521" s="13" t="s">
        <v>33</v>
      </c>
      <c r="AX521" s="13" t="s">
        <v>72</v>
      </c>
      <c r="AY521" s="217" t="s">
        <v>193</v>
      </c>
    </row>
    <row r="522" spans="1:65" s="14" customFormat="1">
      <c r="B522" s="218"/>
      <c r="C522" s="219"/>
      <c r="D522" s="209" t="s">
        <v>202</v>
      </c>
      <c r="E522" s="220" t="s">
        <v>19</v>
      </c>
      <c r="F522" s="221" t="s">
        <v>757</v>
      </c>
      <c r="G522" s="219"/>
      <c r="H522" s="222">
        <v>222.26300000000001</v>
      </c>
      <c r="I522" s="223"/>
      <c r="J522" s="219"/>
      <c r="K522" s="219"/>
      <c r="L522" s="224"/>
      <c r="M522" s="225"/>
      <c r="N522" s="226"/>
      <c r="O522" s="226"/>
      <c r="P522" s="226"/>
      <c r="Q522" s="226"/>
      <c r="R522" s="226"/>
      <c r="S522" s="226"/>
      <c r="T522" s="227"/>
      <c r="AT522" s="228" t="s">
        <v>202</v>
      </c>
      <c r="AU522" s="228" t="s">
        <v>209</v>
      </c>
      <c r="AV522" s="14" t="s">
        <v>81</v>
      </c>
      <c r="AW522" s="14" t="s">
        <v>33</v>
      </c>
      <c r="AX522" s="14" t="s">
        <v>72</v>
      </c>
      <c r="AY522" s="228" t="s">
        <v>193</v>
      </c>
    </row>
    <row r="523" spans="1:65" s="14" customFormat="1">
      <c r="B523" s="218"/>
      <c r="C523" s="219"/>
      <c r="D523" s="209" t="s">
        <v>202</v>
      </c>
      <c r="E523" s="220" t="s">
        <v>19</v>
      </c>
      <c r="F523" s="221" t="s">
        <v>746</v>
      </c>
      <c r="G523" s="219"/>
      <c r="H523" s="222">
        <v>-31.338000000000001</v>
      </c>
      <c r="I523" s="223"/>
      <c r="J523" s="219"/>
      <c r="K523" s="219"/>
      <c r="L523" s="224"/>
      <c r="M523" s="225"/>
      <c r="N523" s="226"/>
      <c r="O523" s="226"/>
      <c r="P523" s="226"/>
      <c r="Q523" s="226"/>
      <c r="R523" s="226"/>
      <c r="S523" s="226"/>
      <c r="T523" s="227"/>
      <c r="AT523" s="228" t="s">
        <v>202</v>
      </c>
      <c r="AU523" s="228" t="s">
        <v>209</v>
      </c>
      <c r="AV523" s="14" t="s">
        <v>81</v>
      </c>
      <c r="AW523" s="14" t="s">
        <v>33</v>
      </c>
      <c r="AX523" s="14" t="s">
        <v>72</v>
      </c>
      <c r="AY523" s="228" t="s">
        <v>193</v>
      </c>
    </row>
    <row r="524" spans="1:65" s="14" customFormat="1">
      <c r="B524" s="218"/>
      <c r="C524" s="219"/>
      <c r="D524" s="209" t="s">
        <v>202</v>
      </c>
      <c r="E524" s="220" t="s">
        <v>19</v>
      </c>
      <c r="F524" s="221" t="s">
        <v>747</v>
      </c>
      <c r="G524" s="219"/>
      <c r="H524" s="222">
        <v>10.263999999999999</v>
      </c>
      <c r="I524" s="223"/>
      <c r="J524" s="219"/>
      <c r="K524" s="219"/>
      <c r="L524" s="224"/>
      <c r="M524" s="225"/>
      <c r="N524" s="226"/>
      <c r="O524" s="226"/>
      <c r="P524" s="226"/>
      <c r="Q524" s="226"/>
      <c r="R524" s="226"/>
      <c r="S524" s="226"/>
      <c r="T524" s="227"/>
      <c r="AT524" s="228" t="s">
        <v>202</v>
      </c>
      <c r="AU524" s="228" t="s">
        <v>209</v>
      </c>
      <c r="AV524" s="14" t="s">
        <v>81</v>
      </c>
      <c r="AW524" s="14" t="s">
        <v>33</v>
      </c>
      <c r="AX524" s="14" t="s">
        <v>72</v>
      </c>
      <c r="AY524" s="228" t="s">
        <v>193</v>
      </c>
    </row>
    <row r="525" spans="1:65" s="15" customFormat="1">
      <c r="B525" s="229"/>
      <c r="C525" s="230"/>
      <c r="D525" s="209" t="s">
        <v>202</v>
      </c>
      <c r="E525" s="231" t="s">
        <v>19</v>
      </c>
      <c r="F525" s="232" t="s">
        <v>208</v>
      </c>
      <c r="G525" s="230"/>
      <c r="H525" s="233">
        <v>201.18899999999999</v>
      </c>
      <c r="I525" s="234"/>
      <c r="J525" s="230"/>
      <c r="K525" s="230"/>
      <c r="L525" s="235"/>
      <c r="M525" s="236"/>
      <c r="N525" s="237"/>
      <c r="O525" s="237"/>
      <c r="P525" s="237"/>
      <c r="Q525" s="237"/>
      <c r="R525" s="237"/>
      <c r="S525" s="237"/>
      <c r="T525" s="238"/>
      <c r="AT525" s="239" t="s">
        <v>202</v>
      </c>
      <c r="AU525" s="239" t="s">
        <v>209</v>
      </c>
      <c r="AV525" s="15" t="s">
        <v>209</v>
      </c>
      <c r="AW525" s="15" t="s">
        <v>33</v>
      </c>
      <c r="AX525" s="15" t="s">
        <v>72</v>
      </c>
      <c r="AY525" s="239" t="s">
        <v>193</v>
      </c>
    </row>
    <row r="526" spans="1:65" s="13" customFormat="1">
      <c r="B526" s="207"/>
      <c r="C526" s="208"/>
      <c r="D526" s="209" t="s">
        <v>202</v>
      </c>
      <c r="E526" s="210" t="s">
        <v>19</v>
      </c>
      <c r="F526" s="211" t="s">
        <v>342</v>
      </c>
      <c r="G526" s="208"/>
      <c r="H526" s="210" t="s">
        <v>19</v>
      </c>
      <c r="I526" s="212"/>
      <c r="J526" s="208"/>
      <c r="K526" s="208"/>
      <c r="L526" s="213"/>
      <c r="M526" s="214"/>
      <c r="N526" s="215"/>
      <c r="O526" s="215"/>
      <c r="P526" s="215"/>
      <c r="Q526" s="215"/>
      <c r="R526" s="215"/>
      <c r="S526" s="215"/>
      <c r="T526" s="216"/>
      <c r="AT526" s="217" t="s">
        <v>202</v>
      </c>
      <c r="AU526" s="217" t="s">
        <v>209</v>
      </c>
      <c r="AV526" s="13" t="s">
        <v>79</v>
      </c>
      <c r="AW526" s="13" t="s">
        <v>33</v>
      </c>
      <c r="AX526" s="13" t="s">
        <v>72</v>
      </c>
      <c r="AY526" s="217" t="s">
        <v>193</v>
      </c>
    </row>
    <row r="527" spans="1:65" s="14" customFormat="1">
      <c r="B527" s="218"/>
      <c r="C527" s="219"/>
      <c r="D527" s="209" t="s">
        <v>202</v>
      </c>
      <c r="E527" s="220" t="s">
        <v>19</v>
      </c>
      <c r="F527" s="221" t="s">
        <v>748</v>
      </c>
      <c r="G527" s="219"/>
      <c r="H527" s="222">
        <v>45.21</v>
      </c>
      <c r="I527" s="223"/>
      <c r="J527" s="219"/>
      <c r="K527" s="219"/>
      <c r="L527" s="224"/>
      <c r="M527" s="225"/>
      <c r="N527" s="226"/>
      <c r="O527" s="226"/>
      <c r="P527" s="226"/>
      <c r="Q527" s="226"/>
      <c r="R527" s="226"/>
      <c r="S527" s="226"/>
      <c r="T527" s="227"/>
      <c r="AT527" s="228" t="s">
        <v>202</v>
      </c>
      <c r="AU527" s="228" t="s">
        <v>209</v>
      </c>
      <c r="AV527" s="14" t="s">
        <v>81</v>
      </c>
      <c r="AW527" s="14" t="s">
        <v>33</v>
      </c>
      <c r="AX527" s="14" t="s">
        <v>72</v>
      </c>
      <c r="AY527" s="228" t="s">
        <v>193</v>
      </c>
    </row>
    <row r="528" spans="1:65" s="14" customFormat="1">
      <c r="B528" s="218"/>
      <c r="C528" s="219"/>
      <c r="D528" s="209" t="s">
        <v>202</v>
      </c>
      <c r="E528" s="220" t="s">
        <v>19</v>
      </c>
      <c r="F528" s="221" t="s">
        <v>749</v>
      </c>
      <c r="G528" s="219"/>
      <c r="H528" s="222">
        <v>-25</v>
      </c>
      <c r="I528" s="223"/>
      <c r="J528" s="219"/>
      <c r="K528" s="219"/>
      <c r="L528" s="224"/>
      <c r="M528" s="225"/>
      <c r="N528" s="226"/>
      <c r="O528" s="226"/>
      <c r="P528" s="226"/>
      <c r="Q528" s="226"/>
      <c r="R528" s="226"/>
      <c r="S528" s="226"/>
      <c r="T528" s="227"/>
      <c r="AT528" s="228" t="s">
        <v>202</v>
      </c>
      <c r="AU528" s="228" t="s">
        <v>209</v>
      </c>
      <c r="AV528" s="14" t="s">
        <v>81</v>
      </c>
      <c r="AW528" s="14" t="s">
        <v>33</v>
      </c>
      <c r="AX528" s="14" t="s">
        <v>72</v>
      </c>
      <c r="AY528" s="228" t="s">
        <v>193</v>
      </c>
    </row>
    <row r="529" spans="1:65" s="14" customFormat="1">
      <c r="B529" s="218"/>
      <c r="C529" s="219"/>
      <c r="D529" s="209" t="s">
        <v>202</v>
      </c>
      <c r="E529" s="220" t="s">
        <v>19</v>
      </c>
      <c r="F529" s="221" t="s">
        <v>750</v>
      </c>
      <c r="G529" s="219"/>
      <c r="H529" s="222">
        <v>2.9</v>
      </c>
      <c r="I529" s="223"/>
      <c r="J529" s="219"/>
      <c r="K529" s="219"/>
      <c r="L529" s="224"/>
      <c r="M529" s="225"/>
      <c r="N529" s="226"/>
      <c r="O529" s="226"/>
      <c r="P529" s="226"/>
      <c r="Q529" s="226"/>
      <c r="R529" s="226"/>
      <c r="S529" s="226"/>
      <c r="T529" s="227"/>
      <c r="AT529" s="228" t="s">
        <v>202</v>
      </c>
      <c r="AU529" s="228" t="s">
        <v>209</v>
      </c>
      <c r="AV529" s="14" t="s">
        <v>81</v>
      </c>
      <c r="AW529" s="14" t="s">
        <v>33</v>
      </c>
      <c r="AX529" s="14" t="s">
        <v>72</v>
      </c>
      <c r="AY529" s="228" t="s">
        <v>193</v>
      </c>
    </row>
    <row r="530" spans="1:65" s="15" customFormat="1">
      <c r="B530" s="229"/>
      <c r="C530" s="230"/>
      <c r="D530" s="209" t="s">
        <v>202</v>
      </c>
      <c r="E530" s="231" t="s">
        <v>19</v>
      </c>
      <c r="F530" s="232" t="s">
        <v>208</v>
      </c>
      <c r="G530" s="230"/>
      <c r="H530" s="233">
        <v>23.11</v>
      </c>
      <c r="I530" s="234"/>
      <c r="J530" s="230"/>
      <c r="K530" s="230"/>
      <c r="L530" s="235"/>
      <c r="M530" s="236"/>
      <c r="N530" s="237"/>
      <c r="O530" s="237"/>
      <c r="P530" s="237"/>
      <c r="Q530" s="237"/>
      <c r="R530" s="237"/>
      <c r="S530" s="237"/>
      <c r="T530" s="238"/>
      <c r="AT530" s="239" t="s">
        <v>202</v>
      </c>
      <c r="AU530" s="239" t="s">
        <v>209</v>
      </c>
      <c r="AV530" s="15" t="s">
        <v>209</v>
      </c>
      <c r="AW530" s="15" t="s">
        <v>33</v>
      </c>
      <c r="AX530" s="15" t="s">
        <v>72</v>
      </c>
      <c r="AY530" s="239" t="s">
        <v>193</v>
      </c>
    </row>
    <row r="531" spans="1:65" s="16" customFormat="1">
      <c r="B531" s="240"/>
      <c r="C531" s="241"/>
      <c r="D531" s="209" t="s">
        <v>202</v>
      </c>
      <c r="E531" s="242" t="s">
        <v>19</v>
      </c>
      <c r="F531" s="243" t="s">
        <v>211</v>
      </c>
      <c r="G531" s="241"/>
      <c r="H531" s="244">
        <v>224.29900000000001</v>
      </c>
      <c r="I531" s="245"/>
      <c r="J531" s="241"/>
      <c r="K531" s="241"/>
      <c r="L531" s="246"/>
      <c r="M531" s="247"/>
      <c r="N531" s="248"/>
      <c r="O531" s="248"/>
      <c r="P531" s="248"/>
      <c r="Q531" s="248"/>
      <c r="R531" s="248"/>
      <c r="S531" s="248"/>
      <c r="T531" s="249"/>
      <c r="AT531" s="250" t="s">
        <v>202</v>
      </c>
      <c r="AU531" s="250" t="s">
        <v>209</v>
      </c>
      <c r="AV531" s="16" t="s">
        <v>200</v>
      </c>
      <c r="AW531" s="16" t="s">
        <v>33</v>
      </c>
      <c r="AX531" s="16" t="s">
        <v>79</v>
      </c>
      <c r="AY531" s="250" t="s">
        <v>193</v>
      </c>
    </row>
    <row r="532" spans="1:65" s="2" customFormat="1" ht="21.75" customHeight="1">
      <c r="A532" s="36"/>
      <c r="B532" s="37"/>
      <c r="C532" s="194" t="s">
        <v>758</v>
      </c>
      <c r="D532" s="194" t="s">
        <v>195</v>
      </c>
      <c r="E532" s="195" t="s">
        <v>759</v>
      </c>
      <c r="F532" s="196" t="s">
        <v>760</v>
      </c>
      <c r="G532" s="197" t="s">
        <v>305</v>
      </c>
      <c r="H532" s="198">
        <v>11.1</v>
      </c>
      <c r="I532" s="199"/>
      <c r="J532" s="200">
        <f>ROUND(I532*H532,2)</f>
        <v>0</v>
      </c>
      <c r="K532" s="196" t="s">
        <v>199</v>
      </c>
      <c r="L532" s="41"/>
      <c r="M532" s="201" t="s">
        <v>19</v>
      </c>
      <c r="N532" s="202" t="s">
        <v>43</v>
      </c>
      <c r="O532" s="66"/>
      <c r="P532" s="203">
        <f>O532*H532</f>
        <v>0</v>
      </c>
      <c r="Q532" s="203">
        <v>3.48E-3</v>
      </c>
      <c r="R532" s="203">
        <f>Q532*H532</f>
        <v>3.8627999999999996E-2</v>
      </c>
      <c r="S532" s="203">
        <v>0</v>
      </c>
      <c r="T532" s="204">
        <f>S532*H532</f>
        <v>0</v>
      </c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R532" s="205" t="s">
        <v>200</v>
      </c>
      <c r="AT532" s="205" t="s">
        <v>195</v>
      </c>
      <c r="AU532" s="205" t="s">
        <v>209</v>
      </c>
      <c r="AY532" s="19" t="s">
        <v>193</v>
      </c>
      <c r="BE532" s="206">
        <f>IF(N532="základní",J532,0)</f>
        <v>0</v>
      </c>
      <c r="BF532" s="206">
        <f>IF(N532="snížená",J532,0)</f>
        <v>0</v>
      </c>
      <c r="BG532" s="206">
        <f>IF(N532="zákl. přenesená",J532,0)</f>
        <v>0</v>
      </c>
      <c r="BH532" s="206">
        <f>IF(N532="sníž. přenesená",J532,0)</f>
        <v>0</v>
      </c>
      <c r="BI532" s="206">
        <f>IF(N532="nulová",J532,0)</f>
        <v>0</v>
      </c>
      <c r="BJ532" s="19" t="s">
        <v>79</v>
      </c>
      <c r="BK532" s="206">
        <f>ROUND(I532*H532,2)</f>
        <v>0</v>
      </c>
      <c r="BL532" s="19" t="s">
        <v>200</v>
      </c>
      <c r="BM532" s="205" t="s">
        <v>761</v>
      </c>
    </row>
    <row r="533" spans="1:65" s="13" customFormat="1">
      <c r="B533" s="207"/>
      <c r="C533" s="208"/>
      <c r="D533" s="209" t="s">
        <v>202</v>
      </c>
      <c r="E533" s="210" t="s">
        <v>19</v>
      </c>
      <c r="F533" s="211" t="s">
        <v>751</v>
      </c>
      <c r="G533" s="208"/>
      <c r="H533" s="210" t="s">
        <v>19</v>
      </c>
      <c r="I533" s="212"/>
      <c r="J533" s="208"/>
      <c r="K533" s="208"/>
      <c r="L533" s="213"/>
      <c r="M533" s="214"/>
      <c r="N533" s="215"/>
      <c r="O533" s="215"/>
      <c r="P533" s="215"/>
      <c r="Q533" s="215"/>
      <c r="R533" s="215"/>
      <c r="S533" s="215"/>
      <c r="T533" s="216"/>
      <c r="AT533" s="217" t="s">
        <v>202</v>
      </c>
      <c r="AU533" s="217" t="s">
        <v>209</v>
      </c>
      <c r="AV533" s="13" t="s">
        <v>79</v>
      </c>
      <c r="AW533" s="13" t="s">
        <v>33</v>
      </c>
      <c r="AX533" s="13" t="s">
        <v>72</v>
      </c>
      <c r="AY533" s="217" t="s">
        <v>193</v>
      </c>
    </row>
    <row r="534" spans="1:65" s="14" customFormat="1">
      <c r="B534" s="218"/>
      <c r="C534" s="219"/>
      <c r="D534" s="209" t="s">
        <v>202</v>
      </c>
      <c r="E534" s="220" t="s">
        <v>19</v>
      </c>
      <c r="F534" s="221" t="s">
        <v>752</v>
      </c>
      <c r="G534" s="219"/>
      <c r="H534" s="222">
        <v>11.1</v>
      </c>
      <c r="I534" s="223"/>
      <c r="J534" s="219"/>
      <c r="K534" s="219"/>
      <c r="L534" s="224"/>
      <c r="M534" s="225"/>
      <c r="N534" s="226"/>
      <c r="O534" s="226"/>
      <c r="P534" s="226"/>
      <c r="Q534" s="226"/>
      <c r="R534" s="226"/>
      <c r="S534" s="226"/>
      <c r="T534" s="227"/>
      <c r="AT534" s="228" t="s">
        <v>202</v>
      </c>
      <c r="AU534" s="228" t="s">
        <v>209</v>
      </c>
      <c r="AV534" s="14" t="s">
        <v>81</v>
      </c>
      <c r="AW534" s="14" t="s">
        <v>33</v>
      </c>
      <c r="AX534" s="14" t="s">
        <v>72</v>
      </c>
      <c r="AY534" s="228" t="s">
        <v>193</v>
      </c>
    </row>
    <row r="535" spans="1:65" s="15" customFormat="1">
      <c r="B535" s="229"/>
      <c r="C535" s="230"/>
      <c r="D535" s="209" t="s">
        <v>202</v>
      </c>
      <c r="E535" s="231" t="s">
        <v>19</v>
      </c>
      <c r="F535" s="232" t="s">
        <v>208</v>
      </c>
      <c r="G535" s="230"/>
      <c r="H535" s="233">
        <v>11.1</v>
      </c>
      <c r="I535" s="234"/>
      <c r="J535" s="230"/>
      <c r="K535" s="230"/>
      <c r="L535" s="235"/>
      <c r="M535" s="236"/>
      <c r="N535" s="237"/>
      <c r="O535" s="237"/>
      <c r="P535" s="237"/>
      <c r="Q535" s="237"/>
      <c r="R535" s="237"/>
      <c r="S535" s="237"/>
      <c r="T535" s="238"/>
      <c r="AT535" s="239" t="s">
        <v>202</v>
      </c>
      <c r="AU535" s="239" t="s">
        <v>209</v>
      </c>
      <c r="AV535" s="15" t="s">
        <v>209</v>
      </c>
      <c r="AW535" s="15" t="s">
        <v>33</v>
      </c>
      <c r="AX535" s="15" t="s">
        <v>79</v>
      </c>
      <c r="AY535" s="239" t="s">
        <v>193</v>
      </c>
    </row>
    <row r="536" spans="1:65" s="2" customFormat="1" ht="21.75" customHeight="1">
      <c r="A536" s="36"/>
      <c r="B536" s="37"/>
      <c r="C536" s="194" t="s">
        <v>762</v>
      </c>
      <c r="D536" s="194" t="s">
        <v>195</v>
      </c>
      <c r="E536" s="195" t="s">
        <v>763</v>
      </c>
      <c r="F536" s="196" t="s">
        <v>764</v>
      </c>
      <c r="G536" s="197" t="s">
        <v>391</v>
      </c>
      <c r="H536" s="198">
        <v>154.5</v>
      </c>
      <c r="I536" s="199"/>
      <c r="J536" s="200">
        <f>ROUND(I536*H536,2)</f>
        <v>0</v>
      </c>
      <c r="K536" s="196" t="s">
        <v>199</v>
      </c>
      <c r="L536" s="41"/>
      <c r="M536" s="201" t="s">
        <v>19</v>
      </c>
      <c r="N536" s="202" t="s">
        <v>43</v>
      </c>
      <c r="O536" s="66"/>
      <c r="P536" s="203">
        <f>O536*H536</f>
        <v>0</v>
      </c>
      <c r="Q536" s="203">
        <v>0</v>
      </c>
      <c r="R536" s="203">
        <f>Q536*H536</f>
        <v>0</v>
      </c>
      <c r="S536" s="203">
        <v>0</v>
      </c>
      <c r="T536" s="204">
        <f>S536*H536</f>
        <v>0</v>
      </c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R536" s="205" t="s">
        <v>200</v>
      </c>
      <c r="AT536" s="205" t="s">
        <v>195</v>
      </c>
      <c r="AU536" s="205" t="s">
        <v>209</v>
      </c>
      <c r="AY536" s="19" t="s">
        <v>193</v>
      </c>
      <c r="BE536" s="206">
        <f>IF(N536="základní",J536,0)</f>
        <v>0</v>
      </c>
      <c r="BF536" s="206">
        <f>IF(N536="snížená",J536,0)</f>
        <v>0</v>
      </c>
      <c r="BG536" s="206">
        <f>IF(N536="zákl. přenesená",J536,0)</f>
        <v>0</v>
      </c>
      <c r="BH536" s="206">
        <f>IF(N536="sníž. přenesená",J536,0)</f>
        <v>0</v>
      </c>
      <c r="BI536" s="206">
        <f>IF(N536="nulová",J536,0)</f>
        <v>0</v>
      </c>
      <c r="BJ536" s="19" t="s">
        <v>79</v>
      </c>
      <c r="BK536" s="206">
        <f>ROUND(I536*H536,2)</f>
        <v>0</v>
      </c>
      <c r="BL536" s="19" t="s">
        <v>200</v>
      </c>
      <c r="BM536" s="205" t="s">
        <v>765</v>
      </c>
    </row>
    <row r="537" spans="1:65" s="13" customFormat="1">
      <c r="B537" s="207"/>
      <c r="C537" s="208"/>
      <c r="D537" s="209" t="s">
        <v>202</v>
      </c>
      <c r="E537" s="210" t="s">
        <v>19</v>
      </c>
      <c r="F537" s="211" t="s">
        <v>766</v>
      </c>
      <c r="G537" s="208"/>
      <c r="H537" s="210" t="s">
        <v>19</v>
      </c>
      <c r="I537" s="212"/>
      <c r="J537" s="208"/>
      <c r="K537" s="208"/>
      <c r="L537" s="213"/>
      <c r="M537" s="214"/>
      <c r="N537" s="215"/>
      <c r="O537" s="215"/>
      <c r="P537" s="215"/>
      <c r="Q537" s="215"/>
      <c r="R537" s="215"/>
      <c r="S537" s="215"/>
      <c r="T537" s="216"/>
      <c r="AT537" s="217" t="s">
        <v>202</v>
      </c>
      <c r="AU537" s="217" t="s">
        <v>209</v>
      </c>
      <c r="AV537" s="13" t="s">
        <v>79</v>
      </c>
      <c r="AW537" s="13" t="s">
        <v>33</v>
      </c>
      <c r="AX537" s="13" t="s">
        <v>72</v>
      </c>
      <c r="AY537" s="217" t="s">
        <v>193</v>
      </c>
    </row>
    <row r="538" spans="1:65" s="14" customFormat="1">
      <c r="B538" s="218"/>
      <c r="C538" s="219"/>
      <c r="D538" s="209" t="s">
        <v>202</v>
      </c>
      <c r="E538" s="220" t="s">
        <v>19</v>
      </c>
      <c r="F538" s="221" t="s">
        <v>767</v>
      </c>
      <c r="G538" s="219"/>
      <c r="H538" s="222">
        <v>64.25</v>
      </c>
      <c r="I538" s="223"/>
      <c r="J538" s="219"/>
      <c r="K538" s="219"/>
      <c r="L538" s="224"/>
      <c r="M538" s="225"/>
      <c r="N538" s="226"/>
      <c r="O538" s="226"/>
      <c r="P538" s="226"/>
      <c r="Q538" s="226"/>
      <c r="R538" s="226"/>
      <c r="S538" s="226"/>
      <c r="T538" s="227"/>
      <c r="AT538" s="228" t="s">
        <v>202</v>
      </c>
      <c r="AU538" s="228" t="s">
        <v>209</v>
      </c>
      <c r="AV538" s="14" t="s">
        <v>81</v>
      </c>
      <c r="AW538" s="14" t="s">
        <v>33</v>
      </c>
      <c r="AX538" s="14" t="s">
        <v>72</v>
      </c>
      <c r="AY538" s="228" t="s">
        <v>193</v>
      </c>
    </row>
    <row r="539" spans="1:65" s="14" customFormat="1">
      <c r="B539" s="218"/>
      <c r="C539" s="219"/>
      <c r="D539" s="209" t="s">
        <v>202</v>
      </c>
      <c r="E539" s="220" t="s">
        <v>19</v>
      </c>
      <c r="F539" s="221" t="s">
        <v>768</v>
      </c>
      <c r="G539" s="219"/>
      <c r="H539" s="222">
        <v>13</v>
      </c>
      <c r="I539" s="223"/>
      <c r="J539" s="219"/>
      <c r="K539" s="219"/>
      <c r="L539" s="224"/>
      <c r="M539" s="225"/>
      <c r="N539" s="226"/>
      <c r="O539" s="226"/>
      <c r="P539" s="226"/>
      <c r="Q539" s="226"/>
      <c r="R539" s="226"/>
      <c r="S539" s="226"/>
      <c r="T539" s="227"/>
      <c r="AT539" s="228" t="s">
        <v>202</v>
      </c>
      <c r="AU539" s="228" t="s">
        <v>209</v>
      </c>
      <c r="AV539" s="14" t="s">
        <v>81</v>
      </c>
      <c r="AW539" s="14" t="s">
        <v>33</v>
      </c>
      <c r="AX539" s="14" t="s">
        <v>72</v>
      </c>
      <c r="AY539" s="228" t="s">
        <v>193</v>
      </c>
    </row>
    <row r="540" spans="1:65" s="15" customFormat="1">
      <c r="B540" s="229"/>
      <c r="C540" s="230"/>
      <c r="D540" s="209" t="s">
        <v>202</v>
      </c>
      <c r="E540" s="231" t="s">
        <v>19</v>
      </c>
      <c r="F540" s="232" t="s">
        <v>208</v>
      </c>
      <c r="G540" s="230"/>
      <c r="H540" s="233">
        <v>77.25</v>
      </c>
      <c r="I540" s="234"/>
      <c r="J540" s="230"/>
      <c r="K540" s="230"/>
      <c r="L540" s="235"/>
      <c r="M540" s="236"/>
      <c r="N540" s="237"/>
      <c r="O540" s="237"/>
      <c r="P540" s="237"/>
      <c r="Q540" s="237"/>
      <c r="R540" s="237"/>
      <c r="S540" s="237"/>
      <c r="T540" s="238"/>
      <c r="AT540" s="239" t="s">
        <v>202</v>
      </c>
      <c r="AU540" s="239" t="s">
        <v>209</v>
      </c>
      <c r="AV540" s="15" t="s">
        <v>209</v>
      </c>
      <c r="AW540" s="15" t="s">
        <v>33</v>
      </c>
      <c r="AX540" s="15" t="s">
        <v>72</v>
      </c>
      <c r="AY540" s="239" t="s">
        <v>193</v>
      </c>
    </row>
    <row r="541" spans="1:65" s="13" customFormat="1">
      <c r="B541" s="207"/>
      <c r="C541" s="208"/>
      <c r="D541" s="209" t="s">
        <v>202</v>
      </c>
      <c r="E541" s="210" t="s">
        <v>19</v>
      </c>
      <c r="F541" s="211" t="s">
        <v>769</v>
      </c>
      <c r="G541" s="208"/>
      <c r="H541" s="210" t="s">
        <v>19</v>
      </c>
      <c r="I541" s="212"/>
      <c r="J541" s="208"/>
      <c r="K541" s="208"/>
      <c r="L541" s="213"/>
      <c r="M541" s="214"/>
      <c r="N541" s="215"/>
      <c r="O541" s="215"/>
      <c r="P541" s="215"/>
      <c r="Q541" s="215"/>
      <c r="R541" s="215"/>
      <c r="S541" s="215"/>
      <c r="T541" s="216"/>
      <c r="AT541" s="217" t="s">
        <v>202</v>
      </c>
      <c r="AU541" s="217" t="s">
        <v>209</v>
      </c>
      <c r="AV541" s="13" t="s">
        <v>79</v>
      </c>
      <c r="AW541" s="13" t="s">
        <v>33</v>
      </c>
      <c r="AX541" s="13" t="s">
        <v>72</v>
      </c>
      <c r="AY541" s="217" t="s">
        <v>193</v>
      </c>
    </row>
    <row r="542" spans="1:65" s="14" customFormat="1">
      <c r="B542" s="218"/>
      <c r="C542" s="219"/>
      <c r="D542" s="209" t="s">
        <v>202</v>
      </c>
      <c r="E542" s="220" t="s">
        <v>19</v>
      </c>
      <c r="F542" s="221" t="s">
        <v>767</v>
      </c>
      <c r="G542" s="219"/>
      <c r="H542" s="222">
        <v>64.25</v>
      </c>
      <c r="I542" s="223"/>
      <c r="J542" s="219"/>
      <c r="K542" s="219"/>
      <c r="L542" s="224"/>
      <c r="M542" s="225"/>
      <c r="N542" s="226"/>
      <c r="O542" s="226"/>
      <c r="P542" s="226"/>
      <c r="Q542" s="226"/>
      <c r="R542" s="226"/>
      <c r="S542" s="226"/>
      <c r="T542" s="227"/>
      <c r="AT542" s="228" t="s">
        <v>202</v>
      </c>
      <c r="AU542" s="228" t="s">
        <v>209</v>
      </c>
      <c r="AV542" s="14" t="s">
        <v>81</v>
      </c>
      <c r="AW542" s="14" t="s">
        <v>33</v>
      </c>
      <c r="AX542" s="14" t="s">
        <v>72</v>
      </c>
      <c r="AY542" s="228" t="s">
        <v>193</v>
      </c>
    </row>
    <row r="543" spans="1:65" s="14" customFormat="1">
      <c r="B543" s="218"/>
      <c r="C543" s="219"/>
      <c r="D543" s="209" t="s">
        <v>202</v>
      </c>
      <c r="E543" s="220" t="s">
        <v>19</v>
      </c>
      <c r="F543" s="221" t="s">
        <v>768</v>
      </c>
      <c r="G543" s="219"/>
      <c r="H543" s="222">
        <v>13</v>
      </c>
      <c r="I543" s="223"/>
      <c r="J543" s="219"/>
      <c r="K543" s="219"/>
      <c r="L543" s="224"/>
      <c r="M543" s="225"/>
      <c r="N543" s="226"/>
      <c r="O543" s="226"/>
      <c r="P543" s="226"/>
      <c r="Q543" s="226"/>
      <c r="R543" s="226"/>
      <c r="S543" s="226"/>
      <c r="T543" s="227"/>
      <c r="AT543" s="228" t="s">
        <v>202</v>
      </c>
      <c r="AU543" s="228" t="s">
        <v>209</v>
      </c>
      <c r="AV543" s="14" t="s">
        <v>81</v>
      </c>
      <c r="AW543" s="14" t="s">
        <v>33</v>
      </c>
      <c r="AX543" s="14" t="s">
        <v>72</v>
      </c>
      <c r="AY543" s="228" t="s">
        <v>193</v>
      </c>
    </row>
    <row r="544" spans="1:65" s="15" customFormat="1">
      <c r="B544" s="229"/>
      <c r="C544" s="230"/>
      <c r="D544" s="209" t="s">
        <v>202</v>
      </c>
      <c r="E544" s="231" t="s">
        <v>19</v>
      </c>
      <c r="F544" s="232" t="s">
        <v>208</v>
      </c>
      <c r="G544" s="230"/>
      <c r="H544" s="233">
        <v>77.25</v>
      </c>
      <c r="I544" s="234"/>
      <c r="J544" s="230"/>
      <c r="K544" s="230"/>
      <c r="L544" s="235"/>
      <c r="M544" s="236"/>
      <c r="N544" s="237"/>
      <c r="O544" s="237"/>
      <c r="P544" s="237"/>
      <c r="Q544" s="237"/>
      <c r="R544" s="237"/>
      <c r="S544" s="237"/>
      <c r="T544" s="238"/>
      <c r="AT544" s="239" t="s">
        <v>202</v>
      </c>
      <c r="AU544" s="239" t="s">
        <v>209</v>
      </c>
      <c r="AV544" s="15" t="s">
        <v>209</v>
      </c>
      <c r="AW544" s="15" t="s">
        <v>33</v>
      </c>
      <c r="AX544" s="15" t="s">
        <v>72</v>
      </c>
      <c r="AY544" s="239" t="s">
        <v>193</v>
      </c>
    </row>
    <row r="545" spans="1:65" s="16" customFormat="1">
      <c r="B545" s="240"/>
      <c r="C545" s="241"/>
      <c r="D545" s="209" t="s">
        <v>202</v>
      </c>
      <c r="E545" s="242" t="s">
        <v>19</v>
      </c>
      <c r="F545" s="243" t="s">
        <v>211</v>
      </c>
      <c r="G545" s="241"/>
      <c r="H545" s="244">
        <v>154.5</v>
      </c>
      <c r="I545" s="245"/>
      <c r="J545" s="241"/>
      <c r="K545" s="241"/>
      <c r="L545" s="246"/>
      <c r="M545" s="247"/>
      <c r="N545" s="248"/>
      <c r="O545" s="248"/>
      <c r="P545" s="248"/>
      <c r="Q545" s="248"/>
      <c r="R545" s="248"/>
      <c r="S545" s="248"/>
      <c r="T545" s="249"/>
      <c r="AT545" s="250" t="s">
        <v>202</v>
      </c>
      <c r="AU545" s="250" t="s">
        <v>209</v>
      </c>
      <c r="AV545" s="16" t="s">
        <v>200</v>
      </c>
      <c r="AW545" s="16" t="s">
        <v>33</v>
      </c>
      <c r="AX545" s="16" t="s">
        <v>79</v>
      </c>
      <c r="AY545" s="250" t="s">
        <v>193</v>
      </c>
    </row>
    <row r="546" spans="1:65" s="2" customFormat="1" ht="16.5" customHeight="1">
      <c r="A546" s="36"/>
      <c r="B546" s="37"/>
      <c r="C546" s="251" t="s">
        <v>770</v>
      </c>
      <c r="D546" s="251" t="s">
        <v>451</v>
      </c>
      <c r="E546" s="252" t="s">
        <v>771</v>
      </c>
      <c r="F546" s="253" t="s">
        <v>772</v>
      </c>
      <c r="G546" s="254" t="s">
        <v>391</v>
      </c>
      <c r="H546" s="255">
        <v>162.22499999999999</v>
      </c>
      <c r="I546" s="256"/>
      <c r="J546" s="257">
        <f>ROUND(I546*H546,2)</f>
        <v>0</v>
      </c>
      <c r="K546" s="253" t="s">
        <v>199</v>
      </c>
      <c r="L546" s="258"/>
      <c r="M546" s="259" t="s">
        <v>19</v>
      </c>
      <c r="N546" s="260" t="s">
        <v>43</v>
      </c>
      <c r="O546" s="66"/>
      <c r="P546" s="203">
        <f>O546*H546</f>
        <v>0</v>
      </c>
      <c r="Q546" s="203">
        <v>4.0000000000000003E-5</v>
      </c>
      <c r="R546" s="203">
        <f>Q546*H546</f>
        <v>6.489E-3</v>
      </c>
      <c r="S546" s="203">
        <v>0</v>
      </c>
      <c r="T546" s="204">
        <f>S546*H546</f>
        <v>0</v>
      </c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R546" s="205" t="s">
        <v>258</v>
      </c>
      <c r="AT546" s="205" t="s">
        <v>451</v>
      </c>
      <c r="AU546" s="205" t="s">
        <v>209</v>
      </c>
      <c r="AY546" s="19" t="s">
        <v>193</v>
      </c>
      <c r="BE546" s="206">
        <f>IF(N546="základní",J546,0)</f>
        <v>0</v>
      </c>
      <c r="BF546" s="206">
        <f>IF(N546="snížená",J546,0)</f>
        <v>0</v>
      </c>
      <c r="BG546" s="206">
        <f>IF(N546="zákl. přenesená",J546,0)</f>
        <v>0</v>
      </c>
      <c r="BH546" s="206">
        <f>IF(N546="sníž. přenesená",J546,0)</f>
        <v>0</v>
      </c>
      <c r="BI546" s="206">
        <f>IF(N546="nulová",J546,0)</f>
        <v>0</v>
      </c>
      <c r="BJ546" s="19" t="s">
        <v>79</v>
      </c>
      <c r="BK546" s="206">
        <f>ROUND(I546*H546,2)</f>
        <v>0</v>
      </c>
      <c r="BL546" s="19" t="s">
        <v>200</v>
      </c>
      <c r="BM546" s="205" t="s">
        <v>773</v>
      </c>
    </row>
    <row r="547" spans="1:65" s="14" customFormat="1">
      <c r="B547" s="218"/>
      <c r="C547" s="219"/>
      <c r="D547" s="209" t="s">
        <v>202</v>
      </c>
      <c r="E547" s="219"/>
      <c r="F547" s="221" t="s">
        <v>774</v>
      </c>
      <c r="G547" s="219"/>
      <c r="H547" s="222">
        <v>162.22499999999999</v>
      </c>
      <c r="I547" s="223"/>
      <c r="J547" s="219"/>
      <c r="K547" s="219"/>
      <c r="L547" s="224"/>
      <c r="M547" s="225"/>
      <c r="N547" s="226"/>
      <c r="O547" s="226"/>
      <c r="P547" s="226"/>
      <c r="Q547" s="226"/>
      <c r="R547" s="226"/>
      <c r="S547" s="226"/>
      <c r="T547" s="227"/>
      <c r="AT547" s="228" t="s">
        <v>202</v>
      </c>
      <c r="AU547" s="228" t="s">
        <v>209</v>
      </c>
      <c r="AV547" s="14" t="s">
        <v>81</v>
      </c>
      <c r="AW547" s="14" t="s">
        <v>4</v>
      </c>
      <c r="AX547" s="14" t="s">
        <v>79</v>
      </c>
      <c r="AY547" s="228" t="s">
        <v>193</v>
      </c>
    </row>
    <row r="548" spans="1:65" s="2" customFormat="1" ht="21.75" customHeight="1">
      <c r="A548" s="36"/>
      <c r="B548" s="37"/>
      <c r="C548" s="194" t="s">
        <v>775</v>
      </c>
      <c r="D548" s="194" t="s">
        <v>195</v>
      </c>
      <c r="E548" s="195" t="s">
        <v>776</v>
      </c>
      <c r="F548" s="196" t="s">
        <v>777</v>
      </c>
      <c r="G548" s="197" t="s">
        <v>305</v>
      </c>
      <c r="H548" s="198">
        <v>65</v>
      </c>
      <c r="I548" s="199"/>
      <c r="J548" s="200">
        <f>ROUND(I548*H548,2)</f>
        <v>0</v>
      </c>
      <c r="K548" s="196" t="s">
        <v>199</v>
      </c>
      <c r="L548" s="41"/>
      <c r="M548" s="201" t="s">
        <v>19</v>
      </c>
      <c r="N548" s="202" t="s">
        <v>43</v>
      </c>
      <c r="O548" s="66"/>
      <c r="P548" s="203">
        <f>O548*H548</f>
        <v>0</v>
      </c>
      <c r="Q548" s="203">
        <v>8.3499999999999998E-3</v>
      </c>
      <c r="R548" s="203">
        <f>Q548*H548</f>
        <v>0.54274999999999995</v>
      </c>
      <c r="S548" s="203">
        <v>0</v>
      </c>
      <c r="T548" s="204">
        <f>S548*H548</f>
        <v>0</v>
      </c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R548" s="205" t="s">
        <v>200</v>
      </c>
      <c r="AT548" s="205" t="s">
        <v>195</v>
      </c>
      <c r="AU548" s="205" t="s">
        <v>209</v>
      </c>
      <c r="AY548" s="19" t="s">
        <v>193</v>
      </c>
      <c r="BE548" s="206">
        <f>IF(N548="základní",J548,0)</f>
        <v>0</v>
      </c>
      <c r="BF548" s="206">
        <f>IF(N548="snížená",J548,0)</f>
        <v>0</v>
      </c>
      <c r="BG548" s="206">
        <f>IF(N548="zákl. přenesená",J548,0)</f>
        <v>0</v>
      </c>
      <c r="BH548" s="206">
        <f>IF(N548="sníž. přenesená",J548,0)</f>
        <v>0</v>
      </c>
      <c r="BI548" s="206">
        <f>IF(N548="nulová",J548,0)</f>
        <v>0</v>
      </c>
      <c r="BJ548" s="19" t="s">
        <v>79</v>
      </c>
      <c r="BK548" s="206">
        <f>ROUND(I548*H548,2)</f>
        <v>0</v>
      </c>
      <c r="BL548" s="19" t="s">
        <v>200</v>
      </c>
      <c r="BM548" s="205" t="s">
        <v>778</v>
      </c>
    </row>
    <row r="549" spans="1:65" s="13" customFormat="1">
      <c r="B549" s="207"/>
      <c r="C549" s="208"/>
      <c r="D549" s="209" t="s">
        <v>202</v>
      </c>
      <c r="E549" s="210" t="s">
        <v>19</v>
      </c>
      <c r="F549" s="211" t="s">
        <v>779</v>
      </c>
      <c r="G549" s="208"/>
      <c r="H549" s="210" t="s">
        <v>19</v>
      </c>
      <c r="I549" s="212"/>
      <c r="J549" s="208"/>
      <c r="K549" s="208"/>
      <c r="L549" s="213"/>
      <c r="M549" s="214"/>
      <c r="N549" s="215"/>
      <c r="O549" s="215"/>
      <c r="P549" s="215"/>
      <c r="Q549" s="215"/>
      <c r="R549" s="215"/>
      <c r="S549" s="215"/>
      <c r="T549" s="216"/>
      <c r="AT549" s="217" t="s">
        <v>202</v>
      </c>
      <c r="AU549" s="217" t="s">
        <v>209</v>
      </c>
      <c r="AV549" s="13" t="s">
        <v>79</v>
      </c>
      <c r="AW549" s="13" t="s">
        <v>33</v>
      </c>
      <c r="AX549" s="13" t="s">
        <v>72</v>
      </c>
      <c r="AY549" s="217" t="s">
        <v>193</v>
      </c>
    </row>
    <row r="550" spans="1:65" s="14" customFormat="1">
      <c r="B550" s="218"/>
      <c r="C550" s="219"/>
      <c r="D550" s="209" t="s">
        <v>202</v>
      </c>
      <c r="E550" s="220" t="s">
        <v>19</v>
      </c>
      <c r="F550" s="221" t="s">
        <v>780</v>
      </c>
      <c r="G550" s="219"/>
      <c r="H550" s="222">
        <v>65</v>
      </c>
      <c r="I550" s="223"/>
      <c r="J550" s="219"/>
      <c r="K550" s="219"/>
      <c r="L550" s="224"/>
      <c r="M550" s="225"/>
      <c r="N550" s="226"/>
      <c r="O550" s="226"/>
      <c r="P550" s="226"/>
      <c r="Q550" s="226"/>
      <c r="R550" s="226"/>
      <c r="S550" s="226"/>
      <c r="T550" s="227"/>
      <c r="AT550" s="228" t="s">
        <v>202</v>
      </c>
      <c r="AU550" s="228" t="s">
        <v>209</v>
      </c>
      <c r="AV550" s="14" t="s">
        <v>81</v>
      </c>
      <c r="AW550" s="14" t="s">
        <v>33</v>
      </c>
      <c r="AX550" s="14" t="s">
        <v>72</v>
      </c>
      <c r="AY550" s="228" t="s">
        <v>193</v>
      </c>
    </row>
    <row r="551" spans="1:65" s="15" customFormat="1">
      <c r="B551" s="229"/>
      <c r="C551" s="230"/>
      <c r="D551" s="209" t="s">
        <v>202</v>
      </c>
      <c r="E551" s="231" t="s">
        <v>19</v>
      </c>
      <c r="F551" s="232" t="s">
        <v>208</v>
      </c>
      <c r="G551" s="230"/>
      <c r="H551" s="233">
        <v>65</v>
      </c>
      <c r="I551" s="234"/>
      <c r="J551" s="230"/>
      <c r="K551" s="230"/>
      <c r="L551" s="235"/>
      <c r="M551" s="236"/>
      <c r="N551" s="237"/>
      <c r="O551" s="237"/>
      <c r="P551" s="237"/>
      <c r="Q551" s="237"/>
      <c r="R551" s="237"/>
      <c r="S551" s="237"/>
      <c r="T551" s="238"/>
      <c r="AT551" s="239" t="s">
        <v>202</v>
      </c>
      <c r="AU551" s="239" t="s">
        <v>209</v>
      </c>
      <c r="AV551" s="15" t="s">
        <v>209</v>
      </c>
      <c r="AW551" s="15" t="s">
        <v>33</v>
      </c>
      <c r="AX551" s="15" t="s">
        <v>79</v>
      </c>
      <c r="AY551" s="239" t="s">
        <v>193</v>
      </c>
    </row>
    <row r="552" spans="1:65" s="2" customFormat="1" ht="16.5" customHeight="1">
      <c r="A552" s="36"/>
      <c r="B552" s="37"/>
      <c r="C552" s="251" t="s">
        <v>781</v>
      </c>
      <c r="D552" s="251" t="s">
        <v>451</v>
      </c>
      <c r="E552" s="252" t="s">
        <v>782</v>
      </c>
      <c r="F552" s="253" t="s">
        <v>783</v>
      </c>
      <c r="G552" s="254" t="s">
        <v>305</v>
      </c>
      <c r="H552" s="255">
        <v>68.25</v>
      </c>
      <c r="I552" s="256"/>
      <c r="J552" s="257">
        <f>ROUND(I552*H552,2)</f>
        <v>0</v>
      </c>
      <c r="K552" s="253" t="s">
        <v>199</v>
      </c>
      <c r="L552" s="258"/>
      <c r="M552" s="259" t="s">
        <v>19</v>
      </c>
      <c r="N552" s="260" t="s">
        <v>43</v>
      </c>
      <c r="O552" s="66"/>
      <c r="P552" s="203">
        <f>O552*H552</f>
        <v>0</v>
      </c>
      <c r="Q552" s="203">
        <v>1.9400000000000001E-3</v>
      </c>
      <c r="R552" s="203">
        <f>Q552*H552</f>
        <v>0.13240499999999999</v>
      </c>
      <c r="S552" s="203">
        <v>0</v>
      </c>
      <c r="T552" s="204">
        <f>S552*H552</f>
        <v>0</v>
      </c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R552" s="205" t="s">
        <v>258</v>
      </c>
      <c r="AT552" s="205" t="s">
        <v>451</v>
      </c>
      <c r="AU552" s="205" t="s">
        <v>209</v>
      </c>
      <c r="AY552" s="19" t="s">
        <v>193</v>
      </c>
      <c r="BE552" s="206">
        <f>IF(N552="základní",J552,0)</f>
        <v>0</v>
      </c>
      <c r="BF552" s="206">
        <f>IF(N552="snížená",J552,0)</f>
        <v>0</v>
      </c>
      <c r="BG552" s="206">
        <f>IF(N552="zákl. přenesená",J552,0)</f>
        <v>0</v>
      </c>
      <c r="BH552" s="206">
        <f>IF(N552="sníž. přenesená",J552,0)</f>
        <v>0</v>
      </c>
      <c r="BI552" s="206">
        <f>IF(N552="nulová",J552,0)</f>
        <v>0</v>
      </c>
      <c r="BJ552" s="19" t="s">
        <v>79</v>
      </c>
      <c r="BK552" s="206">
        <f>ROUND(I552*H552,2)</f>
        <v>0</v>
      </c>
      <c r="BL552" s="19" t="s">
        <v>200</v>
      </c>
      <c r="BM552" s="205" t="s">
        <v>784</v>
      </c>
    </row>
    <row r="553" spans="1:65" s="14" customFormat="1">
      <c r="B553" s="218"/>
      <c r="C553" s="219"/>
      <c r="D553" s="209" t="s">
        <v>202</v>
      </c>
      <c r="E553" s="219"/>
      <c r="F553" s="221" t="s">
        <v>785</v>
      </c>
      <c r="G553" s="219"/>
      <c r="H553" s="222">
        <v>68.25</v>
      </c>
      <c r="I553" s="223"/>
      <c r="J553" s="219"/>
      <c r="K553" s="219"/>
      <c r="L553" s="224"/>
      <c r="M553" s="225"/>
      <c r="N553" s="226"/>
      <c r="O553" s="226"/>
      <c r="P553" s="226"/>
      <c r="Q553" s="226"/>
      <c r="R553" s="226"/>
      <c r="S553" s="226"/>
      <c r="T553" s="227"/>
      <c r="AT553" s="228" t="s">
        <v>202</v>
      </c>
      <c r="AU553" s="228" t="s">
        <v>209</v>
      </c>
      <c r="AV553" s="14" t="s">
        <v>81</v>
      </c>
      <c r="AW553" s="14" t="s">
        <v>4</v>
      </c>
      <c r="AX553" s="14" t="s">
        <v>79</v>
      </c>
      <c r="AY553" s="228" t="s">
        <v>193</v>
      </c>
    </row>
    <row r="554" spans="1:65" s="2" customFormat="1" ht="21.75" customHeight="1">
      <c r="A554" s="36"/>
      <c r="B554" s="37"/>
      <c r="C554" s="194" t="s">
        <v>786</v>
      </c>
      <c r="D554" s="194" t="s">
        <v>195</v>
      </c>
      <c r="E554" s="195" t="s">
        <v>787</v>
      </c>
      <c r="F554" s="196" t="s">
        <v>788</v>
      </c>
      <c r="G554" s="197" t="s">
        <v>305</v>
      </c>
      <c r="H554" s="198">
        <v>64</v>
      </c>
      <c r="I554" s="199"/>
      <c r="J554" s="200">
        <f>ROUND(I554*H554,2)</f>
        <v>0</v>
      </c>
      <c r="K554" s="196" t="s">
        <v>199</v>
      </c>
      <c r="L554" s="41"/>
      <c r="M554" s="201" t="s">
        <v>19</v>
      </c>
      <c r="N554" s="202" t="s">
        <v>43</v>
      </c>
      <c r="O554" s="66"/>
      <c r="P554" s="203">
        <f>O554*H554</f>
        <v>0</v>
      </c>
      <c r="Q554" s="203">
        <v>0</v>
      </c>
      <c r="R554" s="203">
        <f>Q554*H554</f>
        <v>0</v>
      </c>
      <c r="S554" s="203">
        <v>0</v>
      </c>
      <c r="T554" s="204">
        <f>S554*H554</f>
        <v>0</v>
      </c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R554" s="205" t="s">
        <v>200</v>
      </c>
      <c r="AT554" s="205" t="s">
        <v>195</v>
      </c>
      <c r="AU554" s="205" t="s">
        <v>209</v>
      </c>
      <c r="AY554" s="19" t="s">
        <v>193</v>
      </c>
      <c r="BE554" s="206">
        <f>IF(N554="základní",J554,0)</f>
        <v>0</v>
      </c>
      <c r="BF554" s="206">
        <f>IF(N554="snížená",J554,0)</f>
        <v>0</v>
      </c>
      <c r="BG554" s="206">
        <f>IF(N554="zákl. přenesená",J554,0)</f>
        <v>0</v>
      </c>
      <c r="BH554" s="206">
        <f>IF(N554="sníž. přenesená",J554,0)</f>
        <v>0</v>
      </c>
      <c r="BI554" s="206">
        <f>IF(N554="nulová",J554,0)</f>
        <v>0</v>
      </c>
      <c r="BJ554" s="19" t="s">
        <v>79</v>
      </c>
      <c r="BK554" s="206">
        <f>ROUND(I554*H554,2)</f>
        <v>0</v>
      </c>
      <c r="BL554" s="19" t="s">
        <v>200</v>
      </c>
      <c r="BM554" s="205" t="s">
        <v>789</v>
      </c>
    </row>
    <row r="555" spans="1:65" s="13" customFormat="1">
      <c r="B555" s="207"/>
      <c r="C555" s="208"/>
      <c r="D555" s="209" t="s">
        <v>202</v>
      </c>
      <c r="E555" s="210" t="s">
        <v>19</v>
      </c>
      <c r="F555" s="211" t="s">
        <v>790</v>
      </c>
      <c r="G555" s="208"/>
      <c r="H555" s="210" t="s">
        <v>19</v>
      </c>
      <c r="I555" s="212"/>
      <c r="J555" s="208"/>
      <c r="K555" s="208"/>
      <c r="L555" s="213"/>
      <c r="M555" s="214"/>
      <c r="N555" s="215"/>
      <c r="O555" s="215"/>
      <c r="P555" s="215"/>
      <c r="Q555" s="215"/>
      <c r="R555" s="215"/>
      <c r="S555" s="215"/>
      <c r="T555" s="216"/>
      <c r="AT555" s="217" t="s">
        <v>202</v>
      </c>
      <c r="AU555" s="217" t="s">
        <v>209</v>
      </c>
      <c r="AV555" s="13" t="s">
        <v>79</v>
      </c>
      <c r="AW555" s="13" t="s">
        <v>33</v>
      </c>
      <c r="AX555" s="13" t="s">
        <v>72</v>
      </c>
      <c r="AY555" s="217" t="s">
        <v>193</v>
      </c>
    </row>
    <row r="556" spans="1:65" s="14" customFormat="1">
      <c r="B556" s="218"/>
      <c r="C556" s="219"/>
      <c r="D556" s="209" t="s">
        <v>202</v>
      </c>
      <c r="E556" s="220" t="s">
        <v>19</v>
      </c>
      <c r="F556" s="221" t="s">
        <v>791</v>
      </c>
      <c r="G556" s="219"/>
      <c r="H556" s="222">
        <v>31.645</v>
      </c>
      <c r="I556" s="223"/>
      <c r="J556" s="219"/>
      <c r="K556" s="219"/>
      <c r="L556" s="224"/>
      <c r="M556" s="225"/>
      <c r="N556" s="226"/>
      <c r="O556" s="226"/>
      <c r="P556" s="226"/>
      <c r="Q556" s="226"/>
      <c r="R556" s="226"/>
      <c r="S556" s="226"/>
      <c r="T556" s="227"/>
      <c r="AT556" s="228" t="s">
        <v>202</v>
      </c>
      <c r="AU556" s="228" t="s">
        <v>209</v>
      </c>
      <c r="AV556" s="14" t="s">
        <v>81</v>
      </c>
      <c r="AW556" s="14" t="s">
        <v>33</v>
      </c>
      <c r="AX556" s="14" t="s">
        <v>72</v>
      </c>
      <c r="AY556" s="228" t="s">
        <v>193</v>
      </c>
    </row>
    <row r="557" spans="1:65" s="14" customFormat="1">
      <c r="B557" s="218"/>
      <c r="C557" s="219"/>
      <c r="D557" s="209" t="s">
        <v>202</v>
      </c>
      <c r="E557" s="220" t="s">
        <v>19</v>
      </c>
      <c r="F557" s="221" t="s">
        <v>792</v>
      </c>
      <c r="G557" s="219"/>
      <c r="H557" s="222">
        <v>25.2</v>
      </c>
      <c r="I557" s="223"/>
      <c r="J557" s="219"/>
      <c r="K557" s="219"/>
      <c r="L557" s="224"/>
      <c r="M557" s="225"/>
      <c r="N557" s="226"/>
      <c r="O557" s="226"/>
      <c r="P557" s="226"/>
      <c r="Q557" s="226"/>
      <c r="R557" s="226"/>
      <c r="S557" s="226"/>
      <c r="T557" s="227"/>
      <c r="AT557" s="228" t="s">
        <v>202</v>
      </c>
      <c r="AU557" s="228" t="s">
        <v>209</v>
      </c>
      <c r="AV557" s="14" t="s">
        <v>81</v>
      </c>
      <c r="AW557" s="14" t="s">
        <v>33</v>
      </c>
      <c r="AX557" s="14" t="s">
        <v>72</v>
      </c>
      <c r="AY557" s="228" t="s">
        <v>193</v>
      </c>
    </row>
    <row r="558" spans="1:65" s="15" customFormat="1">
      <c r="B558" s="229"/>
      <c r="C558" s="230"/>
      <c r="D558" s="209" t="s">
        <v>202</v>
      </c>
      <c r="E558" s="231" t="s">
        <v>19</v>
      </c>
      <c r="F558" s="232" t="s">
        <v>208</v>
      </c>
      <c r="G558" s="230"/>
      <c r="H558" s="233">
        <v>56.844999999999999</v>
      </c>
      <c r="I558" s="234"/>
      <c r="J558" s="230"/>
      <c r="K558" s="230"/>
      <c r="L558" s="235"/>
      <c r="M558" s="236"/>
      <c r="N558" s="237"/>
      <c r="O558" s="237"/>
      <c r="P558" s="237"/>
      <c r="Q558" s="237"/>
      <c r="R558" s="237"/>
      <c r="S558" s="237"/>
      <c r="T558" s="238"/>
      <c r="AT558" s="239" t="s">
        <v>202</v>
      </c>
      <c r="AU558" s="239" t="s">
        <v>209</v>
      </c>
      <c r="AV558" s="15" t="s">
        <v>209</v>
      </c>
      <c r="AW558" s="15" t="s">
        <v>33</v>
      </c>
      <c r="AX558" s="15" t="s">
        <v>72</v>
      </c>
      <c r="AY558" s="239" t="s">
        <v>193</v>
      </c>
    </row>
    <row r="559" spans="1:65" s="13" customFormat="1">
      <c r="B559" s="207"/>
      <c r="C559" s="208"/>
      <c r="D559" s="209" t="s">
        <v>202</v>
      </c>
      <c r="E559" s="210" t="s">
        <v>19</v>
      </c>
      <c r="F559" s="211" t="s">
        <v>793</v>
      </c>
      <c r="G559" s="208"/>
      <c r="H559" s="210" t="s">
        <v>19</v>
      </c>
      <c r="I559" s="212"/>
      <c r="J559" s="208"/>
      <c r="K559" s="208"/>
      <c r="L559" s="213"/>
      <c r="M559" s="214"/>
      <c r="N559" s="215"/>
      <c r="O559" s="215"/>
      <c r="P559" s="215"/>
      <c r="Q559" s="215"/>
      <c r="R559" s="215"/>
      <c r="S559" s="215"/>
      <c r="T559" s="216"/>
      <c r="AT559" s="217" t="s">
        <v>202</v>
      </c>
      <c r="AU559" s="217" t="s">
        <v>209</v>
      </c>
      <c r="AV559" s="13" t="s">
        <v>79</v>
      </c>
      <c r="AW559" s="13" t="s">
        <v>33</v>
      </c>
      <c r="AX559" s="13" t="s">
        <v>72</v>
      </c>
      <c r="AY559" s="217" t="s">
        <v>193</v>
      </c>
    </row>
    <row r="560" spans="1:65" s="14" customFormat="1">
      <c r="B560" s="218"/>
      <c r="C560" s="219"/>
      <c r="D560" s="209" t="s">
        <v>202</v>
      </c>
      <c r="E560" s="220" t="s">
        <v>19</v>
      </c>
      <c r="F560" s="221" t="s">
        <v>794</v>
      </c>
      <c r="G560" s="219"/>
      <c r="H560" s="222">
        <v>7.1550000000000002</v>
      </c>
      <c r="I560" s="223"/>
      <c r="J560" s="219"/>
      <c r="K560" s="219"/>
      <c r="L560" s="224"/>
      <c r="M560" s="225"/>
      <c r="N560" s="226"/>
      <c r="O560" s="226"/>
      <c r="P560" s="226"/>
      <c r="Q560" s="226"/>
      <c r="R560" s="226"/>
      <c r="S560" s="226"/>
      <c r="T560" s="227"/>
      <c r="AT560" s="228" t="s">
        <v>202</v>
      </c>
      <c r="AU560" s="228" t="s">
        <v>209</v>
      </c>
      <c r="AV560" s="14" t="s">
        <v>81</v>
      </c>
      <c r="AW560" s="14" t="s">
        <v>33</v>
      </c>
      <c r="AX560" s="14" t="s">
        <v>72</v>
      </c>
      <c r="AY560" s="228" t="s">
        <v>193</v>
      </c>
    </row>
    <row r="561" spans="1:65" s="15" customFormat="1">
      <c r="B561" s="229"/>
      <c r="C561" s="230"/>
      <c r="D561" s="209" t="s">
        <v>202</v>
      </c>
      <c r="E561" s="231" t="s">
        <v>19</v>
      </c>
      <c r="F561" s="232" t="s">
        <v>208</v>
      </c>
      <c r="G561" s="230"/>
      <c r="H561" s="233">
        <v>7.1550000000000002</v>
      </c>
      <c r="I561" s="234"/>
      <c r="J561" s="230"/>
      <c r="K561" s="230"/>
      <c r="L561" s="235"/>
      <c r="M561" s="236"/>
      <c r="N561" s="237"/>
      <c r="O561" s="237"/>
      <c r="P561" s="237"/>
      <c r="Q561" s="237"/>
      <c r="R561" s="237"/>
      <c r="S561" s="237"/>
      <c r="T561" s="238"/>
      <c r="AT561" s="239" t="s">
        <v>202</v>
      </c>
      <c r="AU561" s="239" t="s">
        <v>209</v>
      </c>
      <c r="AV561" s="15" t="s">
        <v>209</v>
      </c>
      <c r="AW561" s="15" t="s">
        <v>33</v>
      </c>
      <c r="AX561" s="15" t="s">
        <v>72</v>
      </c>
      <c r="AY561" s="239" t="s">
        <v>193</v>
      </c>
    </row>
    <row r="562" spans="1:65" s="16" customFormat="1">
      <c r="B562" s="240"/>
      <c r="C562" s="241"/>
      <c r="D562" s="209" t="s">
        <v>202</v>
      </c>
      <c r="E562" s="242" t="s">
        <v>19</v>
      </c>
      <c r="F562" s="243" t="s">
        <v>211</v>
      </c>
      <c r="G562" s="241"/>
      <c r="H562" s="244">
        <v>64</v>
      </c>
      <c r="I562" s="245"/>
      <c r="J562" s="241"/>
      <c r="K562" s="241"/>
      <c r="L562" s="246"/>
      <c r="M562" s="247"/>
      <c r="N562" s="248"/>
      <c r="O562" s="248"/>
      <c r="P562" s="248"/>
      <c r="Q562" s="248"/>
      <c r="R562" s="248"/>
      <c r="S562" s="248"/>
      <c r="T562" s="249"/>
      <c r="AT562" s="250" t="s">
        <v>202</v>
      </c>
      <c r="AU562" s="250" t="s">
        <v>209</v>
      </c>
      <c r="AV562" s="16" t="s">
        <v>200</v>
      </c>
      <c r="AW562" s="16" t="s">
        <v>33</v>
      </c>
      <c r="AX562" s="16" t="s">
        <v>79</v>
      </c>
      <c r="AY562" s="250" t="s">
        <v>193</v>
      </c>
    </row>
    <row r="563" spans="1:65" s="2" customFormat="1" ht="16.5" customHeight="1">
      <c r="A563" s="36"/>
      <c r="B563" s="37"/>
      <c r="C563" s="194" t="s">
        <v>795</v>
      </c>
      <c r="D563" s="194" t="s">
        <v>195</v>
      </c>
      <c r="E563" s="195" t="s">
        <v>796</v>
      </c>
      <c r="F563" s="196" t="s">
        <v>797</v>
      </c>
      <c r="G563" s="197" t="s">
        <v>391</v>
      </c>
      <c r="H563" s="198">
        <v>101.75</v>
      </c>
      <c r="I563" s="199"/>
      <c r="J563" s="200">
        <f>ROUND(I563*H563,2)</f>
        <v>0</v>
      </c>
      <c r="K563" s="196" t="s">
        <v>199</v>
      </c>
      <c r="L563" s="41"/>
      <c r="M563" s="201" t="s">
        <v>19</v>
      </c>
      <c r="N563" s="202" t="s">
        <v>43</v>
      </c>
      <c r="O563" s="66"/>
      <c r="P563" s="203">
        <f>O563*H563</f>
        <v>0</v>
      </c>
      <c r="Q563" s="203">
        <v>0</v>
      </c>
      <c r="R563" s="203">
        <f>Q563*H563</f>
        <v>0</v>
      </c>
      <c r="S563" s="203">
        <v>0</v>
      </c>
      <c r="T563" s="204">
        <f>S563*H563</f>
        <v>0</v>
      </c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R563" s="205" t="s">
        <v>200</v>
      </c>
      <c r="AT563" s="205" t="s">
        <v>195</v>
      </c>
      <c r="AU563" s="205" t="s">
        <v>209</v>
      </c>
      <c r="AY563" s="19" t="s">
        <v>193</v>
      </c>
      <c r="BE563" s="206">
        <f>IF(N563="základní",J563,0)</f>
        <v>0</v>
      </c>
      <c r="BF563" s="206">
        <f>IF(N563="snížená",J563,0)</f>
        <v>0</v>
      </c>
      <c r="BG563" s="206">
        <f>IF(N563="zákl. přenesená",J563,0)</f>
        <v>0</v>
      </c>
      <c r="BH563" s="206">
        <f>IF(N563="sníž. přenesená",J563,0)</f>
        <v>0</v>
      </c>
      <c r="BI563" s="206">
        <f>IF(N563="nulová",J563,0)</f>
        <v>0</v>
      </c>
      <c r="BJ563" s="19" t="s">
        <v>79</v>
      </c>
      <c r="BK563" s="206">
        <f>ROUND(I563*H563,2)</f>
        <v>0</v>
      </c>
      <c r="BL563" s="19" t="s">
        <v>200</v>
      </c>
      <c r="BM563" s="205" t="s">
        <v>798</v>
      </c>
    </row>
    <row r="564" spans="1:65" s="13" customFormat="1">
      <c r="B564" s="207"/>
      <c r="C564" s="208"/>
      <c r="D564" s="209" t="s">
        <v>202</v>
      </c>
      <c r="E564" s="210" t="s">
        <v>19</v>
      </c>
      <c r="F564" s="211" t="s">
        <v>799</v>
      </c>
      <c r="G564" s="208"/>
      <c r="H564" s="210" t="s">
        <v>19</v>
      </c>
      <c r="I564" s="212"/>
      <c r="J564" s="208"/>
      <c r="K564" s="208"/>
      <c r="L564" s="213"/>
      <c r="M564" s="214"/>
      <c r="N564" s="215"/>
      <c r="O564" s="215"/>
      <c r="P564" s="215"/>
      <c r="Q564" s="215"/>
      <c r="R564" s="215"/>
      <c r="S564" s="215"/>
      <c r="T564" s="216"/>
      <c r="AT564" s="217" t="s">
        <v>202</v>
      </c>
      <c r="AU564" s="217" t="s">
        <v>209</v>
      </c>
      <c r="AV564" s="13" t="s">
        <v>79</v>
      </c>
      <c r="AW564" s="13" t="s">
        <v>33</v>
      </c>
      <c r="AX564" s="13" t="s">
        <v>72</v>
      </c>
      <c r="AY564" s="217" t="s">
        <v>193</v>
      </c>
    </row>
    <row r="565" spans="1:65" s="14" customFormat="1">
      <c r="B565" s="218"/>
      <c r="C565" s="219"/>
      <c r="D565" s="209" t="s">
        <v>202</v>
      </c>
      <c r="E565" s="220" t="s">
        <v>19</v>
      </c>
      <c r="F565" s="221" t="s">
        <v>800</v>
      </c>
      <c r="G565" s="219"/>
      <c r="H565" s="222">
        <v>69.75</v>
      </c>
      <c r="I565" s="223"/>
      <c r="J565" s="219"/>
      <c r="K565" s="219"/>
      <c r="L565" s="224"/>
      <c r="M565" s="225"/>
      <c r="N565" s="226"/>
      <c r="O565" s="226"/>
      <c r="P565" s="226"/>
      <c r="Q565" s="226"/>
      <c r="R565" s="226"/>
      <c r="S565" s="226"/>
      <c r="T565" s="227"/>
      <c r="AT565" s="228" t="s">
        <v>202</v>
      </c>
      <c r="AU565" s="228" t="s">
        <v>209</v>
      </c>
      <c r="AV565" s="14" t="s">
        <v>81</v>
      </c>
      <c r="AW565" s="14" t="s">
        <v>33</v>
      </c>
      <c r="AX565" s="14" t="s">
        <v>72</v>
      </c>
      <c r="AY565" s="228" t="s">
        <v>193</v>
      </c>
    </row>
    <row r="566" spans="1:65" s="14" customFormat="1">
      <c r="B566" s="218"/>
      <c r="C566" s="219"/>
      <c r="D566" s="209" t="s">
        <v>202</v>
      </c>
      <c r="E566" s="220" t="s">
        <v>19</v>
      </c>
      <c r="F566" s="221" t="s">
        <v>801</v>
      </c>
      <c r="G566" s="219"/>
      <c r="H566" s="222">
        <v>32</v>
      </c>
      <c r="I566" s="223"/>
      <c r="J566" s="219"/>
      <c r="K566" s="219"/>
      <c r="L566" s="224"/>
      <c r="M566" s="225"/>
      <c r="N566" s="226"/>
      <c r="O566" s="226"/>
      <c r="P566" s="226"/>
      <c r="Q566" s="226"/>
      <c r="R566" s="226"/>
      <c r="S566" s="226"/>
      <c r="T566" s="227"/>
      <c r="AT566" s="228" t="s">
        <v>202</v>
      </c>
      <c r="AU566" s="228" t="s">
        <v>209</v>
      </c>
      <c r="AV566" s="14" t="s">
        <v>81</v>
      </c>
      <c r="AW566" s="14" t="s">
        <v>33</v>
      </c>
      <c r="AX566" s="14" t="s">
        <v>72</v>
      </c>
      <c r="AY566" s="228" t="s">
        <v>193</v>
      </c>
    </row>
    <row r="567" spans="1:65" s="15" customFormat="1">
      <c r="B567" s="229"/>
      <c r="C567" s="230"/>
      <c r="D567" s="209" t="s">
        <v>202</v>
      </c>
      <c r="E567" s="231" t="s">
        <v>19</v>
      </c>
      <c r="F567" s="232" t="s">
        <v>208</v>
      </c>
      <c r="G567" s="230"/>
      <c r="H567" s="233">
        <v>101.75</v>
      </c>
      <c r="I567" s="234"/>
      <c r="J567" s="230"/>
      <c r="K567" s="230"/>
      <c r="L567" s="235"/>
      <c r="M567" s="236"/>
      <c r="N567" s="237"/>
      <c r="O567" s="237"/>
      <c r="P567" s="237"/>
      <c r="Q567" s="237"/>
      <c r="R567" s="237"/>
      <c r="S567" s="237"/>
      <c r="T567" s="238"/>
      <c r="AT567" s="239" t="s">
        <v>202</v>
      </c>
      <c r="AU567" s="239" t="s">
        <v>209</v>
      </c>
      <c r="AV567" s="15" t="s">
        <v>209</v>
      </c>
      <c r="AW567" s="15" t="s">
        <v>33</v>
      </c>
      <c r="AX567" s="15" t="s">
        <v>79</v>
      </c>
      <c r="AY567" s="239" t="s">
        <v>193</v>
      </c>
    </row>
    <row r="568" spans="1:65" s="12" customFormat="1" ht="20.85" customHeight="1">
      <c r="B568" s="178"/>
      <c r="C568" s="179"/>
      <c r="D568" s="180" t="s">
        <v>71</v>
      </c>
      <c r="E568" s="192" t="s">
        <v>570</v>
      </c>
      <c r="F568" s="192" t="s">
        <v>802</v>
      </c>
      <c r="G568" s="179"/>
      <c r="H568" s="179"/>
      <c r="I568" s="182"/>
      <c r="J568" s="193">
        <f>BK568</f>
        <v>0</v>
      </c>
      <c r="K568" s="179"/>
      <c r="L568" s="184"/>
      <c r="M568" s="185"/>
      <c r="N568" s="186"/>
      <c r="O568" s="186"/>
      <c r="P568" s="187">
        <f>SUM(P569:P594)</f>
        <v>0</v>
      </c>
      <c r="Q568" s="186"/>
      <c r="R568" s="187">
        <f>SUM(R569:R594)</f>
        <v>330.53556394000003</v>
      </c>
      <c r="S568" s="186"/>
      <c r="T568" s="188">
        <f>SUM(T569:T594)</f>
        <v>0</v>
      </c>
      <c r="AR568" s="189" t="s">
        <v>79</v>
      </c>
      <c r="AT568" s="190" t="s">
        <v>71</v>
      </c>
      <c r="AU568" s="190" t="s">
        <v>81</v>
      </c>
      <c r="AY568" s="189" t="s">
        <v>193</v>
      </c>
      <c r="BK568" s="191">
        <f>SUM(BK569:BK594)</f>
        <v>0</v>
      </c>
    </row>
    <row r="569" spans="1:65" s="2" customFormat="1" ht="16.5" customHeight="1">
      <c r="A569" s="36"/>
      <c r="B569" s="37"/>
      <c r="C569" s="194" t="s">
        <v>803</v>
      </c>
      <c r="D569" s="194" t="s">
        <v>195</v>
      </c>
      <c r="E569" s="195" t="s">
        <v>804</v>
      </c>
      <c r="F569" s="196" t="s">
        <v>805</v>
      </c>
      <c r="G569" s="197" t="s">
        <v>198</v>
      </c>
      <c r="H569" s="198">
        <v>21.077000000000002</v>
      </c>
      <c r="I569" s="199"/>
      <c r="J569" s="200">
        <f>ROUND(I569*H569,2)</f>
        <v>0</v>
      </c>
      <c r="K569" s="196" t="s">
        <v>199</v>
      </c>
      <c r="L569" s="41"/>
      <c r="M569" s="201" t="s">
        <v>19</v>
      </c>
      <c r="N569" s="202" t="s">
        <v>43</v>
      </c>
      <c r="O569" s="66"/>
      <c r="P569" s="203">
        <f>O569*H569</f>
        <v>0</v>
      </c>
      <c r="Q569" s="203">
        <v>2.45329</v>
      </c>
      <c r="R569" s="203">
        <f>Q569*H569</f>
        <v>51.707993330000001</v>
      </c>
      <c r="S569" s="203">
        <v>0</v>
      </c>
      <c r="T569" s="204">
        <f>S569*H569</f>
        <v>0</v>
      </c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R569" s="205" t="s">
        <v>200</v>
      </c>
      <c r="AT569" s="205" t="s">
        <v>195</v>
      </c>
      <c r="AU569" s="205" t="s">
        <v>209</v>
      </c>
      <c r="AY569" s="19" t="s">
        <v>193</v>
      </c>
      <c r="BE569" s="206">
        <f>IF(N569="základní",J569,0)</f>
        <v>0</v>
      </c>
      <c r="BF569" s="206">
        <f>IF(N569="snížená",J569,0)</f>
        <v>0</v>
      </c>
      <c r="BG569" s="206">
        <f>IF(N569="zákl. přenesená",J569,0)</f>
        <v>0</v>
      </c>
      <c r="BH569" s="206">
        <f>IF(N569="sníž. přenesená",J569,0)</f>
        <v>0</v>
      </c>
      <c r="BI569" s="206">
        <f>IF(N569="nulová",J569,0)</f>
        <v>0</v>
      </c>
      <c r="BJ569" s="19" t="s">
        <v>79</v>
      </c>
      <c r="BK569" s="206">
        <f>ROUND(I569*H569,2)</f>
        <v>0</v>
      </c>
      <c r="BL569" s="19" t="s">
        <v>200</v>
      </c>
      <c r="BM569" s="205" t="s">
        <v>806</v>
      </c>
    </row>
    <row r="570" spans="1:65" s="13" customFormat="1">
      <c r="B570" s="207"/>
      <c r="C570" s="208"/>
      <c r="D570" s="209" t="s">
        <v>202</v>
      </c>
      <c r="E570" s="210" t="s">
        <v>19</v>
      </c>
      <c r="F570" s="211" t="s">
        <v>807</v>
      </c>
      <c r="G570" s="208"/>
      <c r="H570" s="210" t="s">
        <v>19</v>
      </c>
      <c r="I570" s="212"/>
      <c r="J570" s="208"/>
      <c r="K570" s="208"/>
      <c r="L570" s="213"/>
      <c r="M570" s="214"/>
      <c r="N570" s="215"/>
      <c r="O570" s="215"/>
      <c r="P570" s="215"/>
      <c r="Q570" s="215"/>
      <c r="R570" s="215"/>
      <c r="S570" s="215"/>
      <c r="T570" s="216"/>
      <c r="AT570" s="217" t="s">
        <v>202</v>
      </c>
      <c r="AU570" s="217" t="s">
        <v>209</v>
      </c>
      <c r="AV570" s="13" t="s">
        <v>79</v>
      </c>
      <c r="AW570" s="13" t="s">
        <v>33</v>
      </c>
      <c r="AX570" s="13" t="s">
        <v>72</v>
      </c>
      <c r="AY570" s="217" t="s">
        <v>193</v>
      </c>
    </row>
    <row r="571" spans="1:65" s="14" customFormat="1">
      <c r="B571" s="218"/>
      <c r="C571" s="219"/>
      <c r="D571" s="209" t="s">
        <v>202</v>
      </c>
      <c r="E571" s="220" t="s">
        <v>19</v>
      </c>
      <c r="F571" s="221" t="s">
        <v>808</v>
      </c>
      <c r="G571" s="219"/>
      <c r="H571" s="222">
        <v>21.077000000000002</v>
      </c>
      <c r="I571" s="223"/>
      <c r="J571" s="219"/>
      <c r="K571" s="219"/>
      <c r="L571" s="224"/>
      <c r="M571" s="225"/>
      <c r="N571" s="226"/>
      <c r="O571" s="226"/>
      <c r="P571" s="226"/>
      <c r="Q571" s="226"/>
      <c r="R571" s="226"/>
      <c r="S571" s="226"/>
      <c r="T571" s="227"/>
      <c r="AT571" s="228" t="s">
        <v>202</v>
      </c>
      <c r="AU571" s="228" t="s">
        <v>209</v>
      </c>
      <c r="AV571" s="14" t="s">
        <v>81</v>
      </c>
      <c r="AW571" s="14" t="s">
        <v>33</v>
      </c>
      <c r="AX571" s="14" t="s">
        <v>72</v>
      </c>
      <c r="AY571" s="228" t="s">
        <v>193</v>
      </c>
    </row>
    <row r="572" spans="1:65" s="15" customFormat="1">
      <c r="B572" s="229"/>
      <c r="C572" s="230"/>
      <c r="D572" s="209" t="s">
        <v>202</v>
      </c>
      <c r="E572" s="231" t="s">
        <v>19</v>
      </c>
      <c r="F572" s="232" t="s">
        <v>208</v>
      </c>
      <c r="G572" s="230"/>
      <c r="H572" s="233">
        <v>21.077000000000002</v>
      </c>
      <c r="I572" s="234"/>
      <c r="J572" s="230"/>
      <c r="K572" s="230"/>
      <c r="L572" s="235"/>
      <c r="M572" s="236"/>
      <c r="N572" s="237"/>
      <c r="O572" s="237"/>
      <c r="P572" s="237"/>
      <c r="Q572" s="237"/>
      <c r="R572" s="237"/>
      <c r="S572" s="237"/>
      <c r="T572" s="238"/>
      <c r="AT572" s="239" t="s">
        <v>202</v>
      </c>
      <c r="AU572" s="239" t="s">
        <v>209</v>
      </c>
      <c r="AV572" s="15" t="s">
        <v>209</v>
      </c>
      <c r="AW572" s="15" t="s">
        <v>33</v>
      </c>
      <c r="AX572" s="15" t="s">
        <v>79</v>
      </c>
      <c r="AY572" s="239" t="s">
        <v>193</v>
      </c>
    </row>
    <row r="573" spans="1:65" s="2" customFormat="1" ht="21.75" customHeight="1">
      <c r="A573" s="36"/>
      <c r="B573" s="37"/>
      <c r="C573" s="194" t="s">
        <v>809</v>
      </c>
      <c r="D573" s="194" t="s">
        <v>195</v>
      </c>
      <c r="E573" s="195" t="s">
        <v>810</v>
      </c>
      <c r="F573" s="196" t="s">
        <v>811</v>
      </c>
      <c r="G573" s="197" t="s">
        <v>198</v>
      </c>
      <c r="H573" s="198">
        <v>21.077000000000002</v>
      </c>
      <c r="I573" s="199"/>
      <c r="J573" s="200">
        <f>ROUND(I573*H573,2)</f>
        <v>0</v>
      </c>
      <c r="K573" s="196" t="s">
        <v>199</v>
      </c>
      <c r="L573" s="41"/>
      <c r="M573" s="201" t="s">
        <v>19</v>
      </c>
      <c r="N573" s="202" t="s">
        <v>43</v>
      </c>
      <c r="O573" s="66"/>
      <c r="P573" s="203">
        <f>O573*H573</f>
        <v>0</v>
      </c>
      <c r="Q573" s="203">
        <v>0</v>
      </c>
      <c r="R573" s="203">
        <f>Q573*H573</f>
        <v>0</v>
      </c>
      <c r="S573" s="203">
        <v>0</v>
      </c>
      <c r="T573" s="204">
        <f>S573*H573</f>
        <v>0</v>
      </c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R573" s="205" t="s">
        <v>200</v>
      </c>
      <c r="AT573" s="205" t="s">
        <v>195</v>
      </c>
      <c r="AU573" s="205" t="s">
        <v>209</v>
      </c>
      <c r="AY573" s="19" t="s">
        <v>193</v>
      </c>
      <c r="BE573" s="206">
        <f>IF(N573="základní",J573,0)</f>
        <v>0</v>
      </c>
      <c r="BF573" s="206">
        <f>IF(N573="snížená",J573,0)</f>
        <v>0</v>
      </c>
      <c r="BG573" s="206">
        <f>IF(N573="zákl. přenesená",J573,0)</f>
        <v>0</v>
      </c>
      <c r="BH573" s="206">
        <f>IF(N573="sníž. přenesená",J573,0)</f>
        <v>0</v>
      </c>
      <c r="BI573" s="206">
        <f>IF(N573="nulová",J573,0)</f>
        <v>0</v>
      </c>
      <c r="BJ573" s="19" t="s">
        <v>79</v>
      </c>
      <c r="BK573" s="206">
        <f>ROUND(I573*H573,2)</f>
        <v>0</v>
      </c>
      <c r="BL573" s="19" t="s">
        <v>200</v>
      </c>
      <c r="BM573" s="205" t="s">
        <v>812</v>
      </c>
    </row>
    <row r="574" spans="1:65" s="2" customFormat="1" ht="16.5" customHeight="1">
      <c r="A574" s="36"/>
      <c r="B574" s="37"/>
      <c r="C574" s="194" t="s">
        <v>813</v>
      </c>
      <c r="D574" s="194" t="s">
        <v>195</v>
      </c>
      <c r="E574" s="195" t="s">
        <v>814</v>
      </c>
      <c r="F574" s="196" t="s">
        <v>815</v>
      </c>
      <c r="G574" s="197" t="s">
        <v>266</v>
      </c>
      <c r="H574" s="198">
        <v>1.393</v>
      </c>
      <c r="I574" s="199"/>
      <c r="J574" s="200">
        <f>ROUND(I574*H574,2)</f>
        <v>0</v>
      </c>
      <c r="K574" s="196" t="s">
        <v>199</v>
      </c>
      <c r="L574" s="41"/>
      <c r="M574" s="201" t="s">
        <v>19</v>
      </c>
      <c r="N574" s="202" t="s">
        <v>43</v>
      </c>
      <c r="O574" s="66"/>
      <c r="P574" s="203">
        <f>O574*H574</f>
        <v>0</v>
      </c>
      <c r="Q574" s="203">
        <v>1.06277</v>
      </c>
      <c r="R574" s="203">
        <f>Q574*H574</f>
        <v>1.48043861</v>
      </c>
      <c r="S574" s="203">
        <v>0</v>
      </c>
      <c r="T574" s="204">
        <f>S574*H574</f>
        <v>0</v>
      </c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R574" s="205" t="s">
        <v>200</v>
      </c>
      <c r="AT574" s="205" t="s">
        <v>195</v>
      </c>
      <c r="AU574" s="205" t="s">
        <v>209</v>
      </c>
      <c r="AY574" s="19" t="s">
        <v>193</v>
      </c>
      <c r="BE574" s="206">
        <f>IF(N574="základní",J574,0)</f>
        <v>0</v>
      </c>
      <c r="BF574" s="206">
        <f>IF(N574="snížená",J574,0)</f>
        <v>0</v>
      </c>
      <c r="BG574" s="206">
        <f>IF(N574="zákl. přenesená",J574,0)</f>
        <v>0</v>
      </c>
      <c r="BH574" s="206">
        <f>IF(N574="sníž. přenesená",J574,0)</f>
        <v>0</v>
      </c>
      <c r="BI574" s="206">
        <f>IF(N574="nulová",J574,0)</f>
        <v>0</v>
      </c>
      <c r="BJ574" s="19" t="s">
        <v>79</v>
      </c>
      <c r="BK574" s="206">
        <f>ROUND(I574*H574,2)</f>
        <v>0</v>
      </c>
      <c r="BL574" s="19" t="s">
        <v>200</v>
      </c>
      <c r="BM574" s="205" t="s">
        <v>816</v>
      </c>
    </row>
    <row r="575" spans="1:65" s="14" customFormat="1">
      <c r="B575" s="218"/>
      <c r="C575" s="219"/>
      <c r="D575" s="209" t="s">
        <v>202</v>
      </c>
      <c r="E575" s="220" t="s">
        <v>19</v>
      </c>
      <c r="F575" s="221" t="s">
        <v>817</v>
      </c>
      <c r="G575" s="219"/>
      <c r="H575" s="222">
        <v>1.393</v>
      </c>
      <c r="I575" s="223"/>
      <c r="J575" s="219"/>
      <c r="K575" s="219"/>
      <c r="L575" s="224"/>
      <c r="M575" s="225"/>
      <c r="N575" s="226"/>
      <c r="O575" s="226"/>
      <c r="P575" s="226"/>
      <c r="Q575" s="226"/>
      <c r="R575" s="226"/>
      <c r="S575" s="226"/>
      <c r="T575" s="227"/>
      <c r="AT575" s="228" t="s">
        <v>202</v>
      </c>
      <c r="AU575" s="228" t="s">
        <v>209</v>
      </c>
      <c r="AV575" s="14" t="s">
        <v>81</v>
      </c>
      <c r="AW575" s="14" t="s">
        <v>33</v>
      </c>
      <c r="AX575" s="14" t="s">
        <v>72</v>
      </c>
      <c r="AY575" s="228" t="s">
        <v>193</v>
      </c>
    </row>
    <row r="576" spans="1:65" s="15" customFormat="1">
      <c r="B576" s="229"/>
      <c r="C576" s="230"/>
      <c r="D576" s="209" t="s">
        <v>202</v>
      </c>
      <c r="E576" s="231" t="s">
        <v>19</v>
      </c>
      <c r="F576" s="232" t="s">
        <v>208</v>
      </c>
      <c r="G576" s="230"/>
      <c r="H576" s="233">
        <v>1.393</v>
      </c>
      <c r="I576" s="234"/>
      <c r="J576" s="230"/>
      <c r="K576" s="230"/>
      <c r="L576" s="235"/>
      <c r="M576" s="236"/>
      <c r="N576" s="237"/>
      <c r="O576" s="237"/>
      <c r="P576" s="237"/>
      <c r="Q576" s="237"/>
      <c r="R576" s="237"/>
      <c r="S576" s="237"/>
      <c r="T576" s="238"/>
      <c r="AT576" s="239" t="s">
        <v>202</v>
      </c>
      <c r="AU576" s="239" t="s">
        <v>209</v>
      </c>
      <c r="AV576" s="15" t="s">
        <v>209</v>
      </c>
      <c r="AW576" s="15" t="s">
        <v>33</v>
      </c>
      <c r="AX576" s="15" t="s">
        <v>79</v>
      </c>
      <c r="AY576" s="239" t="s">
        <v>193</v>
      </c>
    </row>
    <row r="577" spans="1:65" s="2" customFormat="1" ht="16.5" customHeight="1">
      <c r="A577" s="36"/>
      <c r="B577" s="37"/>
      <c r="C577" s="194" t="s">
        <v>818</v>
      </c>
      <c r="D577" s="194" t="s">
        <v>195</v>
      </c>
      <c r="E577" s="195" t="s">
        <v>819</v>
      </c>
      <c r="F577" s="196" t="s">
        <v>820</v>
      </c>
      <c r="G577" s="197" t="s">
        <v>198</v>
      </c>
      <c r="H577" s="198">
        <v>115.389</v>
      </c>
      <c r="I577" s="199"/>
      <c r="J577" s="200">
        <f>ROUND(I577*H577,2)</f>
        <v>0</v>
      </c>
      <c r="K577" s="196" t="s">
        <v>199</v>
      </c>
      <c r="L577" s="41"/>
      <c r="M577" s="201" t="s">
        <v>19</v>
      </c>
      <c r="N577" s="202" t="s">
        <v>43</v>
      </c>
      <c r="O577" s="66"/>
      <c r="P577" s="203">
        <f>O577*H577</f>
        <v>0</v>
      </c>
      <c r="Q577" s="203">
        <v>2.16</v>
      </c>
      <c r="R577" s="203">
        <f>Q577*H577</f>
        <v>249.24024</v>
      </c>
      <c r="S577" s="203">
        <v>0</v>
      </c>
      <c r="T577" s="204">
        <f>S577*H577</f>
        <v>0</v>
      </c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R577" s="205" t="s">
        <v>200</v>
      </c>
      <c r="AT577" s="205" t="s">
        <v>195</v>
      </c>
      <c r="AU577" s="205" t="s">
        <v>209</v>
      </c>
      <c r="AY577" s="19" t="s">
        <v>193</v>
      </c>
      <c r="BE577" s="206">
        <f>IF(N577="základní",J577,0)</f>
        <v>0</v>
      </c>
      <c r="BF577" s="206">
        <f>IF(N577="snížená",J577,0)</f>
        <v>0</v>
      </c>
      <c r="BG577" s="206">
        <f>IF(N577="zákl. přenesená",J577,0)</f>
        <v>0</v>
      </c>
      <c r="BH577" s="206">
        <f>IF(N577="sníž. přenesená",J577,0)</f>
        <v>0</v>
      </c>
      <c r="BI577" s="206">
        <f>IF(N577="nulová",J577,0)</f>
        <v>0</v>
      </c>
      <c r="BJ577" s="19" t="s">
        <v>79</v>
      </c>
      <c r="BK577" s="206">
        <f>ROUND(I577*H577,2)</f>
        <v>0</v>
      </c>
      <c r="BL577" s="19" t="s">
        <v>200</v>
      </c>
      <c r="BM577" s="205" t="s">
        <v>821</v>
      </c>
    </row>
    <row r="578" spans="1:65" s="13" customFormat="1">
      <c r="B578" s="207"/>
      <c r="C578" s="208"/>
      <c r="D578" s="209" t="s">
        <v>202</v>
      </c>
      <c r="E578" s="210" t="s">
        <v>19</v>
      </c>
      <c r="F578" s="211" t="s">
        <v>822</v>
      </c>
      <c r="G578" s="208"/>
      <c r="H578" s="210" t="s">
        <v>19</v>
      </c>
      <c r="I578" s="212"/>
      <c r="J578" s="208"/>
      <c r="K578" s="208"/>
      <c r="L578" s="213"/>
      <c r="M578" s="214"/>
      <c r="N578" s="215"/>
      <c r="O578" s="215"/>
      <c r="P578" s="215"/>
      <c r="Q578" s="215"/>
      <c r="R578" s="215"/>
      <c r="S578" s="215"/>
      <c r="T578" s="216"/>
      <c r="AT578" s="217" t="s">
        <v>202</v>
      </c>
      <c r="AU578" s="217" t="s">
        <v>209</v>
      </c>
      <c r="AV578" s="13" t="s">
        <v>79</v>
      </c>
      <c r="AW578" s="13" t="s">
        <v>33</v>
      </c>
      <c r="AX578" s="13" t="s">
        <v>72</v>
      </c>
      <c r="AY578" s="217" t="s">
        <v>193</v>
      </c>
    </row>
    <row r="579" spans="1:65" s="14" customFormat="1">
      <c r="B579" s="218"/>
      <c r="C579" s="219"/>
      <c r="D579" s="209" t="s">
        <v>202</v>
      </c>
      <c r="E579" s="220" t="s">
        <v>19</v>
      </c>
      <c r="F579" s="221" t="s">
        <v>823</v>
      </c>
      <c r="G579" s="219"/>
      <c r="H579" s="222">
        <v>101.236</v>
      </c>
      <c r="I579" s="223"/>
      <c r="J579" s="219"/>
      <c r="K579" s="219"/>
      <c r="L579" s="224"/>
      <c r="M579" s="225"/>
      <c r="N579" s="226"/>
      <c r="O579" s="226"/>
      <c r="P579" s="226"/>
      <c r="Q579" s="226"/>
      <c r="R579" s="226"/>
      <c r="S579" s="226"/>
      <c r="T579" s="227"/>
      <c r="AT579" s="228" t="s">
        <v>202</v>
      </c>
      <c r="AU579" s="228" t="s">
        <v>209</v>
      </c>
      <c r="AV579" s="14" t="s">
        <v>81</v>
      </c>
      <c r="AW579" s="14" t="s">
        <v>33</v>
      </c>
      <c r="AX579" s="14" t="s">
        <v>72</v>
      </c>
      <c r="AY579" s="228" t="s">
        <v>193</v>
      </c>
    </row>
    <row r="580" spans="1:65" s="14" customFormat="1">
      <c r="B580" s="218"/>
      <c r="C580" s="219"/>
      <c r="D580" s="209" t="s">
        <v>202</v>
      </c>
      <c r="E580" s="220" t="s">
        <v>19</v>
      </c>
      <c r="F580" s="221" t="s">
        <v>824</v>
      </c>
      <c r="G580" s="219"/>
      <c r="H580" s="222">
        <v>14.153</v>
      </c>
      <c r="I580" s="223"/>
      <c r="J580" s="219"/>
      <c r="K580" s="219"/>
      <c r="L580" s="224"/>
      <c r="M580" s="225"/>
      <c r="N580" s="226"/>
      <c r="O580" s="226"/>
      <c r="P580" s="226"/>
      <c r="Q580" s="226"/>
      <c r="R580" s="226"/>
      <c r="S580" s="226"/>
      <c r="T580" s="227"/>
      <c r="AT580" s="228" t="s">
        <v>202</v>
      </c>
      <c r="AU580" s="228" t="s">
        <v>209</v>
      </c>
      <c r="AV580" s="14" t="s">
        <v>81</v>
      </c>
      <c r="AW580" s="14" t="s">
        <v>33</v>
      </c>
      <c r="AX580" s="14" t="s">
        <v>72</v>
      </c>
      <c r="AY580" s="228" t="s">
        <v>193</v>
      </c>
    </row>
    <row r="581" spans="1:65" s="15" customFormat="1">
      <c r="B581" s="229"/>
      <c r="C581" s="230"/>
      <c r="D581" s="209" t="s">
        <v>202</v>
      </c>
      <c r="E581" s="231" t="s">
        <v>19</v>
      </c>
      <c r="F581" s="232" t="s">
        <v>208</v>
      </c>
      <c r="G581" s="230"/>
      <c r="H581" s="233">
        <v>115.389</v>
      </c>
      <c r="I581" s="234"/>
      <c r="J581" s="230"/>
      <c r="K581" s="230"/>
      <c r="L581" s="235"/>
      <c r="M581" s="236"/>
      <c r="N581" s="237"/>
      <c r="O581" s="237"/>
      <c r="P581" s="237"/>
      <c r="Q581" s="237"/>
      <c r="R581" s="237"/>
      <c r="S581" s="237"/>
      <c r="T581" s="238"/>
      <c r="AT581" s="239" t="s">
        <v>202</v>
      </c>
      <c r="AU581" s="239" t="s">
        <v>209</v>
      </c>
      <c r="AV581" s="15" t="s">
        <v>209</v>
      </c>
      <c r="AW581" s="15" t="s">
        <v>33</v>
      </c>
      <c r="AX581" s="15" t="s">
        <v>79</v>
      </c>
      <c r="AY581" s="239" t="s">
        <v>193</v>
      </c>
    </row>
    <row r="582" spans="1:65" s="2" customFormat="1" ht="16.5" customHeight="1">
      <c r="A582" s="36"/>
      <c r="B582" s="37"/>
      <c r="C582" s="194" t="s">
        <v>825</v>
      </c>
      <c r="D582" s="194" t="s">
        <v>195</v>
      </c>
      <c r="E582" s="195" t="s">
        <v>598</v>
      </c>
      <c r="F582" s="196" t="s">
        <v>599</v>
      </c>
      <c r="G582" s="197" t="s">
        <v>305</v>
      </c>
      <c r="H582" s="198">
        <v>230.77799999999999</v>
      </c>
      <c r="I582" s="199"/>
      <c r="J582" s="200">
        <f>ROUND(I582*H582,2)</f>
        <v>0</v>
      </c>
      <c r="K582" s="196" t="s">
        <v>199</v>
      </c>
      <c r="L582" s="41"/>
      <c r="M582" s="201" t="s">
        <v>19</v>
      </c>
      <c r="N582" s="202" t="s">
        <v>43</v>
      </c>
      <c r="O582" s="66"/>
      <c r="P582" s="203">
        <f>O582*H582</f>
        <v>0</v>
      </c>
      <c r="Q582" s="203">
        <v>0</v>
      </c>
      <c r="R582" s="203">
        <f>Q582*H582</f>
        <v>0</v>
      </c>
      <c r="S582" s="203">
        <v>0</v>
      </c>
      <c r="T582" s="204">
        <f>S582*H582</f>
        <v>0</v>
      </c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R582" s="205" t="s">
        <v>200</v>
      </c>
      <c r="AT582" s="205" t="s">
        <v>195</v>
      </c>
      <c r="AU582" s="205" t="s">
        <v>209</v>
      </c>
      <c r="AY582" s="19" t="s">
        <v>193</v>
      </c>
      <c r="BE582" s="206">
        <f>IF(N582="základní",J582,0)</f>
        <v>0</v>
      </c>
      <c r="BF582" s="206">
        <f>IF(N582="snížená",J582,0)</f>
        <v>0</v>
      </c>
      <c r="BG582" s="206">
        <f>IF(N582="zákl. přenesená",J582,0)</f>
        <v>0</v>
      </c>
      <c r="BH582" s="206">
        <f>IF(N582="sníž. přenesená",J582,0)</f>
        <v>0</v>
      </c>
      <c r="BI582" s="206">
        <f>IF(N582="nulová",J582,0)</f>
        <v>0</v>
      </c>
      <c r="BJ582" s="19" t="s">
        <v>79</v>
      </c>
      <c r="BK582" s="206">
        <f>ROUND(I582*H582,2)</f>
        <v>0</v>
      </c>
      <c r="BL582" s="19" t="s">
        <v>200</v>
      </c>
      <c r="BM582" s="205" t="s">
        <v>826</v>
      </c>
    </row>
    <row r="583" spans="1:65" s="13" customFormat="1">
      <c r="B583" s="207"/>
      <c r="C583" s="208"/>
      <c r="D583" s="209" t="s">
        <v>202</v>
      </c>
      <c r="E583" s="210" t="s">
        <v>19</v>
      </c>
      <c r="F583" s="211" t="s">
        <v>827</v>
      </c>
      <c r="G583" s="208"/>
      <c r="H583" s="210" t="s">
        <v>19</v>
      </c>
      <c r="I583" s="212"/>
      <c r="J583" s="208"/>
      <c r="K583" s="208"/>
      <c r="L583" s="213"/>
      <c r="M583" s="214"/>
      <c r="N583" s="215"/>
      <c r="O583" s="215"/>
      <c r="P583" s="215"/>
      <c r="Q583" s="215"/>
      <c r="R583" s="215"/>
      <c r="S583" s="215"/>
      <c r="T583" s="216"/>
      <c r="AT583" s="217" t="s">
        <v>202</v>
      </c>
      <c r="AU583" s="217" t="s">
        <v>209</v>
      </c>
      <c r="AV583" s="13" t="s">
        <v>79</v>
      </c>
      <c r="AW583" s="13" t="s">
        <v>33</v>
      </c>
      <c r="AX583" s="13" t="s">
        <v>72</v>
      </c>
      <c r="AY583" s="217" t="s">
        <v>193</v>
      </c>
    </row>
    <row r="584" spans="1:65" s="14" customFormat="1">
      <c r="B584" s="218"/>
      <c r="C584" s="219"/>
      <c r="D584" s="209" t="s">
        <v>202</v>
      </c>
      <c r="E584" s="220" t="s">
        <v>19</v>
      </c>
      <c r="F584" s="221" t="s">
        <v>828</v>
      </c>
      <c r="G584" s="219"/>
      <c r="H584" s="222">
        <v>202.47300000000001</v>
      </c>
      <c r="I584" s="223"/>
      <c r="J584" s="219"/>
      <c r="K584" s="219"/>
      <c r="L584" s="224"/>
      <c r="M584" s="225"/>
      <c r="N584" s="226"/>
      <c r="O584" s="226"/>
      <c r="P584" s="226"/>
      <c r="Q584" s="226"/>
      <c r="R584" s="226"/>
      <c r="S584" s="226"/>
      <c r="T584" s="227"/>
      <c r="AT584" s="228" t="s">
        <v>202</v>
      </c>
      <c r="AU584" s="228" t="s">
        <v>209</v>
      </c>
      <c r="AV584" s="14" t="s">
        <v>81</v>
      </c>
      <c r="AW584" s="14" t="s">
        <v>33</v>
      </c>
      <c r="AX584" s="14" t="s">
        <v>72</v>
      </c>
      <c r="AY584" s="228" t="s">
        <v>193</v>
      </c>
    </row>
    <row r="585" spans="1:65" s="14" customFormat="1">
      <c r="B585" s="218"/>
      <c r="C585" s="219"/>
      <c r="D585" s="209" t="s">
        <v>202</v>
      </c>
      <c r="E585" s="220" t="s">
        <v>19</v>
      </c>
      <c r="F585" s="221" t="s">
        <v>829</v>
      </c>
      <c r="G585" s="219"/>
      <c r="H585" s="222">
        <v>28.305</v>
      </c>
      <c r="I585" s="223"/>
      <c r="J585" s="219"/>
      <c r="K585" s="219"/>
      <c r="L585" s="224"/>
      <c r="M585" s="225"/>
      <c r="N585" s="226"/>
      <c r="O585" s="226"/>
      <c r="P585" s="226"/>
      <c r="Q585" s="226"/>
      <c r="R585" s="226"/>
      <c r="S585" s="226"/>
      <c r="T585" s="227"/>
      <c r="AT585" s="228" t="s">
        <v>202</v>
      </c>
      <c r="AU585" s="228" t="s">
        <v>209</v>
      </c>
      <c r="AV585" s="14" t="s">
        <v>81</v>
      </c>
      <c r="AW585" s="14" t="s">
        <v>33</v>
      </c>
      <c r="AX585" s="14" t="s">
        <v>72</v>
      </c>
      <c r="AY585" s="228" t="s">
        <v>193</v>
      </c>
    </row>
    <row r="586" spans="1:65" s="15" customFormat="1">
      <c r="B586" s="229"/>
      <c r="C586" s="230"/>
      <c r="D586" s="209" t="s">
        <v>202</v>
      </c>
      <c r="E586" s="231" t="s">
        <v>19</v>
      </c>
      <c r="F586" s="232" t="s">
        <v>208</v>
      </c>
      <c r="G586" s="230"/>
      <c r="H586" s="233">
        <v>230.77799999999999</v>
      </c>
      <c r="I586" s="234"/>
      <c r="J586" s="230"/>
      <c r="K586" s="230"/>
      <c r="L586" s="235"/>
      <c r="M586" s="236"/>
      <c r="N586" s="237"/>
      <c r="O586" s="237"/>
      <c r="P586" s="237"/>
      <c r="Q586" s="237"/>
      <c r="R586" s="237"/>
      <c r="S586" s="237"/>
      <c r="T586" s="238"/>
      <c r="AT586" s="239" t="s">
        <v>202</v>
      </c>
      <c r="AU586" s="239" t="s">
        <v>209</v>
      </c>
      <c r="AV586" s="15" t="s">
        <v>209</v>
      </c>
      <c r="AW586" s="15" t="s">
        <v>33</v>
      </c>
      <c r="AX586" s="15" t="s">
        <v>79</v>
      </c>
      <c r="AY586" s="239" t="s">
        <v>193</v>
      </c>
    </row>
    <row r="587" spans="1:65" s="2" customFormat="1" ht="16.5" customHeight="1">
      <c r="A587" s="36"/>
      <c r="B587" s="37"/>
      <c r="C587" s="194" t="s">
        <v>830</v>
      </c>
      <c r="D587" s="194" t="s">
        <v>195</v>
      </c>
      <c r="E587" s="195" t="s">
        <v>831</v>
      </c>
      <c r="F587" s="196" t="s">
        <v>832</v>
      </c>
      <c r="G587" s="197" t="s">
        <v>305</v>
      </c>
      <c r="H587" s="198">
        <v>212.93100000000001</v>
      </c>
      <c r="I587" s="199"/>
      <c r="J587" s="200">
        <f>ROUND(I587*H587,2)</f>
        <v>0</v>
      </c>
      <c r="K587" s="196" t="s">
        <v>199</v>
      </c>
      <c r="L587" s="41"/>
      <c r="M587" s="201" t="s">
        <v>19</v>
      </c>
      <c r="N587" s="202" t="s">
        <v>43</v>
      </c>
      <c r="O587" s="66"/>
      <c r="P587" s="203">
        <f>O587*H587</f>
        <v>0</v>
      </c>
      <c r="Q587" s="203">
        <v>0.11</v>
      </c>
      <c r="R587" s="203">
        <f>Q587*H587</f>
        <v>23.422410000000003</v>
      </c>
      <c r="S587" s="203">
        <v>0</v>
      </c>
      <c r="T587" s="204">
        <f>S587*H587</f>
        <v>0</v>
      </c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R587" s="205" t="s">
        <v>200</v>
      </c>
      <c r="AT587" s="205" t="s">
        <v>195</v>
      </c>
      <c r="AU587" s="205" t="s">
        <v>209</v>
      </c>
      <c r="AY587" s="19" t="s">
        <v>193</v>
      </c>
      <c r="BE587" s="206">
        <f>IF(N587="základní",J587,0)</f>
        <v>0</v>
      </c>
      <c r="BF587" s="206">
        <f>IF(N587="snížená",J587,0)</f>
        <v>0</v>
      </c>
      <c r="BG587" s="206">
        <f>IF(N587="zákl. přenesená",J587,0)</f>
        <v>0</v>
      </c>
      <c r="BH587" s="206">
        <f>IF(N587="sníž. přenesená",J587,0)</f>
        <v>0</v>
      </c>
      <c r="BI587" s="206">
        <f>IF(N587="nulová",J587,0)</f>
        <v>0</v>
      </c>
      <c r="BJ587" s="19" t="s">
        <v>79</v>
      </c>
      <c r="BK587" s="206">
        <f>ROUND(I587*H587,2)</f>
        <v>0</v>
      </c>
      <c r="BL587" s="19" t="s">
        <v>200</v>
      </c>
      <c r="BM587" s="205" t="s">
        <v>833</v>
      </c>
    </row>
    <row r="588" spans="1:65" s="13" customFormat="1">
      <c r="B588" s="207"/>
      <c r="C588" s="208"/>
      <c r="D588" s="209" t="s">
        <v>202</v>
      </c>
      <c r="E588" s="210" t="s">
        <v>19</v>
      </c>
      <c r="F588" s="211" t="s">
        <v>834</v>
      </c>
      <c r="G588" s="208"/>
      <c r="H588" s="210" t="s">
        <v>19</v>
      </c>
      <c r="I588" s="212"/>
      <c r="J588" s="208"/>
      <c r="K588" s="208"/>
      <c r="L588" s="213"/>
      <c r="M588" s="214"/>
      <c r="N588" s="215"/>
      <c r="O588" s="215"/>
      <c r="P588" s="215"/>
      <c r="Q588" s="215"/>
      <c r="R588" s="215"/>
      <c r="S588" s="215"/>
      <c r="T588" s="216"/>
      <c r="AT588" s="217" t="s">
        <v>202</v>
      </c>
      <c r="AU588" s="217" t="s">
        <v>209</v>
      </c>
      <c r="AV588" s="13" t="s">
        <v>79</v>
      </c>
      <c r="AW588" s="13" t="s">
        <v>33</v>
      </c>
      <c r="AX588" s="13" t="s">
        <v>72</v>
      </c>
      <c r="AY588" s="217" t="s">
        <v>193</v>
      </c>
    </row>
    <row r="589" spans="1:65" s="14" customFormat="1">
      <c r="B589" s="218"/>
      <c r="C589" s="219"/>
      <c r="D589" s="209" t="s">
        <v>202</v>
      </c>
      <c r="E589" s="220" t="s">
        <v>19</v>
      </c>
      <c r="F589" s="221" t="s">
        <v>835</v>
      </c>
      <c r="G589" s="219"/>
      <c r="H589" s="222">
        <v>212.93100000000001</v>
      </c>
      <c r="I589" s="223"/>
      <c r="J589" s="219"/>
      <c r="K589" s="219"/>
      <c r="L589" s="224"/>
      <c r="M589" s="225"/>
      <c r="N589" s="226"/>
      <c r="O589" s="226"/>
      <c r="P589" s="226"/>
      <c r="Q589" s="226"/>
      <c r="R589" s="226"/>
      <c r="S589" s="226"/>
      <c r="T589" s="227"/>
      <c r="AT589" s="228" t="s">
        <v>202</v>
      </c>
      <c r="AU589" s="228" t="s">
        <v>209</v>
      </c>
      <c r="AV589" s="14" t="s">
        <v>81</v>
      </c>
      <c r="AW589" s="14" t="s">
        <v>33</v>
      </c>
      <c r="AX589" s="14" t="s">
        <v>72</v>
      </c>
      <c r="AY589" s="228" t="s">
        <v>193</v>
      </c>
    </row>
    <row r="590" spans="1:65" s="15" customFormat="1">
      <c r="B590" s="229"/>
      <c r="C590" s="230"/>
      <c r="D590" s="209" t="s">
        <v>202</v>
      </c>
      <c r="E590" s="231" t="s">
        <v>19</v>
      </c>
      <c r="F590" s="232" t="s">
        <v>208</v>
      </c>
      <c r="G590" s="230"/>
      <c r="H590" s="233">
        <v>212.93100000000001</v>
      </c>
      <c r="I590" s="234"/>
      <c r="J590" s="230"/>
      <c r="K590" s="230"/>
      <c r="L590" s="235"/>
      <c r="M590" s="236"/>
      <c r="N590" s="237"/>
      <c r="O590" s="237"/>
      <c r="P590" s="237"/>
      <c r="Q590" s="237"/>
      <c r="R590" s="237"/>
      <c r="S590" s="237"/>
      <c r="T590" s="238"/>
      <c r="AT590" s="239" t="s">
        <v>202</v>
      </c>
      <c r="AU590" s="239" t="s">
        <v>209</v>
      </c>
      <c r="AV590" s="15" t="s">
        <v>209</v>
      </c>
      <c r="AW590" s="15" t="s">
        <v>33</v>
      </c>
      <c r="AX590" s="15" t="s">
        <v>79</v>
      </c>
      <c r="AY590" s="239" t="s">
        <v>193</v>
      </c>
    </row>
    <row r="591" spans="1:65" s="2" customFormat="1" ht="21.75" customHeight="1">
      <c r="A591" s="36"/>
      <c r="B591" s="37"/>
      <c r="C591" s="194" t="s">
        <v>836</v>
      </c>
      <c r="D591" s="194" t="s">
        <v>195</v>
      </c>
      <c r="E591" s="195" t="s">
        <v>837</v>
      </c>
      <c r="F591" s="196" t="s">
        <v>838</v>
      </c>
      <c r="G591" s="197" t="s">
        <v>305</v>
      </c>
      <c r="H591" s="198">
        <v>425.86200000000002</v>
      </c>
      <c r="I591" s="199"/>
      <c r="J591" s="200">
        <f>ROUND(I591*H591,2)</f>
        <v>0</v>
      </c>
      <c r="K591" s="196" t="s">
        <v>199</v>
      </c>
      <c r="L591" s="41"/>
      <c r="M591" s="201" t="s">
        <v>19</v>
      </c>
      <c r="N591" s="202" t="s">
        <v>43</v>
      </c>
      <c r="O591" s="66"/>
      <c r="P591" s="203">
        <f>O591*H591</f>
        <v>0</v>
      </c>
      <c r="Q591" s="203">
        <v>1.0999999999999999E-2</v>
      </c>
      <c r="R591" s="203">
        <f>Q591*H591</f>
        <v>4.684482</v>
      </c>
      <c r="S591" s="203">
        <v>0</v>
      </c>
      <c r="T591" s="204">
        <f>S591*H591</f>
        <v>0</v>
      </c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R591" s="205" t="s">
        <v>200</v>
      </c>
      <c r="AT591" s="205" t="s">
        <v>195</v>
      </c>
      <c r="AU591" s="205" t="s">
        <v>209</v>
      </c>
      <c r="AY591" s="19" t="s">
        <v>193</v>
      </c>
      <c r="BE591" s="206">
        <f>IF(N591="základní",J591,0)</f>
        <v>0</v>
      </c>
      <c r="BF591" s="206">
        <f>IF(N591="snížená",J591,0)</f>
        <v>0</v>
      </c>
      <c r="BG591" s="206">
        <f>IF(N591="zákl. přenesená",J591,0)</f>
        <v>0</v>
      </c>
      <c r="BH591" s="206">
        <f>IF(N591="sníž. přenesená",J591,0)</f>
        <v>0</v>
      </c>
      <c r="BI591" s="206">
        <f>IF(N591="nulová",J591,0)</f>
        <v>0</v>
      </c>
      <c r="BJ591" s="19" t="s">
        <v>79</v>
      </c>
      <c r="BK591" s="206">
        <f>ROUND(I591*H591,2)</f>
        <v>0</v>
      </c>
      <c r="BL591" s="19" t="s">
        <v>200</v>
      </c>
      <c r="BM591" s="205" t="s">
        <v>839</v>
      </c>
    </row>
    <row r="592" spans="1:65" s="13" customFormat="1">
      <c r="B592" s="207"/>
      <c r="C592" s="208"/>
      <c r="D592" s="209" t="s">
        <v>202</v>
      </c>
      <c r="E592" s="210" t="s">
        <v>19</v>
      </c>
      <c r="F592" s="211" t="s">
        <v>840</v>
      </c>
      <c r="G592" s="208"/>
      <c r="H592" s="210" t="s">
        <v>19</v>
      </c>
      <c r="I592" s="212"/>
      <c r="J592" s="208"/>
      <c r="K592" s="208"/>
      <c r="L592" s="213"/>
      <c r="M592" s="214"/>
      <c r="N592" s="215"/>
      <c r="O592" s="215"/>
      <c r="P592" s="215"/>
      <c r="Q592" s="215"/>
      <c r="R592" s="215"/>
      <c r="S592" s="215"/>
      <c r="T592" s="216"/>
      <c r="AT592" s="217" t="s">
        <v>202</v>
      </c>
      <c r="AU592" s="217" t="s">
        <v>209</v>
      </c>
      <c r="AV592" s="13" t="s">
        <v>79</v>
      </c>
      <c r="AW592" s="13" t="s">
        <v>33</v>
      </c>
      <c r="AX592" s="13" t="s">
        <v>72</v>
      </c>
      <c r="AY592" s="217" t="s">
        <v>193</v>
      </c>
    </row>
    <row r="593" spans="1:65" s="14" customFormat="1">
      <c r="B593" s="218"/>
      <c r="C593" s="219"/>
      <c r="D593" s="209" t="s">
        <v>202</v>
      </c>
      <c r="E593" s="220" t="s">
        <v>19</v>
      </c>
      <c r="F593" s="221" t="s">
        <v>841</v>
      </c>
      <c r="G593" s="219"/>
      <c r="H593" s="222">
        <v>425.86200000000002</v>
      </c>
      <c r="I593" s="223"/>
      <c r="J593" s="219"/>
      <c r="K593" s="219"/>
      <c r="L593" s="224"/>
      <c r="M593" s="225"/>
      <c r="N593" s="226"/>
      <c r="O593" s="226"/>
      <c r="P593" s="226"/>
      <c r="Q593" s="226"/>
      <c r="R593" s="226"/>
      <c r="S593" s="226"/>
      <c r="T593" s="227"/>
      <c r="AT593" s="228" t="s">
        <v>202</v>
      </c>
      <c r="AU593" s="228" t="s">
        <v>209</v>
      </c>
      <c r="AV593" s="14" t="s">
        <v>81</v>
      </c>
      <c r="AW593" s="14" t="s">
        <v>33</v>
      </c>
      <c r="AX593" s="14" t="s">
        <v>72</v>
      </c>
      <c r="AY593" s="228" t="s">
        <v>193</v>
      </c>
    </row>
    <row r="594" spans="1:65" s="15" customFormat="1">
      <c r="B594" s="229"/>
      <c r="C594" s="230"/>
      <c r="D594" s="209" t="s">
        <v>202</v>
      </c>
      <c r="E594" s="231" t="s">
        <v>19</v>
      </c>
      <c r="F594" s="232" t="s">
        <v>208</v>
      </c>
      <c r="G594" s="230"/>
      <c r="H594" s="233">
        <v>425.86200000000002</v>
      </c>
      <c r="I594" s="234"/>
      <c r="J594" s="230"/>
      <c r="K594" s="230"/>
      <c r="L594" s="235"/>
      <c r="M594" s="236"/>
      <c r="N594" s="237"/>
      <c r="O594" s="237"/>
      <c r="P594" s="237"/>
      <c r="Q594" s="237"/>
      <c r="R594" s="237"/>
      <c r="S594" s="237"/>
      <c r="T594" s="238"/>
      <c r="AT594" s="239" t="s">
        <v>202</v>
      </c>
      <c r="AU594" s="239" t="s">
        <v>209</v>
      </c>
      <c r="AV594" s="15" t="s">
        <v>209</v>
      </c>
      <c r="AW594" s="15" t="s">
        <v>33</v>
      </c>
      <c r="AX594" s="15" t="s">
        <v>79</v>
      </c>
      <c r="AY594" s="239" t="s">
        <v>193</v>
      </c>
    </row>
    <row r="595" spans="1:65" s="12" customFormat="1" ht="20.85" customHeight="1">
      <c r="B595" s="178"/>
      <c r="C595" s="179"/>
      <c r="D595" s="180" t="s">
        <v>71</v>
      </c>
      <c r="E595" s="192" t="s">
        <v>575</v>
      </c>
      <c r="F595" s="192" t="s">
        <v>842</v>
      </c>
      <c r="G595" s="179"/>
      <c r="H595" s="179"/>
      <c r="I595" s="182"/>
      <c r="J595" s="193">
        <f>BK595</f>
        <v>0</v>
      </c>
      <c r="K595" s="179"/>
      <c r="L595" s="184"/>
      <c r="M595" s="185"/>
      <c r="N595" s="186"/>
      <c r="O595" s="186"/>
      <c r="P595" s="187">
        <f>SUM(P596:P608)</f>
        <v>0</v>
      </c>
      <c r="Q595" s="186"/>
      <c r="R595" s="187">
        <f>SUM(R596:R608)</f>
        <v>0.97753000000000001</v>
      </c>
      <c r="S595" s="186"/>
      <c r="T595" s="188">
        <f>SUM(T596:T608)</f>
        <v>0</v>
      </c>
      <c r="AR595" s="189" t="s">
        <v>79</v>
      </c>
      <c r="AT595" s="190" t="s">
        <v>71</v>
      </c>
      <c r="AU595" s="190" t="s">
        <v>81</v>
      </c>
      <c r="AY595" s="189" t="s">
        <v>193</v>
      </c>
      <c r="BK595" s="191">
        <f>SUM(BK596:BK608)</f>
        <v>0</v>
      </c>
    </row>
    <row r="596" spans="1:65" s="2" customFormat="1" ht="21.75" customHeight="1">
      <c r="A596" s="36"/>
      <c r="B596" s="37"/>
      <c r="C596" s="194" t="s">
        <v>843</v>
      </c>
      <c r="D596" s="261" t="s">
        <v>195</v>
      </c>
      <c r="E596" s="195" t="s">
        <v>844</v>
      </c>
      <c r="F596" s="196" t="s">
        <v>845</v>
      </c>
      <c r="G596" s="197" t="s">
        <v>402</v>
      </c>
      <c r="H596" s="198">
        <v>16</v>
      </c>
      <c r="I596" s="199"/>
      <c r="J596" s="200">
        <f>ROUND(I596*H596,2)</f>
        <v>0</v>
      </c>
      <c r="K596" s="196" t="s">
        <v>199</v>
      </c>
      <c r="L596" s="41"/>
      <c r="M596" s="201" t="s">
        <v>19</v>
      </c>
      <c r="N596" s="202" t="s">
        <v>43</v>
      </c>
      <c r="O596" s="66"/>
      <c r="P596" s="203">
        <f>O596*H596</f>
        <v>0</v>
      </c>
      <c r="Q596" s="203">
        <v>4.684E-2</v>
      </c>
      <c r="R596" s="203">
        <f>Q596*H596</f>
        <v>0.74944</v>
      </c>
      <c r="S596" s="203">
        <v>0</v>
      </c>
      <c r="T596" s="204">
        <f>S596*H596</f>
        <v>0</v>
      </c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R596" s="205" t="s">
        <v>200</v>
      </c>
      <c r="AT596" s="205" t="s">
        <v>195</v>
      </c>
      <c r="AU596" s="205" t="s">
        <v>209</v>
      </c>
      <c r="AY596" s="19" t="s">
        <v>193</v>
      </c>
      <c r="BE596" s="206">
        <f>IF(N596="základní",J596,0)</f>
        <v>0</v>
      </c>
      <c r="BF596" s="206">
        <f>IF(N596="snížená",J596,0)</f>
        <v>0</v>
      </c>
      <c r="BG596" s="206">
        <f>IF(N596="zákl. přenesená",J596,0)</f>
        <v>0</v>
      </c>
      <c r="BH596" s="206">
        <f>IF(N596="sníž. přenesená",J596,0)</f>
        <v>0</v>
      </c>
      <c r="BI596" s="206">
        <f>IF(N596="nulová",J596,0)</f>
        <v>0</v>
      </c>
      <c r="BJ596" s="19" t="s">
        <v>79</v>
      </c>
      <c r="BK596" s="206">
        <f>ROUND(I596*H596,2)</f>
        <v>0</v>
      </c>
      <c r="BL596" s="19" t="s">
        <v>200</v>
      </c>
      <c r="BM596" s="205" t="s">
        <v>846</v>
      </c>
    </row>
    <row r="597" spans="1:65" s="13" customFormat="1">
      <c r="B597" s="207"/>
      <c r="C597" s="208"/>
      <c r="D597" s="209" t="s">
        <v>202</v>
      </c>
      <c r="E597" s="210" t="s">
        <v>19</v>
      </c>
      <c r="F597" s="211" t="s">
        <v>847</v>
      </c>
      <c r="G597" s="208"/>
      <c r="H597" s="210" t="s">
        <v>19</v>
      </c>
      <c r="I597" s="212"/>
      <c r="J597" s="208"/>
      <c r="K597" s="208"/>
      <c r="L597" s="213"/>
      <c r="M597" s="214"/>
      <c r="N597" s="215"/>
      <c r="O597" s="215"/>
      <c r="P597" s="215"/>
      <c r="Q597" s="215"/>
      <c r="R597" s="215"/>
      <c r="S597" s="215"/>
      <c r="T597" s="216"/>
      <c r="AT597" s="217" t="s">
        <v>202</v>
      </c>
      <c r="AU597" s="217" t="s">
        <v>209</v>
      </c>
      <c r="AV597" s="13" t="s">
        <v>79</v>
      </c>
      <c r="AW597" s="13" t="s">
        <v>33</v>
      </c>
      <c r="AX597" s="13" t="s">
        <v>72</v>
      </c>
      <c r="AY597" s="217" t="s">
        <v>193</v>
      </c>
    </row>
    <row r="598" spans="1:65" s="14" customFormat="1">
      <c r="B598" s="218"/>
      <c r="C598" s="219"/>
      <c r="D598" s="209" t="s">
        <v>202</v>
      </c>
      <c r="E598" s="220" t="s">
        <v>19</v>
      </c>
      <c r="F598" s="221" t="s">
        <v>848</v>
      </c>
      <c r="G598" s="219"/>
      <c r="H598" s="222">
        <v>9</v>
      </c>
      <c r="I598" s="223"/>
      <c r="J598" s="219"/>
      <c r="K598" s="219"/>
      <c r="L598" s="224"/>
      <c r="M598" s="225"/>
      <c r="N598" s="226"/>
      <c r="O598" s="226"/>
      <c r="P598" s="226"/>
      <c r="Q598" s="226"/>
      <c r="R598" s="226"/>
      <c r="S598" s="226"/>
      <c r="T598" s="227"/>
      <c r="AT598" s="228" t="s">
        <v>202</v>
      </c>
      <c r="AU598" s="228" t="s">
        <v>209</v>
      </c>
      <c r="AV598" s="14" t="s">
        <v>81</v>
      </c>
      <c r="AW598" s="14" t="s">
        <v>33</v>
      </c>
      <c r="AX598" s="14" t="s">
        <v>72</v>
      </c>
      <c r="AY598" s="228" t="s">
        <v>193</v>
      </c>
    </row>
    <row r="599" spans="1:65" s="13" customFormat="1">
      <c r="B599" s="207"/>
      <c r="C599" s="208"/>
      <c r="D599" s="209" t="s">
        <v>202</v>
      </c>
      <c r="E599" s="210" t="s">
        <v>19</v>
      </c>
      <c r="F599" s="211" t="s">
        <v>849</v>
      </c>
      <c r="G599" s="208"/>
      <c r="H599" s="210" t="s">
        <v>19</v>
      </c>
      <c r="I599" s="212"/>
      <c r="J599" s="208"/>
      <c r="K599" s="208"/>
      <c r="L599" s="213"/>
      <c r="M599" s="214"/>
      <c r="N599" s="215"/>
      <c r="O599" s="215"/>
      <c r="P599" s="215"/>
      <c r="Q599" s="215"/>
      <c r="R599" s="215"/>
      <c r="S599" s="215"/>
      <c r="T599" s="216"/>
      <c r="AT599" s="217" t="s">
        <v>202</v>
      </c>
      <c r="AU599" s="217" t="s">
        <v>209</v>
      </c>
      <c r="AV599" s="13" t="s">
        <v>79</v>
      </c>
      <c r="AW599" s="13" t="s">
        <v>33</v>
      </c>
      <c r="AX599" s="13" t="s">
        <v>72</v>
      </c>
      <c r="AY599" s="217" t="s">
        <v>193</v>
      </c>
    </row>
    <row r="600" spans="1:65" s="14" customFormat="1">
      <c r="B600" s="218"/>
      <c r="C600" s="219"/>
      <c r="D600" s="209" t="s">
        <v>202</v>
      </c>
      <c r="E600" s="220" t="s">
        <v>19</v>
      </c>
      <c r="F600" s="221" t="s">
        <v>850</v>
      </c>
      <c r="G600" s="219"/>
      <c r="H600" s="222">
        <v>6</v>
      </c>
      <c r="I600" s="223"/>
      <c r="J600" s="219"/>
      <c r="K600" s="219"/>
      <c r="L600" s="224"/>
      <c r="M600" s="225"/>
      <c r="N600" s="226"/>
      <c r="O600" s="226"/>
      <c r="P600" s="226"/>
      <c r="Q600" s="226"/>
      <c r="R600" s="226"/>
      <c r="S600" s="226"/>
      <c r="T600" s="227"/>
      <c r="AT600" s="228" t="s">
        <v>202</v>
      </c>
      <c r="AU600" s="228" t="s">
        <v>209</v>
      </c>
      <c r="AV600" s="14" t="s">
        <v>81</v>
      </c>
      <c r="AW600" s="14" t="s">
        <v>33</v>
      </c>
      <c r="AX600" s="14" t="s">
        <v>72</v>
      </c>
      <c r="AY600" s="228" t="s">
        <v>193</v>
      </c>
    </row>
    <row r="601" spans="1:65" s="13" customFormat="1">
      <c r="B601" s="207"/>
      <c r="C601" s="208"/>
      <c r="D601" s="209" t="s">
        <v>202</v>
      </c>
      <c r="E601" s="210" t="s">
        <v>19</v>
      </c>
      <c r="F601" s="211" t="s">
        <v>851</v>
      </c>
      <c r="G601" s="208"/>
      <c r="H601" s="210" t="s">
        <v>19</v>
      </c>
      <c r="I601" s="212"/>
      <c r="J601" s="208"/>
      <c r="K601" s="208"/>
      <c r="L601" s="213"/>
      <c r="M601" s="214"/>
      <c r="N601" s="215"/>
      <c r="O601" s="215"/>
      <c r="P601" s="215"/>
      <c r="Q601" s="215"/>
      <c r="R601" s="215"/>
      <c r="S601" s="215"/>
      <c r="T601" s="216"/>
      <c r="AT601" s="217" t="s">
        <v>202</v>
      </c>
      <c r="AU601" s="217" t="s">
        <v>209</v>
      </c>
      <c r="AV601" s="13" t="s">
        <v>79</v>
      </c>
      <c r="AW601" s="13" t="s">
        <v>33</v>
      </c>
      <c r="AX601" s="13" t="s">
        <v>72</v>
      </c>
      <c r="AY601" s="217" t="s">
        <v>193</v>
      </c>
    </row>
    <row r="602" spans="1:65" s="14" customFormat="1">
      <c r="B602" s="218"/>
      <c r="C602" s="219"/>
      <c r="D602" s="209" t="s">
        <v>202</v>
      </c>
      <c r="E602" s="220" t="s">
        <v>19</v>
      </c>
      <c r="F602" s="221" t="s">
        <v>852</v>
      </c>
      <c r="G602" s="219"/>
      <c r="H602" s="222">
        <v>1</v>
      </c>
      <c r="I602" s="223"/>
      <c r="J602" s="219"/>
      <c r="K602" s="219"/>
      <c r="L602" s="224"/>
      <c r="M602" s="225"/>
      <c r="N602" s="226"/>
      <c r="O602" s="226"/>
      <c r="P602" s="226"/>
      <c r="Q602" s="226"/>
      <c r="R602" s="226"/>
      <c r="S602" s="226"/>
      <c r="T602" s="227"/>
      <c r="AT602" s="228" t="s">
        <v>202</v>
      </c>
      <c r="AU602" s="228" t="s">
        <v>209</v>
      </c>
      <c r="AV602" s="14" t="s">
        <v>81</v>
      </c>
      <c r="AW602" s="14" t="s">
        <v>33</v>
      </c>
      <c r="AX602" s="14" t="s">
        <v>72</v>
      </c>
      <c r="AY602" s="228" t="s">
        <v>193</v>
      </c>
    </row>
    <row r="603" spans="1:65" s="15" customFormat="1">
      <c r="B603" s="229"/>
      <c r="C603" s="230"/>
      <c r="D603" s="209" t="s">
        <v>202</v>
      </c>
      <c r="E603" s="231" t="s">
        <v>19</v>
      </c>
      <c r="F603" s="232" t="s">
        <v>208</v>
      </c>
      <c r="G603" s="230"/>
      <c r="H603" s="233">
        <v>16</v>
      </c>
      <c r="I603" s="234"/>
      <c r="J603" s="230"/>
      <c r="K603" s="230"/>
      <c r="L603" s="235"/>
      <c r="M603" s="236"/>
      <c r="N603" s="237"/>
      <c r="O603" s="237"/>
      <c r="P603" s="237"/>
      <c r="Q603" s="237"/>
      <c r="R603" s="237"/>
      <c r="S603" s="237"/>
      <c r="T603" s="238"/>
      <c r="AT603" s="239" t="s">
        <v>202</v>
      </c>
      <c r="AU603" s="239" t="s">
        <v>209</v>
      </c>
      <c r="AV603" s="15" t="s">
        <v>209</v>
      </c>
      <c r="AW603" s="15" t="s">
        <v>33</v>
      </c>
      <c r="AX603" s="15" t="s">
        <v>79</v>
      </c>
      <c r="AY603" s="239" t="s">
        <v>193</v>
      </c>
    </row>
    <row r="604" spans="1:65" s="2" customFormat="1" ht="16.5" customHeight="1">
      <c r="A604" s="36"/>
      <c r="B604" s="37"/>
      <c r="C604" s="251" t="s">
        <v>853</v>
      </c>
      <c r="D604" s="262" t="s">
        <v>451</v>
      </c>
      <c r="E604" s="252" t="s">
        <v>854</v>
      </c>
      <c r="F604" s="253" t="s">
        <v>855</v>
      </c>
      <c r="G604" s="254" t="s">
        <v>402</v>
      </c>
      <c r="H604" s="255">
        <v>6</v>
      </c>
      <c r="I604" s="256"/>
      <c r="J604" s="257">
        <f>ROUND(I604*H604,2)</f>
        <v>0</v>
      </c>
      <c r="K604" s="253" t="s">
        <v>199</v>
      </c>
      <c r="L604" s="258"/>
      <c r="M604" s="259" t="s">
        <v>19</v>
      </c>
      <c r="N604" s="260" t="s">
        <v>43</v>
      </c>
      <c r="O604" s="66"/>
      <c r="P604" s="203">
        <f>O604*H604</f>
        <v>0</v>
      </c>
      <c r="Q604" s="203">
        <v>1.3310000000000001E-2</v>
      </c>
      <c r="R604" s="203">
        <f>Q604*H604</f>
        <v>7.986E-2</v>
      </c>
      <c r="S604" s="203">
        <v>0</v>
      </c>
      <c r="T604" s="204">
        <f>S604*H604</f>
        <v>0</v>
      </c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R604" s="205" t="s">
        <v>258</v>
      </c>
      <c r="AT604" s="205" t="s">
        <v>451</v>
      </c>
      <c r="AU604" s="205" t="s">
        <v>209</v>
      </c>
      <c r="AY604" s="19" t="s">
        <v>193</v>
      </c>
      <c r="BE604" s="206">
        <f>IF(N604="základní",J604,0)</f>
        <v>0</v>
      </c>
      <c r="BF604" s="206">
        <f>IF(N604="snížená",J604,0)</f>
        <v>0</v>
      </c>
      <c r="BG604" s="206">
        <f>IF(N604="zákl. přenesená",J604,0)</f>
        <v>0</v>
      </c>
      <c r="BH604" s="206">
        <f>IF(N604="sníž. přenesená",J604,0)</f>
        <v>0</v>
      </c>
      <c r="BI604" s="206">
        <f>IF(N604="nulová",J604,0)</f>
        <v>0</v>
      </c>
      <c r="BJ604" s="19" t="s">
        <v>79</v>
      </c>
      <c r="BK604" s="206">
        <f>ROUND(I604*H604,2)</f>
        <v>0</v>
      </c>
      <c r="BL604" s="19" t="s">
        <v>200</v>
      </c>
      <c r="BM604" s="205" t="s">
        <v>856</v>
      </c>
    </row>
    <row r="605" spans="1:65" s="2" customFormat="1" ht="16.5" customHeight="1">
      <c r="A605" s="36"/>
      <c r="B605" s="37"/>
      <c r="C605" s="251" t="s">
        <v>857</v>
      </c>
      <c r="D605" s="262" t="s">
        <v>451</v>
      </c>
      <c r="E605" s="252" t="s">
        <v>858</v>
      </c>
      <c r="F605" s="253" t="s">
        <v>859</v>
      </c>
      <c r="G605" s="254" t="s">
        <v>402</v>
      </c>
      <c r="H605" s="255">
        <v>3</v>
      </c>
      <c r="I605" s="256"/>
      <c r="J605" s="257">
        <f>ROUND(I605*H605,2)</f>
        <v>0</v>
      </c>
      <c r="K605" s="253" t="s">
        <v>199</v>
      </c>
      <c r="L605" s="258"/>
      <c r="M605" s="259" t="s">
        <v>19</v>
      </c>
      <c r="N605" s="260" t="s">
        <v>43</v>
      </c>
      <c r="O605" s="66"/>
      <c r="P605" s="203">
        <f>O605*H605</f>
        <v>0</v>
      </c>
      <c r="Q605" s="203">
        <v>1.3599999999999999E-2</v>
      </c>
      <c r="R605" s="203">
        <f>Q605*H605</f>
        <v>4.0799999999999996E-2</v>
      </c>
      <c r="S605" s="203">
        <v>0</v>
      </c>
      <c r="T605" s="204">
        <f>S605*H605</f>
        <v>0</v>
      </c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R605" s="205" t="s">
        <v>258</v>
      </c>
      <c r="AT605" s="205" t="s">
        <v>451</v>
      </c>
      <c r="AU605" s="205" t="s">
        <v>209</v>
      </c>
      <c r="AY605" s="19" t="s">
        <v>193</v>
      </c>
      <c r="BE605" s="206">
        <f>IF(N605="základní",J605,0)</f>
        <v>0</v>
      </c>
      <c r="BF605" s="206">
        <f>IF(N605="snížená",J605,0)</f>
        <v>0</v>
      </c>
      <c r="BG605" s="206">
        <f>IF(N605="zákl. přenesená",J605,0)</f>
        <v>0</v>
      </c>
      <c r="BH605" s="206">
        <f>IF(N605="sníž. přenesená",J605,0)</f>
        <v>0</v>
      </c>
      <c r="BI605" s="206">
        <f>IF(N605="nulová",J605,0)</f>
        <v>0</v>
      </c>
      <c r="BJ605" s="19" t="s">
        <v>79</v>
      </c>
      <c r="BK605" s="206">
        <f>ROUND(I605*H605,2)</f>
        <v>0</v>
      </c>
      <c r="BL605" s="19" t="s">
        <v>200</v>
      </c>
      <c r="BM605" s="205" t="s">
        <v>860</v>
      </c>
    </row>
    <row r="606" spans="1:65" s="2" customFormat="1" ht="16.5" customHeight="1">
      <c r="A606" s="36"/>
      <c r="B606" s="37"/>
      <c r="C606" s="251" t="s">
        <v>861</v>
      </c>
      <c r="D606" s="262" t="s">
        <v>451</v>
      </c>
      <c r="E606" s="252" t="s">
        <v>862</v>
      </c>
      <c r="F606" s="253" t="s">
        <v>863</v>
      </c>
      <c r="G606" s="254" t="s">
        <v>402</v>
      </c>
      <c r="H606" s="255">
        <v>4</v>
      </c>
      <c r="I606" s="256"/>
      <c r="J606" s="257">
        <f>ROUND(I606*H606,2)</f>
        <v>0</v>
      </c>
      <c r="K606" s="253" t="s">
        <v>199</v>
      </c>
      <c r="L606" s="258"/>
      <c r="M606" s="259" t="s">
        <v>19</v>
      </c>
      <c r="N606" s="260" t="s">
        <v>43</v>
      </c>
      <c r="O606" s="66"/>
      <c r="P606" s="203">
        <f>O606*H606</f>
        <v>0</v>
      </c>
      <c r="Q606" s="203">
        <v>1.521E-2</v>
      </c>
      <c r="R606" s="203">
        <f>Q606*H606</f>
        <v>6.0839999999999998E-2</v>
      </c>
      <c r="S606" s="203">
        <v>0</v>
      </c>
      <c r="T606" s="204">
        <f>S606*H606</f>
        <v>0</v>
      </c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R606" s="205" t="s">
        <v>258</v>
      </c>
      <c r="AT606" s="205" t="s">
        <v>451</v>
      </c>
      <c r="AU606" s="205" t="s">
        <v>209</v>
      </c>
      <c r="AY606" s="19" t="s">
        <v>193</v>
      </c>
      <c r="BE606" s="206">
        <f>IF(N606="základní",J606,0)</f>
        <v>0</v>
      </c>
      <c r="BF606" s="206">
        <f>IF(N606="snížená",J606,0)</f>
        <v>0</v>
      </c>
      <c r="BG606" s="206">
        <f>IF(N606="zákl. přenesená",J606,0)</f>
        <v>0</v>
      </c>
      <c r="BH606" s="206">
        <f>IF(N606="sníž. přenesená",J606,0)</f>
        <v>0</v>
      </c>
      <c r="BI606" s="206">
        <f>IF(N606="nulová",J606,0)</f>
        <v>0</v>
      </c>
      <c r="BJ606" s="19" t="s">
        <v>79</v>
      </c>
      <c r="BK606" s="206">
        <f>ROUND(I606*H606,2)</f>
        <v>0</v>
      </c>
      <c r="BL606" s="19" t="s">
        <v>200</v>
      </c>
      <c r="BM606" s="205" t="s">
        <v>864</v>
      </c>
    </row>
    <row r="607" spans="1:65" s="2" customFormat="1" ht="16.5" customHeight="1">
      <c r="A607" s="36"/>
      <c r="B607" s="37"/>
      <c r="C607" s="251" t="s">
        <v>865</v>
      </c>
      <c r="D607" s="262" t="s">
        <v>451</v>
      </c>
      <c r="E607" s="252" t="s">
        <v>866</v>
      </c>
      <c r="F607" s="253" t="s">
        <v>867</v>
      </c>
      <c r="G607" s="254" t="s">
        <v>402</v>
      </c>
      <c r="H607" s="255">
        <v>2</v>
      </c>
      <c r="I607" s="256"/>
      <c r="J607" s="257">
        <f>ROUND(I607*H607,2)</f>
        <v>0</v>
      </c>
      <c r="K607" s="253" t="s">
        <v>199</v>
      </c>
      <c r="L607" s="258"/>
      <c r="M607" s="259" t="s">
        <v>19</v>
      </c>
      <c r="N607" s="260" t="s">
        <v>43</v>
      </c>
      <c r="O607" s="66"/>
      <c r="P607" s="203">
        <f>O607*H607</f>
        <v>0</v>
      </c>
      <c r="Q607" s="203">
        <v>1.553E-2</v>
      </c>
      <c r="R607" s="203">
        <f>Q607*H607</f>
        <v>3.1060000000000001E-2</v>
      </c>
      <c r="S607" s="203">
        <v>0</v>
      </c>
      <c r="T607" s="204">
        <f>S607*H607</f>
        <v>0</v>
      </c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R607" s="205" t="s">
        <v>258</v>
      </c>
      <c r="AT607" s="205" t="s">
        <v>451</v>
      </c>
      <c r="AU607" s="205" t="s">
        <v>209</v>
      </c>
      <c r="AY607" s="19" t="s">
        <v>193</v>
      </c>
      <c r="BE607" s="206">
        <f>IF(N607="základní",J607,0)</f>
        <v>0</v>
      </c>
      <c r="BF607" s="206">
        <f>IF(N607="snížená",J607,0)</f>
        <v>0</v>
      </c>
      <c r="BG607" s="206">
        <f>IF(N607="zákl. přenesená",J607,0)</f>
        <v>0</v>
      </c>
      <c r="BH607" s="206">
        <f>IF(N607="sníž. přenesená",J607,0)</f>
        <v>0</v>
      </c>
      <c r="BI607" s="206">
        <f>IF(N607="nulová",J607,0)</f>
        <v>0</v>
      </c>
      <c r="BJ607" s="19" t="s">
        <v>79</v>
      </c>
      <c r="BK607" s="206">
        <f>ROUND(I607*H607,2)</f>
        <v>0</v>
      </c>
      <c r="BL607" s="19" t="s">
        <v>200</v>
      </c>
      <c r="BM607" s="205" t="s">
        <v>868</v>
      </c>
    </row>
    <row r="608" spans="1:65" s="2" customFormat="1" ht="21.75" customHeight="1">
      <c r="A608" s="36"/>
      <c r="B608" s="37"/>
      <c r="C608" s="251" t="s">
        <v>869</v>
      </c>
      <c r="D608" s="262" t="s">
        <v>451</v>
      </c>
      <c r="E608" s="252" t="s">
        <v>870</v>
      </c>
      <c r="F608" s="253" t="s">
        <v>871</v>
      </c>
      <c r="G608" s="254" t="s">
        <v>402</v>
      </c>
      <c r="H608" s="255">
        <v>1</v>
      </c>
      <c r="I608" s="256"/>
      <c r="J608" s="257">
        <f>ROUND(I608*H608,2)</f>
        <v>0</v>
      </c>
      <c r="K608" s="253" t="s">
        <v>19</v>
      </c>
      <c r="L608" s="258"/>
      <c r="M608" s="259" t="s">
        <v>19</v>
      </c>
      <c r="N608" s="260" t="s">
        <v>43</v>
      </c>
      <c r="O608" s="66"/>
      <c r="P608" s="203">
        <f>O608*H608</f>
        <v>0</v>
      </c>
      <c r="Q608" s="203">
        <v>1.553E-2</v>
      </c>
      <c r="R608" s="203">
        <f>Q608*H608</f>
        <v>1.553E-2</v>
      </c>
      <c r="S608" s="203">
        <v>0</v>
      </c>
      <c r="T608" s="204">
        <f>S608*H608</f>
        <v>0</v>
      </c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R608" s="205" t="s">
        <v>258</v>
      </c>
      <c r="AT608" s="205" t="s">
        <v>451</v>
      </c>
      <c r="AU608" s="205" t="s">
        <v>209</v>
      </c>
      <c r="AY608" s="19" t="s">
        <v>193</v>
      </c>
      <c r="BE608" s="206">
        <f>IF(N608="základní",J608,0)</f>
        <v>0</v>
      </c>
      <c r="BF608" s="206">
        <f>IF(N608="snížená",J608,0)</f>
        <v>0</v>
      </c>
      <c r="BG608" s="206">
        <f>IF(N608="zákl. přenesená",J608,0)</f>
        <v>0</v>
      </c>
      <c r="BH608" s="206">
        <f>IF(N608="sníž. přenesená",J608,0)</f>
        <v>0</v>
      </c>
      <c r="BI608" s="206">
        <f>IF(N608="nulová",J608,0)</f>
        <v>0</v>
      </c>
      <c r="BJ608" s="19" t="s">
        <v>79</v>
      </c>
      <c r="BK608" s="206">
        <f>ROUND(I608*H608,2)</f>
        <v>0</v>
      </c>
      <c r="BL608" s="19" t="s">
        <v>200</v>
      </c>
      <c r="BM608" s="205" t="s">
        <v>872</v>
      </c>
    </row>
    <row r="609" spans="1:65" s="12" customFormat="1" ht="22.9" customHeight="1">
      <c r="B609" s="178"/>
      <c r="C609" s="179"/>
      <c r="D609" s="180" t="s">
        <v>71</v>
      </c>
      <c r="E609" s="192" t="s">
        <v>263</v>
      </c>
      <c r="F609" s="192" t="s">
        <v>873</v>
      </c>
      <c r="G609" s="179"/>
      <c r="H609" s="179"/>
      <c r="I609" s="182"/>
      <c r="J609" s="193">
        <f>BK609</f>
        <v>0</v>
      </c>
      <c r="K609" s="179"/>
      <c r="L609" s="184"/>
      <c r="M609" s="185"/>
      <c r="N609" s="186"/>
      <c r="O609" s="186"/>
      <c r="P609" s="187">
        <f>P610+P645</f>
        <v>0</v>
      </c>
      <c r="Q609" s="186"/>
      <c r="R609" s="187">
        <f>R610+R645</f>
        <v>0.11759746000000001</v>
      </c>
      <c r="S609" s="186"/>
      <c r="T609" s="188">
        <f>T610+T645</f>
        <v>0</v>
      </c>
      <c r="AR609" s="189" t="s">
        <v>79</v>
      </c>
      <c r="AT609" s="190" t="s">
        <v>71</v>
      </c>
      <c r="AU609" s="190" t="s">
        <v>79</v>
      </c>
      <c r="AY609" s="189" t="s">
        <v>193</v>
      </c>
      <c r="BK609" s="191">
        <f>BK610+BK645</f>
        <v>0</v>
      </c>
    </row>
    <row r="610" spans="1:65" s="12" customFormat="1" ht="20.85" customHeight="1">
      <c r="B610" s="178"/>
      <c r="C610" s="179"/>
      <c r="D610" s="180" t="s">
        <v>71</v>
      </c>
      <c r="E610" s="192" t="s">
        <v>762</v>
      </c>
      <c r="F610" s="192" t="s">
        <v>874</v>
      </c>
      <c r="G610" s="179"/>
      <c r="H610" s="179"/>
      <c r="I610" s="182"/>
      <c r="J610" s="193">
        <f>BK610</f>
        <v>0</v>
      </c>
      <c r="K610" s="179"/>
      <c r="L610" s="184"/>
      <c r="M610" s="185"/>
      <c r="N610" s="186"/>
      <c r="O610" s="186"/>
      <c r="P610" s="187">
        <f>SUM(P611:P644)</f>
        <v>0</v>
      </c>
      <c r="Q610" s="186"/>
      <c r="R610" s="187">
        <f>SUM(R611:R644)</f>
        <v>3.5776780000000001E-2</v>
      </c>
      <c r="S610" s="186"/>
      <c r="T610" s="188">
        <f>SUM(T611:T644)</f>
        <v>0</v>
      </c>
      <c r="AR610" s="189" t="s">
        <v>79</v>
      </c>
      <c r="AT610" s="190" t="s">
        <v>71</v>
      </c>
      <c r="AU610" s="190" t="s">
        <v>81</v>
      </c>
      <c r="AY610" s="189" t="s">
        <v>193</v>
      </c>
      <c r="BK610" s="191">
        <f>SUM(BK611:BK644)</f>
        <v>0</v>
      </c>
    </row>
    <row r="611" spans="1:65" s="2" customFormat="1" ht="21.75" customHeight="1">
      <c r="A611" s="36"/>
      <c r="B611" s="37"/>
      <c r="C611" s="194" t="s">
        <v>875</v>
      </c>
      <c r="D611" s="194" t="s">
        <v>195</v>
      </c>
      <c r="E611" s="195" t="s">
        <v>876</v>
      </c>
      <c r="F611" s="196" t="s">
        <v>877</v>
      </c>
      <c r="G611" s="197" t="s">
        <v>305</v>
      </c>
      <c r="H611" s="198">
        <v>258.60000000000002</v>
      </c>
      <c r="I611" s="199"/>
      <c r="J611" s="200">
        <f>ROUND(I611*H611,2)</f>
        <v>0</v>
      </c>
      <c r="K611" s="196" t="s">
        <v>199</v>
      </c>
      <c r="L611" s="41"/>
      <c r="M611" s="201" t="s">
        <v>19</v>
      </c>
      <c r="N611" s="202" t="s">
        <v>43</v>
      </c>
      <c r="O611" s="66"/>
      <c r="P611" s="203">
        <f>O611*H611</f>
        <v>0</v>
      </c>
      <c r="Q611" s="203">
        <v>0</v>
      </c>
      <c r="R611" s="203">
        <f>Q611*H611</f>
        <v>0</v>
      </c>
      <c r="S611" s="203">
        <v>0</v>
      </c>
      <c r="T611" s="204">
        <f>S611*H611</f>
        <v>0</v>
      </c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R611" s="205" t="s">
        <v>200</v>
      </c>
      <c r="AT611" s="205" t="s">
        <v>195</v>
      </c>
      <c r="AU611" s="205" t="s">
        <v>209</v>
      </c>
      <c r="AY611" s="19" t="s">
        <v>193</v>
      </c>
      <c r="BE611" s="206">
        <f>IF(N611="základní",J611,0)</f>
        <v>0</v>
      </c>
      <c r="BF611" s="206">
        <f>IF(N611="snížená",J611,0)</f>
        <v>0</v>
      </c>
      <c r="BG611" s="206">
        <f>IF(N611="zákl. přenesená",J611,0)</f>
        <v>0</v>
      </c>
      <c r="BH611" s="206">
        <f>IF(N611="sníž. přenesená",J611,0)</f>
        <v>0</v>
      </c>
      <c r="BI611" s="206">
        <f>IF(N611="nulová",J611,0)</f>
        <v>0</v>
      </c>
      <c r="BJ611" s="19" t="s">
        <v>79</v>
      </c>
      <c r="BK611" s="206">
        <f>ROUND(I611*H611,2)</f>
        <v>0</v>
      </c>
      <c r="BL611" s="19" t="s">
        <v>200</v>
      </c>
      <c r="BM611" s="205" t="s">
        <v>878</v>
      </c>
    </row>
    <row r="612" spans="1:65" s="13" customFormat="1">
      <c r="B612" s="207"/>
      <c r="C612" s="208"/>
      <c r="D612" s="209" t="s">
        <v>202</v>
      </c>
      <c r="E612" s="210" t="s">
        <v>19</v>
      </c>
      <c r="F612" s="211" t="s">
        <v>744</v>
      </c>
      <c r="G612" s="208"/>
      <c r="H612" s="210" t="s">
        <v>19</v>
      </c>
      <c r="I612" s="212"/>
      <c r="J612" s="208"/>
      <c r="K612" s="208"/>
      <c r="L612" s="213"/>
      <c r="M612" s="214"/>
      <c r="N612" s="215"/>
      <c r="O612" s="215"/>
      <c r="P612" s="215"/>
      <c r="Q612" s="215"/>
      <c r="R612" s="215"/>
      <c r="S612" s="215"/>
      <c r="T612" s="216"/>
      <c r="AT612" s="217" t="s">
        <v>202</v>
      </c>
      <c r="AU612" s="217" t="s">
        <v>209</v>
      </c>
      <c r="AV612" s="13" t="s">
        <v>79</v>
      </c>
      <c r="AW612" s="13" t="s">
        <v>33</v>
      </c>
      <c r="AX612" s="13" t="s">
        <v>72</v>
      </c>
      <c r="AY612" s="217" t="s">
        <v>193</v>
      </c>
    </row>
    <row r="613" spans="1:65" s="14" customFormat="1">
      <c r="B613" s="218"/>
      <c r="C613" s="219"/>
      <c r="D613" s="209" t="s">
        <v>202</v>
      </c>
      <c r="E613" s="220" t="s">
        <v>19</v>
      </c>
      <c r="F613" s="221" t="s">
        <v>879</v>
      </c>
      <c r="G613" s="219"/>
      <c r="H613" s="222">
        <v>59.5</v>
      </c>
      <c r="I613" s="223"/>
      <c r="J613" s="219"/>
      <c r="K613" s="219"/>
      <c r="L613" s="224"/>
      <c r="M613" s="225"/>
      <c r="N613" s="226"/>
      <c r="O613" s="226"/>
      <c r="P613" s="226"/>
      <c r="Q613" s="226"/>
      <c r="R613" s="226"/>
      <c r="S613" s="226"/>
      <c r="T613" s="227"/>
      <c r="AT613" s="228" t="s">
        <v>202</v>
      </c>
      <c r="AU613" s="228" t="s">
        <v>209</v>
      </c>
      <c r="AV613" s="14" t="s">
        <v>81</v>
      </c>
      <c r="AW613" s="14" t="s">
        <v>33</v>
      </c>
      <c r="AX613" s="14" t="s">
        <v>72</v>
      </c>
      <c r="AY613" s="228" t="s">
        <v>193</v>
      </c>
    </row>
    <row r="614" spans="1:65" s="14" customFormat="1">
      <c r="B614" s="218"/>
      <c r="C614" s="219"/>
      <c r="D614" s="209" t="s">
        <v>202</v>
      </c>
      <c r="E614" s="220" t="s">
        <v>19</v>
      </c>
      <c r="F614" s="221" t="s">
        <v>880</v>
      </c>
      <c r="G614" s="219"/>
      <c r="H614" s="222">
        <v>177.1</v>
      </c>
      <c r="I614" s="223"/>
      <c r="J614" s="219"/>
      <c r="K614" s="219"/>
      <c r="L614" s="224"/>
      <c r="M614" s="225"/>
      <c r="N614" s="226"/>
      <c r="O614" s="226"/>
      <c r="P614" s="226"/>
      <c r="Q614" s="226"/>
      <c r="R614" s="226"/>
      <c r="S614" s="226"/>
      <c r="T614" s="227"/>
      <c r="AT614" s="228" t="s">
        <v>202</v>
      </c>
      <c r="AU614" s="228" t="s">
        <v>209</v>
      </c>
      <c r="AV614" s="14" t="s">
        <v>81</v>
      </c>
      <c r="AW614" s="14" t="s">
        <v>33</v>
      </c>
      <c r="AX614" s="14" t="s">
        <v>72</v>
      </c>
      <c r="AY614" s="228" t="s">
        <v>193</v>
      </c>
    </row>
    <row r="615" spans="1:65" s="14" customFormat="1">
      <c r="B615" s="218"/>
      <c r="C615" s="219"/>
      <c r="D615" s="209" t="s">
        <v>202</v>
      </c>
      <c r="E615" s="220" t="s">
        <v>19</v>
      </c>
      <c r="F615" s="221" t="s">
        <v>881</v>
      </c>
      <c r="G615" s="219"/>
      <c r="H615" s="222">
        <v>22</v>
      </c>
      <c r="I615" s="223"/>
      <c r="J615" s="219"/>
      <c r="K615" s="219"/>
      <c r="L615" s="224"/>
      <c r="M615" s="225"/>
      <c r="N615" s="226"/>
      <c r="O615" s="226"/>
      <c r="P615" s="226"/>
      <c r="Q615" s="226"/>
      <c r="R615" s="226"/>
      <c r="S615" s="226"/>
      <c r="T615" s="227"/>
      <c r="AT615" s="228" t="s">
        <v>202</v>
      </c>
      <c r="AU615" s="228" t="s">
        <v>209</v>
      </c>
      <c r="AV615" s="14" t="s">
        <v>81</v>
      </c>
      <c r="AW615" s="14" t="s">
        <v>33</v>
      </c>
      <c r="AX615" s="14" t="s">
        <v>72</v>
      </c>
      <c r="AY615" s="228" t="s">
        <v>193</v>
      </c>
    </row>
    <row r="616" spans="1:65" s="15" customFormat="1">
      <c r="B616" s="229"/>
      <c r="C616" s="230"/>
      <c r="D616" s="209" t="s">
        <v>202</v>
      </c>
      <c r="E616" s="231" t="s">
        <v>19</v>
      </c>
      <c r="F616" s="232" t="s">
        <v>208</v>
      </c>
      <c r="G616" s="230"/>
      <c r="H616" s="233">
        <v>258.60000000000002</v>
      </c>
      <c r="I616" s="234"/>
      <c r="J616" s="230"/>
      <c r="K616" s="230"/>
      <c r="L616" s="235"/>
      <c r="M616" s="236"/>
      <c r="N616" s="237"/>
      <c r="O616" s="237"/>
      <c r="P616" s="237"/>
      <c r="Q616" s="237"/>
      <c r="R616" s="237"/>
      <c r="S616" s="237"/>
      <c r="T616" s="238"/>
      <c r="AT616" s="239" t="s">
        <v>202</v>
      </c>
      <c r="AU616" s="239" t="s">
        <v>209</v>
      </c>
      <c r="AV616" s="15" t="s">
        <v>209</v>
      </c>
      <c r="AW616" s="15" t="s">
        <v>33</v>
      </c>
      <c r="AX616" s="15" t="s">
        <v>79</v>
      </c>
      <c r="AY616" s="239" t="s">
        <v>193</v>
      </c>
    </row>
    <row r="617" spans="1:65" s="2" customFormat="1" ht="21.75" customHeight="1">
      <c r="A617" s="36"/>
      <c r="B617" s="37"/>
      <c r="C617" s="194" t="s">
        <v>882</v>
      </c>
      <c r="D617" s="194" t="s">
        <v>195</v>
      </c>
      <c r="E617" s="195" t="s">
        <v>883</v>
      </c>
      <c r="F617" s="196" t="s">
        <v>884</v>
      </c>
      <c r="G617" s="197" t="s">
        <v>305</v>
      </c>
      <c r="H617" s="198">
        <v>19395</v>
      </c>
      <c r="I617" s="199"/>
      <c r="J617" s="200">
        <f>ROUND(I617*H617,2)</f>
        <v>0</v>
      </c>
      <c r="K617" s="196" t="s">
        <v>199</v>
      </c>
      <c r="L617" s="41"/>
      <c r="M617" s="201" t="s">
        <v>19</v>
      </c>
      <c r="N617" s="202" t="s">
        <v>43</v>
      </c>
      <c r="O617" s="66"/>
      <c r="P617" s="203">
        <f>O617*H617</f>
        <v>0</v>
      </c>
      <c r="Q617" s="203">
        <v>0</v>
      </c>
      <c r="R617" s="203">
        <f>Q617*H617</f>
        <v>0</v>
      </c>
      <c r="S617" s="203">
        <v>0</v>
      </c>
      <c r="T617" s="204">
        <f>S617*H617</f>
        <v>0</v>
      </c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R617" s="205" t="s">
        <v>200</v>
      </c>
      <c r="AT617" s="205" t="s">
        <v>195</v>
      </c>
      <c r="AU617" s="205" t="s">
        <v>209</v>
      </c>
      <c r="AY617" s="19" t="s">
        <v>193</v>
      </c>
      <c r="BE617" s="206">
        <f>IF(N617="základní",J617,0)</f>
        <v>0</v>
      </c>
      <c r="BF617" s="206">
        <f>IF(N617="snížená",J617,0)</f>
        <v>0</v>
      </c>
      <c r="BG617" s="206">
        <f>IF(N617="zákl. přenesená",J617,0)</f>
        <v>0</v>
      </c>
      <c r="BH617" s="206">
        <f>IF(N617="sníž. přenesená",J617,0)</f>
        <v>0</v>
      </c>
      <c r="BI617" s="206">
        <f>IF(N617="nulová",J617,0)</f>
        <v>0</v>
      </c>
      <c r="BJ617" s="19" t="s">
        <v>79</v>
      </c>
      <c r="BK617" s="206">
        <f>ROUND(I617*H617,2)</f>
        <v>0</v>
      </c>
      <c r="BL617" s="19" t="s">
        <v>200</v>
      </c>
      <c r="BM617" s="205" t="s">
        <v>885</v>
      </c>
    </row>
    <row r="618" spans="1:65" s="13" customFormat="1">
      <c r="B618" s="207"/>
      <c r="C618" s="208"/>
      <c r="D618" s="209" t="s">
        <v>202</v>
      </c>
      <c r="E618" s="210" t="s">
        <v>19</v>
      </c>
      <c r="F618" s="211" t="s">
        <v>886</v>
      </c>
      <c r="G618" s="208"/>
      <c r="H618" s="210" t="s">
        <v>19</v>
      </c>
      <c r="I618" s="212"/>
      <c r="J618" s="208"/>
      <c r="K618" s="208"/>
      <c r="L618" s="213"/>
      <c r="M618" s="214"/>
      <c r="N618" s="215"/>
      <c r="O618" s="215"/>
      <c r="P618" s="215"/>
      <c r="Q618" s="215"/>
      <c r="R618" s="215"/>
      <c r="S618" s="215"/>
      <c r="T618" s="216"/>
      <c r="AT618" s="217" t="s">
        <v>202</v>
      </c>
      <c r="AU618" s="217" t="s">
        <v>209</v>
      </c>
      <c r="AV618" s="13" t="s">
        <v>79</v>
      </c>
      <c r="AW618" s="13" t="s">
        <v>33</v>
      </c>
      <c r="AX618" s="13" t="s">
        <v>72</v>
      </c>
      <c r="AY618" s="217" t="s">
        <v>193</v>
      </c>
    </row>
    <row r="619" spans="1:65" s="14" customFormat="1">
      <c r="B619" s="218"/>
      <c r="C619" s="219"/>
      <c r="D619" s="209" t="s">
        <v>202</v>
      </c>
      <c r="E619" s="220" t="s">
        <v>19</v>
      </c>
      <c r="F619" s="221" t="s">
        <v>887</v>
      </c>
      <c r="G619" s="219"/>
      <c r="H619" s="222">
        <v>19395</v>
      </c>
      <c r="I619" s="223"/>
      <c r="J619" s="219"/>
      <c r="K619" s="219"/>
      <c r="L619" s="224"/>
      <c r="M619" s="225"/>
      <c r="N619" s="226"/>
      <c r="O619" s="226"/>
      <c r="P619" s="226"/>
      <c r="Q619" s="226"/>
      <c r="R619" s="226"/>
      <c r="S619" s="226"/>
      <c r="T619" s="227"/>
      <c r="AT619" s="228" t="s">
        <v>202</v>
      </c>
      <c r="AU619" s="228" t="s">
        <v>209</v>
      </c>
      <c r="AV619" s="14" t="s">
        <v>81</v>
      </c>
      <c r="AW619" s="14" t="s">
        <v>33</v>
      </c>
      <c r="AX619" s="14" t="s">
        <v>72</v>
      </c>
      <c r="AY619" s="228" t="s">
        <v>193</v>
      </c>
    </row>
    <row r="620" spans="1:65" s="15" customFormat="1">
      <c r="B620" s="229"/>
      <c r="C620" s="230"/>
      <c r="D620" s="209" t="s">
        <v>202</v>
      </c>
      <c r="E620" s="231" t="s">
        <v>19</v>
      </c>
      <c r="F620" s="232" t="s">
        <v>208</v>
      </c>
      <c r="G620" s="230"/>
      <c r="H620" s="233">
        <v>19395</v>
      </c>
      <c r="I620" s="234"/>
      <c r="J620" s="230"/>
      <c r="K620" s="230"/>
      <c r="L620" s="235"/>
      <c r="M620" s="236"/>
      <c r="N620" s="237"/>
      <c r="O620" s="237"/>
      <c r="P620" s="237"/>
      <c r="Q620" s="237"/>
      <c r="R620" s="237"/>
      <c r="S620" s="237"/>
      <c r="T620" s="238"/>
      <c r="AT620" s="239" t="s">
        <v>202</v>
      </c>
      <c r="AU620" s="239" t="s">
        <v>209</v>
      </c>
      <c r="AV620" s="15" t="s">
        <v>209</v>
      </c>
      <c r="AW620" s="15" t="s">
        <v>33</v>
      </c>
      <c r="AX620" s="15" t="s">
        <v>79</v>
      </c>
      <c r="AY620" s="239" t="s">
        <v>193</v>
      </c>
    </row>
    <row r="621" spans="1:65" s="2" customFormat="1" ht="21.75" customHeight="1">
      <c r="A621" s="36"/>
      <c r="B621" s="37"/>
      <c r="C621" s="194" t="s">
        <v>888</v>
      </c>
      <c r="D621" s="194" t="s">
        <v>195</v>
      </c>
      <c r="E621" s="195" t="s">
        <v>889</v>
      </c>
      <c r="F621" s="196" t="s">
        <v>890</v>
      </c>
      <c r="G621" s="197" t="s">
        <v>305</v>
      </c>
      <c r="H621" s="198">
        <v>258.60000000000002</v>
      </c>
      <c r="I621" s="199"/>
      <c r="J621" s="200">
        <f>ROUND(I621*H621,2)</f>
        <v>0</v>
      </c>
      <c r="K621" s="196" t="s">
        <v>199</v>
      </c>
      <c r="L621" s="41"/>
      <c r="M621" s="201" t="s">
        <v>19</v>
      </c>
      <c r="N621" s="202" t="s">
        <v>43</v>
      </c>
      <c r="O621" s="66"/>
      <c r="P621" s="203">
        <f>O621*H621</f>
        <v>0</v>
      </c>
      <c r="Q621" s="203">
        <v>0</v>
      </c>
      <c r="R621" s="203">
        <f>Q621*H621</f>
        <v>0</v>
      </c>
      <c r="S621" s="203">
        <v>0</v>
      </c>
      <c r="T621" s="204">
        <f>S621*H621</f>
        <v>0</v>
      </c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R621" s="205" t="s">
        <v>200</v>
      </c>
      <c r="AT621" s="205" t="s">
        <v>195</v>
      </c>
      <c r="AU621" s="205" t="s">
        <v>209</v>
      </c>
      <c r="AY621" s="19" t="s">
        <v>193</v>
      </c>
      <c r="BE621" s="206">
        <f>IF(N621="základní",J621,0)</f>
        <v>0</v>
      </c>
      <c r="BF621" s="206">
        <f>IF(N621="snížená",J621,0)</f>
        <v>0</v>
      </c>
      <c r="BG621" s="206">
        <f>IF(N621="zákl. přenesená",J621,0)</f>
        <v>0</v>
      </c>
      <c r="BH621" s="206">
        <f>IF(N621="sníž. přenesená",J621,0)</f>
        <v>0</v>
      </c>
      <c r="BI621" s="206">
        <f>IF(N621="nulová",J621,0)</f>
        <v>0</v>
      </c>
      <c r="BJ621" s="19" t="s">
        <v>79</v>
      </c>
      <c r="BK621" s="206">
        <f>ROUND(I621*H621,2)</f>
        <v>0</v>
      </c>
      <c r="BL621" s="19" t="s">
        <v>200</v>
      </c>
      <c r="BM621" s="205" t="s">
        <v>891</v>
      </c>
    </row>
    <row r="622" spans="1:65" s="2" customFormat="1" ht="21.75" customHeight="1">
      <c r="A622" s="36"/>
      <c r="B622" s="37"/>
      <c r="C622" s="194" t="s">
        <v>892</v>
      </c>
      <c r="D622" s="194" t="s">
        <v>195</v>
      </c>
      <c r="E622" s="195" t="s">
        <v>893</v>
      </c>
      <c r="F622" s="196" t="s">
        <v>894</v>
      </c>
      <c r="G622" s="197" t="s">
        <v>198</v>
      </c>
      <c r="H622" s="198">
        <v>296.39999999999998</v>
      </c>
      <c r="I622" s="199"/>
      <c r="J622" s="200">
        <f>ROUND(I622*H622,2)</f>
        <v>0</v>
      </c>
      <c r="K622" s="196" t="s">
        <v>199</v>
      </c>
      <c r="L622" s="41"/>
      <c r="M622" s="201" t="s">
        <v>19</v>
      </c>
      <c r="N622" s="202" t="s">
        <v>43</v>
      </c>
      <c r="O622" s="66"/>
      <c r="P622" s="203">
        <f>O622*H622</f>
        <v>0</v>
      </c>
      <c r="Q622" s="203">
        <v>0</v>
      </c>
      <c r="R622" s="203">
        <f>Q622*H622</f>
        <v>0</v>
      </c>
      <c r="S622" s="203">
        <v>0</v>
      </c>
      <c r="T622" s="204">
        <f>S622*H622</f>
        <v>0</v>
      </c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R622" s="205" t="s">
        <v>200</v>
      </c>
      <c r="AT622" s="205" t="s">
        <v>195</v>
      </c>
      <c r="AU622" s="205" t="s">
        <v>209</v>
      </c>
      <c r="AY622" s="19" t="s">
        <v>193</v>
      </c>
      <c r="BE622" s="206">
        <f>IF(N622="základní",J622,0)</f>
        <v>0</v>
      </c>
      <c r="BF622" s="206">
        <f>IF(N622="snížená",J622,0)</f>
        <v>0</v>
      </c>
      <c r="BG622" s="206">
        <f>IF(N622="zákl. přenesená",J622,0)</f>
        <v>0</v>
      </c>
      <c r="BH622" s="206">
        <f>IF(N622="sníž. přenesená",J622,0)</f>
        <v>0</v>
      </c>
      <c r="BI622" s="206">
        <f>IF(N622="nulová",J622,0)</f>
        <v>0</v>
      </c>
      <c r="BJ622" s="19" t="s">
        <v>79</v>
      </c>
      <c r="BK622" s="206">
        <f>ROUND(I622*H622,2)</f>
        <v>0</v>
      </c>
      <c r="BL622" s="19" t="s">
        <v>200</v>
      </c>
      <c r="BM622" s="205" t="s">
        <v>895</v>
      </c>
    </row>
    <row r="623" spans="1:65" s="13" customFormat="1">
      <c r="B623" s="207"/>
      <c r="C623" s="208"/>
      <c r="D623" s="209" t="s">
        <v>202</v>
      </c>
      <c r="E623" s="210" t="s">
        <v>19</v>
      </c>
      <c r="F623" s="211" t="s">
        <v>896</v>
      </c>
      <c r="G623" s="208"/>
      <c r="H623" s="210" t="s">
        <v>19</v>
      </c>
      <c r="I623" s="212"/>
      <c r="J623" s="208"/>
      <c r="K623" s="208"/>
      <c r="L623" s="213"/>
      <c r="M623" s="214"/>
      <c r="N623" s="215"/>
      <c r="O623" s="215"/>
      <c r="P623" s="215"/>
      <c r="Q623" s="215"/>
      <c r="R623" s="215"/>
      <c r="S623" s="215"/>
      <c r="T623" s="216"/>
      <c r="AT623" s="217" t="s">
        <v>202</v>
      </c>
      <c r="AU623" s="217" t="s">
        <v>209</v>
      </c>
      <c r="AV623" s="13" t="s">
        <v>79</v>
      </c>
      <c r="AW623" s="13" t="s">
        <v>33</v>
      </c>
      <c r="AX623" s="13" t="s">
        <v>72</v>
      </c>
      <c r="AY623" s="217" t="s">
        <v>193</v>
      </c>
    </row>
    <row r="624" spans="1:65" s="14" customFormat="1">
      <c r="B624" s="218"/>
      <c r="C624" s="219"/>
      <c r="D624" s="209" t="s">
        <v>202</v>
      </c>
      <c r="E624" s="220" t="s">
        <v>19</v>
      </c>
      <c r="F624" s="221" t="s">
        <v>897</v>
      </c>
      <c r="G624" s="219"/>
      <c r="H624" s="222">
        <v>296.39999999999998</v>
      </c>
      <c r="I624" s="223"/>
      <c r="J624" s="219"/>
      <c r="K624" s="219"/>
      <c r="L624" s="224"/>
      <c r="M624" s="225"/>
      <c r="N624" s="226"/>
      <c r="O624" s="226"/>
      <c r="P624" s="226"/>
      <c r="Q624" s="226"/>
      <c r="R624" s="226"/>
      <c r="S624" s="226"/>
      <c r="T624" s="227"/>
      <c r="AT624" s="228" t="s">
        <v>202</v>
      </c>
      <c r="AU624" s="228" t="s">
        <v>209</v>
      </c>
      <c r="AV624" s="14" t="s">
        <v>81</v>
      </c>
      <c r="AW624" s="14" t="s">
        <v>33</v>
      </c>
      <c r="AX624" s="14" t="s">
        <v>72</v>
      </c>
      <c r="AY624" s="228" t="s">
        <v>193</v>
      </c>
    </row>
    <row r="625" spans="1:65" s="15" customFormat="1">
      <c r="B625" s="229"/>
      <c r="C625" s="230"/>
      <c r="D625" s="209" t="s">
        <v>202</v>
      </c>
      <c r="E625" s="231" t="s">
        <v>19</v>
      </c>
      <c r="F625" s="232" t="s">
        <v>208</v>
      </c>
      <c r="G625" s="230"/>
      <c r="H625" s="233">
        <v>296.39999999999998</v>
      </c>
      <c r="I625" s="234"/>
      <c r="J625" s="230"/>
      <c r="K625" s="230"/>
      <c r="L625" s="235"/>
      <c r="M625" s="236"/>
      <c r="N625" s="237"/>
      <c r="O625" s="237"/>
      <c r="P625" s="237"/>
      <c r="Q625" s="237"/>
      <c r="R625" s="237"/>
      <c r="S625" s="237"/>
      <c r="T625" s="238"/>
      <c r="AT625" s="239" t="s">
        <v>202</v>
      </c>
      <c r="AU625" s="239" t="s">
        <v>209</v>
      </c>
      <c r="AV625" s="15" t="s">
        <v>209</v>
      </c>
      <c r="AW625" s="15" t="s">
        <v>33</v>
      </c>
      <c r="AX625" s="15" t="s">
        <v>79</v>
      </c>
      <c r="AY625" s="239" t="s">
        <v>193</v>
      </c>
    </row>
    <row r="626" spans="1:65" s="2" customFormat="1" ht="21.75" customHeight="1">
      <c r="A626" s="36"/>
      <c r="B626" s="37"/>
      <c r="C626" s="194" t="s">
        <v>898</v>
      </c>
      <c r="D626" s="194" t="s">
        <v>195</v>
      </c>
      <c r="E626" s="195" t="s">
        <v>899</v>
      </c>
      <c r="F626" s="196" t="s">
        <v>900</v>
      </c>
      <c r="G626" s="197" t="s">
        <v>198</v>
      </c>
      <c r="H626" s="198">
        <v>8892</v>
      </c>
      <c r="I626" s="199"/>
      <c r="J626" s="200">
        <f>ROUND(I626*H626,2)</f>
        <v>0</v>
      </c>
      <c r="K626" s="196" t="s">
        <v>199</v>
      </c>
      <c r="L626" s="41"/>
      <c r="M626" s="201" t="s">
        <v>19</v>
      </c>
      <c r="N626" s="202" t="s">
        <v>43</v>
      </c>
      <c r="O626" s="66"/>
      <c r="P626" s="203">
        <f>O626*H626</f>
        <v>0</v>
      </c>
      <c r="Q626" s="203">
        <v>0</v>
      </c>
      <c r="R626" s="203">
        <f>Q626*H626</f>
        <v>0</v>
      </c>
      <c r="S626" s="203">
        <v>0</v>
      </c>
      <c r="T626" s="204">
        <f>S626*H626</f>
        <v>0</v>
      </c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R626" s="205" t="s">
        <v>200</v>
      </c>
      <c r="AT626" s="205" t="s">
        <v>195</v>
      </c>
      <c r="AU626" s="205" t="s">
        <v>209</v>
      </c>
      <c r="AY626" s="19" t="s">
        <v>193</v>
      </c>
      <c r="BE626" s="206">
        <f>IF(N626="základní",J626,0)</f>
        <v>0</v>
      </c>
      <c r="BF626" s="206">
        <f>IF(N626="snížená",J626,0)</f>
        <v>0</v>
      </c>
      <c r="BG626" s="206">
        <f>IF(N626="zákl. přenesená",J626,0)</f>
        <v>0</v>
      </c>
      <c r="BH626" s="206">
        <f>IF(N626="sníž. přenesená",J626,0)</f>
        <v>0</v>
      </c>
      <c r="BI626" s="206">
        <f>IF(N626="nulová",J626,0)</f>
        <v>0</v>
      </c>
      <c r="BJ626" s="19" t="s">
        <v>79</v>
      </c>
      <c r="BK626" s="206">
        <f>ROUND(I626*H626,2)</f>
        <v>0</v>
      </c>
      <c r="BL626" s="19" t="s">
        <v>200</v>
      </c>
      <c r="BM626" s="205" t="s">
        <v>901</v>
      </c>
    </row>
    <row r="627" spans="1:65" s="14" customFormat="1">
      <c r="B627" s="218"/>
      <c r="C627" s="219"/>
      <c r="D627" s="209" t="s">
        <v>202</v>
      </c>
      <c r="E627" s="220" t="s">
        <v>19</v>
      </c>
      <c r="F627" s="221" t="s">
        <v>902</v>
      </c>
      <c r="G627" s="219"/>
      <c r="H627" s="222">
        <v>8892</v>
      </c>
      <c r="I627" s="223"/>
      <c r="J627" s="219"/>
      <c r="K627" s="219"/>
      <c r="L627" s="224"/>
      <c r="M627" s="225"/>
      <c r="N627" s="226"/>
      <c r="O627" s="226"/>
      <c r="P627" s="226"/>
      <c r="Q627" s="226"/>
      <c r="R627" s="226"/>
      <c r="S627" s="226"/>
      <c r="T627" s="227"/>
      <c r="AT627" s="228" t="s">
        <v>202</v>
      </c>
      <c r="AU627" s="228" t="s">
        <v>209</v>
      </c>
      <c r="AV627" s="14" t="s">
        <v>81</v>
      </c>
      <c r="AW627" s="14" t="s">
        <v>33</v>
      </c>
      <c r="AX627" s="14" t="s">
        <v>72</v>
      </c>
      <c r="AY627" s="228" t="s">
        <v>193</v>
      </c>
    </row>
    <row r="628" spans="1:65" s="15" customFormat="1">
      <c r="B628" s="229"/>
      <c r="C628" s="230"/>
      <c r="D628" s="209" t="s">
        <v>202</v>
      </c>
      <c r="E628" s="231" t="s">
        <v>19</v>
      </c>
      <c r="F628" s="232" t="s">
        <v>208</v>
      </c>
      <c r="G628" s="230"/>
      <c r="H628" s="233">
        <v>8892</v>
      </c>
      <c r="I628" s="234"/>
      <c r="J628" s="230"/>
      <c r="K628" s="230"/>
      <c r="L628" s="235"/>
      <c r="M628" s="236"/>
      <c r="N628" s="237"/>
      <c r="O628" s="237"/>
      <c r="P628" s="237"/>
      <c r="Q628" s="237"/>
      <c r="R628" s="237"/>
      <c r="S628" s="237"/>
      <c r="T628" s="238"/>
      <c r="AT628" s="239" t="s">
        <v>202</v>
      </c>
      <c r="AU628" s="239" t="s">
        <v>209</v>
      </c>
      <c r="AV628" s="15" t="s">
        <v>209</v>
      </c>
      <c r="AW628" s="15" t="s">
        <v>33</v>
      </c>
      <c r="AX628" s="15" t="s">
        <v>79</v>
      </c>
      <c r="AY628" s="239" t="s">
        <v>193</v>
      </c>
    </row>
    <row r="629" spans="1:65" s="2" customFormat="1" ht="21.75" customHeight="1">
      <c r="A629" s="36"/>
      <c r="B629" s="37"/>
      <c r="C629" s="194" t="s">
        <v>903</v>
      </c>
      <c r="D629" s="194" t="s">
        <v>195</v>
      </c>
      <c r="E629" s="195" t="s">
        <v>904</v>
      </c>
      <c r="F629" s="196" t="s">
        <v>905</v>
      </c>
      <c r="G629" s="197" t="s">
        <v>198</v>
      </c>
      <c r="H629" s="198">
        <v>296.39999999999998</v>
      </c>
      <c r="I629" s="199"/>
      <c r="J629" s="200">
        <f>ROUND(I629*H629,2)</f>
        <v>0</v>
      </c>
      <c r="K629" s="196" t="s">
        <v>199</v>
      </c>
      <c r="L629" s="41"/>
      <c r="M629" s="201" t="s">
        <v>19</v>
      </c>
      <c r="N629" s="202" t="s">
        <v>43</v>
      </c>
      <c r="O629" s="66"/>
      <c r="P629" s="203">
        <f>O629*H629</f>
        <v>0</v>
      </c>
      <c r="Q629" s="203">
        <v>0</v>
      </c>
      <c r="R629" s="203">
        <f>Q629*H629</f>
        <v>0</v>
      </c>
      <c r="S629" s="203">
        <v>0</v>
      </c>
      <c r="T629" s="204">
        <f>S629*H629</f>
        <v>0</v>
      </c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R629" s="205" t="s">
        <v>200</v>
      </c>
      <c r="AT629" s="205" t="s">
        <v>195</v>
      </c>
      <c r="AU629" s="205" t="s">
        <v>209</v>
      </c>
      <c r="AY629" s="19" t="s">
        <v>193</v>
      </c>
      <c r="BE629" s="206">
        <f>IF(N629="základní",J629,0)</f>
        <v>0</v>
      </c>
      <c r="BF629" s="206">
        <f>IF(N629="snížená",J629,0)</f>
        <v>0</v>
      </c>
      <c r="BG629" s="206">
        <f>IF(N629="zákl. přenesená",J629,0)</f>
        <v>0</v>
      </c>
      <c r="BH629" s="206">
        <f>IF(N629="sníž. přenesená",J629,0)</f>
        <v>0</v>
      </c>
      <c r="BI629" s="206">
        <f>IF(N629="nulová",J629,0)</f>
        <v>0</v>
      </c>
      <c r="BJ629" s="19" t="s">
        <v>79</v>
      </c>
      <c r="BK629" s="206">
        <f>ROUND(I629*H629,2)</f>
        <v>0</v>
      </c>
      <c r="BL629" s="19" t="s">
        <v>200</v>
      </c>
      <c r="BM629" s="205" t="s">
        <v>906</v>
      </c>
    </row>
    <row r="630" spans="1:65" s="2" customFormat="1" ht="21.75" customHeight="1">
      <c r="A630" s="36"/>
      <c r="B630" s="37"/>
      <c r="C630" s="194" t="s">
        <v>907</v>
      </c>
      <c r="D630" s="194" t="s">
        <v>195</v>
      </c>
      <c r="E630" s="195" t="s">
        <v>908</v>
      </c>
      <c r="F630" s="196" t="s">
        <v>909</v>
      </c>
      <c r="G630" s="197" t="s">
        <v>402</v>
      </c>
      <c r="H630" s="198">
        <v>3</v>
      </c>
      <c r="I630" s="199"/>
      <c r="J630" s="200">
        <f>ROUND(I630*H630,2)</f>
        <v>0</v>
      </c>
      <c r="K630" s="196" t="s">
        <v>199</v>
      </c>
      <c r="L630" s="41"/>
      <c r="M630" s="201" t="s">
        <v>19</v>
      </c>
      <c r="N630" s="202" t="s">
        <v>43</v>
      </c>
      <c r="O630" s="66"/>
      <c r="P630" s="203">
        <f>O630*H630</f>
        <v>0</v>
      </c>
      <c r="Q630" s="203">
        <v>0</v>
      </c>
      <c r="R630" s="203">
        <f>Q630*H630</f>
        <v>0</v>
      </c>
      <c r="S630" s="203">
        <v>0</v>
      </c>
      <c r="T630" s="204">
        <f>S630*H630</f>
        <v>0</v>
      </c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R630" s="205" t="s">
        <v>200</v>
      </c>
      <c r="AT630" s="205" t="s">
        <v>195</v>
      </c>
      <c r="AU630" s="205" t="s">
        <v>209</v>
      </c>
      <c r="AY630" s="19" t="s">
        <v>193</v>
      </c>
      <c r="BE630" s="206">
        <f>IF(N630="základní",J630,0)</f>
        <v>0</v>
      </c>
      <c r="BF630" s="206">
        <f>IF(N630="snížená",J630,0)</f>
        <v>0</v>
      </c>
      <c r="BG630" s="206">
        <f>IF(N630="zákl. přenesená",J630,0)</f>
        <v>0</v>
      </c>
      <c r="BH630" s="206">
        <f>IF(N630="sníž. přenesená",J630,0)</f>
        <v>0</v>
      </c>
      <c r="BI630" s="206">
        <f>IF(N630="nulová",J630,0)</f>
        <v>0</v>
      </c>
      <c r="BJ630" s="19" t="s">
        <v>79</v>
      </c>
      <c r="BK630" s="206">
        <f>ROUND(I630*H630,2)</f>
        <v>0</v>
      </c>
      <c r="BL630" s="19" t="s">
        <v>200</v>
      </c>
      <c r="BM630" s="205" t="s">
        <v>910</v>
      </c>
    </row>
    <row r="631" spans="1:65" s="13" customFormat="1">
      <c r="B631" s="207"/>
      <c r="C631" s="208"/>
      <c r="D631" s="209" t="s">
        <v>202</v>
      </c>
      <c r="E631" s="210" t="s">
        <v>19</v>
      </c>
      <c r="F631" s="211" t="s">
        <v>102</v>
      </c>
      <c r="G631" s="208"/>
      <c r="H631" s="210" t="s">
        <v>19</v>
      </c>
      <c r="I631" s="212"/>
      <c r="J631" s="208"/>
      <c r="K631" s="208"/>
      <c r="L631" s="213"/>
      <c r="M631" s="214"/>
      <c r="N631" s="215"/>
      <c r="O631" s="215"/>
      <c r="P631" s="215"/>
      <c r="Q631" s="215"/>
      <c r="R631" s="215"/>
      <c r="S631" s="215"/>
      <c r="T631" s="216"/>
      <c r="AT631" s="217" t="s">
        <v>202</v>
      </c>
      <c r="AU631" s="217" t="s">
        <v>209</v>
      </c>
      <c r="AV631" s="13" t="s">
        <v>79</v>
      </c>
      <c r="AW631" s="13" t="s">
        <v>33</v>
      </c>
      <c r="AX631" s="13" t="s">
        <v>72</v>
      </c>
      <c r="AY631" s="217" t="s">
        <v>193</v>
      </c>
    </row>
    <row r="632" spans="1:65" s="14" customFormat="1">
      <c r="B632" s="218"/>
      <c r="C632" s="219"/>
      <c r="D632" s="209" t="s">
        <v>202</v>
      </c>
      <c r="E632" s="220" t="s">
        <v>19</v>
      </c>
      <c r="F632" s="221" t="s">
        <v>209</v>
      </c>
      <c r="G632" s="219"/>
      <c r="H632" s="222">
        <v>3</v>
      </c>
      <c r="I632" s="223"/>
      <c r="J632" s="219"/>
      <c r="K632" s="219"/>
      <c r="L632" s="224"/>
      <c r="M632" s="225"/>
      <c r="N632" s="226"/>
      <c r="O632" s="226"/>
      <c r="P632" s="226"/>
      <c r="Q632" s="226"/>
      <c r="R632" s="226"/>
      <c r="S632" s="226"/>
      <c r="T632" s="227"/>
      <c r="AT632" s="228" t="s">
        <v>202</v>
      </c>
      <c r="AU632" s="228" t="s">
        <v>209</v>
      </c>
      <c r="AV632" s="14" t="s">
        <v>81</v>
      </c>
      <c r="AW632" s="14" t="s">
        <v>33</v>
      </c>
      <c r="AX632" s="14" t="s">
        <v>72</v>
      </c>
      <c r="AY632" s="228" t="s">
        <v>193</v>
      </c>
    </row>
    <row r="633" spans="1:65" s="15" customFormat="1">
      <c r="B633" s="229"/>
      <c r="C633" s="230"/>
      <c r="D633" s="209" t="s">
        <v>202</v>
      </c>
      <c r="E633" s="231" t="s">
        <v>19</v>
      </c>
      <c r="F633" s="232" t="s">
        <v>208</v>
      </c>
      <c r="G633" s="230"/>
      <c r="H633" s="233">
        <v>3</v>
      </c>
      <c r="I633" s="234"/>
      <c r="J633" s="230"/>
      <c r="K633" s="230"/>
      <c r="L633" s="235"/>
      <c r="M633" s="236"/>
      <c r="N633" s="237"/>
      <c r="O633" s="237"/>
      <c r="P633" s="237"/>
      <c r="Q633" s="237"/>
      <c r="R633" s="237"/>
      <c r="S633" s="237"/>
      <c r="T633" s="238"/>
      <c r="AT633" s="239" t="s">
        <v>202</v>
      </c>
      <c r="AU633" s="239" t="s">
        <v>209</v>
      </c>
      <c r="AV633" s="15" t="s">
        <v>209</v>
      </c>
      <c r="AW633" s="15" t="s">
        <v>33</v>
      </c>
      <c r="AX633" s="15" t="s">
        <v>79</v>
      </c>
      <c r="AY633" s="239" t="s">
        <v>193</v>
      </c>
    </row>
    <row r="634" spans="1:65" s="2" customFormat="1" ht="21.75" customHeight="1">
      <c r="A634" s="36"/>
      <c r="B634" s="37"/>
      <c r="C634" s="194" t="s">
        <v>911</v>
      </c>
      <c r="D634" s="194" t="s">
        <v>195</v>
      </c>
      <c r="E634" s="195" t="s">
        <v>912</v>
      </c>
      <c r="F634" s="196" t="s">
        <v>913</v>
      </c>
      <c r="G634" s="197" t="s">
        <v>402</v>
      </c>
      <c r="H634" s="198">
        <v>90</v>
      </c>
      <c r="I634" s="199"/>
      <c r="J634" s="200">
        <f>ROUND(I634*H634,2)</f>
        <v>0</v>
      </c>
      <c r="K634" s="196" t="s">
        <v>199</v>
      </c>
      <c r="L634" s="41"/>
      <c r="M634" s="201" t="s">
        <v>19</v>
      </c>
      <c r="N634" s="202" t="s">
        <v>43</v>
      </c>
      <c r="O634" s="66"/>
      <c r="P634" s="203">
        <f>O634*H634</f>
        <v>0</v>
      </c>
      <c r="Q634" s="203">
        <v>0</v>
      </c>
      <c r="R634" s="203">
        <f>Q634*H634</f>
        <v>0</v>
      </c>
      <c r="S634" s="203">
        <v>0</v>
      </c>
      <c r="T634" s="204">
        <f>S634*H634</f>
        <v>0</v>
      </c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R634" s="205" t="s">
        <v>200</v>
      </c>
      <c r="AT634" s="205" t="s">
        <v>195</v>
      </c>
      <c r="AU634" s="205" t="s">
        <v>209</v>
      </c>
      <c r="AY634" s="19" t="s">
        <v>193</v>
      </c>
      <c r="BE634" s="206">
        <f>IF(N634="základní",J634,0)</f>
        <v>0</v>
      </c>
      <c r="BF634" s="206">
        <f>IF(N634="snížená",J634,0)</f>
        <v>0</v>
      </c>
      <c r="BG634" s="206">
        <f>IF(N634="zákl. přenesená",J634,0)</f>
        <v>0</v>
      </c>
      <c r="BH634" s="206">
        <f>IF(N634="sníž. přenesená",J634,0)</f>
        <v>0</v>
      </c>
      <c r="BI634" s="206">
        <f>IF(N634="nulová",J634,0)</f>
        <v>0</v>
      </c>
      <c r="BJ634" s="19" t="s">
        <v>79</v>
      </c>
      <c r="BK634" s="206">
        <f>ROUND(I634*H634,2)</f>
        <v>0</v>
      </c>
      <c r="BL634" s="19" t="s">
        <v>200</v>
      </c>
      <c r="BM634" s="205" t="s">
        <v>914</v>
      </c>
    </row>
    <row r="635" spans="1:65" s="14" customFormat="1">
      <c r="B635" s="218"/>
      <c r="C635" s="219"/>
      <c r="D635" s="209" t="s">
        <v>202</v>
      </c>
      <c r="E635" s="220" t="s">
        <v>19</v>
      </c>
      <c r="F635" s="221" t="s">
        <v>915</v>
      </c>
      <c r="G635" s="219"/>
      <c r="H635" s="222">
        <v>90</v>
      </c>
      <c r="I635" s="223"/>
      <c r="J635" s="219"/>
      <c r="K635" s="219"/>
      <c r="L635" s="224"/>
      <c r="M635" s="225"/>
      <c r="N635" s="226"/>
      <c r="O635" s="226"/>
      <c r="P635" s="226"/>
      <c r="Q635" s="226"/>
      <c r="R635" s="226"/>
      <c r="S635" s="226"/>
      <c r="T635" s="227"/>
      <c r="AT635" s="228" t="s">
        <v>202</v>
      </c>
      <c r="AU635" s="228" t="s">
        <v>209</v>
      </c>
      <c r="AV635" s="14" t="s">
        <v>81</v>
      </c>
      <c r="AW635" s="14" t="s">
        <v>33</v>
      </c>
      <c r="AX635" s="14" t="s">
        <v>72</v>
      </c>
      <c r="AY635" s="228" t="s">
        <v>193</v>
      </c>
    </row>
    <row r="636" spans="1:65" s="15" customFormat="1">
      <c r="B636" s="229"/>
      <c r="C636" s="230"/>
      <c r="D636" s="209" t="s">
        <v>202</v>
      </c>
      <c r="E636" s="231" t="s">
        <v>19</v>
      </c>
      <c r="F636" s="232" t="s">
        <v>208</v>
      </c>
      <c r="G636" s="230"/>
      <c r="H636" s="233">
        <v>90</v>
      </c>
      <c r="I636" s="234"/>
      <c r="J636" s="230"/>
      <c r="K636" s="230"/>
      <c r="L636" s="235"/>
      <c r="M636" s="236"/>
      <c r="N636" s="237"/>
      <c r="O636" s="237"/>
      <c r="P636" s="237"/>
      <c r="Q636" s="237"/>
      <c r="R636" s="237"/>
      <c r="S636" s="237"/>
      <c r="T636" s="238"/>
      <c r="AT636" s="239" t="s">
        <v>202</v>
      </c>
      <c r="AU636" s="239" t="s">
        <v>209</v>
      </c>
      <c r="AV636" s="15" t="s">
        <v>209</v>
      </c>
      <c r="AW636" s="15" t="s">
        <v>33</v>
      </c>
      <c r="AX636" s="15" t="s">
        <v>79</v>
      </c>
      <c r="AY636" s="239" t="s">
        <v>193</v>
      </c>
    </row>
    <row r="637" spans="1:65" s="2" customFormat="1" ht="21.75" customHeight="1">
      <c r="A637" s="36"/>
      <c r="B637" s="37"/>
      <c r="C637" s="194" t="s">
        <v>916</v>
      </c>
      <c r="D637" s="194" t="s">
        <v>195</v>
      </c>
      <c r="E637" s="195" t="s">
        <v>917</v>
      </c>
      <c r="F637" s="196" t="s">
        <v>918</v>
      </c>
      <c r="G637" s="197" t="s">
        <v>402</v>
      </c>
      <c r="H637" s="198">
        <v>3</v>
      </c>
      <c r="I637" s="199"/>
      <c r="J637" s="200">
        <f>ROUND(I637*H637,2)</f>
        <v>0</v>
      </c>
      <c r="K637" s="196" t="s">
        <v>199</v>
      </c>
      <c r="L637" s="41"/>
      <c r="M637" s="201" t="s">
        <v>19</v>
      </c>
      <c r="N637" s="202" t="s">
        <v>43</v>
      </c>
      <c r="O637" s="66"/>
      <c r="P637" s="203">
        <f>O637*H637</f>
        <v>0</v>
      </c>
      <c r="Q637" s="203">
        <v>0</v>
      </c>
      <c r="R637" s="203">
        <f>Q637*H637</f>
        <v>0</v>
      </c>
      <c r="S637" s="203">
        <v>0</v>
      </c>
      <c r="T637" s="204">
        <f>S637*H637</f>
        <v>0</v>
      </c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R637" s="205" t="s">
        <v>200</v>
      </c>
      <c r="AT637" s="205" t="s">
        <v>195</v>
      </c>
      <c r="AU637" s="205" t="s">
        <v>209</v>
      </c>
      <c r="AY637" s="19" t="s">
        <v>193</v>
      </c>
      <c r="BE637" s="206">
        <f>IF(N637="základní",J637,0)</f>
        <v>0</v>
      </c>
      <c r="BF637" s="206">
        <f>IF(N637="snížená",J637,0)</f>
        <v>0</v>
      </c>
      <c r="BG637" s="206">
        <f>IF(N637="zákl. přenesená",J637,0)</f>
        <v>0</v>
      </c>
      <c r="BH637" s="206">
        <f>IF(N637="sníž. přenesená",J637,0)</f>
        <v>0</v>
      </c>
      <c r="BI637" s="206">
        <f>IF(N637="nulová",J637,0)</f>
        <v>0</v>
      </c>
      <c r="BJ637" s="19" t="s">
        <v>79</v>
      </c>
      <c r="BK637" s="206">
        <f>ROUND(I637*H637,2)</f>
        <v>0</v>
      </c>
      <c r="BL637" s="19" t="s">
        <v>200</v>
      </c>
      <c r="BM637" s="205" t="s">
        <v>919</v>
      </c>
    </row>
    <row r="638" spans="1:65" s="2" customFormat="1" ht="21.75" customHeight="1">
      <c r="A638" s="36"/>
      <c r="B638" s="37"/>
      <c r="C638" s="194" t="s">
        <v>920</v>
      </c>
      <c r="D638" s="194" t="s">
        <v>195</v>
      </c>
      <c r="E638" s="195" t="s">
        <v>921</v>
      </c>
      <c r="F638" s="196" t="s">
        <v>922</v>
      </c>
      <c r="G638" s="197" t="s">
        <v>305</v>
      </c>
      <c r="H638" s="198">
        <v>275.20600000000002</v>
      </c>
      <c r="I638" s="199"/>
      <c r="J638" s="200">
        <f>ROUND(I638*H638,2)</f>
        <v>0</v>
      </c>
      <c r="K638" s="196" t="s">
        <v>199</v>
      </c>
      <c r="L638" s="41"/>
      <c r="M638" s="201" t="s">
        <v>19</v>
      </c>
      <c r="N638" s="202" t="s">
        <v>43</v>
      </c>
      <c r="O638" s="66"/>
      <c r="P638" s="203">
        <f>O638*H638</f>
        <v>0</v>
      </c>
      <c r="Q638" s="203">
        <v>1.2999999999999999E-4</v>
      </c>
      <c r="R638" s="203">
        <f>Q638*H638</f>
        <v>3.5776780000000001E-2</v>
      </c>
      <c r="S638" s="203">
        <v>0</v>
      </c>
      <c r="T638" s="204">
        <f>S638*H638</f>
        <v>0</v>
      </c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R638" s="205" t="s">
        <v>200</v>
      </c>
      <c r="AT638" s="205" t="s">
        <v>195</v>
      </c>
      <c r="AU638" s="205" t="s">
        <v>209</v>
      </c>
      <c r="AY638" s="19" t="s">
        <v>193</v>
      </c>
      <c r="BE638" s="206">
        <f>IF(N638="základní",J638,0)</f>
        <v>0</v>
      </c>
      <c r="BF638" s="206">
        <f>IF(N638="snížená",J638,0)</f>
        <v>0</v>
      </c>
      <c r="BG638" s="206">
        <f>IF(N638="zákl. přenesená",J638,0)</f>
        <v>0</v>
      </c>
      <c r="BH638" s="206">
        <f>IF(N638="sníž. přenesená",J638,0)</f>
        <v>0</v>
      </c>
      <c r="BI638" s="206">
        <f>IF(N638="nulová",J638,0)</f>
        <v>0</v>
      </c>
      <c r="BJ638" s="19" t="s">
        <v>79</v>
      </c>
      <c r="BK638" s="206">
        <f>ROUND(I638*H638,2)</f>
        <v>0</v>
      </c>
      <c r="BL638" s="19" t="s">
        <v>200</v>
      </c>
      <c r="BM638" s="205" t="s">
        <v>923</v>
      </c>
    </row>
    <row r="639" spans="1:65" s="13" customFormat="1">
      <c r="B639" s="207"/>
      <c r="C639" s="208"/>
      <c r="D639" s="209" t="s">
        <v>202</v>
      </c>
      <c r="E639" s="210" t="s">
        <v>19</v>
      </c>
      <c r="F639" s="211" t="s">
        <v>924</v>
      </c>
      <c r="G639" s="208"/>
      <c r="H639" s="210" t="s">
        <v>19</v>
      </c>
      <c r="I639" s="212"/>
      <c r="J639" s="208"/>
      <c r="K639" s="208"/>
      <c r="L639" s="213"/>
      <c r="M639" s="214"/>
      <c r="N639" s="215"/>
      <c r="O639" s="215"/>
      <c r="P639" s="215"/>
      <c r="Q639" s="215"/>
      <c r="R639" s="215"/>
      <c r="S639" s="215"/>
      <c r="T639" s="216"/>
      <c r="AT639" s="217" t="s">
        <v>202</v>
      </c>
      <c r="AU639" s="217" t="s">
        <v>209</v>
      </c>
      <c r="AV639" s="13" t="s">
        <v>79</v>
      </c>
      <c r="AW639" s="13" t="s">
        <v>33</v>
      </c>
      <c r="AX639" s="13" t="s">
        <v>72</v>
      </c>
      <c r="AY639" s="217" t="s">
        <v>193</v>
      </c>
    </row>
    <row r="640" spans="1:65" s="14" customFormat="1">
      <c r="B640" s="218"/>
      <c r="C640" s="219"/>
      <c r="D640" s="209" t="s">
        <v>202</v>
      </c>
      <c r="E640" s="220" t="s">
        <v>19</v>
      </c>
      <c r="F640" s="221" t="s">
        <v>925</v>
      </c>
      <c r="G640" s="219"/>
      <c r="H640" s="222">
        <v>131.17599999999999</v>
      </c>
      <c r="I640" s="223"/>
      <c r="J640" s="219"/>
      <c r="K640" s="219"/>
      <c r="L640" s="224"/>
      <c r="M640" s="225"/>
      <c r="N640" s="226"/>
      <c r="O640" s="226"/>
      <c r="P640" s="226"/>
      <c r="Q640" s="226"/>
      <c r="R640" s="226"/>
      <c r="S640" s="226"/>
      <c r="T640" s="227"/>
      <c r="AT640" s="228" t="s">
        <v>202</v>
      </c>
      <c r="AU640" s="228" t="s">
        <v>209</v>
      </c>
      <c r="AV640" s="14" t="s">
        <v>81</v>
      </c>
      <c r="AW640" s="14" t="s">
        <v>33</v>
      </c>
      <c r="AX640" s="14" t="s">
        <v>72</v>
      </c>
      <c r="AY640" s="228" t="s">
        <v>193</v>
      </c>
    </row>
    <row r="641" spans="1:65" s="14" customFormat="1">
      <c r="B641" s="218"/>
      <c r="C641" s="219"/>
      <c r="D641" s="209" t="s">
        <v>202</v>
      </c>
      <c r="E641" s="220" t="s">
        <v>19</v>
      </c>
      <c r="F641" s="221" t="s">
        <v>926</v>
      </c>
      <c r="G641" s="219"/>
      <c r="H641" s="222">
        <v>30.78</v>
      </c>
      <c r="I641" s="223"/>
      <c r="J641" s="219"/>
      <c r="K641" s="219"/>
      <c r="L641" s="224"/>
      <c r="M641" s="225"/>
      <c r="N641" s="226"/>
      <c r="O641" s="226"/>
      <c r="P641" s="226"/>
      <c r="Q641" s="226"/>
      <c r="R641" s="226"/>
      <c r="S641" s="226"/>
      <c r="T641" s="227"/>
      <c r="AT641" s="228" t="s">
        <v>202</v>
      </c>
      <c r="AU641" s="228" t="s">
        <v>209</v>
      </c>
      <c r="AV641" s="14" t="s">
        <v>81</v>
      </c>
      <c r="AW641" s="14" t="s">
        <v>33</v>
      </c>
      <c r="AX641" s="14" t="s">
        <v>72</v>
      </c>
      <c r="AY641" s="228" t="s">
        <v>193</v>
      </c>
    </row>
    <row r="642" spans="1:65" s="14" customFormat="1">
      <c r="B642" s="218"/>
      <c r="C642" s="219"/>
      <c r="D642" s="209" t="s">
        <v>202</v>
      </c>
      <c r="E642" s="220" t="s">
        <v>19</v>
      </c>
      <c r="F642" s="221" t="s">
        <v>927</v>
      </c>
      <c r="G642" s="219"/>
      <c r="H642" s="222">
        <v>101.47499999999999</v>
      </c>
      <c r="I642" s="223"/>
      <c r="J642" s="219"/>
      <c r="K642" s="219"/>
      <c r="L642" s="224"/>
      <c r="M642" s="225"/>
      <c r="N642" s="226"/>
      <c r="O642" s="226"/>
      <c r="P642" s="226"/>
      <c r="Q642" s="226"/>
      <c r="R642" s="226"/>
      <c r="S642" s="226"/>
      <c r="T642" s="227"/>
      <c r="AT642" s="228" t="s">
        <v>202</v>
      </c>
      <c r="AU642" s="228" t="s">
        <v>209</v>
      </c>
      <c r="AV642" s="14" t="s">
        <v>81</v>
      </c>
      <c r="AW642" s="14" t="s">
        <v>33</v>
      </c>
      <c r="AX642" s="14" t="s">
        <v>72</v>
      </c>
      <c r="AY642" s="228" t="s">
        <v>193</v>
      </c>
    </row>
    <row r="643" spans="1:65" s="14" customFormat="1">
      <c r="B643" s="218"/>
      <c r="C643" s="219"/>
      <c r="D643" s="209" t="s">
        <v>202</v>
      </c>
      <c r="E643" s="220" t="s">
        <v>19</v>
      </c>
      <c r="F643" s="221" t="s">
        <v>928</v>
      </c>
      <c r="G643" s="219"/>
      <c r="H643" s="222">
        <v>11.775</v>
      </c>
      <c r="I643" s="223"/>
      <c r="J643" s="219"/>
      <c r="K643" s="219"/>
      <c r="L643" s="224"/>
      <c r="M643" s="225"/>
      <c r="N643" s="226"/>
      <c r="O643" s="226"/>
      <c r="P643" s="226"/>
      <c r="Q643" s="226"/>
      <c r="R643" s="226"/>
      <c r="S643" s="226"/>
      <c r="T643" s="227"/>
      <c r="AT643" s="228" t="s">
        <v>202</v>
      </c>
      <c r="AU643" s="228" t="s">
        <v>209</v>
      </c>
      <c r="AV643" s="14" t="s">
        <v>81</v>
      </c>
      <c r="AW643" s="14" t="s">
        <v>33</v>
      </c>
      <c r="AX643" s="14" t="s">
        <v>72</v>
      </c>
      <c r="AY643" s="228" t="s">
        <v>193</v>
      </c>
    </row>
    <row r="644" spans="1:65" s="15" customFormat="1">
      <c r="B644" s="229"/>
      <c r="C644" s="230"/>
      <c r="D644" s="209" t="s">
        <v>202</v>
      </c>
      <c r="E644" s="231" t="s">
        <v>19</v>
      </c>
      <c r="F644" s="232" t="s">
        <v>208</v>
      </c>
      <c r="G644" s="230"/>
      <c r="H644" s="233">
        <v>275.20600000000002</v>
      </c>
      <c r="I644" s="234"/>
      <c r="J644" s="230"/>
      <c r="K644" s="230"/>
      <c r="L644" s="235"/>
      <c r="M644" s="236"/>
      <c r="N644" s="237"/>
      <c r="O644" s="237"/>
      <c r="P644" s="237"/>
      <c r="Q644" s="237"/>
      <c r="R644" s="237"/>
      <c r="S644" s="237"/>
      <c r="T644" s="238"/>
      <c r="AT644" s="239" t="s">
        <v>202</v>
      </c>
      <c r="AU644" s="239" t="s">
        <v>209</v>
      </c>
      <c r="AV644" s="15" t="s">
        <v>209</v>
      </c>
      <c r="AW644" s="15" t="s">
        <v>33</v>
      </c>
      <c r="AX644" s="15" t="s">
        <v>79</v>
      </c>
      <c r="AY644" s="239" t="s">
        <v>193</v>
      </c>
    </row>
    <row r="645" spans="1:65" s="12" customFormat="1" ht="20.85" customHeight="1">
      <c r="B645" s="178"/>
      <c r="C645" s="179"/>
      <c r="D645" s="180" t="s">
        <v>71</v>
      </c>
      <c r="E645" s="192" t="s">
        <v>770</v>
      </c>
      <c r="F645" s="192" t="s">
        <v>929</v>
      </c>
      <c r="G645" s="179"/>
      <c r="H645" s="179"/>
      <c r="I645" s="182"/>
      <c r="J645" s="193">
        <f>BK645</f>
        <v>0</v>
      </c>
      <c r="K645" s="179"/>
      <c r="L645" s="184"/>
      <c r="M645" s="185"/>
      <c r="N645" s="186"/>
      <c r="O645" s="186"/>
      <c r="P645" s="187">
        <f>SUM(P646:P657)</f>
        <v>0</v>
      </c>
      <c r="Q645" s="186"/>
      <c r="R645" s="187">
        <f>SUM(R646:R657)</f>
        <v>8.1820680000000007E-2</v>
      </c>
      <c r="S645" s="186"/>
      <c r="T645" s="188">
        <f>SUM(T646:T657)</f>
        <v>0</v>
      </c>
      <c r="AR645" s="189" t="s">
        <v>79</v>
      </c>
      <c r="AT645" s="190" t="s">
        <v>71</v>
      </c>
      <c r="AU645" s="190" t="s">
        <v>81</v>
      </c>
      <c r="AY645" s="189" t="s">
        <v>193</v>
      </c>
      <c r="BK645" s="191">
        <f>SUM(BK646:BK657)</f>
        <v>0</v>
      </c>
    </row>
    <row r="646" spans="1:65" s="2" customFormat="1" ht="21.75" customHeight="1">
      <c r="A646" s="36"/>
      <c r="B646" s="37"/>
      <c r="C646" s="194" t="s">
        <v>930</v>
      </c>
      <c r="D646" s="194" t="s">
        <v>195</v>
      </c>
      <c r="E646" s="195" t="s">
        <v>931</v>
      </c>
      <c r="F646" s="196" t="s">
        <v>932</v>
      </c>
      <c r="G646" s="197" t="s">
        <v>305</v>
      </c>
      <c r="H646" s="198">
        <v>245.792</v>
      </c>
      <c r="I646" s="199"/>
      <c r="J646" s="200">
        <f>ROUND(I646*H646,2)</f>
        <v>0</v>
      </c>
      <c r="K646" s="196" t="s">
        <v>199</v>
      </c>
      <c r="L646" s="41"/>
      <c r="M646" s="201" t="s">
        <v>19</v>
      </c>
      <c r="N646" s="202" t="s">
        <v>43</v>
      </c>
      <c r="O646" s="66"/>
      <c r="P646" s="203">
        <f>O646*H646</f>
        <v>0</v>
      </c>
      <c r="Q646" s="203">
        <v>4.0000000000000003E-5</v>
      </c>
      <c r="R646" s="203">
        <f>Q646*H646</f>
        <v>9.8316800000000006E-3</v>
      </c>
      <c r="S646" s="203">
        <v>0</v>
      </c>
      <c r="T646" s="204">
        <f>S646*H646</f>
        <v>0</v>
      </c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R646" s="205" t="s">
        <v>302</v>
      </c>
      <c r="AT646" s="205" t="s">
        <v>195</v>
      </c>
      <c r="AU646" s="205" t="s">
        <v>209</v>
      </c>
      <c r="AY646" s="19" t="s">
        <v>193</v>
      </c>
      <c r="BE646" s="206">
        <f>IF(N646="základní",J646,0)</f>
        <v>0</v>
      </c>
      <c r="BF646" s="206">
        <f>IF(N646="snížená",J646,0)</f>
        <v>0</v>
      </c>
      <c r="BG646" s="206">
        <f>IF(N646="zákl. přenesená",J646,0)</f>
        <v>0</v>
      </c>
      <c r="BH646" s="206">
        <f>IF(N646="sníž. přenesená",J646,0)</f>
        <v>0</v>
      </c>
      <c r="BI646" s="206">
        <f>IF(N646="nulová",J646,0)</f>
        <v>0</v>
      </c>
      <c r="BJ646" s="19" t="s">
        <v>79</v>
      </c>
      <c r="BK646" s="206">
        <f>ROUND(I646*H646,2)</f>
        <v>0</v>
      </c>
      <c r="BL646" s="19" t="s">
        <v>302</v>
      </c>
      <c r="BM646" s="205" t="s">
        <v>933</v>
      </c>
    </row>
    <row r="647" spans="1:65" s="14" customFormat="1">
      <c r="B647" s="218"/>
      <c r="C647" s="219"/>
      <c r="D647" s="209" t="s">
        <v>202</v>
      </c>
      <c r="E647" s="220" t="s">
        <v>19</v>
      </c>
      <c r="F647" s="221" t="s">
        <v>934</v>
      </c>
      <c r="G647" s="219"/>
      <c r="H647" s="222">
        <v>157.34399999999999</v>
      </c>
      <c r="I647" s="223"/>
      <c r="J647" s="219"/>
      <c r="K647" s="219"/>
      <c r="L647" s="224"/>
      <c r="M647" s="225"/>
      <c r="N647" s="226"/>
      <c r="O647" s="226"/>
      <c r="P647" s="226"/>
      <c r="Q647" s="226"/>
      <c r="R647" s="226"/>
      <c r="S647" s="226"/>
      <c r="T647" s="227"/>
      <c r="AT647" s="228" t="s">
        <v>202</v>
      </c>
      <c r="AU647" s="228" t="s">
        <v>209</v>
      </c>
      <c r="AV647" s="14" t="s">
        <v>81</v>
      </c>
      <c r="AW647" s="14" t="s">
        <v>33</v>
      </c>
      <c r="AX647" s="14" t="s">
        <v>72</v>
      </c>
      <c r="AY647" s="228" t="s">
        <v>193</v>
      </c>
    </row>
    <row r="648" spans="1:65" s="14" customFormat="1">
      <c r="B648" s="218"/>
      <c r="C648" s="219"/>
      <c r="D648" s="209" t="s">
        <v>202</v>
      </c>
      <c r="E648" s="220" t="s">
        <v>19</v>
      </c>
      <c r="F648" s="221" t="s">
        <v>935</v>
      </c>
      <c r="G648" s="219"/>
      <c r="H648" s="222">
        <v>36</v>
      </c>
      <c r="I648" s="223"/>
      <c r="J648" s="219"/>
      <c r="K648" s="219"/>
      <c r="L648" s="224"/>
      <c r="M648" s="225"/>
      <c r="N648" s="226"/>
      <c r="O648" s="226"/>
      <c r="P648" s="226"/>
      <c r="Q648" s="226"/>
      <c r="R648" s="226"/>
      <c r="S648" s="226"/>
      <c r="T648" s="227"/>
      <c r="AT648" s="228" t="s">
        <v>202</v>
      </c>
      <c r="AU648" s="228" t="s">
        <v>209</v>
      </c>
      <c r="AV648" s="14" t="s">
        <v>81</v>
      </c>
      <c r="AW648" s="14" t="s">
        <v>33</v>
      </c>
      <c r="AX648" s="14" t="s">
        <v>72</v>
      </c>
      <c r="AY648" s="228" t="s">
        <v>193</v>
      </c>
    </row>
    <row r="649" spans="1:65" s="14" customFormat="1">
      <c r="B649" s="218"/>
      <c r="C649" s="219"/>
      <c r="D649" s="209" t="s">
        <v>202</v>
      </c>
      <c r="E649" s="220" t="s">
        <v>19</v>
      </c>
      <c r="F649" s="221" t="s">
        <v>936</v>
      </c>
      <c r="G649" s="219"/>
      <c r="H649" s="222">
        <v>52.448</v>
      </c>
      <c r="I649" s="223"/>
      <c r="J649" s="219"/>
      <c r="K649" s="219"/>
      <c r="L649" s="224"/>
      <c r="M649" s="225"/>
      <c r="N649" s="226"/>
      <c r="O649" s="226"/>
      <c r="P649" s="226"/>
      <c r="Q649" s="226"/>
      <c r="R649" s="226"/>
      <c r="S649" s="226"/>
      <c r="T649" s="227"/>
      <c r="AT649" s="228" t="s">
        <v>202</v>
      </c>
      <c r="AU649" s="228" t="s">
        <v>209</v>
      </c>
      <c r="AV649" s="14" t="s">
        <v>81</v>
      </c>
      <c r="AW649" s="14" t="s">
        <v>33</v>
      </c>
      <c r="AX649" s="14" t="s">
        <v>72</v>
      </c>
      <c r="AY649" s="228" t="s">
        <v>193</v>
      </c>
    </row>
    <row r="650" spans="1:65" s="15" customFormat="1">
      <c r="B650" s="229"/>
      <c r="C650" s="230"/>
      <c r="D650" s="209" t="s">
        <v>202</v>
      </c>
      <c r="E650" s="231" t="s">
        <v>19</v>
      </c>
      <c r="F650" s="232" t="s">
        <v>208</v>
      </c>
      <c r="G650" s="230"/>
      <c r="H650" s="233">
        <v>245.792</v>
      </c>
      <c r="I650" s="234"/>
      <c r="J650" s="230"/>
      <c r="K650" s="230"/>
      <c r="L650" s="235"/>
      <c r="M650" s="236"/>
      <c r="N650" s="237"/>
      <c r="O650" s="237"/>
      <c r="P650" s="237"/>
      <c r="Q650" s="237"/>
      <c r="R650" s="237"/>
      <c r="S650" s="237"/>
      <c r="T650" s="238"/>
      <c r="AT650" s="239" t="s">
        <v>202</v>
      </c>
      <c r="AU650" s="239" t="s">
        <v>209</v>
      </c>
      <c r="AV650" s="15" t="s">
        <v>209</v>
      </c>
      <c r="AW650" s="15" t="s">
        <v>33</v>
      </c>
      <c r="AX650" s="15" t="s">
        <v>79</v>
      </c>
      <c r="AY650" s="239" t="s">
        <v>193</v>
      </c>
    </row>
    <row r="651" spans="1:65" s="2" customFormat="1" ht="21.75" customHeight="1">
      <c r="A651" s="36"/>
      <c r="B651" s="37"/>
      <c r="C651" s="194" t="s">
        <v>937</v>
      </c>
      <c r="D651" s="194" t="s">
        <v>195</v>
      </c>
      <c r="E651" s="195" t="s">
        <v>938</v>
      </c>
      <c r="F651" s="196" t="s">
        <v>939</v>
      </c>
      <c r="G651" s="197" t="s">
        <v>305</v>
      </c>
      <c r="H651" s="198">
        <v>76.849999999999994</v>
      </c>
      <c r="I651" s="199"/>
      <c r="J651" s="200">
        <f>ROUND(I651*H651,2)</f>
        <v>0</v>
      </c>
      <c r="K651" s="196" t="s">
        <v>199</v>
      </c>
      <c r="L651" s="41"/>
      <c r="M651" s="201" t="s">
        <v>19</v>
      </c>
      <c r="N651" s="202" t="s">
        <v>43</v>
      </c>
      <c r="O651" s="66"/>
      <c r="P651" s="203">
        <f>O651*H651</f>
        <v>0</v>
      </c>
      <c r="Q651" s="203">
        <v>4.0000000000000003E-5</v>
      </c>
      <c r="R651" s="203">
        <f>Q651*H651</f>
        <v>3.0739999999999999E-3</v>
      </c>
      <c r="S651" s="203">
        <v>0</v>
      </c>
      <c r="T651" s="204">
        <f>S651*H651</f>
        <v>0</v>
      </c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R651" s="205" t="s">
        <v>200</v>
      </c>
      <c r="AT651" s="205" t="s">
        <v>195</v>
      </c>
      <c r="AU651" s="205" t="s">
        <v>209</v>
      </c>
      <c r="AY651" s="19" t="s">
        <v>193</v>
      </c>
      <c r="BE651" s="206">
        <f>IF(N651="základní",J651,0)</f>
        <v>0</v>
      </c>
      <c r="BF651" s="206">
        <f>IF(N651="snížená",J651,0)</f>
        <v>0</v>
      </c>
      <c r="BG651" s="206">
        <f>IF(N651="zákl. přenesená",J651,0)</f>
        <v>0</v>
      </c>
      <c r="BH651" s="206">
        <f>IF(N651="sníž. přenesená",J651,0)</f>
        <v>0</v>
      </c>
      <c r="BI651" s="206">
        <f>IF(N651="nulová",J651,0)</f>
        <v>0</v>
      </c>
      <c r="BJ651" s="19" t="s">
        <v>79</v>
      </c>
      <c r="BK651" s="206">
        <f>ROUND(I651*H651,2)</f>
        <v>0</v>
      </c>
      <c r="BL651" s="19" t="s">
        <v>200</v>
      </c>
      <c r="BM651" s="205" t="s">
        <v>940</v>
      </c>
    </row>
    <row r="652" spans="1:65" s="14" customFormat="1">
      <c r="B652" s="218"/>
      <c r="C652" s="219"/>
      <c r="D652" s="209" t="s">
        <v>202</v>
      </c>
      <c r="E652" s="220" t="s">
        <v>19</v>
      </c>
      <c r="F652" s="221" t="s">
        <v>941</v>
      </c>
      <c r="G652" s="219"/>
      <c r="H652" s="222">
        <v>76.849999999999994</v>
      </c>
      <c r="I652" s="223"/>
      <c r="J652" s="219"/>
      <c r="K652" s="219"/>
      <c r="L652" s="224"/>
      <c r="M652" s="225"/>
      <c r="N652" s="226"/>
      <c r="O652" s="226"/>
      <c r="P652" s="226"/>
      <c r="Q652" s="226"/>
      <c r="R652" s="226"/>
      <c r="S652" s="226"/>
      <c r="T652" s="227"/>
      <c r="AT652" s="228" t="s">
        <v>202</v>
      </c>
      <c r="AU652" s="228" t="s">
        <v>209</v>
      </c>
      <c r="AV652" s="14" t="s">
        <v>81</v>
      </c>
      <c r="AW652" s="14" t="s">
        <v>33</v>
      </c>
      <c r="AX652" s="14" t="s">
        <v>72</v>
      </c>
      <c r="AY652" s="228" t="s">
        <v>193</v>
      </c>
    </row>
    <row r="653" spans="1:65" s="15" customFormat="1">
      <c r="B653" s="229"/>
      <c r="C653" s="230"/>
      <c r="D653" s="209" t="s">
        <v>202</v>
      </c>
      <c r="E653" s="231" t="s">
        <v>19</v>
      </c>
      <c r="F653" s="232" t="s">
        <v>208</v>
      </c>
      <c r="G653" s="230"/>
      <c r="H653" s="233">
        <v>76.849999999999994</v>
      </c>
      <c r="I653" s="234"/>
      <c r="J653" s="230"/>
      <c r="K653" s="230"/>
      <c r="L653" s="235"/>
      <c r="M653" s="236"/>
      <c r="N653" s="237"/>
      <c r="O653" s="237"/>
      <c r="P653" s="237"/>
      <c r="Q653" s="237"/>
      <c r="R653" s="237"/>
      <c r="S653" s="237"/>
      <c r="T653" s="238"/>
      <c r="AT653" s="239" t="s">
        <v>202</v>
      </c>
      <c r="AU653" s="239" t="s">
        <v>209</v>
      </c>
      <c r="AV653" s="15" t="s">
        <v>209</v>
      </c>
      <c r="AW653" s="15" t="s">
        <v>33</v>
      </c>
      <c r="AX653" s="15" t="s">
        <v>79</v>
      </c>
      <c r="AY653" s="239" t="s">
        <v>193</v>
      </c>
    </row>
    <row r="654" spans="1:65" s="2" customFormat="1" ht="21.75" customHeight="1">
      <c r="A654" s="36"/>
      <c r="B654" s="37"/>
      <c r="C654" s="194" t="s">
        <v>942</v>
      </c>
      <c r="D654" s="194" t="s">
        <v>195</v>
      </c>
      <c r="E654" s="195" t="s">
        <v>943</v>
      </c>
      <c r="F654" s="196" t="s">
        <v>944</v>
      </c>
      <c r="G654" s="197" t="s">
        <v>305</v>
      </c>
      <c r="H654" s="198">
        <v>38.5</v>
      </c>
      <c r="I654" s="199"/>
      <c r="J654" s="200">
        <f>ROUND(I654*H654,2)</f>
        <v>0</v>
      </c>
      <c r="K654" s="196" t="s">
        <v>199</v>
      </c>
      <c r="L654" s="41"/>
      <c r="M654" s="201" t="s">
        <v>19</v>
      </c>
      <c r="N654" s="202" t="s">
        <v>43</v>
      </c>
      <c r="O654" s="66"/>
      <c r="P654" s="203">
        <f>O654*H654</f>
        <v>0</v>
      </c>
      <c r="Q654" s="203">
        <v>1.7899999999999999E-3</v>
      </c>
      <c r="R654" s="203">
        <f>Q654*H654</f>
        <v>6.8915000000000004E-2</v>
      </c>
      <c r="S654" s="203">
        <v>0</v>
      </c>
      <c r="T654" s="204">
        <f>S654*H654</f>
        <v>0</v>
      </c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R654" s="205" t="s">
        <v>200</v>
      </c>
      <c r="AT654" s="205" t="s">
        <v>195</v>
      </c>
      <c r="AU654" s="205" t="s">
        <v>209</v>
      </c>
      <c r="AY654" s="19" t="s">
        <v>193</v>
      </c>
      <c r="BE654" s="206">
        <f>IF(N654="základní",J654,0)</f>
        <v>0</v>
      </c>
      <c r="BF654" s="206">
        <f>IF(N654="snížená",J654,0)</f>
        <v>0</v>
      </c>
      <c r="BG654" s="206">
        <f>IF(N654="zákl. přenesená",J654,0)</f>
        <v>0</v>
      </c>
      <c r="BH654" s="206">
        <f>IF(N654="sníž. přenesená",J654,0)</f>
        <v>0</v>
      </c>
      <c r="BI654" s="206">
        <f>IF(N654="nulová",J654,0)</f>
        <v>0</v>
      </c>
      <c r="BJ654" s="19" t="s">
        <v>79</v>
      </c>
      <c r="BK654" s="206">
        <f>ROUND(I654*H654,2)</f>
        <v>0</v>
      </c>
      <c r="BL654" s="19" t="s">
        <v>200</v>
      </c>
      <c r="BM654" s="205" t="s">
        <v>945</v>
      </c>
    </row>
    <row r="655" spans="1:65" s="13" customFormat="1">
      <c r="B655" s="207"/>
      <c r="C655" s="208"/>
      <c r="D655" s="209" t="s">
        <v>202</v>
      </c>
      <c r="E655" s="210" t="s">
        <v>19</v>
      </c>
      <c r="F655" s="211" t="s">
        <v>946</v>
      </c>
      <c r="G655" s="208"/>
      <c r="H655" s="210" t="s">
        <v>19</v>
      </c>
      <c r="I655" s="212"/>
      <c r="J655" s="208"/>
      <c r="K655" s="208"/>
      <c r="L655" s="213"/>
      <c r="M655" s="214"/>
      <c r="N655" s="215"/>
      <c r="O655" s="215"/>
      <c r="P655" s="215"/>
      <c r="Q655" s="215"/>
      <c r="R655" s="215"/>
      <c r="S655" s="215"/>
      <c r="T655" s="216"/>
      <c r="AT655" s="217" t="s">
        <v>202</v>
      </c>
      <c r="AU655" s="217" t="s">
        <v>209</v>
      </c>
      <c r="AV655" s="13" t="s">
        <v>79</v>
      </c>
      <c r="AW655" s="13" t="s">
        <v>33</v>
      </c>
      <c r="AX655" s="13" t="s">
        <v>72</v>
      </c>
      <c r="AY655" s="217" t="s">
        <v>193</v>
      </c>
    </row>
    <row r="656" spans="1:65" s="14" customFormat="1">
      <c r="B656" s="218"/>
      <c r="C656" s="219"/>
      <c r="D656" s="209" t="s">
        <v>202</v>
      </c>
      <c r="E656" s="220" t="s">
        <v>19</v>
      </c>
      <c r="F656" s="221" t="s">
        <v>947</v>
      </c>
      <c r="G656" s="219"/>
      <c r="H656" s="222">
        <v>38.5</v>
      </c>
      <c r="I656" s="223"/>
      <c r="J656" s="219"/>
      <c r="K656" s="219"/>
      <c r="L656" s="224"/>
      <c r="M656" s="225"/>
      <c r="N656" s="226"/>
      <c r="O656" s="226"/>
      <c r="P656" s="226"/>
      <c r="Q656" s="226"/>
      <c r="R656" s="226"/>
      <c r="S656" s="226"/>
      <c r="T656" s="227"/>
      <c r="AT656" s="228" t="s">
        <v>202</v>
      </c>
      <c r="AU656" s="228" t="s">
        <v>209</v>
      </c>
      <c r="AV656" s="14" t="s">
        <v>81</v>
      </c>
      <c r="AW656" s="14" t="s">
        <v>33</v>
      </c>
      <c r="AX656" s="14" t="s">
        <v>72</v>
      </c>
      <c r="AY656" s="228" t="s">
        <v>193</v>
      </c>
    </row>
    <row r="657" spans="1:65" s="15" customFormat="1">
      <c r="B657" s="229"/>
      <c r="C657" s="230"/>
      <c r="D657" s="209" t="s">
        <v>202</v>
      </c>
      <c r="E657" s="231" t="s">
        <v>19</v>
      </c>
      <c r="F657" s="232" t="s">
        <v>208</v>
      </c>
      <c r="G657" s="230"/>
      <c r="H657" s="233">
        <v>38.5</v>
      </c>
      <c r="I657" s="234"/>
      <c r="J657" s="230"/>
      <c r="K657" s="230"/>
      <c r="L657" s="235"/>
      <c r="M657" s="236"/>
      <c r="N657" s="237"/>
      <c r="O657" s="237"/>
      <c r="P657" s="237"/>
      <c r="Q657" s="237"/>
      <c r="R657" s="237"/>
      <c r="S657" s="237"/>
      <c r="T657" s="238"/>
      <c r="AT657" s="239" t="s">
        <v>202</v>
      </c>
      <c r="AU657" s="239" t="s">
        <v>209</v>
      </c>
      <c r="AV657" s="15" t="s">
        <v>209</v>
      </c>
      <c r="AW657" s="15" t="s">
        <v>33</v>
      </c>
      <c r="AX657" s="15" t="s">
        <v>79</v>
      </c>
      <c r="AY657" s="239" t="s">
        <v>193</v>
      </c>
    </row>
    <row r="658" spans="1:65" s="12" customFormat="1" ht="22.9" customHeight="1">
      <c r="B658" s="178"/>
      <c r="C658" s="179"/>
      <c r="D658" s="180" t="s">
        <v>71</v>
      </c>
      <c r="E658" s="192" t="s">
        <v>948</v>
      </c>
      <c r="F658" s="192" t="s">
        <v>949</v>
      </c>
      <c r="G658" s="179"/>
      <c r="H658" s="179"/>
      <c r="I658" s="182"/>
      <c r="J658" s="193">
        <f>BK658</f>
        <v>0</v>
      </c>
      <c r="K658" s="179"/>
      <c r="L658" s="184"/>
      <c r="M658" s="185"/>
      <c r="N658" s="186"/>
      <c r="O658" s="186"/>
      <c r="P658" s="187">
        <f>P659</f>
        <v>0</v>
      </c>
      <c r="Q658" s="186"/>
      <c r="R658" s="187">
        <f>R659</f>
        <v>0</v>
      </c>
      <c r="S658" s="186"/>
      <c r="T658" s="188">
        <f>T659</f>
        <v>0</v>
      </c>
      <c r="AR658" s="189" t="s">
        <v>79</v>
      </c>
      <c r="AT658" s="190" t="s">
        <v>71</v>
      </c>
      <c r="AU658" s="190" t="s">
        <v>79</v>
      </c>
      <c r="AY658" s="189" t="s">
        <v>193</v>
      </c>
      <c r="BK658" s="191">
        <f>BK659</f>
        <v>0</v>
      </c>
    </row>
    <row r="659" spans="1:65" s="2" customFormat="1" ht="21.75" customHeight="1">
      <c r="A659" s="36"/>
      <c r="B659" s="37"/>
      <c r="C659" s="194" t="s">
        <v>950</v>
      </c>
      <c r="D659" s="194" t="s">
        <v>195</v>
      </c>
      <c r="E659" s="195" t="s">
        <v>951</v>
      </c>
      <c r="F659" s="196" t="s">
        <v>952</v>
      </c>
      <c r="G659" s="197" t="s">
        <v>266</v>
      </c>
      <c r="H659" s="198">
        <v>1267.1130000000001</v>
      </c>
      <c r="I659" s="199"/>
      <c r="J659" s="200">
        <f>ROUND(I659*H659,2)</f>
        <v>0</v>
      </c>
      <c r="K659" s="196" t="s">
        <v>199</v>
      </c>
      <c r="L659" s="41"/>
      <c r="M659" s="201" t="s">
        <v>19</v>
      </c>
      <c r="N659" s="202" t="s">
        <v>43</v>
      </c>
      <c r="O659" s="66"/>
      <c r="P659" s="203">
        <f>O659*H659</f>
        <v>0</v>
      </c>
      <c r="Q659" s="203">
        <v>0</v>
      </c>
      <c r="R659" s="203">
        <f>Q659*H659</f>
        <v>0</v>
      </c>
      <c r="S659" s="203">
        <v>0</v>
      </c>
      <c r="T659" s="204">
        <f>S659*H659</f>
        <v>0</v>
      </c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R659" s="205" t="s">
        <v>200</v>
      </c>
      <c r="AT659" s="205" t="s">
        <v>195</v>
      </c>
      <c r="AU659" s="205" t="s">
        <v>81</v>
      </c>
      <c r="AY659" s="19" t="s">
        <v>193</v>
      </c>
      <c r="BE659" s="206">
        <f>IF(N659="základní",J659,0)</f>
        <v>0</v>
      </c>
      <c r="BF659" s="206">
        <f>IF(N659="snížená",J659,0)</f>
        <v>0</v>
      </c>
      <c r="BG659" s="206">
        <f>IF(N659="zákl. přenesená",J659,0)</f>
        <v>0</v>
      </c>
      <c r="BH659" s="206">
        <f>IF(N659="sníž. přenesená",J659,0)</f>
        <v>0</v>
      </c>
      <c r="BI659" s="206">
        <f>IF(N659="nulová",J659,0)</f>
        <v>0</v>
      </c>
      <c r="BJ659" s="19" t="s">
        <v>79</v>
      </c>
      <c r="BK659" s="206">
        <f>ROUND(I659*H659,2)</f>
        <v>0</v>
      </c>
      <c r="BL659" s="19" t="s">
        <v>200</v>
      </c>
      <c r="BM659" s="205" t="s">
        <v>953</v>
      </c>
    </row>
    <row r="660" spans="1:65" s="12" customFormat="1" ht="25.9" customHeight="1">
      <c r="B660" s="178"/>
      <c r="C660" s="179"/>
      <c r="D660" s="180" t="s">
        <v>71</v>
      </c>
      <c r="E660" s="181" t="s">
        <v>954</v>
      </c>
      <c r="F660" s="181" t="s">
        <v>955</v>
      </c>
      <c r="G660" s="179"/>
      <c r="H660" s="179"/>
      <c r="I660" s="182"/>
      <c r="J660" s="183">
        <f>BK660</f>
        <v>0</v>
      </c>
      <c r="K660" s="179"/>
      <c r="L660" s="184"/>
      <c r="M660" s="185"/>
      <c r="N660" s="186"/>
      <c r="O660" s="186"/>
      <c r="P660" s="187">
        <f>P661+P759+P802+P857+P873+P878+P887+P965+P1018+P1041+P1076+P1104+P1170+P1230+P1270+P1280+P1302+P1316+P1323+P1338+P1401+P1444+P1532</f>
        <v>0</v>
      </c>
      <c r="Q660" s="186"/>
      <c r="R660" s="187">
        <f>R661+R759+R802+R857+R873+R878+R887+R965+R1018+R1041+R1076+R1104+R1170+R1230+R1270+R1280+R1302+R1316+R1323+R1338+R1401+R1444+R1532</f>
        <v>68.101827870000022</v>
      </c>
      <c r="S660" s="186"/>
      <c r="T660" s="188">
        <f>T661+T759+T802+T857+T873+T878+T887+T965+T1018+T1041+T1076+T1104+T1170+T1230+T1270+T1280+T1302+T1316+T1323+T1338+T1401+T1444+T1532</f>
        <v>0</v>
      </c>
      <c r="AR660" s="189" t="s">
        <v>81</v>
      </c>
      <c r="AT660" s="190" t="s">
        <v>71</v>
      </c>
      <c r="AU660" s="190" t="s">
        <v>72</v>
      </c>
      <c r="AY660" s="189" t="s">
        <v>193</v>
      </c>
      <c r="BK660" s="191">
        <f>BK661+BK759+BK802+BK857+BK873+BK878+BK887+BK965+BK1018+BK1041+BK1076+BK1104+BK1170+BK1230+BK1270+BK1280+BK1302+BK1316+BK1323+BK1338+BK1401+BK1444+BK1532</f>
        <v>0</v>
      </c>
    </row>
    <row r="661" spans="1:65" s="12" customFormat="1" ht="22.9" customHeight="1">
      <c r="B661" s="178"/>
      <c r="C661" s="179"/>
      <c r="D661" s="180" t="s">
        <v>71</v>
      </c>
      <c r="E661" s="192" t="s">
        <v>956</v>
      </c>
      <c r="F661" s="192" t="s">
        <v>957</v>
      </c>
      <c r="G661" s="179"/>
      <c r="H661" s="179"/>
      <c r="I661" s="182"/>
      <c r="J661" s="193">
        <f>BK661</f>
        <v>0</v>
      </c>
      <c r="K661" s="179"/>
      <c r="L661" s="184"/>
      <c r="M661" s="185"/>
      <c r="N661" s="186"/>
      <c r="O661" s="186"/>
      <c r="P661" s="187">
        <f>SUM(P662:P758)</f>
        <v>0</v>
      </c>
      <c r="Q661" s="186"/>
      <c r="R661" s="187">
        <f>SUM(R662:R758)</f>
        <v>2.5403624900000001</v>
      </c>
      <c r="S661" s="186"/>
      <c r="T661" s="188">
        <f>SUM(T662:T758)</f>
        <v>0</v>
      </c>
      <c r="AR661" s="189" t="s">
        <v>81</v>
      </c>
      <c r="AT661" s="190" t="s">
        <v>71</v>
      </c>
      <c r="AU661" s="190" t="s">
        <v>79</v>
      </c>
      <c r="AY661" s="189" t="s">
        <v>193</v>
      </c>
      <c r="BK661" s="191">
        <f>SUM(BK662:BK758)</f>
        <v>0</v>
      </c>
    </row>
    <row r="662" spans="1:65" s="2" customFormat="1" ht="16.5" customHeight="1">
      <c r="A662" s="36"/>
      <c r="B662" s="37"/>
      <c r="C662" s="194" t="s">
        <v>958</v>
      </c>
      <c r="D662" s="194" t="s">
        <v>195</v>
      </c>
      <c r="E662" s="195" t="s">
        <v>959</v>
      </c>
      <c r="F662" s="196" t="s">
        <v>960</v>
      </c>
      <c r="G662" s="197" t="s">
        <v>305</v>
      </c>
      <c r="H662" s="198">
        <v>264.06299999999999</v>
      </c>
      <c r="I662" s="199"/>
      <c r="J662" s="200">
        <f>ROUND(I662*H662,2)</f>
        <v>0</v>
      </c>
      <c r="K662" s="196" t="s">
        <v>199</v>
      </c>
      <c r="L662" s="41"/>
      <c r="M662" s="201" t="s">
        <v>19</v>
      </c>
      <c r="N662" s="202" t="s">
        <v>43</v>
      </c>
      <c r="O662" s="66"/>
      <c r="P662" s="203">
        <f>O662*H662</f>
        <v>0</v>
      </c>
      <c r="Q662" s="203">
        <v>0</v>
      </c>
      <c r="R662" s="203">
        <f>Q662*H662</f>
        <v>0</v>
      </c>
      <c r="S662" s="203">
        <v>0</v>
      </c>
      <c r="T662" s="204">
        <f>S662*H662</f>
        <v>0</v>
      </c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R662" s="205" t="s">
        <v>302</v>
      </c>
      <c r="AT662" s="205" t="s">
        <v>195</v>
      </c>
      <c r="AU662" s="205" t="s">
        <v>81</v>
      </c>
      <c r="AY662" s="19" t="s">
        <v>193</v>
      </c>
      <c r="BE662" s="206">
        <f>IF(N662="základní",J662,0)</f>
        <v>0</v>
      </c>
      <c r="BF662" s="206">
        <f>IF(N662="snížená",J662,0)</f>
        <v>0</v>
      </c>
      <c r="BG662" s="206">
        <f>IF(N662="zákl. přenesená",J662,0)</f>
        <v>0</v>
      </c>
      <c r="BH662" s="206">
        <f>IF(N662="sníž. přenesená",J662,0)</f>
        <v>0</v>
      </c>
      <c r="BI662" s="206">
        <f>IF(N662="nulová",J662,0)</f>
        <v>0</v>
      </c>
      <c r="BJ662" s="19" t="s">
        <v>79</v>
      </c>
      <c r="BK662" s="206">
        <f>ROUND(I662*H662,2)</f>
        <v>0</v>
      </c>
      <c r="BL662" s="19" t="s">
        <v>302</v>
      </c>
      <c r="BM662" s="205" t="s">
        <v>961</v>
      </c>
    </row>
    <row r="663" spans="1:65" s="14" customFormat="1">
      <c r="B663" s="218"/>
      <c r="C663" s="219"/>
      <c r="D663" s="209" t="s">
        <v>202</v>
      </c>
      <c r="E663" s="220" t="s">
        <v>19</v>
      </c>
      <c r="F663" s="221" t="s">
        <v>962</v>
      </c>
      <c r="G663" s="219"/>
      <c r="H663" s="222">
        <v>255.06299999999999</v>
      </c>
      <c r="I663" s="223"/>
      <c r="J663" s="219"/>
      <c r="K663" s="219"/>
      <c r="L663" s="224"/>
      <c r="M663" s="225"/>
      <c r="N663" s="226"/>
      <c r="O663" s="226"/>
      <c r="P663" s="226"/>
      <c r="Q663" s="226"/>
      <c r="R663" s="226"/>
      <c r="S663" s="226"/>
      <c r="T663" s="227"/>
      <c r="AT663" s="228" t="s">
        <v>202</v>
      </c>
      <c r="AU663" s="228" t="s">
        <v>81</v>
      </c>
      <c r="AV663" s="14" t="s">
        <v>81</v>
      </c>
      <c r="AW663" s="14" t="s">
        <v>33</v>
      </c>
      <c r="AX663" s="14" t="s">
        <v>72</v>
      </c>
      <c r="AY663" s="228" t="s">
        <v>193</v>
      </c>
    </row>
    <row r="664" spans="1:65" s="14" customFormat="1">
      <c r="B664" s="218"/>
      <c r="C664" s="219"/>
      <c r="D664" s="209" t="s">
        <v>202</v>
      </c>
      <c r="E664" s="220" t="s">
        <v>19</v>
      </c>
      <c r="F664" s="221" t="s">
        <v>963</v>
      </c>
      <c r="G664" s="219"/>
      <c r="H664" s="222">
        <v>9</v>
      </c>
      <c r="I664" s="223"/>
      <c r="J664" s="219"/>
      <c r="K664" s="219"/>
      <c r="L664" s="224"/>
      <c r="M664" s="225"/>
      <c r="N664" s="226"/>
      <c r="O664" s="226"/>
      <c r="P664" s="226"/>
      <c r="Q664" s="226"/>
      <c r="R664" s="226"/>
      <c r="S664" s="226"/>
      <c r="T664" s="227"/>
      <c r="AT664" s="228" t="s">
        <v>202</v>
      </c>
      <c r="AU664" s="228" t="s">
        <v>81</v>
      </c>
      <c r="AV664" s="14" t="s">
        <v>81</v>
      </c>
      <c r="AW664" s="14" t="s">
        <v>33</v>
      </c>
      <c r="AX664" s="14" t="s">
        <v>72</v>
      </c>
      <c r="AY664" s="228" t="s">
        <v>193</v>
      </c>
    </row>
    <row r="665" spans="1:65" s="15" customFormat="1">
      <c r="B665" s="229"/>
      <c r="C665" s="230"/>
      <c r="D665" s="209" t="s">
        <v>202</v>
      </c>
      <c r="E665" s="231" t="s">
        <v>19</v>
      </c>
      <c r="F665" s="232" t="s">
        <v>208</v>
      </c>
      <c r="G665" s="230"/>
      <c r="H665" s="233">
        <v>264.06299999999999</v>
      </c>
      <c r="I665" s="234"/>
      <c r="J665" s="230"/>
      <c r="K665" s="230"/>
      <c r="L665" s="235"/>
      <c r="M665" s="236"/>
      <c r="N665" s="237"/>
      <c r="O665" s="237"/>
      <c r="P665" s="237"/>
      <c r="Q665" s="237"/>
      <c r="R665" s="237"/>
      <c r="S665" s="237"/>
      <c r="T665" s="238"/>
      <c r="AT665" s="239" t="s">
        <v>202</v>
      </c>
      <c r="AU665" s="239" t="s">
        <v>81</v>
      </c>
      <c r="AV665" s="15" t="s">
        <v>209</v>
      </c>
      <c r="AW665" s="15" t="s">
        <v>33</v>
      </c>
      <c r="AX665" s="15" t="s">
        <v>79</v>
      </c>
      <c r="AY665" s="239" t="s">
        <v>193</v>
      </c>
    </row>
    <row r="666" spans="1:65" s="2" customFormat="1" ht="16.5" customHeight="1">
      <c r="A666" s="36"/>
      <c r="B666" s="37"/>
      <c r="C666" s="251" t="s">
        <v>964</v>
      </c>
      <c r="D666" s="251" t="s">
        <v>451</v>
      </c>
      <c r="E666" s="252" t="s">
        <v>965</v>
      </c>
      <c r="F666" s="253" t="s">
        <v>966</v>
      </c>
      <c r="G666" s="254" t="s">
        <v>266</v>
      </c>
      <c r="H666" s="255">
        <v>7.9000000000000001E-2</v>
      </c>
      <c r="I666" s="256"/>
      <c r="J666" s="257">
        <f>ROUND(I666*H666,2)</f>
        <v>0</v>
      </c>
      <c r="K666" s="253" t="s">
        <v>199</v>
      </c>
      <c r="L666" s="258"/>
      <c r="M666" s="259" t="s">
        <v>19</v>
      </c>
      <c r="N666" s="260" t="s">
        <v>43</v>
      </c>
      <c r="O666" s="66"/>
      <c r="P666" s="203">
        <f>O666*H666</f>
        <v>0</v>
      </c>
      <c r="Q666" s="203">
        <v>1</v>
      </c>
      <c r="R666" s="203">
        <f>Q666*H666</f>
        <v>7.9000000000000001E-2</v>
      </c>
      <c r="S666" s="203">
        <v>0</v>
      </c>
      <c r="T666" s="204">
        <f>S666*H666</f>
        <v>0</v>
      </c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R666" s="205" t="s">
        <v>404</v>
      </c>
      <c r="AT666" s="205" t="s">
        <v>451</v>
      </c>
      <c r="AU666" s="205" t="s">
        <v>81</v>
      </c>
      <c r="AY666" s="19" t="s">
        <v>193</v>
      </c>
      <c r="BE666" s="206">
        <f>IF(N666="základní",J666,0)</f>
        <v>0</v>
      </c>
      <c r="BF666" s="206">
        <f>IF(N666="snížená",J666,0)</f>
        <v>0</v>
      </c>
      <c r="BG666" s="206">
        <f>IF(N666="zákl. přenesená",J666,0)</f>
        <v>0</v>
      </c>
      <c r="BH666" s="206">
        <f>IF(N666="sníž. přenesená",J666,0)</f>
        <v>0</v>
      </c>
      <c r="BI666" s="206">
        <f>IF(N666="nulová",J666,0)</f>
        <v>0</v>
      </c>
      <c r="BJ666" s="19" t="s">
        <v>79</v>
      </c>
      <c r="BK666" s="206">
        <f>ROUND(I666*H666,2)</f>
        <v>0</v>
      </c>
      <c r="BL666" s="19" t="s">
        <v>302</v>
      </c>
      <c r="BM666" s="205" t="s">
        <v>967</v>
      </c>
    </row>
    <row r="667" spans="1:65" s="14" customFormat="1">
      <c r="B667" s="218"/>
      <c r="C667" s="219"/>
      <c r="D667" s="209" t="s">
        <v>202</v>
      </c>
      <c r="E667" s="219"/>
      <c r="F667" s="221" t="s">
        <v>968</v>
      </c>
      <c r="G667" s="219"/>
      <c r="H667" s="222">
        <v>7.9000000000000001E-2</v>
      </c>
      <c r="I667" s="223"/>
      <c r="J667" s="219"/>
      <c r="K667" s="219"/>
      <c r="L667" s="224"/>
      <c r="M667" s="225"/>
      <c r="N667" s="226"/>
      <c r="O667" s="226"/>
      <c r="P667" s="226"/>
      <c r="Q667" s="226"/>
      <c r="R667" s="226"/>
      <c r="S667" s="226"/>
      <c r="T667" s="227"/>
      <c r="AT667" s="228" t="s">
        <v>202</v>
      </c>
      <c r="AU667" s="228" t="s">
        <v>81</v>
      </c>
      <c r="AV667" s="14" t="s">
        <v>81</v>
      </c>
      <c r="AW667" s="14" t="s">
        <v>4</v>
      </c>
      <c r="AX667" s="14" t="s">
        <v>79</v>
      </c>
      <c r="AY667" s="228" t="s">
        <v>193</v>
      </c>
    </row>
    <row r="668" spans="1:65" s="2" customFormat="1" ht="16.5" customHeight="1">
      <c r="A668" s="36"/>
      <c r="B668" s="37"/>
      <c r="C668" s="194" t="s">
        <v>969</v>
      </c>
      <c r="D668" s="194" t="s">
        <v>195</v>
      </c>
      <c r="E668" s="195" t="s">
        <v>970</v>
      </c>
      <c r="F668" s="196" t="s">
        <v>971</v>
      </c>
      <c r="G668" s="197" t="s">
        <v>305</v>
      </c>
      <c r="H668" s="198">
        <v>26</v>
      </c>
      <c r="I668" s="199"/>
      <c r="J668" s="200">
        <f>ROUND(I668*H668,2)</f>
        <v>0</v>
      </c>
      <c r="K668" s="196" t="s">
        <v>199</v>
      </c>
      <c r="L668" s="41"/>
      <c r="M668" s="201" t="s">
        <v>19</v>
      </c>
      <c r="N668" s="202" t="s">
        <v>43</v>
      </c>
      <c r="O668" s="66"/>
      <c r="P668" s="203">
        <f>O668*H668</f>
        <v>0</v>
      </c>
      <c r="Q668" s="203">
        <v>0</v>
      </c>
      <c r="R668" s="203">
        <f>Q668*H668</f>
        <v>0</v>
      </c>
      <c r="S668" s="203">
        <v>0</v>
      </c>
      <c r="T668" s="204">
        <f>S668*H668</f>
        <v>0</v>
      </c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R668" s="205" t="s">
        <v>302</v>
      </c>
      <c r="AT668" s="205" t="s">
        <v>195</v>
      </c>
      <c r="AU668" s="205" t="s">
        <v>81</v>
      </c>
      <c r="AY668" s="19" t="s">
        <v>193</v>
      </c>
      <c r="BE668" s="206">
        <f>IF(N668="základní",J668,0)</f>
        <v>0</v>
      </c>
      <c r="BF668" s="206">
        <f>IF(N668="snížená",J668,0)</f>
        <v>0</v>
      </c>
      <c r="BG668" s="206">
        <f>IF(N668="zákl. přenesená",J668,0)</f>
        <v>0</v>
      </c>
      <c r="BH668" s="206">
        <f>IF(N668="sníž. přenesená",J668,0)</f>
        <v>0</v>
      </c>
      <c r="BI668" s="206">
        <f>IF(N668="nulová",J668,0)</f>
        <v>0</v>
      </c>
      <c r="BJ668" s="19" t="s">
        <v>79</v>
      </c>
      <c r="BK668" s="206">
        <f>ROUND(I668*H668,2)</f>
        <v>0</v>
      </c>
      <c r="BL668" s="19" t="s">
        <v>302</v>
      </c>
      <c r="BM668" s="205" t="s">
        <v>972</v>
      </c>
    </row>
    <row r="669" spans="1:65" s="14" customFormat="1">
      <c r="B669" s="218"/>
      <c r="C669" s="219"/>
      <c r="D669" s="209" t="s">
        <v>202</v>
      </c>
      <c r="E669" s="220" t="s">
        <v>19</v>
      </c>
      <c r="F669" s="221" t="s">
        <v>973</v>
      </c>
      <c r="G669" s="219"/>
      <c r="H669" s="222">
        <v>26</v>
      </c>
      <c r="I669" s="223"/>
      <c r="J669" s="219"/>
      <c r="K669" s="219"/>
      <c r="L669" s="224"/>
      <c r="M669" s="225"/>
      <c r="N669" s="226"/>
      <c r="O669" s="226"/>
      <c r="P669" s="226"/>
      <c r="Q669" s="226"/>
      <c r="R669" s="226"/>
      <c r="S669" s="226"/>
      <c r="T669" s="227"/>
      <c r="AT669" s="228" t="s">
        <v>202</v>
      </c>
      <c r="AU669" s="228" t="s">
        <v>81</v>
      </c>
      <c r="AV669" s="14" t="s">
        <v>81</v>
      </c>
      <c r="AW669" s="14" t="s">
        <v>33</v>
      </c>
      <c r="AX669" s="14" t="s">
        <v>72</v>
      </c>
      <c r="AY669" s="228" t="s">
        <v>193</v>
      </c>
    </row>
    <row r="670" spans="1:65" s="15" customFormat="1">
      <c r="B670" s="229"/>
      <c r="C670" s="230"/>
      <c r="D670" s="209" t="s">
        <v>202</v>
      </c>
      <c r="E670" s="231" t="s">
        <v>19</v>
      </c>
      <c r="F670" s="232" t="s">
        <v>208</v>
      </c>
      <c r="G670" s="230"/>
      <c r="H670" s="233">
        <v>26</v>
      </c>
      <c r="I670" s="234"/>
      <c r="J670" s="230"/>
      <c r="K670" s="230"/>
      <c r="L670" s="235"/>
      <c r="M670" s="236"/>
      <c r="N670" s="237"/>
      <c r="O670" s="237"/>
      <c r="P670" s="237"/>
      <c r="Q670" s="237"/>
      <c r="R670" s="237"/>
      <c r="S670" s="237"/>
      <c r="T670" s="238"/>
      <c r="AT670" s="239" t="s">
        <v>202</v>
      </c>
      <c r="AU670" s="239" t="s">
        <v>81</v>
      </c>
      <c r="AV670" s="15" t="s">
        <v>209</v>
      </c>
      <c r="AW670" s="15" t="s">
        <v>33</v>
      </c>
      <c r="AX670" s="15" t="s">
        <v>79</v>
      </c>
      <c r="AY670" s="239" t="s">
        <v>193</v>
      </c>
    </row>
    <row r="671" spans="1:65" s="2" customFormat="1" ht="16.5" customHeight="1">
      <c r="A671" s="36"/>
      <c r="B671" s="37"/>
      <c r="C671" s="251" t="s">
        <v>974</v>
      </c>
      <c r="D671" s="251" t="s">
        <v>451</v>
      </c>
      <c r="E671" s="252" t="s">
        <v>965</v>
      </c>
      <c r="F671" s="253" t="s">
        <v>966</v>
      </c>
      <c r="G671" s="254" t="s">
        <v>266</v>
      </c>
      <c r="H671" s="255">
        <v>8.9999999999999993E-3</v>
      </c>
      <c r="I671" s="256"/>
      <c r="J671" s="257">
        <f>ROUND(I671*H671,2)</f>
        <v>0</v>
      </c>
      <c r="K671" s="253" t="s">
        <v>199</v>
      </c>
      <c r="L671" s="258"/>
      <c r="M671" s="259" t="s">
        <v>19</v>
      </c>
      <c r="N671" s="260" t="s">
        <v>43</v>
      </c>
      <c r="O671" s="66"/>
      <c r="P671" s="203">
        <f>O671*H671</f>
        <v>0</v>
      </c>
      <c r="Q671" s="203">
        <v>1</v>
      </c>
      <c r="R671" s="203">
        <f>Q671*H671</f>
        <v>8.9999999999999993E-3</v>
      </c>
      <c r="S671" s="203">
        <v>0</v>
      </c>
      <c r="T671" s="204">
        <f>S671*H671</f>
        <v>0</v>
      </c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R671" s="205" t="s">
        <v>404</v>
      </c>
      <c r="AT671" s="205" t="s">
        <v>451</v>
      </c>
      <c r="AU671" s="205" t="s">
        <v>81</v>
      </c>
      <c r="AY671" s="19" t="s">
        <v>193</v>
      </c>
      <c r="BE671" s="206">
        <f>IF(N671="základní",J671,0)</f>
        <v>0</v>
      </c>
      <c r="BF671" s="206">
        <f>IF(N671="snížená",J671,0)</f>
        <v>0</v>
      </c>
      <c r="BG671" s="206">
        <f>IF(N671="zákl. přenesená",J671,0)</f>
        <v>0</v>
      </c>
      <c r="BH671" s="206">
        <f>IF(N671="sníž. přenesená",J671,0)</f>
        <v>0</v>
      </c>
      <c r="BI671" s="206">
        <f>IF(N671="nulová",J671,0)</f>
        <v>0</v>
      </c>
      <c r="BJ671" s="19" t="s">
        <v>79</v>
      </c>
      <c r="BK671" s="206">
        <f>ROUND(I671*H671,2)</f>
        <v>0</v>
      </c>
      <c r="BL671" s="19" t="s">
        <v>302</v>
      </c>
      <c r="BM671" s="205" t="s">
        <v>975</v>
      </c>
    </row>
    <row r="672" spans="1:65" s="14" customFormat="1">
      <c r="B672" s="218"/>
      <c r="C672" s="219"/>
      <c r="D672" s="209" t="s">
        <v>202</v>
      </c>
      <c r="E672" s="219"/>
      <c r="F672" s="221" t="s">
        <v>976</v>
      </c>
      <c r="G672" s="219"/>
      <c r="H672" s="222">
        <v>8.9999999999999993E-3</v>
      </c>
      <c r="I672" s="223"/>
      <c r="J672" s="219"/>
      <c r="K672" s="219"/>
      <c r="L672" s="224"/>
      <c r="M672" s="225"/>
      <c r="N672" s="226"/>
      <c r="O672" s="226"/>
      <c r="P672" s="226"/>
      <c r="Q672" s="226"/>
      <c r="R672" s="226"/>
      <c r="S672" s="226"/>
      <c r="T672" s="227"/>
      <c r="AT672" s="228" t="s">
        <v>202</v>
      </c>
      <c r="AU672" s="228" t="s">
        <v>81</v>
      </c>
      <c r="AV672" s="14" t="s">
        <v>81</v>
      </c>
      <c r="AW672" s="14" t="s">
        <v>4</v>
      </c>
      <c r="AX672" s="14" t="s">
        <v>79</v>
      </c>
      <c r="AY672" s="228" t="s">
        <v>193</v>
      </c>
    </row>
    <row r="673" spans="1:65" s="2" customFormat="1" ht="16.5" customHeight="1">
      <c r="A673" s="36"/>
      <c r="B673" s="37"/>
      <c r="C673" s="194" t="s">
        <v>977</v>
      </c>
      <c r="D673" s="194" t="s">
        <v>195</v>
      </c>
      <c r="E673" s="195" t="s">
        <v>978</v>
      </c>
      <c r="F673" s="196" t="s">
        <v>979</v>
      </c>
      <c r="G673" s="197" t="s">
        <v>305</v>
      </c>
      <c r="H673" s="198">
        <v>264.06299999999999</v>
      </c>
      <c r="I673" s="199"/>
      <c r="J673" s="200">
        <f>ROUND(I673*H673,2)</f>
        <v>0</v>
      </c>
      <c r="K673" s="196" t="s">
        <v>199</v>
      </c>
      <c r="L673" s="41"/>
      <c r="M673" s="201" t="s">
        <v>19</v>
      </c>
      <c r="N673" s="202" t="s">
        <v>43</v>
      </c>
      <c r="O673" s="66"/>
      <c r="P673" s="203">
        <f>O673*H673</f>
        <v>0</v>
      </c>
      <c r="Q673" s="203">
        <v>4.0000000000000002E-4</v>
      </c>
      <c r="R673" s="203">
        <f>Q673*H673</f>
        <v>0.1056252</v>
      </c>
      <c r="S673" s="203">
        <v>0</v>
      </c>
      <c r="T673" s="204">
        <f>S673*H673</f>
        <v>0</v>
      </c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R673" s="205" t="s">
        <v>302</v>
      </c>
      <c r="AT673" s="205" t="s">
        <v>195</v>
      </c>
      <c r="AU673" s="205" t="s">
        <v>81</v>
      </c>
      <c r="AY673" s="19" t="s">
        <v>193</v>
      </c>
      <c r="BE673" s="206">
        <f>IF(N673="základní",J673,0)</f>
        <v>0</v>
      </c>
      <c r="BF673" s="206">
        <f>IF(N673="snížená",J673,0)</f>
        <v>0</v>
      </c>
      <c r="BG673" s="206">
        <f>IF(N673="zákl. přenesená",J673,0)</f>
        <v>0</v>
      </c>
      <c r="BH673" s="206">
        <f>IF(N673="sníž. přenesená",J673,0)</f>
        <v>0</v>
      </c>
      <c r="BI673" s="206">
        <f>IF(N673="nulová",J673,0)</f>
        <v>0</v>
      </c>
      <c r="BJ673" s="19" t="s">
        <v>79</v>
      </c>
      <c r="BK673" s="206">
        <f>ROUND(I673*H673,2)</f>
        <v>0</v>
      </c>
      <c r="BL673" s="19" t="s">
        <v>302</v>
      </c>
      <c r="BM673" s="205" t="s">
        <v>980</v>
      </c>
    </row>
    <row r="674" spans="1:65" s="14" customFormat="1">
      <c r="B674" s="218"/>
      <c r="C674" s="219"/>
      <c r="D674" s="209" t="s">
        <v>202</v>
      </c>
      <c r="E674" s="220" t="s">
        <v>19</v>
      </c>
      <c r="F674" s="221" t="s">
        <v>962</v>
      </c>
      <c r="G674" s="219"/>
      <c r="H674" s="222">
        <v>255.06299999999999</v>
      </c>
      <c r="I674" s="223"/>
      <c r="J674" s="219"/>
      <c r="K674" s="219"/>
      <c r="L674" s="224"/>
      <c r="M674" s="225"/>
      <c r="N674" s="226"/>
      <c r="O674" s="226"/>
      <c r="P674" s="226"/>
      <c r="Q674" s="226"/>
      <c r="R674" s="226"/>
      <c r="S674" s="226"/>
      <c r="T674" s="227"/>
      <c r="AT674" s="228" t="s">
        <v>202</v>
      </c>
      <c r="AU674" s="228" t="s">
        <v>81</v>
      </c>
      <c r="AV674" s="14" t="s">
        <v>81</v>
      </c>
      <c r="AW674" s="14" t="s">
        <v>33</v>
      </c>
      <c r="AX674" s="14" t="s">
        <v>72</v>
      </c>
      <c r="AY674" s="228" t="s">
        <v>193</v>
      </c>
    </row>
    <row r="675" spans="1:65" s="14" customFormat="1">
      <c r="B675" s="218"/>
      <c r="C675" s="219"/>
      <c r="D675" s="209" t="s">
        <v>202</v>
      </c>
      <c r="E675" s="220" t="s">
        <v>19</v>
      </c>
      <c r="F675" s="221" t="s">
        <v>963</v>
      </c>
      <c r="G675" s="219"/>
      <c r="H675" s="222">
        <v>9</v>
      </c>
      <c r="I675" s="223"/>
      <c r="J675" s="219"/>
      <c r="K675" s="219"/>
      <c r="L675" s="224"/>
      <c r="M675" s="225"/>
      <c r="N675" s="226"/>
      <c r="O675" s="226"/>
      <c r="P675" s="226"/>
      <c r="Q675" s="226"/>
      <c r="R675" s="226"/>
      <c r="S675" s="226"/>
      <c r="T675" s="227"/>
      <c r="AT675" s="228" t="s">
        <v>202</v>
      </c>
      <c r="AU675" s="228" t="s">
        <v>81</v>
      </c>
      <c r="AV675" s="14" t="s">
        <v>81</v>
      </c>
      <c r="AW675" s="14" t="s">
        <v>33</v>
      </c>
      <c r="AX675" s="14" t="s">
        <v>72</v>
      </c>
      <c r="AY675" s="228" t="s">
        <v>193</v>
      </c>
    </row>
    <row r="676" spans="1:65" s="15" customFormat="1">
      <c r="B676" s="229"/>
      <c r="C676" s="230"/>
      <c r="D676" s="209" t="s">
        <v>202</v>
      </c>
      <c r="E676" s="231" t="s">
        <v>19</v>
      </c>
      <c r="F676" s="232" t="s">
        <v>208</v>
      </c>
      <c r="G676" s="230"/>
      <c r="H676" s="233">
        <v>264.06299999999999</v>
      </c>
      <c r="I676" s="234"/>
      <c r="J676" s="230"/>
      <c r="K676" s="230"/>
      <c r="L676" s="235"/>
      <c r="M676" s="236"/>
      <c r="N676" s="237"/>
      <c r="O676" s="237"/>
      <c r="P676" s="237"/>
      <c r="Q676" s="237"/>
      <c r="R676" s="237"/>
      <c r="S676" s="237"/>
      <c r="T676" s="238"/>
      <c r="AT676" s="239" t="s">
        <v>202</v>
      </c>
      <c r="AU676" s="239" t="s">
        <v>81</v>
      </c>
      <c r="AV676" s="15" t="s">
        <v>209</v>
      </c>
      <c r="AW676" s="15" t="s">
        <v>33</v>
      </c>
      <c r="AX676" s="15" t="s">
        <v>79</v>
      </c>
      <c r="AY676" s="239" t="s">
        <v>193</v>
      </c>
    </row>
    <row r="677" spans="1:65" s="2" customFormat="1" ht="21.75" customHeight="1">
      <c r="A677" s="36"/>
      <c r="B677" s="37"/>
      <c r="C677" s="251" t="s">
        <v>981</v>
      </c>
      <c r="D677" s="251" t="s">
        <v>451</v>
      </c>
      <c r="E677" s="252" t="s">
        <v>982</v>
      </c>
      <c r="F677" s="253" t="s">
        <v>983</v>
      </c>
      <c r="G677" s="254" t="s">
        <v>305</v>
      </c>
      <c r="H677" s="255">
        <v>303.67200000000003</v>
      </c>
      <c r="I677" s="256"/>
      <c r="J677" s="257">
        <f>ROUND(I677*H677,2)</f>
        <v>0</v>
      </c>
      <c r="K677" s="253" t="s">
        <v>199</v>
      </c>
      <c r="L677" s="258"/>
      <c r="M677" s="259" t="s">
        <v>19</v>
      </c>
      <c r="N677" s="260" t="s">
        <v>43</v>
      </c>
      <c r="O677" s="66"/>
      <c r="P677" s="203">
        <f>O677*H677</f>
        <v>0</v>
      </c>
      <c r="Q677" s="203">
        <v>4.7000000000000002E-3</v>
      </c>
      <c r="R677" s="203">
        <f>Q677*H677</f>
        <v>1.4272584000000001</v>
      </c>
      <c r="S677" s="203">
        <v>0</v>
      </c>
      <c r="T677" s="204">
        <f>S677*H677</f>
        <v>0</v>
      </c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R677" s="205" t="s">
        <v>404</v>
      </c>
      <c r="AT677" s="205" t="s">
        <v>451</v>
      </c>
      <c r="AU677" s="205" t="s">
        <v>81</v>
      </c>
      <c r="AY677" s="19" t="s">
        <v>193</v>
      </c>
      <c r="BE677" s="206">
        <f>IF(N677="základní",J677,0)</f>
        <v>0</v>
      </c>
      <c r="BF677" s="206">
        <f>IF(N677="snížená",J677,0)</f>
        <v>0</v>
      </c>
      <c r="BG677" s="206">
        <f>IF(N677="zákl. přenesená",J677,0)</f>
        <v>0</v>
      </c>
      <c r="BH677" s="206">
        <f>IF(N677="sníž. přenesená",J677,0)</f>
        <v>0</v>
      </c>
      <c r="BI677" s="206">
        <f>IF(N677="nulová",J677,0)</f>
        <v>0</v>
      </c>
      <c r="BJ677" s="19" t="s">
        <v>79</v>
      </c>
      <c r="BK677" s="206">
        <f>ROUND(I677*H677,2)</f>
        <v>0</v>
      </c>
      <c r="BL677" s="19" t="s">
        <v>302</v>
      </c>
      <c r="BM677" s="205" t="s">
        <v>984</v>
      </c>
    </row>
    <row r="678" spans="1:65" s="14" customFormat="1">
      <c r="B678" s="218"/>
      <c r="C678" s="219"/>
      <c r="D678" s="209" t="s">
        <v>202</v>
      </c>
      <c r="E678" s="219"/>
      <c r="F678" s="221" t="s">
        <v>985</v>
      </c>
      <c r="G678" s="219"/>
      <c r="H678" s="222">
        <v>303.67200000000003</v>
      </c>
      <c r="I678" s="223"/>
      <c r="J678" s="219"/>
      <c r="K678" s="219"/>
      <c r="L678" s="224"/>
      <c r="M678" s="225"/>
      <c r="N678" s="226"/>
      <c r="O678" s="226"/>
      <c r="P678" s="226"/>
      <c r="Q678" s="226"/>
      <c r="R678" s="226"/>
      <c r="S678" s="226"/>
      <c r="T678" s="227"/>
      <c r="AT678" s="228" t="s">
        <v>202</v>
      </c>
      <c r="AU678" s="228" t="s">
        <v>81</v>
      </c>
      <c r="AV678" s="14" t="s">
        <v>81</v>
      </c>
      <c r="AW678" s="14" t="s">
        <v>4</v>
      </c>
      <c r="AX678" s="14" t="s">
        <v>79</v>
      </c>
      <c r="AY678" s="228" t="s">
        <v>193</v>
      </c>
    </row>
    <row r="679" spans="1:65" s="2" customFormat="1" ht="16.5" customHeight="1">
      <c r="A679" s="36"/>
      <c r="B679" s="37"/>
      <c r="C679" s="194" t="s">
        <v>986</v>
      </c>
      <c r="D679" s="194" t="s">
        <v>195</v>
      </c>
      <c r="E679" s="195" t="s">
        <v>987</v>
      </c>
      <c r="F679" s="196" t="s">
        <v>988</v>
      </c>
      <c r="G679" s="197" t="s">
        <v>305</v>
      </c>
      <c r="H679" s="198">
        <v>61.75</v>
      </c>
      <c r="I679" s="199"/>
      <c r="J679" s="200">
        <f>ROUND(I679*H679,2)</f>
        <v>0</v>
      </c>
      <c r="K679" s="196" t="s">
        <v>199</v>
      </c>
      <c r="L679" s="41"/>
      <c r="M679" s="201" t="s">
        <v>19</v>
      </c>
      <c r="N679" s="202" t="s">
        <v>43</v>
      </c>
      <c r="O679" s="66"/>
      <c r="P679" s="203">
        <f>O679*H679</f>
        <v>0</v>
      </c>
      <c r="Q679" s="203">
        <v>4.0000000000000002E-4</v>
      </c>
      <c r="R679" s="203">
        <f>Q679*H679</f>
        <v>2.47E-2</v>
      </c>
      <c r="S679" s="203">
        <v>0</v>
      </c>
      <c r="T679" s="204">
        <f>S679*H679</f>
        <v>0</v>
      </c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R679" s="205" t="s">
        <v>302</v>
      </c>
      <c r="AT679" s="205" t="s">
        <v>195</v>
      </c>
      <c r="AU679" s="205" t="s">
        <v>81</v>
      </c>
      <c r="AY679" s="19" t="s">
        <v>193</v>
      </c>
      <c r="BE679" s="206">
        <f>IF(N679="základní",J679,0)</f>
        <v>0</v>
      </c>
      <c r="BF679" s="206">
        <f>IF(N679="snížená",J679,0)</f>
        <v>0</v>
      </c>
      <c r="BG679" s="206">
        <f>IF(N679="zákl. přenesená",J679,0)</f>
        <v>0</v>
      </c>
      <c r="BH679" s="206">
        <f>IF(N679="sníž. přenesená",J679,0)</f>
        <v>0</v>
      </c>
      <c r="BI679" s="206">
        <f>IF(N679="nulová",J679,0)</f>
        <v>0</v>
      </c>
      <c r="BJ679" s="19" t="s">
        <v>79</v>
      </c>
      <c r="BK679" s="206">
        <f>ROUND(I679*H679,2)</f>
        <v>0</v>
      </c>
      <c r="BL679" s="19" t="s">
        <v>302</v>
      </c>
      <c r="BM679" s="205" t="s">
        <v>989</v>
      </c>
    </row>
    <row r="680" spans="1:65" s="14" customFormat="1">
      <c r="B680" s="218"/>
      <c r="C680" s="219"/>
      <c r="D680" s="209" t="s">
        <v>202</v>
      </c>
      <c r="E680" s="220" t="s">
        <v>19</v>
      </c>
      <c r="F680" s="221" t="s">
        <v>990</v>
      </c>
      <c r="G680" s="219"/>
      <c r="H680" s="222">
        <v>61.75</v>
      </c>
      <c r="I680" s="223"/>
      <c r="J680" s="219"/>
      <c r="K680" s="219"/>
      <c r="L680" s="224"/>
      <c r="M680" s="225"/>
      <c r="N680" s="226"/>
      <c r="O680" s="226"/>
      <c r="P680" s="226"/>
      <c r="Q680" s="226"/>
      <c r="R680" s="226"/>
      <c r="S680" s="226"/>
      <c r="T680" s="227"/>
      <c r="AT680" s="228" t="s">
        <v>202</v>
      </c>
      <c r="AU680" s="228" t="s">
        <v>81</v>
      </c>
      <c r="AV680" s="14" t="s">
        <v>81</v>
      </c>
      <c r="AW680" s="14" t="s">
        <v>33</v>
      </c>
      <c r="AX680" s="14" t="s">
        <v>72</v>
      </c>
      <c r="AY680" s="228" t="s">
        <v>193</v>
      </c>
    </row>
    <row r="681" spans="1:65" s="15" customFormat="1">
      <c r="B681" s="229"/>
      <c r="C681" s="230"/>
      <c r="D681" s="209" t="s">
        <v>202</v>
      </c>
      <c r="E681" s="231" t="s">
        <v>19</v>
      </c>
      <c r="F681" s="232" t="s">
        <v>208</v>
      </c>
      <c r="G681" s="230"/>
      <c r="H681" s="233">
        <v>61.75</v>
      </c>
      <c r="I681" s="234"/>
      <c r="J681" s="230"/>
      <c r="K681" s="230"/>
      <c r="L681" s="235"/>
      <c r="M681" s="236"/>
      <c r="N681" s="237"/>
      <c r="O681" s="237"/>
      <c r="P681" s="237"/>
      <c r="Q681" s="237"/>
      <c r="R681" s="237"/>
      <c r="S681" s="237"/>
      <c r="T681" s="238"/>
      <c r="AT681" s="239" t="s">
        <v>202</v>
      </c>
      <c r="AU681" s="239" t="s">
        <v>81</v>
      </c>
      <c r="AV681" s="15" t="s">
        <v>209</v>
      </c>
      <c r="AW681" s="15" t="s">
        <v>33</v>
      </c>
      <c r="AX681" s="15" t="s">
        <v>79</v>
      </c>
      <c r="AY681" s="239" t="s">
        <v>193</v>
      </c>
    </row>
    <row r="682" spans="1:65" s="2" customFormat="1" ht="21.75" customHeight="1">
      <c r="A682" s="36"/>
      <c r="B682" s="37"/>
      <c r="C682" s="251" t="s">
        <v>991</v>
      </c>
      <c r="D682" s="251" t="s">
        <v>451</v>
      </c>
      <c r="E682" s="252" t="s">
        <v>982</v>
      </c>
      <c r="F682" s="253" t="s">
        <v>983</v>
      </c>
      <c r="G682" s="254" t="s">
        <v>305</v>
      </c>
      <c r="H682" s="255">
        <v>74.099999999999994</v>
      </c>
      <c r="I682" s="256"/>
      <c r="J682" s="257">
        <f>ROUND(I682*H682,2)</f>
        <v>0</v>
      </c>
      <c r="K682" s="253" t="s">
        <v>199</v>
      </c>
      <c r="L682" s="258"/>
      <c r="M682" s="259" t="s">
        <v>19</v>
      </c>
      <c r="N682" s="260" t="s">
        <v>43</v>
      </c>
      <c r="O682" s="66"/>
      <c r="P682" s="203">
        <f>O682*H682</f>
        <v>0</v>
      </c>
      <c r="Q682" s="203">
        <v>4.7000000000000002E-3</v>
      </c>
      <c r="R682" s="203">
        <f>Q682*H682</f>
        <v>0.34826999999999997</v>
      </c>
      <c r="S682" s="203">
        <v>0</v>
      </c>
      <c r="T682" s="204">
        <f>S682*H682</f>
        <v>0</v>
      </c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R682" s="205" t="s">
        <v>404</v>
      </c>
      <c r="AT682" s="205" t="s">
        <v>451</v>
      </c>
      <c r="AU682" s="205" t="s">
        <v>81</v>
      </c>
      <c r="AY682" s="19" t="s">
        <v>193</v>
      </c>
      <c r="BE682" s="206">
        <f>IF(N682="základní",J682,0)</f>
        <v>0</v>
      </c>
      <c r="BF682" s="206">
        <f>IF(N682="snížená",J682,0)</f>
        <v>0</v>
      </c>
      <c r="BG682" s="206">
        <f>IF(N682="zákl. přenesená",J682,0)</f>
        <v>0</v>
      </c>
      <c r="BH682" s="206">
        <f>IF(N682="sníž. přenesená",J682,0)</f>
        <v>0</v>
      </c>
      <c r="BI682" s="206">
        <f>IF(N682="nulová",J682,0)</f>
        <v>0</v>
      </c>
      <c r="BJ682" s="19" t="s">
        <v>79</v>
      </c>
      <c r="BK682" s="206">
        <f>ROUND(I682*H682,2)</f>
        <v>0</v>
      </c>
      <c r="BL682" s="19" t="s">
        <v>302</v>
      </c>
      <c r="BM682" s="205" t="s">
        <v>992</v>
      </c>
    </row>
    <row r="683" spans="1:65" s="14" customFormat="1">
      <c r="B683" s="218"/>
      <c r="C683" s="219"/>
      <c r="D683" s="209" t="s">
        <v>202</v>
      </c>
      <c r="E683" s="219"/>
      <c r="F683" s="221" t="s">
        <v>993</v>
      </c>
      <c r="G683" s="219"/>
      <c r="H683" s="222">
        <v>74.099999999999994</v>
      </c>
      <c r="I683" s="223"/>
      <c r="J683" s="219"/>
      <c r="K683" s="219"/>
      <c r="L683" s="224"/>
      <c r="M683" s="225"/>
      <c r="N683" s="226"/>
      <c r="O683" s="226"/>
      <c r="P683" s="226"/>
      <c r="Q683" s="226"/>
      <c r="R683" s="226"/>
      <c r="S683" s="226"/>
      <c r="T683" s="227"/>
      <c r="AT683" s="228" t="s">
        <v>202</v>
      </c>
      <c r="AU683" s="228" t="s">
        <v>81</v>
      </c>
      <c r="AV683" s="14" t="s">
        <v>81</v>
      </c>
      <c r="AW683" s="14" t="s">
        <v>4</v>
      </c>
      <c r="AX683" s="14" t="s">
        <v>79</v>
      </c>
      <c r="AY683" s="228" t="s">
        <v>193</v>
      </c>
    </row>
    <row r="684" spans="1:65" s="2" customFormat="1" ht="16.5" customHeight="1">
      <c r="A684" s="36"/>
      <c r="B684" s="37"/>
      <c r="C684" s="194" t="s">
        <v>994</v>
      </c>
      <c r="D684" s="194" t="s">
        <v>195</v>
      </c>
      <c r="E684" s="195" t="s">
        <v>995</v>
      </c>
      <c r="F684" s="196" t="s">
        <v>996</v>
      </c>
      <c r="G684" s="197" t="s">
        <v>305</v>
      </c>
      <c r="H684" s="198">
        <v>53.902999999999999</v>
      </c>
      <c r="I684" s="199"/>
      <c r="J684" s="200">
        <f>ROUND(I684*H684,2)</f>
        <v>0</v>
      </c>
      <c r="K684" s="196" t="s">
        <v>199</v>
      </c>
      <c r="L684" s="41"/>
      <c r="M684" s="201" t="s">
        <v>19</v>
      </c>
      <c r="N684" s="202" t="s">
        <v>43</v>
      </c>
      <c r="O684" s="66"/>
      <c r="P684" s="203">
        <f>O684*H684</f>
        <v>0</v>
      </c>
      <c r="Q684" s="203">
        <v>4.4999999999999997E-3</v>
      </c>
      <c r="R684" s="203">
        <f>Q684*H684</f>
        <v>0.24256349999999999</v>
      </c>
      <c r="S684" s="203">
        <v>0</v>
      </c>
      <c r="T684" s="204">
        <f>S684*H684</f>
        <v>0</v>
      </c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R684" s="205" t="s">
        <v>302</v>
      </c>
      <c r="AT684" s="205" t="s">
        <v>195</v>
      </c>
      <c r="AU684" s="205" t="s">
        <v>81</v>
      </c>
      <c r="AY684" s="19" t="s">
        <v>193</v>
      </c>
      <c r="BE684" s="206">
        <f>IF(N684="základní",J684,0)</f>
        <v>0</v>
      </c>
      <c r="BF684" s="206">
        <f>IF(N684="snížená",J684,0)</f>
        <v>0</v>
      </c>
      <c r="BG684" s="206">
        <f>IF(N684="zákl. přenesená",J684,0)</f>
        <v>0</v>
      </c>
      <c r="BH684" s="206">
        <f>IF(N684="sníž. přenesená",J684,0)</f>
        <v>0</v>
      </c>
      <c r="BI684" s="206">
        <f>IF(N684="nulová",J684,0)</f>
        <v>0</v>
      </c>
      <c r="BJ684" s="19" t="s">
        <v>79</v>
      </c>
      <c r="BK684" s="206">
        <f>ROUND(I684*H684,2)</f>
        <v>0</v>
      </c>
      <c r="BL684" s="19" t="s">
        <v>302</v>
      </c>
      <c r="BM684" s="205" t="s">
        <v>997</v>
      </c>
    </row>
    <row r="685" spans="1:65" s="14" customFormat="1">
      <c r="B685" s="218"/>
      <c r="C685" s="219"/>
      <c r="D685" s="209" t="s">
        <v>202</v>
      </c>
      <c r="E685" s="220" t="s">
        <v>19</v>
      </c>
      <c r="F685" s="221" t="s">
        <v>998</v>
      </c>
      <c r="G685" s="219"/>
      <c r="H685" s="222">
        <v>53.902999999999999</v>
      </c>
      <c r="I685" s="223"/>
      <c r="J685" s="219"/>
      <c r="K685" s="219"/>
      <c r="L685" s="224"/>
      <c r="M685" s="225"/>
      <c r="N685" s="226"/>
      <c r="O685" s="226"/>
      <c r="P685" s="226"/>
      <c r="Q685" s="226"/>
      <c r="R685" s="226"/>
      <c r="S685" s="226"/>
      <c r="T685" s="227"/>
      <c r="AT685" s="228" t="s">
        <v>202</v>
      </c>
      <c r="AU685" s="228" t="s">
        <v>81</v>
      </c>
      <c r="AV685" s="14" t="s">
        <v>81</v>
      </c>
      <c r="AW685" s="14" t="s">
        <v>33</v>
      </c>
      <c r="AX685" s="14" t="s">
        <v>72</v>
      </c>
      <c r="AY685" s="228" t="s">
        <v>193</v>
      </c>
    </row>
    <row r="686" spans="1:65" s="15" customFormat="1">
      <c r="B686" s="229"/>
      <c r="C686" s="230"/>
      <c r="D686" s="209" t="s">
        <v>202</v>
      </c>
      <c r="E686" s="231" t="s">
        <v>19</v>
      </c>
      <c r="F686" s="232" t="s">
        <v>208</v>
      </c>
      <c r="G686" s="230"/>
      <c r="H686" s="233">
        <v>53.902999999999999</v>
      </c>
      <c r="I686" s="234"/>
      <c r="J686" s="230"/>
      <c r="K686" s="230"/>
      <c r="L686" s="235"/>
      <c r="M686" s="236"/>
      <c r="N686" s="237"/>
      <c r="O686" s="237"/>
      <c r="P686" s="237"/>
      <c r="Q686" s="237"/>
      <c r="R686" s="237"/>
      <c r="S686" s="237"/>
      <c r="T686" s="238"/>
      <c r="AT686" s="239" t="s">
        <v>202</v>
      </c>
      <c r="AU686" s="239" t="s">
        <v>81</v>
      </c>
      <c r="AV686" s="15" t="s">
        <v>209</v>
      </c>
      <c r="AW686" s="15" t="s">
        <v>33</v>
      </c>
      <c r="AX686" s="15" t="s">
        <v>79</v>
      </c>
      <c r="AY686" s="239" t="s">
        <v>193</v>
      </c>
    </row>
    <row r="687" spans="1:65" s="2" customFormat="1" ht="16.5" customHeight="1">
      <c r="A687" s="36"/>
      <c r="B687" s="37"/>
      <c r="C687" s="194" t="s">
        <v>999</v>
      </c>
      <c r="D687" s="194" t="s">
        <v>195</v>
      </c>
      <c r="E687" s="195" t="s">
        <v>1000</v>
      </c>
      <c r="F687" s="196" t="s">
        <v>1001</v>
      </c>
      <c r="G687" s="197" t="s">
        <v>305</v>
      </c>
      <c r="H687" s="198">
        <v>64.88</v>
      </c>
      <c r="I687" s="199"/>
      <c r="J687" s="200">
        <f>ROUND(I687*H687,2)</f>
        <v>0</v>
      </c>
      <c r="K687" s="196" t="s">
        <v>199</v>
      </c>
      <c r="L687" s="41"/>
      <c r="M687" s="201" t="s">
        <v>19</v>
      </c>
      <c r="N687" s="202" t="s">
        <v>43</v>
      </c>
      <c r="O687" s="66"/>
      <c r="P687" s="203">
        <f>O687*H687</f>
        <v>0</v>
      </c>
      <c r="Q687" s="203">
        <v>4.4999999999999997E-3</v>
      </c>
      <c r="R687" s="203">
        <f>Q687*H687</f>
        <v>0.29195999999999994</v>
      </c>
      <c r="S687" s="203">
        <v>0</v>
      </c>
      <c r="T687" s="204">
        <f>S687*H687</f>
        <v>0</v>
      </c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R687" s="205" t="s">
        <v>302</v>
      </c>
      <c r="AT687" s="205" t="s">
        <v>195</v>
      </c>
      <c r="AU687" s="205" t="s">
        <v>81</v>
      </c>
      <c r="AY687" s="19" t="s">
        <v>193</v>
      </c>
      <c r="BE687" s="206">
        <f>IF(N687="základní",J687,0)</f>
        <v>0</v>
      </c>
      <c r="BF687" s="206">
        <f>IF(N687="snížená",J687,0)</f>
        <v>0</v>
      </c>
      <c r="BG687" s="206">
        <f>IF(N687="zákl. přenesená",J687,0)</f>
        <v>0</v>
      </c>
      <c r="BH687" s="206">
        <f>IF(N687="sníž. přenesená",J687,0)</f>
        <v>0</v>
      </c>
      <c r="BI687" s="206">
        <f>IF(N687="nulová",J687,0)</f>
        <v>0</v>
      </c>
      <c r="BJ687" s="19" t="s">
        <v>79</v>
      </c>
      <c r="BK687" s="206">
        <f>ROUND(I687*H687,2)</f>
        <v>0</v>
      </c>
      <c r="BL687" s="19" t="s">
        <v>302</v>
      </c>
      <c r="BM687" s="205" t="s">
        <v>1002</v>
      </c>
    </row>
    <row r="688" spans="1:65" s="13" customFormat="1">
      <c r="B688" s="207"/>
      <c r="C688" s="208"/>
      <c r="D688" s="209" t="s">
        <v>202</v>
      </c>
      <c r="E688" s="210" t="s">
        <v>19</v>
      </c>
      <c r="F688" s="211" t="s">
        <v>339</v>
      </c>
      <c r="G688" s="208"/>
      <c r="H688" s="210" t="s">
        <v>19</v>
      </c>
      <c r="I688" s="212"/>
      <c r="J688" s="208"/>
      <c r="K688" s="208"/>
      <c r="L688" s="213"/>
      <c r="M688" s="214"/>
      <c r="N688" s="215"/>
      <c r="O688" s="215"/>
      <c r="P688" s="215"/>
      <c r="Q688" s="215"/>
      <c r="R688" s="215"/>
      <c r="S688" s="215"/>
      <c r="T688" s="216"/>
      <c r="AT688" s="217" t="s">
        <v>202</v>
      </c>
      <c r="AU688" s="217" t="s">
        <v>81</v>
      </c>
      <c r="AV688" s="13" t="s">
        <v>79</v>
      </c>
      <c r="AW688" s="13" t="s">
        <v>33</v>
      </c>
      <c r="AX688" s="13" t="s">
        <v>72</v>
      </c>
      <c r="AY688" s="217" t="s">
        <v>193</v>
      </c>
    </row>
    <row r="689" spans="1:65" s="14" customFormat="1">
      <c r="B689" s="218"/>
      <c r="C689" s="219"/>
      <c r="D689" s="209" t="s">
        <v>202</v>
      </c>
      <c r="E689" s="220" t="s">
        <v>19</v>
      </c>
      <c r="F689" s="221" t="s">
        <v>1003</v>
      </c>
      <c r="G689" s="219"/>
      <c r="H689" s="222">
        <v>1.64</v>
      </c>
      <c r="I689" s="223"/>
      <c r="J689" s="219"/>
      <c r="K689" s="219"/>
      <c r="L689" s="224"/>
      <c r="M689" s="225"/>
      <c r="N689" s="226"/>
      <c r="O689" s="226"/>
      <c r="P689" s="226"/>
      <c r="Q689" s="226"/>
      <c r="R689" s="226"/>
      <c r="S689" s="226"/>
      <c r="T689" s="227"/>
      <c r="AT689" s="228" t="s">
        <v>202</v>
      </c>
      <c r="AU689" s="228" t="s">
        <v>81</v>
      </c>
      <c r="AV689" s="14" t="s">
        <v>81</v>
      </c>
      <c r="AW689" s="14" t="s">
        <v>33</v>
      </c>
      <c r="AX689" s="14" t="s">
        <v>72</v>
      </c>
      <c r="AY689" s="228" t="s">
        <v>193</v>
      </c>
    </row>
    <row r="690" spans="1:65" s="14" customFormat="1">
      <c r="B690" s="218"/>
      <c r="C690" s="219"/>
      <c r="D690" s="209" t="s">
        <v>202</v>
      </c>
      <c r="E690" s="220" t="s">
        <v>19</v>
      </c>
      <c r="F690" s="221" t="s">
        <v>1004</v>
      </c>
      <c r="G690" s="219"/>
      <c r="H690" s="222">
        <v>1.4</v>
      </c>
      <c r="I690" s="223"/>
      <c r="J690" s="219"/>
      <c r="K690" s="219"/>
      <c r="L690" s="224"/>
      <c r="M690" s="225"/>
      <c r="N690" s="226"/>
      <c r="O690" s="226"/>
      <c r="P690" s="226"/>
      <c r="Q690" s="226"/>
      <c r="R690" s="226"/>
      <c r="S690" s="226"/>
      <c r="T690" s="227"/>
      <c r="AT690" s="228" t="s">
        <v>202</v>
      </c>
      <c r="AU690" s="228" t="s">
        <v>81</v>
      </c>
      <c r="AV690" s="14" t="s">
        <v>81</v>
      </c>
      <c r="AW690" s="14" t="s">
        <v>33</v>
      </c>
      <c r="AX690" s="14" t="s">
        <v>72</v>
      </c>
      <c r="AY690" s="228" t="s">
        <v>193</v>
      </c>
    </row>
    <row r="691" spans="1:65" s="14" customFormat="1">
      <c r="B691" s="218"/>
      <c r="C691" s="219"/>
      <c r="D691" s="209" t="s">
        <v>202</v>
      </c>
      <c r="E691" s="220" t="s">
        <v>19</v>
      </c>
      <c r="F691" s="221" t="s">
        <v>1005</v>
      </c>
      <c r="G691" s="219"/>
      <c r="H691" s="222">
        <v>1.07</v>
      </c>
      <c r="I691" s="223"/>
      <c r="J691" s="219"/>
      <c r="K691" s="219"/>
      <c r="L691" s="224"/>
      <c r="M691" s="225"/>
      <c r="N691" s="226"/>
      <c r="O691" s="226"/>
      <c r="P691" s="226"/>
      <c r="Q691" s="226"/>
      <c r="R691" s="226"/>
      <c r="S691" s="226"/>
      <c r="T691" s="227"/>
      <c r="AT691" s="228" t="s">
        <v>202</v>
      </c>
      <c r="AU691" s="228" t="s">
        <v>81</v>
      </c>
      <c r="AV691" s="14" t="s">
        <v>81</v>
      </c>
      <c r="AW691" s="14" t="s">
        <v>33</v>
      </c>
      <c r="AX691" s="14" t="s">
        <v>72</v>
      </c>
      <c r="AY691" s="228" t="s">
        <v>193</v>
      </c>
    </row>
    <row r="692" spans="1:65" s="14" customFormat="1">
      <c r="B692" s="218"/>
      <c r="C692" s="219"/>
      <c r="D692" s="209" t="s">
        <v>202</v>
      </c>
      <c r="E692" s="220" t="s">
        <v>19</v>
      </c>
      <c r="F692" s="221" t="s">
        <v>1006</v>
      </c>
      <c r="G692" s="219"/>
      <c r="H692" s="222">
        <v>1.64</v>
      </c>
      <c r="I692" s="223"/>
      <c r="J692" s="219"/>
      <c r="K692" s="219"/>
      <c r="L692" s="224"/>
      <c r="M692" s="225"/>
      <c r="N692" s="226"/>
      <c r="O692" s="226"/>
      <c r="P692" s="226"/>
      <c r="Q692" s="226"/>
      <c r="R692" s="226"/>
      <c r="S692" s="226"/>
      <c r="T692" s="227"/>
      <c r="AT692" s="228" t="s">
        <v>202</v>
      </c>
      <c r="AU692" s="228" t="s">
        <v>81</v>
      </c>
      <c r="AV692" s="14" t="s">
        <v>81</v>
      </c>
      <c r="AW692" s="14" t="s">
        <v>33</v>
      </c>
      <c r="AX692" s="14" t="s">
        <v>72</v>
      </c>
      <c r="AY692" s="228" t="s">
        <v>193</v>
      </c>
    </row>
    <row r="693" spans="1:65" s="14" customFormat="1">
      <c r="B693" s="218"/>
      <c r="C693" s="219"/>
      <c r="D693" s="209" t="s">
        <v>202</v>
      </c>
      <c r="E693" s="220" t="s">
        <v>19</v>
      </c>
      <c r="F693" s="221" t="s">
        <v>1007</v>
      </c>
      <c r="G693" s="219"/>
      <c r="H693" s="222">
        <v>1.98</v>
      </c>
      <c r="I693" s="223"/>
      <c r="J693" s="219"/>
      <c r="K693" s="219"/>
      <c r="L693" s="224"/>
      <c r="M693" s="225"/>
      <c r="N693" s="226"/>
      <c r="O693" s="226"/>
      <c r="P693" s="226"/>
      <c r="Q693" s="226"/>
      <c r="R693" s="226"/>
      <c r="S693" s="226"/>
      <c r="T693" s="227"/>
      <c r="AT693" s="228" t="s">
        <v>202</v>
      </c>
      <c r="AU693" s="228" t="s">
        <v>81</v>
      </c>
      <c r="AV693" s="14" t="s">
        <v>81</v>
      </c>
      <c r="AW693" s="14" t="s">
        <v>33</v>
      </c>
      <c r="AX693" s="14" t="s">
        <v>72</v>
      </c>
      <c r="AY693" s="228" t="s">
        <v>193</v>
      </c>
    </row>
    <row r="694" spans="1:65" s="14" customFormat="1">
      <c r="B694" s="218"/>
      <c r="C694" s="219"/>
      <c r="D694" s="209" t="s">
        <v>202</v>
      </c>
      <c r="E694" s="220" t="s">
        <v>19</v>
      </c>
      <c r="F694" s="221" t="s">
        <v>1008</v>
      </c>
      <c r="G694" s="219"/>
      <c r="H694" s="222">
        <v>7.3</v>
      </c>
      <c r="I694" s="223"/>
      <c r="J694" s="219"/>
      <c r="K694" s="219"/>
      <c r="L694" s="224"/>
      <c r="M694" s="225"/>
      <c r="N694" s="226"/>
      <c r="O694" s="226"/>
      <c r="P694" s="226"/>
      <c r="Q694" s="226"/>
      <c r="R694" s="226"/>
      <c r="S694" s="226"/>
      <c r="T694" s="227"/>
      <c r="AT694" s="228" t="s">
        <v>202</v>
      </c>
      <c r="AU694" s="228" t="s">
        <v>81</v>
      </c>
      <c r="AV694" s="14" t="s">
        <v>81</v>
      </c>
      <c r="AW694" s="14" t="s">
        <v>33</v>
      </c>
      <c r="AX694" s="14" t="s">
        <v>72</v>
      </c>
      <c r="AY694" s="228" t="s">
        <v>193</v>
      </c>
    </row>
    <row r="695" spans="1:65" s="14" customFormat="1">
      <c r="B695" s="218"/>
      <c r="C695" s="219"/>
      <c r="D695" s="209" t="s">
        <v>202</v>
      </c>
      <c r="E695" s="220" t="s">
        <v>19</v>
      </c>
      <c r="F695" s="221" t="s">
        <v>1009</v>
      </c>
      <c r="G695" s="219"/>
      <c r="H695" s="222">
        <v>1.06</v>
      </c>
      <c r="I695" s="223"/>
      <c r="J695" s="219"/>
      <c r="K695" s="219"/>
      <c r="L695" s="224"/>
      <c r="M695" s="225"/>
      <c r="N695" s="226"/>
      <c r="O695" s="226"/>
      <c r="P695" s="226"/>
      <c r="Q695" s="226"/>
      <c r="R695" s="226"/>
      <c r="S695" s="226"/>
      <c r="T695" s="227"/>
      <c r="AT695" s="228" t="s">
        <v>202</v>
      </c>
      <c r="AU695" s="228" t="s">
        <v>81</v>
      </c>
      <c r="AV695" s="14" t="s">
        <v>81</v>
      </c>
      <c r="AW695" s="14" t="s">
        <v>33</v>
      </c>
      <c r="AX695" s="14" t="s">
        <v>72</v>
      </c>
      <c r="AY695" s="228" t="s">
        <v>193</v>
      </c>
    </row>
    <row r="696" spans="1:65" s="14" customFormat="1">
      <c r="B696" s="218"/>
      <c r="C696" s="219"/>
      <c r="D696" s="209" t="s">
        <v>202</v>
      </c>
      <c r="E696" s="220" t="s">
        <v>19</v>
      </c>
      <c r="F696" s="221" t="s">
        <v>700</v>
      </c>
      <c r="G696" s="219"/>
      <c r="H696" s="222">
        <v>41.45</v>
      </c>
      <c r="I696" s="223"/>
      <c r="J696" s="219"/>
      <c r="K696" s="219"/>
      <c r="L696" s="224"/>
      <c r="M696" s="225"/>
      <c r="N696" s="226"/>
      <c r="O696" s="226"/>
      <c r="P696" s="226"/>
      <c r="Q696" s="226"/>
      <c r="R696" s="226"/>
      <c r="S696" s="226"/>
      <c r="T696" s="227"/>
      <c r="AT696" s="228" t="s">
        <v>202</v>
      </c>
      <c r="AU696" s="228" t="s">
        <v>81</v>
      </c>
      <c r="AV696" s="14" t="s">
        <v>81</v>
      </c>
      <c r="AW696" s="14" t="s">
        <v>33</v>
      </c>
      <c r="AX696" s="14" t="s">
        <v>72</v>
      </c>
      <c r="AY696" s="228" t="s">
        <v>193</v>
      </c>
    </row>
    <row r="697" spans="1:65" s="14" customFormat="1">
      <c r="B697" s="218"/>
      <c r="C697" s="219"/>
      <c r="D697" s="209" t="s">
        <v>202</v>
      </c>
      <c r="E697" s="220" t="s">
        <v>19</v>
      </c>
      <c r="F697" s="221" t="s">
        <v>1010</v>
      </c>
      <c r="G697" s="219"/>
      <c r="H697" s="222">
        <v>5.13</v>
      </c>
      <c r="I697" s="223"/>
      <c r="J697" s="219"/>
      <c r="K697" s="219"/>
      <c r="L697" s="224"/>
      <c r="M697" s="225"/>
      <c r="N697" s="226"/>
      <c r="O697" s="226"/>
      <c r="P697" s="226"/>
      <c r="Q697" s="226"/>
      <c r="R697" s="226"/>
      <c r="S697" s="226"/>
      <c r="T697" s="227"/>
      <c r="AT697" s="228" t="s">
        <v>202</v>
      </c>
      <c r="AU697" s="228" t="s">
        <v>81</v>
      </c>
      <c r="AV697" s="14" t="s">
        <v>81</v>
      </c>
      <c r="AW697" s="14" t="s">
        <v>33</v>
      </c>
      <c r="AX697" s="14" t="s">
        <v>72</v>
      </c>
      <c r="AY697" s="228" t="s">
        <v>193</v>
      </c>
    </row>
    <row r="698" spans="1:65" s="14" customFormat="1">
      <c r="B698" s="218"/>
      <c r="C698" s="219"/>
      <c r="D698" s="209" t="s">
        <v>202</v>
      </c>
      <c r="E698" s="220" t="s">
        <v>19</v>
      </c>
      <c r="F698" s="221" t="s">
        <v>1011</v>
      </c>
      <c r="G698" s="219"/>
      <c r="H698" s="222">
        <v>1.1200000000000001</v>
      </c>
      <c r="I698" s="223"/>
      <c r="J698" s="219"/>
      <c r="K698" s="219"/>
      <c r="L698" s="224"/>
      <c r="M698" s="225"/>
      <c r="N698" s="226"/>
      <c r="O698" s="226"/>
      <c r="P698" s="226"/>
      <c r="Q698" s="226"/>
      <c r="R698" s="226"/>
      <c r="S698" s="226"/>
      <c r="T698" s="227"/>
      <c r="AT698" s="228" t="s">
        <v>202</v>
      </c>
      <c r="AU698" s="228" t="s">
        <v>81</v>
      </c>
      <c r="AV698" s="14" t="s">
        <v>81</v>
      </c>
      <c r="AW698" s="14" t="s">
        <v>33</v>
      </c>
      <c r="AX698" s="14" t="s">
        <v>72</v>
      </c>
      <c r="AY698" s="228" t="s">
        <v>193</v>
      </c>
    </row>
    <row r="699" spans="1:65" s="14" customFormat="1">
      <c r="B699" s="218"/>
      <c r="C699" s="219"/>
      <c r="D699" s="209" t="s">
        <v>202</v>
      </c>
      <c r="E699" s="220" t="s">
        <v>19</v>
      </c>
      <c r="F699" s="221" t="s">
        <v>1012</v>
      </c>
      <c r="G699" s="219"/>
      <c r="H699" s="222">
        <v>1.0900000000000001</v>
      </c>
      <c r="I699" s="223"/>
      <c r="J699" s="219"/>
      <c r="K699" s="219"/>
      <c r="L699" s="224"/>
      <c r="M699" s="225"/>
      <c r="N699" s="226"/>
      <c r="O699" s="226"/>
      <c r="P699" s="226"/>
      <c r="Q699" s="226"/>
      <c r="R699" s="226"/>
      <c r="S699" s="226"/>
      <c r="T699" s="227"/>
      <c r="AT699" s="228" t="s">
        <v>202</v>
      </c>
      <c r="AU699" s="228" t="s">
        <v>81</v>
      </c>
      <c r="AV699" s="14" t="s">
        <v>81</v>
      </c>
      <c r="AW699" s="14" t="s">
        <v>33</v>
      </c>
      <c r="AX699" s="14" t="s">
        <v>72</v>
      </c>
      <c r="AY699" s="228" t="s">
        <v>193</v>
      </c>
    </row>
    <row r="700" spans="1:65" s="15" customFormat="1">
      <c r="B700" s="229"/>
      <c r="C700" s="230"/>
      <c r="D700" s="209" t="s">
        <v>202</v>
      </c>
      <c r="E700" s="231" t="s">
        <v>19</v>
      </c>
      <c r="F700" s="232" t="s">
        <v>208</v>
      </c>
      <c r="G700" s="230"/>
      <c r="H700" s="233">
        <v>64.88</v>
      </c>
      <c r="I700" s="234"/>
      <c r="J700" s="230"/>
      <c r="K700" s="230"/>
      <c r="L700" s="235"/>
      <c r="M700" s="236"/>
      <c r="N700" s="237"/>
      <c r="O700" s="237"/>
      <c r="P700" s="237"/>
      <c r="Q700" s="237"/>
      <c r="R700" s="237"/>
      <c r="S700" s="237"/>
      <c r="T700" s="238"/>
      <c r="AT700" s="239" t="s">
        <v>202</v>
      </c>
      <c r="AU700" s="239" t="s">
        <v>81</v>
      </c>
      <c r="AV700" s="15" t="s">
        <v>209</v>
      </c>
      <c r="AW700" s="15" t="s">
        <v>33</v>
      </c>
      <c r="AX700" s="15" t="s">
        <v>79</v>
      </c>
      <c r="AY700" s="239" t="s">
        <v>193</v>
      </c>
    </row>
    <row r="701" spans="1:65" s="2" customFormat="1" ht="16.5" customHeight="1">
      <c r="A701" s="36"/>
      <c r="B701" s="37"/>
      <c r="C701" s="194" t="s">
        <v>1013</v>
      </c>
      <c r="D701" s="194" t="s">
        <v>195</v>
      </c>
      <c r="E701" s="195" t="s">
        <v>1014</v>
      </c>
      <c r="F701" s="196" t="s">
        <v>1015</v>
      </c>
      <c r="G701" s="197" t="s">
        <v>391</v>
      </c>
      <c r="H701" s="198">
        <v>124.875</v>
      </c>
      <c r="I701" s="199"/>
      <c r="J701" s="200">
        <f>ROUND(I701*H701,2)</f>
        <v>0</v>
      </c>
      <c r="K701" s="196" t="s">
        <v>199</v>
      </c>
      <c r="L701" s="41"/>
      <c r="M701" s="201" t="s">
        <v>19</v>
      </c>
      <c r="N701" s="202" t="s">
        <v>43</v>
      </c>
      <c r="O701" s="66"/>
      <c r="P701" s="203">
        <f>O701*H701</f>
        <v>0</v>
      </c>
      <c r="Q701" s="203">
        <v>0</v>
      </c>
      <c r="R701" s="203">
        <f>Q701*H701</f>
        <v>0</v>
      </c>
      <c r="S701" s="203">
        <v>0</v>
      </c>
      <c r="T701" s="204">
        <f>S701*H701</f>
        <v>0</v>
      </c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R701" s="205" t="s">
        <v>302</v>
      </c>
      <c r="AT701" s="205" t="s">
        <v>195</v>
      </c>
      <c r="AU701" s="205" t="s">
        <v>81</v>
      </c>
      <c r="AY701" s="19" t="s">
        <v>193</v>
      </c>
      <c r="BE701" s="206">
        <f>IF(N701="základní",J701,0)</f>
        <v>0</v>
      </c>
      <c r="BF701" s="206">
        <f>IF(N701="snížená",J701,0)</f>
        <v>0</v>
      </c>
      <c r="BG701" s="206">
        <f>IF(N701="zákl. přenesená",J701,0)</f>
        <v>0</v>
      </c>
      <c r="BH701" s="206">
        <f>IF(N701="sníž. přenesená",J701,0)</f>
        <v>0</v>
      </c>
      <c r="BI701" s="206">
        <f>IF(N701="nulová",J701,0)</f>
        <v>0</v>
      </c>
      <c r="BJ701" s="19" t="s">
        <v>79</v>
      </c>
      <c r="BK701" s="206">
        <f>ROUND(I701*H701,2)</f>
        <v>0</v>
      </c>
      <c r="BL701" s="19" t="s">
        <v>302</v>
      </c>
      <c r="BM701" s="205" t="s">
        <v>1016</v>
      </c>
    </row>
    <row r="702" spans="1:65" s="13" customFormat="1">
      <c r="B702" s="207"/>
      <c r="C702" s="208"/>
      <c r="D702" s="209" t="s">
        <v>202</v>
      </c>
      <c r="E702" s="210" t="s">
        <v>19</v>
      </c>
      <c r="F702" s="211" t="s">
        <v>339</v>
      </c>
      <c r="G702" s="208"/>
      <c r="H702" s="210" t="s">
        <v>19</v>
      </c>
      <c r="I702" s="212"/>
      <c r="J702" s="208"/>
      <c r="K702" s="208"/>
      <c r="L702" s="213"/>
      <c r="M702" s="214"/>
      <c r="N702" s="215"/>
      <c r="O702" s="215"/>
      <c r="P702" s="215"/>
      <c r="Q702" s="215"/>
      <c r="R702" s="215"/>
      <c r="S702" s="215"/>
      <c r="T702" s="216"/>
      <c r="AT702" s="217" t="s">
        <v>202</v>
      </c>
      <c r="AU702" s="217" t="s">
        <v>81</v>
      </c>
      <c r="AV702" s="13" t="s">
        <v>79</v>
      </c>
      <c r="AW702" s="13" t="s">
        <v>33</v>
      </c>
      <c r="AX702" s="13" t="s">
        <v>72</v>
      </c>
      <c r="AY702" s="217" t="s">
        <v>193</v>
      </c>
    </row>
    <row r="703" spans="1:65" s="14" customFormat="1">
      <c r="B703" s="218"/>
      <c r="C703" s="219"/>
      <c r="D703" s="209" t="s">
        <v>202</v>
      </c>
      <c r="E703" s="220" t="s">
        <v>19</v>
      </c>
      <c r="F703" s="221" t="s">
        <v>1017</v>
      </c>
      <c r="G703" s="219"/>
      <c r="H703" s="222">
        <v>9</v>
      </c>
      <c r="I703" s="223"/>
      <c r="J703" s="219"/>
      <c r="K703" s="219"/>
      <c r="L703" s="224"/>
      <c r="M703" s="225"/>
      <c r="N703" s="226"/>
      <c r="O703" s="226"/>
      <c r="P703" s="226"/>
      <c r="Q703" s="226"/>
      <c r="R703" s="226"/>
      <c r="S703" s="226"/>
      <c r="T703" s="227"/>
      <c r="AT703" s="228" t="s">
        <v>202</v>
      </c>
      <c r="AU703" s="228" t="s">
        <v>81</v>
      </c>
      <c r="AV703" s="14" t="s">
        <v>81</v>
      </c>
      <c r="AW703" s="14" t="s">
        <v>33</v>
      </c>
      <c r="AX703" s="14" t="s">
        <v>72</v>
      </c>
      <c r="AY703" s="228" t="s">
        <v>193</v>
      </c>
    </row>
    <row r="704" spans="1:65" s="14" customFormat="1">
      <c r="B704" s="218"/>
      <c r="C704" s="219"/>
      <c r="D704" s="209" t="s">
        <v>202</v>
      </c>
      <c r="E704" s="220" t="s">
        <v>19</v>
      </c>
      <c r="F704" s="221" t="s">
        <v>1018</v>
      </c>
      <c r="G704" s="219"/>
      <c r="H704" s="222">
        <v>7.8</v>
      </c>
      <c r="I704" s="223"/>
      <c r="J704" s="219"/>
      <c r="K704" s="219"/>
      <c r="L704" s="224"/>
      <c r="M704" s="225"/>
      <c r="N704" s="226"/>
      <c r="O704" s="226"/>
      <c r="P704" s="226"/>
      <c r="Q704" s="226"/>
      <c r="R704" s="226"/>
      <c r="S704" s="226"/>
      <c r="T704" s="227"/>
      <c r="AT704" s="228" t="s">
        <v>202</v>
      </c>
      <c r="AU704" s="228" t="s">
        <v>81</v>
      </c>
      <c r="AV704" s="14" t="s">
        <v>81</v>
      </c>
      <c r="AW704" s="14" t="s">
        <v>33</v>
      </c>
      <c r="AX704" s="14" t="s">
        <v>72</v>
      </c>
      <c r="AY704" s="228" t="s">
        <v>193</v>
      </c>
    </row>
    <row r="705" spans="1:65" s="14" customFormat="1">
      <c r="B705" s="218"/>
      <c r="C705" s="219"/>
      <c r="D705" s="209" t="s">
        <v>202</v>
      </c>
      <c r="E705" s="220" t="s">
        <v>19</v>
      </c>
      <c r="F705" s="221" t="s">
        <v>1019</v>
      </c>
      <c r="G705" s="219"/>
      <c r="H705" s="222">
        <v>6.15</v>
      </c>
      <c r="I705" s="223"/>
      <c r="J705" s="219"/>
      <c r="K705" s="219"/>
      <c r="L705" s="224"/>
      <c r="M705" s="225"/>
      <c r="N705" s="226"/>
      <c r="O705" s="226"/>
      <c r="P705" s="226"/>
      <c r="Q705" s="226"/>
      <c r="R705" s="226"/>
      <c r="S705" s="226"/>
      <c r="T705" s="227"/>
      <c r="AT705" s="228" t="s">
        <v>202</v>
      </c>
      <c r="AU705" s="228" t="s">
        <v>81</v>
      </c>
      <c r="AV705" s="14" t="s">
        <v>81</v>
      </c>
      <c r="AW705" s="14" t="s">
        <v>33</v>
      </c>
      <c r="AX705" s="14" t="s">
        <v>72</v>
      </c>
      <c r="AY705" s="228" t="s">
        <v>193</v>
      </c>
    </row>
    <row r="706" spans="1:65" s="14" customFormat="1">
      <c r="B706" s="218"/>
      <c r="C706" s="219"/>
      <c r="D706" s="209" t="s">
        <v>202</v>
      </c>
      <c r="E706" s="220" t="s">
        <v>19</v>
      </c>
      <c r="F706" s="221" t="s">
        <v>1020</v>
      </c>
      <c r="G706" s="219"/>
      <c r="H706" s="222">
        <v>9</v>
      </c>
      <c r="I706" s="223"/>
      <c r="J706" s="219"/>
      <c r="K706" s="219"/>
      <c r="L706" s="224"/>
      <c r="M706" s="225"/>
      <c r="N706" s="226"/>
      <c r="O706" s="226"/>
      <c r="P706" s="226"/>
      <c r="Q706" s="226"/>
      <c r="R706" s="226"/>
      <c r="S706" s="226"/>
      <c r="T706" s="227"/>
      <c r="AT706" s="228" t="s">
        <v>202</v>
      </c>
      <c r="AU706" s="228" t="s">
        <v>81</v>
      </c>
      <c r="AV706" s="14" t="s">
        <v>81</v>
      </c>
      <c r="AW706" s="14" t="s">
        <v>33</v>
      </c>
      <c r="AX706" s="14" t="s">
        <v>72</v>
      </c>
      <c r="AY706" s="228" t="s">
        <v>193</v>
      </c>
    </row>
    <row r="707" spans="1:65" s="14" customFormat="1">
      <c r="B707" s="218"/>
      <c r="C707" s="219"/>
      <c r="D707" s="209" t="s">
        <v>202</v>
      </c>
      <c r="E707" s="220" t="s">
        <v>19</v>
      </c>
      <c r="F707" s="221" t="s">
        <v>1021</v>
      </c>
      <c r="G707" s="219"/>
      <c r="H707" s="222">
        <v>11.1</v>
      </c>
      <c r="I707" s="223"/>
      <c r="J707" s="219"/>
      <c r="K707" s="219"/>
      <c r="L707" s="224"/>
      <c r="M707" s="225"/>
      <c r="N707" s="226"/>
      <c r="O707" s="226"/>
      <c r="P707" s="226"/>
      <c r="Q707" s="226"/>
      <c r="R707" s="226"/>
      <c r="S707" s="226"/>
      <c r="T707" s="227"/>
      <c r="AT707" s="228" t="s">
        <v>202</v>
      </c>
      <c r="AU707" s="228" t="s">
        <v>81</v>
      </c>
      <c r="AV707" s="14" t="s">
        <v>81</v>
      </c>
      <c r="AW707" s="14" t="s">
        <v>33</v>
      </c>
      <c r="AX707" s="14" t="s">
        <v>72</v>
      </c>
      <c r="AY707" s="228" t="s">
        <v>193</v>
      </c>
    </row>
    <row r="708" spans="1:65" s="14" customFormat="1">
      <c r="B708" s="218"/>
      <c r="C708" s="219"/>
      <c r="D708" s="209" t="s">
        <v>202</v>
      </c>
      <c r="E708" s="220" t="s">
        <v>19</v>
      </c>
      <c r="F708" s="221" t="s">
        <v>1022</v>
      </c>
      <c r="G708" s="219"/>
      <c r="H708" s="222">
        <v>12.1</v>
      </c>
      <c r="I708" s="223"/>
      <c r="J708" s="219"/>
      <c r="K708" s="219"/>
      <c r="L708" s="224"/>
      <c r="M708" s="225"/>
      <c r="N708" s="226"/>
      <c r="O708" s="226"/>
      <c r="P708" s="226"/>
      <c r="Q708" s="226"/>
      <c r="R708" s="226"/>
      <c r="S708" s="226"/>
      <c r="T708" s="227"/>
      <c r="AT708" s="228" t="s">
        <v>202</v>
      </c>
      <c r="AU708" s="228" t="s">
        <v>81</v>
      </c>
      <c r="AV708" s="14" t="s">
        <v>81</v>
      </c>
      <c r="AW708" s="14" t="s">
        <v>33</v>
      </c>
      <c r="AX708" s="14" t="s">
        <v>72</v>
      </c>
      <c r="AY708" s="228" t="s">
        <v>193</v>
      </c>
    </row>
    <row r="709" spans="1:65" s="14" customFormat="1">
      <c r="B709" s="218"/>
      <c r="C709" s="219"/>
      <c r="D709" s="209" t="s">
        <v>202</v>
      </c>
      <c r="E709" s="220" t="s">
        <v>19</v>
      </c>
      <c r="F709" s="221" t="s">
        <v>1023</v>
      </c>
      <c r="G709" s="219"/>
      <c r="H709" s="222">
        <v>6.1</v>
      </c>
      <c r="I709" s="223"/>
      <c r="J709" s="219"/>
      <c r="K709" s="219"/>
      <c r="L709" s="224"/>
      <c r="M709" s="225"/>
      <c r="N709" s="226"/>
      <c r="O709" s="226"/>
      <c r="P709" s="226"/>
      <c r="Q709" s="226"/>
      <c r="R709" s="226"/>
      <c r="S709" s="226"/>
      <c r="T709" s="227"/>
      <c r="AT709" s="228" t="s">
        <v>202</v>
      </c>
      <c r="AU709" s="228" t="s">
        <v>81</v>
      </c>
      <c r="AV709" s="14" t="s">
        <v>81</v>
      </c>
      <c r="AW709" s="14" t="s">
        <v>33</v>
      </c>
      <c r="AX709" s="14" t="s">
        <v>72</v>
      </c>
      <c r="AY709" s="228" t="s">
        <v>193</v>
      </c>
    </row>
    <row r="710" spans="1:65" s="14" customFormat="1">
      <c r="B710" s="218"/>
      <c r="C710" s="219"/>
      <c r="D710" s="209" t="s">
        <v>202</v>
      </c>
      <c r="E710" s="220" t="s">
        <v>19</v>
      </c>
      <c r="F710" s="221" t="s">
        <v>1024</v>
      </c>
      <c r="G710" s="219"/>
      <c r="H710" s="222">
        <v>40.725000000000001</v>
      </c>
      <c r="I710" s="223"/>
      <c r="J710" s="219"/>
      <c r="K710" s="219"/>
      <c r="L710" s="224"/>
      <c r="M710" s="225"/>
      <c r="N710" s="226"/>
      <c r="O710" s="226"/>
      <c r="P710" s="226"/>
      <c r="Q710" s="226"/>
      <c r="R710" s="226"/>
      <c r="S710" s="226"/>
      <c r="T710" s="227"/>
      <c r="AT710" s="228" t="s">
        <v>202</v>
      </c>
      <c r="AU710" s="228" t="s">
        <v>81</v>
      </c>
      <c r="AV710" s="14" t="s">
        <v>81</v>
      </c>
      <c r="AW710" s="14" t="s">
        <v>33</v>
      </c>
      <c r="AX710" s="14" t="s">
        <v>72</v>
      </c>
      <c r="AY710" s="228" t="s">
        <v>193</v>
      </c>
    </row>
    <row r="711" spans="1:65" s="14" customFormat="1">
      <c r="B711" s="218"/>
      <c r="C711" s="219"/>
      <c r="D711" s="209" t="s">
        <v>202</v>
      </c>
      <c r="E711" s="220" t="s">
        <v>19</v>
      </c>
      <c r="F711" s="221" t="s">
        <v>1025</v>
      </c>
      <c r="G711" s="219"/>
      <c r="H711" s="222">
        <v>10.25</v>
      </c>
      <c r="I711" s="223"/>
      <c r="J711" s="219"/>
      <c r="K711" s="219"/>
      <c r="L711" s="224"/>
      <c r="M711" s="225"/>
      <c r="N711" s="226"/>
      <c r="O711" s="226"/>
      <c r="P711" s="226"/>
      <c r="Q711" s="226"/>
      <c r="R711" s="226"/>
      <c r="S711" s="226"/>
      <c r="T711" s="227"/>
      <c r="AT711" s="228" t="s">
        <v>202</v>
      </c>
      <c r="AU711" s="228" t="s">
        <v>81</v>
      </c>
      <c r="AV711" s="14" t="s">
        <v>81</v>
      </c>
      <c r="AW711" s="14" t="s">
        <v>33</v>
      </c>
      <c r="AX711" s="14" t="s">
        <v>72</v>
      </c>
      <c r="AY711" s="228" t="s">
        <v>193</v>
      </c>
    </row>
    <row r="712" spans="1:65" s="14" customFormat="1">
      <c r="B712" s="218"/>
      <c r="C712" s="219"/>
      <c r="D712" s="209" t="s">
        <v>202</v>
      </c>
      <c r="E712" s="220" t="s">
        <v>19</v>
      </c>
      <c r="F712" s="221" t="s">
        <v>1026</v>
      </c>
      <c r="G712" s="219"/>
      <c r="H712" s="222">
        <v>6.4</v>
      </c>
      <c r="I712" s="223"/>
      <c r="J712" s="219"/>
      <c r="K712" s="219"/>
      <c r="L712" s="224"/>
      <c r="M712" s="225"/>
      <c r="N712" s="226"/>
      <c r="O712" s="226"/>
      <c r="P712" s="226"/>
      <c r="Q712" s="226"/>
      <c r="R712" s="226"/>
      <c r="S712" s="226"/>
      <c r="T712" s="227"/>
      <c r="AT712" s="228" t="s">
        <v>202</v>
      </c>
      <c r="AU712" s="228" t="s">
        <v>81</v>
      </c>
      <c r="AV712" s="14" t="s">
        <v>81</v>
      </c>
      <c r="AW712" s="14" t="s">
        <v>33</v>
      </c>
      <c r="AX712" s="14" t="s">
        <v>72</v>
      </c>
      <c r="AY712" s="228" t="s">
        <v>193</v>
      </c>
    </row>
    <row r="713" spans="1:65" s="14" customFormat="1">
      <c r="B713" s="218"/>
      <c r="C713" s="219"/>
      <c r="D713" s="209" t="s">
        <v>202</v>
      </c>
      <c r="E713" s="220" t="s">
        <v>19</v>
      </c>
      <c r="F713" s="221" t="s">
        <v>1027</v>
      </c>
      <c r="G713" s="219"/>
      <c r="H713" s="222">
        <v>6.25</v>
      </c>
      <c r="I713" s="223"/>
      <c r="J713" s="219"/>
      <c r="K713" s="219"/>
      <c r="L713" s="224"/>
      <c r="M713" s="225"/>
      <c r="N713" s="226"/>
      <c r="O713" s="226"/>
      <c r="P713" s="226"/>
      <c r="Q713" s="226"/>
      <c r="R713" s="226"/>
      <c r="S713" s="226"/>
      <c r="T713" s="227"/>
      <c r="AT713" s="228" t="s">
        <v>202</v>
      </c>
      <c r="AU713" s="228" t="s">
        <v>81</v>
      </c>
      <c r="AV713" s="14" t="s">
        <v>81</v>
      </c>
      <c r="AW713" s="14" t="s">
        <v>33</v>
      </c>
      <c r="AX713" s="14" t="s">
        <v>72</v>
      </c>
      <c r="AY713" s="228" t="s">
        <v>193</v>
      </c>
    </row>
    <row r="714" spans="1:65" s="15" customFormat="1">
      <c r="B714" s="229"/>
      <c r="C714" s="230"/>
      <c r="D714" s="209" t="s">
        <v>202</v>
      </c>
      <c r="E714" s="231" t="s">
        <v>19</v>
      </c>
      <c r="F714" s="232" t="s">
        <v>208</v>
      </c>
      <c r="G714" s="230"/>
      <c r="H714" s="233">
        <v>124.875</v>
      </c>
      <c r="I714" s="234"/>
      <c r="J714" s="230"/>
      <c r="K714" s="230"/>
      <c r="L714" s="235"/>
      <c r="M714" s="236"/>
      <c r="N714" s="237"/>
      <c r="O714" s="237"/>
      <c r="P714" s="237"/>
      <c r="Q714" s="237"/>
      <c r="R714" s="237"/>
      <c r="S714" s="237"/>
      <c r="T714" s="238"/>
      <c r="AT714" s="239" t="s">
        <v>202</v>
      </c>
      <c r="AU714" s="239" t="s">
        <v>81</v>
      </c>
      <c r="AV714" s="15" t="s">
        <v>209</v>
      </c>
      <c r="AW714" s="15" t="s">
        <v>33</v>
      </c>
      <c r="AX714" s="15" t="s">
        <v>79</v>
      </c>
      <c r="AY714" s="239" t="s">
        <v>193</v>
      </c>
    </row>
    <row r="715" spans="1:65" s="2" customFormat="1" ht="16.5" customHeight="1">
      <c r="A715" s="36"/>
      <c r="B715" s="37"/>
      <c r="C715" s="251" t="s">
        <v>1028</v>
      </c>
      <c r="D715" s="251" t="s">
        <v>451</v>
      </c>
      <c r="E715" s="252" t="s">
        <v>1029</v>
      </c>
      <c r="F715" s="253" t="s">
        <v>1030</v>
      </c>
      <c r="G715" s="254" t="s">
        <v>391</v>
      </c>
      <c r="H715" s="255">
        <v>137.363</v>
      </c>
      <c r="I715" s="256"/>
      <c r="J715" s="257">
        <f>ROUND(I715*H715,2)</f>
        <v>0</v>
      </c>
      <c r="K715" s="253" t="s">
        <v>199</v>
      </c>
      <c r="L715" s="258"/>
      <c r="M715" s="259" t="s">
        <v>19</v>
      </c>
      <c r="N715" s="260" t="s">
        <v>43</v>
      </c>
      <c r="O715" s="66"/>
      <c r="P715" s="203">
        <f>O715*H715</f>
        <v>0</v>
      </c>
      <c r="Q715" s="203">
        <v>3.0000000000000001E-5</v>
      </c>
      <c r="R715" s="203">
        <f>Q715*H715</f>
        <v>4.1208900000000003E-3</v>
      </c>
      <c r="S715" s="203">
        <v>0</v>
      </c>
      <c r="T715" s="204">
        <f>S715*H715</f>
        <v>0</v>
      </c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R715" s="205" t="s">
        <v>404</v>
      </c>
      <c r="AT715" s="205" t="s">
        <v>451</v>
      </c>
      <c r="AU715" s="205" t="s">
        <v>81</v>
      </c>
      <c r="AY715" s="19" t="s">
        <v>193</v>
      </c>
      <c r="BE715" s="206">
        <f>IF(N715="základní",J715,0)</f>
        <v>0</v>
      </c>
      <c r="BF715" s="206">
        <f>IF(N715="snížená",J715,0)</f>
        <v>0</v>
      </c>
      <c r="BG715" s="206">
        <f>IF(N715="zákl. přenesená",J715,0)</f>
        <v>0</v>
      </c>
      <c r="BH715" s="206">
        <f>IF(N715="sníž. přenesená",J715,0)</f>
        <v>0</v>
      </c>
      <c r="BI715" s="206">
        <f>IF(N715="nulová",J715,0)</f>
        <v>0</v>
      </c>
      <c r="BJ715" s="19" t="s">
        <v>79</v>
      </c>
      <c r="BK715" s="206">
        <f>ROUND(I715*H715,2)</f>
        <v>0</v>
      </c>
      <c r="BL715" s="19" t="s">
        <v>302</v>
      </c>
      <c r="BM715" s="205" t="s">
        <v>1031</v>
      </c>
    </row>
    <row r="716" spans="1:65" s="14" customFormat="1">
      <c r="B716" s="218"/>
      <c r="C716" s="219"/>
      <c r="D716" s="209" t="s">
        <v>202</v>
      </c>
      <c r="E716" s="219"/>
      <c r="F716" s="221" t="s">
        <v>1032</v>
      </c>
      <c r="G716" s="219"/>
      <c r="H716" s="222">
        <v>137.363</v>
      </c>
      <c r="I716" s="223"/>
      <c r="J716" s="219"/>
      <c r="K716" s="219"/>
      <c r="L716" s="224"/>
      <c r="M716" s="225"/>
      <c r="N716" s="226"/>
      <c r="O716" s="226"/>
      <c r="P716" s="226"/>
      <c r="Q716" s="226"/>
      <c r="R716" s="226"/>
      <c r="S716" s="226"/>
      <c r="T716" s="227"/>
      <c r="AT716" s="228" t="s">
        <v>202</v>
      </c>
      <c r="AU716" s="228" t="s">
        <v>81</v>
      </c>
      <c r="AV716" s="14" t="s">
        <v>81</v>
      </c>
      <c r="AW716" s="14" t="s">
        <v>4</v>
      </c>
      <c r="AX716" s="14" t="s">
        <v>79</v>
      </c>
      <c r="AY716" s="228" t="s">
        <v>193</v>
      </c>
    </row>
    <row r="717" spans="1:65" s="2" customFormat="1" ht="16.5" customHeight="1">
      <c r="A717" s="36"/>
      <c r="B717" s="37"/>
      <c r="C717" s="194" t="s">
        <v>1033</v>
      </c>
      <c r="D717" s="194" t="s">
        <v>195</v>
      </c>
      <c r="E717" s="195" t="s">
        <v>1034</v>
      </c>
      <c r="F717" s="196" t="s">
        <v>1035</v>
      </c>
      <c r="G717" s="197" t="s">
        <v>391</v>
      </c>
      <c r="H717" s="198">
        <v>228.35</v>
      </c>
      <c r="I717" s="199"/>
      <c r="J717" s="200">
        <f>ROUND(I717*H717,2)</f>
        <v>0</v>
      </c>
      <c r="K717" s="196" t="s">
        <v>199</v>
      </c>
      <c r="L717" s="41"/>
      <c r="M717" s="201" t="s">
        <v>19</v>
      </c>
      <c r="N717" s="202" t="s">
        <v>43</v>
      </c>
      <c r="O717" s="66"/>
      <c r="P717" s="203">
        <f>O717*H717</f>
        <v>0</v>
      </c>
      <c r="Q717" s="203">
        <v>3.0000000000000001E-5</v>
      </c>
      <c r="R717" s="203">
        <f>Q717*H717</f>
        <v>6.8504999999999998E-3</v>
      </c>
      <c r="S717" s="203">
        <v>0</v>
      </c>
      <c r="T717" s="204">
        <f>S717*H717</f>
        <v>0</v>
      </c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R717" s="205" t="s">
        <v>302</v>
      </c>
      <c r="AT717" s="205" t="s">
        <v>195</v>
      </c>
      <c r="AU717" s="205" t="s">
        <v>81</v>
      </c>
      <c r="AY717" s="19" t="s">
        <v>193</v>
      </c>
      <c r="BE717" s="206">
        <f>IF(N717="základní",J717,0)</f>
        <v>0</v>
      </c>
      <c r="BF717" s="206">
        <f>IF(N717="snížená",J717,0)</f>
        <v>0</v>
      </c>
      <c r="BG717" s="206">
        <f>IF(N717="zákl. přenesená",J717,0)</f>
        <v>0</v>
      </c>
      <c r="BH717" s="206">
        <f>IF(N717="sníž. přenesená",J717,0)</f>
        <v>0</v>
      </c>
      <c r="BI717" s="206">
        <f>IF(N717="nulová",J717,0)</f>
        <v>0</v>
      </c>
      <c r="BJ717" s="19" t="s">
        <v>79</v>
      </c>
      <c r="BK717" s="206">
        <f>ROUND(I717*H717,2)</f>
        <v>0</v>
      </c>
      <c r="BL717" s="19" t="s">
        <v>302</v>
      </c>
      <c r="BM717" s="205" t="s">
        <v>1036</v>
      </c>
    </row>
    <row r="718" spans="1:65" s="13" customFormat="1">
      <c r="B718" s="207"/>
      <c r="C718" s="208"/>
      <c r="D718" s="209" t="s">
        <v>202</v>
      </c>
      <c r="E718" s="210" t="s">
        <v>19</v>
      </c>
      <c r="F718" s="211" t="s">
        <v>1037</v>
      </c>
      <c r="G718" s="208"/>
      <c r="H718" s="210" t="s">
        <v>19</v>
      </c>
      <c r="I718" s="212"/>
      <c r="J718" s="208"/>
      <c r="K718" s="208"/>
      <c r="L718" s="213"/>
      <c r="M718" s="214"/>
      <c r="N718" s="215"/>
      <c r="O718" s="215"/>
      <c r="P718" s="215"/>
      <c r="Q718" s="215"/>
      <c r="R718" s="215"/>
      <c r="S718" s="215"/>
      <c r="T718" s="216"/>
      <c r="AT718" s="217" t="s">
        <v>202</v>
      </c>
      <c r="AU718" s="217" t="s">
        <v>81</v>
      </c>
      <c r="AV718" s="13" t="s">
        <v>79</v>
      </c>
      <c r="AW718" s="13" t="s">
        <v>33</v>
      </c>
      <c r="AX718" s="13" t="s">
        <v>72</v>
      </c>
      <c r="AY718" s="217" t="s">
        <v>193</v>
      </c>
    </row>
    <row r="719" spans="1:65" s="13" customFormat="1">
      <c r="B719" s="207"/>
      <c r="C719" s="208"/>
      <c r="D719" s="209" t="s">
        <v>202</v>
      </c>
      <c r="E719" s="210" t="s">
        <v>19</v>
      </c>
      <c r="F719" s="211" t="s">
        <v>1038</v>
      </c>
      <c r="G719" s="208"/>
      <c r="H719" s="210" t="s">
        <v>19</v>
      </c>
      <c r="I719" s="212"/>
      <c r="J719" s="208"/>
      <c r="K719" s="208"/>
      <c r="L719" s="213"/>
      <c r="M719" s="214"/>
      <c r="N719" s="215"/>
      <c r="O719" s="215"/>
      <c r="P719" s="215"/>
      <c r="Q719" s="215"/>
      <c r="R719" s="215"/>
      <c r="S719" s="215"/>
      <c r="T719" s="216"/>
      <c r="AT719" s="217" t="s">
        <v>202</v>
      </c>
      <c r="AU719" s="217" t="s">
        <v>81</v>
      </c>
      <c r="AV719" s="13" t="s">
        <v>79</v>
      </c>
      <c r="AW719" s="13" t="s">
        <v>33</v>
      </c>
      <c r="AX719" s="13" t="s">
        <v>72</v>
      </c>
      <c r="AY719" s="217" t="s">
        <v>193</v>
      </c>
    </row>
    <row r="720" spans="1:65" s="13" customFormat="1">
      <c r="B720" s="207"/>
      <c r="C720" s="208"/>
      <c r="D720" s="209" t="s">
        <v>202</v>
      </c>
      <c r="E720" s="210" t="s">
        <v>19</v>
      </c>
      <c r="F720" s="211" t="s">
        <v>339</v>
      </c>
      <c r="G720" s="208"/>
      <c r="H720" s="210" t="s">
        <v>19</v>
      </c>
      <c r="I720" s="212"/>
      <c r="J720" s="208"/>
      <c r="K720" s="208"/>
      <c r="L720" s="213"/>
      <c r="M720" s="214"/>
      <c r="N720" s="215"/>
      <c r="O720" s="215"/>
      <c r="P720" s="215"/>
      <c r="Q720" s="215"/>
      <c r="R720" s="215"/>
      <c r="S720" s="215"/>
      <c r="T720" s="216"/>
      <c r="AT720" s="217" t="s">
        <v>202</v>
      </c>
      <c r="AU720" s="217" t="s">
        <v>81</v>
      </c>
      <c r="AV720" s="13" t="s">
        <v>79</v>
      </c>
      <c r="AW720" s="13" t="s">
        <v>33</v>
      </c>
      <c r="AX720" s="13" t="s">
        <v>72</v>
      </c>
      <c r="AY720" s="217" t="s">
        <v>193</v>
      </c>
    </row>
    <row r="721" spans="2:51" s="14" customFormat="1">
      <c r="B721" s="218"/>
      <c r="C721" s="219"/>
      <c r="D721" s="209" t="s">
        <v>202</v>
      </c>
      <c r="E721" s="220" t="s">
        <v>19</v>
      </c>
      <c r="F721" s="221" t="s">
        <v>1039</v>
      </c>
      <c r="G721" s="219"/>
      <c r="H721" s="222">
        <v>8.1999999999999993</v>
      </c>
      <c r="I721" s="223"/>
      <c r="J721" s="219"/>
      <c r="K721" s="219"/>
      <c r="L721" s="224"/>
      <c r="M721" s="225"/>
      <c r="N721" s="226"/>
      <c r="O721" s="226"/>
      <c r="P721" s="226"/>
      <c r="Q721" s="226"/>
      <c r="R721" s="226"/>
      <c r="S721" s="226"/>
      <c r="T721" s="227"/>
      <c r="AT721" s="228" t="s">
        <v>202</v>
      </c>
      <c r="AU721" s="228" t="s">
        <v>81</v>
      </c>
      <c r="AV721" s="14" t="s">
        <v>81</v>
      </c>
      <c r="AW721" s="14" t="s">
        <v>33</v>
      </c>
      <c r="AX721" s="14" t="s">
        <v>72</v>
      </c>
      <c r="AY721" s="228" t="s">
        <v>193</v>
      </c>
    </row>
    <row r="722" spans="2:51" s="14" customFormat="1">
      <c r="B722" s="218"/>
      <c r="C722" s="219"/>
      <c r="D722" s="209" t="s">
        <v>202</v>
      </c>
      <c r="E722" s="220" t="s">
        <v>19</v>
      </c>
      <c r="F722" s="221" t="s">
        <v>1040</v>
      </c>
      <c r="G722" s="219"/>
      <c r="H722" s="222">
        <v>7</v>
      </c>
      <c r="I722" s="223"/>
      <c r="J722" s="219"/>
      <c r="K722" s="219"/>
      <c r="L722" s="224"/>
      <c r="M722" s="225"/>
      <c r="N722" s="226"/>
      <c r="O722" s="226"/>
      <c r="P722" s="226"/>
      <c r="Q722" s="226"/>
      <c r="R722" s="226"/>
      <c r="S722" s="226"/>
      <c r="T722" s="227"/>
      <c r="AT722" s="228" t="s">
        <v>202</v>
      </c>
      <c r="AU722" s="228" t="s">
        <v>81</v>
      </c>
      <c r="AV722" s="14" t="s">
        <v>81</v>
      </c>
      <c r="AW722" s="14" t="s">
        <v>33</v>
      </c>
      <c r="AX722" s="14" t="s">
        <v>72</v>
      </c>
      <c r="AY722" s="228" t="s">
        <v>193</v>
      </c>
    </row>
    <row r="723" spans="2:51" s="14" customFormat="1">
      <c r="B723" s="218"/>
      <c r="C723" s="219"/>
      <c r="D723" s="209" t="s">
        <v>202</v>
      </c>
      <c r="E723" s="220" t="s">
        <v>19</v>
      </c>
      <c r="F723" s="221" t="s">
        <v>1041</v>
      </c>
      <c r="G723" s="219"/>
      <c r="H723" s="222">
        <v>5.35</v>
      </c>
      <c r="I723" s="223"/>
      <c r="J723" s="219"/>
      <c r="K723" s="219"/>
      <c r="L723" s="224"/>
      <c r="M723" s="225"/>
      <c r="N723" s="226"/>
      <c r="O723" s="226"/>
      <c r="P723" s="226"/>
      <c r="Q723" s="226"/>
      <c r="R723" s="226"/>
      <c r="S723" s="226"/>
      <c r="T723" s="227"/>
      <c r="AT723" s="228" t="s">
        <v>202</v>
      </c>
      <c r="AU723" s="228" t="s">
        <v>81</v>
      </c>
      <c r="AV723" s="14" t="s">
        <v>81</v>
      </c>
      <c r="AW723" s="14" t="s">
        <v>33</v>
      </c>
      <c r="AX723" s="14" t="s">
        <v>72</v>
      </c>
      <c r="AY723" s="228" t="s">
        <v>193</v>
      </c>
    </row>
    <row r="724" spans="2:51" s="14" customFormat="1">
      <c r="B724" s="218"/>
      <c r="C724" s="219"/>
      <c r="D724" s="209" t="s">
        <v>202</v>
      </c>
      <c r="E724" s="220" t="s">
        <v>19</v>
      </c>
      <c r="F724" s="221" t="s">
        <v>1042</v>
      </c>
      <c r="G724" s="219"/>
      <c r="H724" s="222">
        <v>8.1999999999999993</v>
      </c>
      <c r="I724" s="223"/>
      <c r="J724" s="219"/>
      <c r="K724" s="219"/>
      <c r="L724" s="224"/>
      <c r="M724" s="225"/>
      <c r="N724" s="226"/>
      <c r="O724" s="226"/>
      <c r="P724" s="226"/>
      <c r="Q724" s="226"/>
      <c r="R724" s="226"/>
      <c r="S724" s="226"/>
      <c r="T724" s="227"/>
      <c r="AT724" s="228" t="s">
        <v>202</v>
      </c>
      <c r="AU724" s="228" t="s">
        <v>81</v>
      </c>
      <c r="AV724" s="14" t="s">
        <v>81</v>
      </c>
      <c r="AW724" s="14" t="s">
        <v>33</v>
      </c>
      <c r="AX724" s="14" t="s">
        <v>72</v>
      </c>
      <c r="AY724" s="228" t="s">
        <v>193</v>
      </c>
    </row>
    <row r="725" spans="2:51" s="14" customFormat="1">
      <c r="B725" s="218"/>
      <c r="C725" s="219"/>
      <c r="D725" s="209" t="s">
        <v>202</v>
      </c>
      <c r="E725" s="220" t="s">
        <v>19</v>
      </c>
      <c r="F725" s="221" t="s">
        <v>1043</v>
      </c>
      <c r="G725" s="219"/>
      <c r="H725" s="222">
        <v>9.9</v>
      </c>
      <c r="I725" s="223"/>
      <c r="J725" s="219"/>
      <c r="K725" s="219"/>
      <c r="L725" s="224"/>
      <c r="M725" s="225"/>
      <c r="N725" s="226"/>
      <c r="O725" s="226"/>
      <c r="P725" s="226"/>
      <c r="Q725" s="226"/>
      <c r="R725" s="226"/>
      <c r="S725" s="226"/>
      <c r="T725" s="227"/>
      <c r="AT725" s="228" t="s">
        <v>202</v>
      </c>
      <c r="AU725" s="228" t="s">
        <v>81</v>
      </c>
      <c r="AV725" s="14" t="s">
        <v>81</v>
      </c>
      <c r="AW725" s="14" t="s">
        <v>33</v>
      </c>
      <c r="AX725" s="14" t="s">
        <v>72</v>
      </c>
      <c r="AY725" s="228" t="s">
        <v>193</v>
      </c>
    </row>
    <row r="726" spans="2:51" s="14" customFormat="1">
      <c r="B726" s="218"/>
      <c r="C726" s="219"/>
      <c r="D726" s="209" t="s">
        <v>202</v>
      </c>
      <c r="E726" s="220" t="s">
        <v>19</v>
      </c>
      <c r="F726" s="221" t="s">
        <v>1044</v>
      </c>
      <c r="G726" s="219"/>
      <c r="H726" s="222">
        <v>7.7</v>
      </c>
      <c r="I726" s="223"/>
      <c r="J726" s="219"/>
      <c r="K726" s="219"/>
      <c r="L726" s="224"/>
      <c r="M726" s="225"/>
      <c r="N726" s="226"/>
      <c r="O726" s="226"/>
      <c r="P726" s="226"/>
      <c r="Q726" s="226"/>
      <c r="R726" s="226"/>
      <c r="S726" s="226"/>
      <c r="T726" s="227"/>
      <c r="AT726" s="228" t="s">
        <v>202</v>
      </c>
      <c r="AU726" s="228" t="s">
        <v>81</v>
      </c>
      <c r="AV726" s="14" t="s">
        <v>81</v>
      </c>
      <c r="AW726" s="14" t="s">
        <v>33</v>
      </c>
      <c r="AX726" s="14" t="s">
        <v>72</v>
      </c>
      <c r="AY726" s="228" t="s">
        <v>193</v>
      </c>
    </row>
    <row r="727" spans="2:51" s="14" customFormat="1">
      <c r="B727" s="218"/>
      <c r="C727" s="219"/>
      <c r="D727" s="209" t="s">
        <v>202</v>
      </c>
      <c r="E727" s="220" t="s">
        <v>19</v>
      </c>
      <c r="F727" s="221" t="s">
        <v>1045</v>
      </c>
      <c r="G727" s="219"/>
      <c r="H727" s="222">
        <v>5.3</v>
      </c>
      <c r="I727" s="223"/>
      <c r="J727" s="219"/>
      <c r="K727" s="219"/>
      <c r="L727" s="224"/>
      <c r="M727" s="225"/>
      <c r="N727" s="226"/>
      <c r="O727" s="226"/>
      <c r="P727" s="226"/>
      <c r="Q727" s="226"/>
      <c r="R727" s="226"/>
      <c r="S727" s="226"/>
      <c r="T727" s="227"/>
      <c r="AT727" s="228" t="s">
        <v>202</v>
      </c>
      <c r="AU727" s="228" t="s">
        <v>81</v>
      </c>
      <c r="AV727" s="14" t="s">
        <v>81</v>
      </c>
      <c r="AW727" s="14" t="s">
        <v>33</v>
      </c>
      <c r="AX727" s="14" t="s">
        <v>72</v>
      </c>
      <c r="AY727" s="228" t="s">
        <v>193</v>
      </c>
    </row>
    <row r="728" spans="2:51" s="14" customFormat="1">
      <c r="B728" s="218"/>
      <c r="C728" s="219"/>
      <c r="D728" s="209" t="s">
        <v>202</v>
      </c>
      <c r="E728" s="220" t="s">
        <v>19</v>
      </c>
      <c r="F728" s="221" t="s">
        <v>1046</v>
      </c>
      <c r="G728" s="219"/>
      <c r="H728" s="222">
        <v>20.725000000000001</v>
      </c>
      <c r="I728" s="223"/>
      <c r="J728" s="219"/>
      <c r="K728" s="219"/>
      <c r="L728" s="224"/>
      <c r="M728" s="225"/>
      <c r="N728" s="226"/>
      <c r="O728" s="226"/>
      <c r="P728" s="226"/>
      <c r="Q728" s="226"/>
      <c r="R728" s="226"/>
      <c r="S728" s="226"/>
      <c r="T728" s="227"/>
      <c r="AT728" s="228" t="s">
        <v>202</v>
      </c>
      <c r="AU728" s="228" t="s">
        <v>81</v>
      </c>
      <c r="AV728" s="14" t="s">
        <v>81</v>
      </c>
      <c r="AW728" s="14" t="s">
        <v>33</v>
      </c>
      <c r="AX728" s="14" t="s">
        <v>72</v>
      </c>
      <c r="AY728" s="228" t="s">
        <v>193</v>
      </c>
    </row>
    <row r="729" spans="2:51" s="14" customFormat="1">
      <c r="B729" s="218"/>
      <c r="C729" s="219"/>
      <c r="D729" s="209" t="s">
        <v>202</v>
      </c>
      <c r="E729" s="220" t="s">
        <v>19</v>
      </c>
      <c r="F729" s="221" t="s">
        <v>1047</v>
      </c>
      <c r="G729" s="219"/>
      <c r="H729" s="222">
        <v>7.65</v>
      </c>
      <c r="I729" s="223"/>
      <c r="J729" s="219"/>
      <c r="K729" s="219"/>
      <c r="L729" s="224"/>
      <c r="M729" s="225"/>
      <c r="N729" s="226"/>
      <c r="O729" s="226"/>
      <c r="P729" s="226"/>
      <c r="Q729" s="226"/>
      <c r="R729" s="226"/>
      <c r="S729" s="226"/>
      <c r="T729" s="227"/>
      <c r="AT729" s="228" t="s">
        <v>202</v>
      </c>
      <c r="AU729" s="228" t="s">
        <v>81</v>
      </c>
      <c r="AV729" s="14" t="s">
        <v>81</v>
      </c>
      <c r="AW729" s="14" t="s">
        <v>33</v>
      </c>
      <c r="AX729" s="14" t="s">
        <v>72</v>
      </c>
      <c r="AY729" s="228" t="s">
        <v>193</v>
      </c>
    </row>
    <row r="730" spans="2:51" s="14" customFormat="1">
      <c r="B730" s="218"/>
      <c r="C730" s="219"/>
      <c r="D730" s="209" t="s">
        <v>202</v>
      </c>
      <c r="E730" s="220" t="s">
        <v>19</v>
      </c>
      <c r="F730" s="221" t="s">
        <v>1048</v>
      </c>
      <c r="G730" s="219"/>
      <c r="H730" s="222">
        <v>5.6</v>
      </c>
      <c r="I730" s="223"/>
      <c r="J730" s="219"/>
      <c r="K730" s="219"/>
      <c r="L730" s="224"/>
      <c r="M730" s="225"/>
      <c r="N730" s="226"/>
      <c r="O730" s="226"/>
      <c r="P730" s="226"/>
      <c r="Q730" s="226"/>
      <c r="R730" s="226"/>
      <c r="S730" s="226"/>
      <c r="T730" s="227"/>
      <c r="AT730" s="228" t="s">
        <v>202</v>
      </c>
      <c r="AU730" s="228" t="s">
        <v>81</v>
      </c>
      <c r="AV730" s="14" t="s">
        <v>81</v>
      </c>
      <c r="AW730" s="14" t="s">
        <v>33</v>
      </c>
      <c r="AX730" s="14" t="s">
        <v>72</v>
      </c>
      <c r="AY730" s="228" t="s">
        <v>193</v>
      </c>
    </row>
    <row r="731" spans="2:51" s="14" customFormat="1">
      <c r="B731" s="218"/>
      <c r="C731" s="219"/>
      <c r="D731" s="209" t="s">
        <v>202</v>
      </c>
      <c r="E731" s="220" t="s">
        <v>19</v>
      </c>
      <c r="F731" s="221" t="s">
        <v>1049</v>
      </c>
      <c r="G731" s="219"/>
      <c r="H731" s="222">
        <v>5.45</v>
      </c>
      <c r="I731" s="223"/>
      <c r="J731" s="219"/>
      <c r="K731" s="219"/>
      <c r="L731" s="224"/>
      <c r="M731" s="225"/>
      <c r="N731" s="226"/>
      <c r="O731" s="226"/>
      <c r="P731" s="226"/>
      <c r="Q731" s="226"/>
      <c r="R731" s="226"/>
      <c r="S731" s="226"/>
      <c r="T731" s="227"/>
      <c r="AT731" s="228" t="s">
        <v>202</v>
      </c>
      <c r="AU731" s="228" t="s">
        <v>81</v>
      </c>
      <c r="AV731" s="14" t="s">
        <v>81</v>
      </c>
      <c r="AW731" s="14" t="s">
        <v>33</v>
      </c>
      <c r="AX731" s="14" t="s">
        <v>72</v>
      </c>
      <c r="AY731" s="228" t="s">
        <v>193</v>
      </c>
    </row>
    <row r="732" spans="2:51" s="15" customFormat="1">
      <c r="B732" s="229"/>
      <c r="C732" s="230"/>
      <c r="D732" s="209" t="s">
        <v>202</v>
      </c>
      <c r="E732" s="231" t="s">
        <v>19</v>
      </c>
      <c r="F732" s="232" t="s">
        <v>208</v>
      </c>
      <c r="G732" s="230"/>
      <c r="H732" s="233">
        <v>91.075000000000003</v>
      </c>
      <c r="I732" s="234"/>
      <c r="J732" s="230"/>
      <c r="K732" s="230"/>
      <c r="L732" s="235"/>
      <c r="M732" s="236"/>
      <c r="N732" s="237"/>
      <c r="O732" s="237"/>
      <c r="P732" s="237"/>
      <c r="Q732" s="237"/>
      <c r="R732" s="237"/>
      <c r="S732" s="237"/>
      <c r="T732" s="238"/>
      <c r="AT732" s="239" t="s">
        <v>202</v>
      </c>
      <c r="AU732" s="239" t="s">
        <v>81</v>
      </c>
      <c r="AV732" s="15" t="s">
        <v>209</v>
      </c>
      <c r="AW732" s="15" t="s">
        <v>33</v>
      </c>
      <c r="AX732" s="15" t="s">
        <v>72</v>
      </c>
      <c r="AY732" s="239" t="s">
        <v>193</v>
      </c>
    </row>
    <row r="733" spans="2:51" s="14" customFormat="1">
      <c r="B733" s="218"/>
      <c r="C733" s="219"/>
      <c r="D733" s="209" t="s">
        <v>202</v>
      </c>
      <c r="E733" s="220" t="s">
        <v>19</v>
      </c>
      <c r="F733" s="221" t="s">
        <v>1050</v>
      </c>
      <c r="G733" s="219"/>
      <c r="H733" s="222">
        <v>10.7</v>
      </c>
      <c r="I733" s="223"/>
      <c r="J733" s="219"/>
      <c r="K733" s="219"/>
      <c r="L733" s="224"/>
      <c r="M733" s="225"/>
      <c r="N733" s="226"/>
      <c r="O733" s="226"/>
      <c r="P733" s="226"/>
      <c r="Q733" s="226"/>
      <c r="R733" s="226"/>
      <c r="S733" s="226"/>
      <c r="T733" s="227"/>
      <c r="AT733" s="228" t="s">
        <v>202</v>
      </c>
      <c r="AU733" s="228" t="s">
        <v>81</v>
      </c>
      <c r="AV733" s="14" t="s">
        <v>81</v>
      </c>
      <c r="AW733" s="14" t="s">
        <v>33</v>
      </c>
      <c r="AX733" s="14" t="s">
        <v>72</v>
      </c>
      <c r="AY733" s="228" t="s">
        <v>193</v>
      </c>
    </row>
    <row r="734" spans="2:51" s="14" customFormat="1">
      <c r="B734" s="218"/>
      <c r="C734" s="219"/>
      <c r="D734" s="209" t="s">
        <v>202</v>
      </c>
      <c r="E734" s="220" t="s">
        <v>19</v>
      </c>
      <c r="F734" s="221" t="s">
        <v>1051</v>
      </c>
      <c r="G734" s="219"/>
      <c r="H734" s="222">
        <v>36.274999999999999</v>
      </c>
      <c r="I734" s="223"/>
      <c r="J734" s="219"/>
      <c r="K734" s="219"/>
      <c r="L734" s="224"/>
      <c r="M734" s="225"/>
      <c r="N734" s="226"/>
      <c r="O734" s="226"/>
      <c r="P734" s="226"/>
      <c r="Q734" s="226"/>
      <c r="R734" s="226"/>
      <c r="S734" s="226"/>
      <c r="T734" s="227"/>
      <c r="AT734" s="228" t="s">
        <v>202</v>
      </c>
      <c r="AU734" s="228" t="s">
        <v>81</v>
      </c>
      <c r="AV734" s="14" t="s">
        <v>81</v>
      </c>
      <c r="AW734" s="14" t="s">
        <v>33</v>
      </c>
      <c r="AX734" s="14" t="s">
        <v>72</v>
      </c>
      <c r="AY734" s="228" t="s">
        <v>193</v>
      </c>
    </row>
    <row r="735" spans="2:51" s="14" customFormat="1">
      <c r="B735" s="218"/>
      <c r="C735" s="219"/>
      <c r="D735" s="209" t="s">
        <v>202</v>
      </c>
      <c r="E735" s="220" t="s">
        <v>19</v>
      </c>
      <c r="F735" s="221" t="s">
        <v>1052</v>
      </c>
      <c r="G735" s="219"/>
      <c r="H735" s="222">
        <v>15</v>
      </c>
      <c r="I735" s="223"/>
      <c r="J735" s="219"/>
      <c r="K735" s="219"/>
      <c r="L735" s="224"/>
      <c r="M735" s="225"/>
      <c r="N735" s="226"/>
      <c r="O735" s="226"/>
      <c r="P735" s="226"/>
      <c r="Q735" s="226"/>
      <c r="R735" s="226"/>
      <c r="S735" s="226"/>
      <c r="T735" s="227"/>
      <c r="AT735" s="228" t="s">
        <v>202</v>
      </c>
      <c r="AU735" s="228" t="s">
        <v>81</v>
      </c>
      <c r="AV735" s="14" t="s">
        <v>81</v>
      </c>
      <c r="AW735" s="14" t="s">
        <v>33</v>
      </c>
      <c r="AX735" s="14" t="s">
        <v>72</v>
      </c>
      <c r="AY735" s="228" t="s">
        <v>193</v>
      </c>
    </row>
    <row r="736" spans="2:51" s="14" customFormat="1">
      <c r="B736" s="218"/>
      <c r="C736" s="219"/>
      <c r="D736" s="209" t="s">
        <v>202</v>
      </c>
      <c r="E736" s="220" t="s">
        <v>19</v>
      </c>
      <c r="F736" s="221" t="s">
        <v>1053</v>
      </c>
      <c r="G736" s="219"/>
      <c r="H736" s="222">
        <v>8.375</v>
      </c>
      <c r="I736" s="223"/>
      <c r="J736" s="219"/>
      <c r="K736" s="219"/>
      <c r="L736" s="224"/>
      <c r="M736" s="225"/>
      <c r="N736" s="226"/>
      <c r="O736" s="226"/>
      <c r="P736" s="226"/>
      <c r="Q736" s="226"/>
      <c r="R736" s="226"/>
      <c r="S736" s="226"/>
      <c r="T736" s="227"/>
      <c r="AT736" s="228" t="s">
        <v>202</v>
      </c>
      <c r="AU736" s="228" t="s">
        <v>81</v>
      </c>
      <c r="AV736" s="14" t="s">
        <v>81</v>
      </c>
      <c r="AW736" s="14" t="s">
        <v>33</v>
      </c>
      <c r="AX736" s="14" t="s">
        <v>72</v>
      </c>
      <c r="AY736" s="228" t="s">
        <v>193</v>
      </c>
    </row>
    <row r="737" spans="1:65" s="14" customFormat="1">
      <c r="B737" s="218"/>
      <c r="C737" s="219"/>
      <c r="D737" s="209" t="s">
        <v>202</v>
      </c>
      <c r="E737" s="220" t="s">
        <v>19</v>
      </c>
      <c r="F737" s="221" t="s">
        <v>1054</v>
      </c>
      <c r="G737" s="219"/>
      <c r="H737" s="222">
        <v>26.725000000000001</v>
      </c>
      <c r="I737" s="223"/>
      <c r="J737" s="219"/>
      <c r="K737" s="219"/>
      <c r="L737" s="224"/>
      <c r="M737" s="225"/>
      <c r="N737" s="226"/>
      <c r="O737" s="226"/>
      <c r="P737" s="226"/>
      <c r="Q737" s="226"/>
      <c r="R737" s="226"/>
      <c r="S737" s="226"/>
      <c r="T737" s="227"/>
      <c r="AT737" s="228" t="s">
        <v>202</v>
      </c>
      <c r="AU737" s="228" t="s">
        <v>81</v>
      </c>
      <c r="AV737" s="14" t="s">
        <v>81</v>
      </c>
      <c r="AW737" s="14" t="s">
        <v>33</v>
      </c>
      <c r="AX737" s="14" t="s">
        <v>72</v>
      </c>
      <c r="AY737" s="228" t="s">
        <v>193</v>
      </c>
    </row>
    <row r="738" spans="1:65" s="14" customFormat="1">
      <c r="B738" s="218"/>
      <c r="C738" s="219"/>
      <c r="D738" s="209" t="s">
        <v>202</v>
      </c>
      <c r="E738" s="220" t="s">
        <v>19</v>
      </c>
      <c r="F738" s="221" t="s">
        <v>1055</v>
      </c>
      <c r="G738" s="219"/>
      <c r="H738" s="222">
        <v>8.4</v>
      </c>
      <c r="I738" s="223"/>
      <c r="J738" s="219"/>
      <c r="K738" s="219"/>
      <c r="L738" s="224"/>
      <c r="M738" s="225"/>
      <c r="N738" s="226"/>
      <c r="O738" s="226"/>
      <c r="P738" s="226"/>
      <c r="Q738" s="226"/>
      <c r="R738" s="226"/>
      <c r="S738" s="226"/>
      <c r="T738" s="227"/>
      <c r="AT738" s="228" t="s">
        <v>202</v>
      </c>
      <c r="AU738" s="228" t="s">
        <v>81</v>
      </c>
      <c r="AV738" s="14" t="s">
        <v>81</v>
      </c>
      <c r="AW738" s="14" t="s">
        <v>33</v>
      </c>
      <c r="AX738" s="14" t="s">
        <v>72</v>
      </c>
      <c r="AY738" s="228" t="s">
        <v>193</v>
      </c>
    </row>
    <row r="739" spans="1:65" s="14" customFormat="1">
      <c r="B739" s="218"/>
      <c r="C739" s="219"/>
      <c r="D739" s="209" t="s">
        <v>202</v>
      </c>
      <c r="E739" s="220" t="s">
        <v>19</v>
      </c>
      <c r="F739" s="221" t="s">
        <v>1056</v>
      </c>
      <c r="G739" s="219"/>
      <c r="H739" s="222">
        <v>11.45</v>
      </c>
      <c r="I739" s="223"/>
      <c r="J739" s="219"/>
      <c r="K739" s="219"/>
      <c r="L739" s="224"/>
      <c r="M739" s="225"/>
      <c r="N739" s="226"/>
      <c r="O739" s="226"/>
      <c r="P739" s="226"/>
      <c r="Q739" s="226"/>
      <c r="R739" s="226"/>
      <c r="S739" s="226"/>
      <c r="T739" s="227"/>
      <c r="AT739" s="228" t="s">
        <v>202</v>
      </c>
      <c r="AU739" s="228" t="s">
        <v>81</v>
      </c>
      <c r="AV739" s="14" t="s">
        <v>81</v>
      </c>
      <c r="AW739" s="14" t="s">
        <v>33</v>
      </c>
      <c r="AX739" s="14" t="s">
        <v>72</v>
      </c>
      <c r="AY739" s="228" t="s">
        <v>193</v>
      </c>
    </row>
    <row r="740" spans="1:65" s="14" customFormat="1">
      <c r="B740" s="218"/>
      <c r="C740" s="219"/>
      <c r="D740" s="209" t="s">
        <v>202</v>
      </c>
      <c r="E740" s="220" t="s">
        <v>19</v>
      </c>
      <c r="F740" s="221" t="s">
        <v>1057</v>
      </c>
      <c r="G740" s="219"/>
      <c r="H740" s="222">
        <v>12.55</v>
      </c>
      <c r="I740" s="223"/>
      <c r="J740" s="219"/>
      <c r="K740" s="219"/>
      <c r="L740" s="224"/>
      <c r="M740" s="225"/>
      <c r="N740" s="226"/>
      <c r="O740" s="226"/>
      <c r="P740" s="226"/>
      <c r="Q740" s="226"/>
      <c r="R740" s="226"/>
      <c r="S740" s="226"/>
      <c r="T740" s="227"/>
      <c r="AT740" s="228" t="s">
        <v>202</v>
      </c>
      <c r="AU740" s="228" t="s">
        <v>81</v>
      </c>
      <c r="AV740" s="14" t="s">
        <v>81</v>
      </c>
      <c r="AW740" s="14" t="s">
        <v>33</v>
      </c>
      <c r="AX740" s="14" t="s">
        <v>72</v>
      </c>
      <c r="AY740" s="228" t="s">
        <v>193</v>
      </c>
    </row>
    <row r="741" spans="1:65" s="14" customFormat="1">
      <c r="B741" s="218"/>
      <c r="C741" s="219"/>
      <c r="D741" s="209" t="s">
        <v>202</v>
      </c>
      <c r="E741" s="220" t="s">
        <v>19</v>
      </c>
      <c r="F741" s="221" t="s">
        <v>1058</v>
      </c>
      <c r="G741" s="219"/>
      <c r="H741" s="222">
        <v>7.8</v>
      </c>
      <c r="I741" s="223"/>
      <c r="J741" s="219"/>
      <c r="K741" s="219"/>
      <c r="L741" s="224"/>
      <c r="M741" s="225"/>
      <c r="N741" s="226"/>
      <c r="O741" s="226"/>
      <c r="P741" s="226"/>
      <c r="Q741" s="226"/>
      <c r="R741" s="226"/>
      <c r="S741" s="226"/>
      <c r="T741" s="227"/>
      <c r="AT741" s="228" t="s">
        <v>202</v>
      </c>
      <c r="AU741" s="228" t="s">
        <v>81</v>
      </c>
      <c r="AV741" s="14" t="s">
        <v>81</v>
      </c>
      <c r="AW741" s="14" t="s">
        <v>33</v>
      </c>
      <c r="AX741" s="14" t="s">
        <v>72</v>
      </c>
      <c r="AY741" s="228" t="s">
        <v>193</v>
      </c>
    </row>
    <row r="742" spans="1:65" s="15" customFormat="1">
      <c r="B742" s="229"/>
      <c r="C742" s="230"/>
      <c r="D742" s="209" t="s">
        <v>202</v>
      </c>
      <c r="E742" s="231" t="s">
        <v>19</v>
      </c>
      <c r="F742" s="232" t="s">
        <v>208</v>
      </c>
      <c r="G742" s="230"/>
      <c r="H742" s="233">
        <v>137.27500000000001</v>
      </c>
      <c r="I742" s="234"/>
      <c r="J742" s="230"/>
      <c r="K742" s="230"/>
      <c r="L742" s="235"/>
      <c r="M742" s="236"/>
      <c r="N742" s="237"/>
      <c r="O742" s="237"/>
      <c r="P742" s="237"/>
      <c r="Q742" s="237"/>
      <c r="R742" s="237"/>
      <c r="S742" s="237"/>
      <c r="T742" s="238"/>
      <c r="AT742" s="239" t="s">
        <v>202</v>
      </c>
      <c r="AU742" s="239" t="s">
        <v>81</v>
      </c>
      <c r="AV742" s="15" t="s">
        <v>209</v>
      </c>
      <c r="AW742" s="15" t="s">
        <v>33</v>
      </c>
      <c r="AX742" s="15" t="s">
        <v>72</v>
      </c>
      <c r="AY742" s="239" t="s">
        <v>193</v>
      </c>
    </row>
    <row r="743" spans="1:65" s="16" customFormat="1">
      <c r="B743" s="240"/>
      <c r="C743" s="241"/>
      <c r="D743" s="209" t="s">
        <v>202</v>
      </c>
      <c r="E743" s="242" t="s">
        <v>19</v>
      </c>
      <c r="F743" s="243" t="s">
        <v>211</v>
      </c>
      <c r="G743" s="241"/>
      <c r="H743" s="244">
        <v>228.35</v>
      </c>
      <c r="I743" s="245"/>
      <c r="J743" s="241"/>
      <c r="K743" s="241"/>
      <c r="L743" s="246"/>
      <c r="M743" s="247"/>
      <c r="N743" s="248"/>
      <c r="O743" s="248"/>
      <c r="P743" s="248"/>
      <c r="Q743" s="248"/>
      <c r="R743" s="248"/>
      <c r="S743" s="248"/>
      <c r="T743" s="249"/>
      <c r="AT743" s="250" t="s">
        <v>202</v>
      </c>
      <c r="AU743" s="250" t="s">
        <v>81</v>
      </c>
      <c r="AV743" s="16" t="s">
        <v>200</v>
      </c>
      <c r="AW743" s="16" t="s">
        <v>33</v>
      </c>
      <c r="AX743" s="16" t="s">
        <v>79</v>
      </c>
      <c r="AY743" s="250" t="s">
        <v>193</v>
      </c>
    </row>
    <row r="744" spans="1:65" s="2" customFormat="1" ht="16.5" customHeight="1">
      <c r="A744" s="36"/>
      <c r="B744" s="37"/>
      <c r="C744" s="194" t="s">
        <v>1059</v>
      </c>
      <c r="D744" s="194" t="s">
        <v>195</v>
      </c>
      <c r="E744" s="195" t="s">
        <v>1060</v>
      </c>
      <c r="F744" s="196" t="s">
        <v>1061</v>
      </c>
      <c r="G744" s="197" t="s">
        <v>391</v>
      </c>
      <c r="H744" s="198">
        <v>33.799999999999997</v>
      </c>
      <c r="I744" s="199"/>
      <c r="J744" s="200">
        <f>ROUND(I744*H744,2)</f>
        <v>0</v>
      </c>
      <c r="K744" s="196" t="s">
        <v>199</v>
      </c>
      <c r="L744" s="41"/>
      <c r="M744" s="201" t="s">
        <v>19</v>
      </c>
      <c r="N744" s="202" t="s">
        <v>43</v>
      </c>
      <c r="O744" s="66"/>
      <c r="P744" s="203">
        <f>O744*H744</f>
        <v>0</v>
      </c>
      <c r="Q744" s="203">
        <v>3.0000000000000001E-5</v>
      </c>
      <c r="R744" s="203">
        <f>Q744*H744</f>
        <v>1.0139999999999999E-3</v>
      </c>
      <c r="S744" s="203">
        <v>0</v>
      </c>
      <c r="T744" s="204">
        <f>S744*H744</f>
        <v>0</v>
      </c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R744" s="205" t="s">
        <v>302</v>
      </c>
      <c r="AT744" s="205" t="s">
        <v>195</v>
      </c>
      <c r="AU744" s="205" t="s">
        <v>81</v>
      </c>
      <c r="AY744" s="19" t="s">
        <v>193</v>
      </c>
      <c r="BE744" s="206">
        <f>IF(N744="základní",J744,0)</f>
        <v>0</v>
      </c>
      <c r="BF744" s="206">
        <f>IF(N744="snížená",J744,0)</f>
        <v>0</v>
      </c>
      <c r="BG744" s="206">
        <f>IF(N744="zákl. přenesená",J744,0)</f>
        <v>0</v>
      </c>
      <c r="BH744" s="206">
        <f>IF(N744="sníž. přenesená",J744,0)</f>
        <v>0</v>
      </c>
      <c r="BI744" s="206">
        <f>IF(N744="nulová",J744,0)</f>
        <v>0</v>
      </c>
      <c r="BJ744" s="19" t="s">
        <v>79</v>
      </c>
      <c r="BK744" s="206">
        <f>ROUND(I744*H744,2)</f>
        <v>0</v>
      </c>
      <c r="BL744" s="19" t="s">
        <v>302</v>
      </c>
      <c r="BM744" s="205" t="s">
        <v>1062</v>
      </c>
    </row>
    <row r="745" spans="1:65" s="13" customFormat="1">
      <c r="B745" s="207"/>
      <c r="C745" s="208"/>
      <c r="D745" s="209" t="s">
        <v>202</v>
      </c>
      <c r="E745" s="210" t="s">
        <v>19</v>
      </c>
      <c r="F745" s="211" t="s">
        <v>339</v>
      </c>
      <c r="G745" s="208"/>
      <c r="H745" s="210" t="s">
        <v>19</v>
      </c>
      <c r="I745" s="212"/>
      <c r="J745" s="208"/>
      <c r="K745" s="208"/>
      <c r="L745" s="213"/>
      <c r="M745" s="214"/>
      <c r="N745" s="215"/>
      <c r="O745" s="215"/>
      <c r="P745" s="215"/>
      <c r="Q745" s="215"/>
      <c r="R745" s="215"/>
      <c r="S745" s="215"/>
      <c r="T745" s="216"/>
      <c r="AT745" s="217" t="s">
        <v>202</v>
      </c>
      <c r="AU745" s="217" t="s">
        <v>81</v>
      </c>
      <c r="AV745" s="13" t="s">
        <v>79</v>
      </c>
      <c r="AW745" s="13" t="s">
        <v>33</v>
      </c>
      <c r="AX745" s="13" t="s">
        <v>72</v>
      </c>
      <c r="AY745" s="217" t="s">
        <v>193</v>
      </c>
    </row>
    <row r="746" spans="1:65" s="14" customFormat="1">
      <c r="B746" s="218"/>
      <c r="C746" s="219"/>
      <c r="D746" s="209" t="s">
        <v>202</v>
      </c>
      <c r="E746" s="220" t="s">
        <v>19</v>
      </c>
      <c r="F746" s="221" t="s">
        <v>1063</v>
      </c>
      <c r="G746" s="219"/>
      <c r="H746" s="222">
        <v>0.8</v>
      </c>
      <c r="I746" s="223"/>
      <c r="J746" s="219"/>
      <c r="K746" s="219"/>
      <c r="L746" s="224"/>
      <c r="M746" s="225"/>
      <c r="N746" s="226"/>
      <c r="O746" s="226"/>
      <c r="P746" s="226"/>
      <c r="Q746" s="226"/>
      <c r="R746" s="226"/>
      <c r="S746" s="226"/>
      <c r="T746" s="227"/>
      <c r="AT746" s="228" t="s">
        <v>202</v>
      </c>
      <c r="AU746" s="228" t="s">
        <v>81</v>
      </c>
      <c r="AV746" s="14" t="s">
        <v>81</v>
      </c>
      <c r="AW746" s="14" t="s">
        <v>33</v>
      </c>
      <c r="AX746" s="14" t="s">
        <v>72</v>
      </c>
      <c r="AY746" s="228" t="s">
        <v>193</v>
      </c>
    </row>
    <row r="747" spans="1:65" s="14" customFormat="1">
      <c r="B747" s="218"/>
      <c r="C747" s="219"/>
      <c r="D747" s="209" t="s">
        <v>202</v>
      </c>
      <c r="E747" s="220" t="s">
        <v>19</v>
      </c>
      <c r="F747" s="221" t="s">
        <v>1064</v>
      </c>
      <c r="G747" s="219"/>
      <c r="H747" s="222">
        <v>0.8</v>
      </c>
      <c r="I747" s="223"/>
      <c r="J747" s="219"/>
      <c r="K747" s="219"/>
      <c r="L747" s="224"/>
      <c r="M747" s="225"/>
      <c r="N747" s="226"/>
      <c r="O747" s="226"/>
      <c r="P747" s="226"/>
      <c r="Q747" s="226"/>
      <c r="R747" s="226"/>
      <c r="S747" s="226"/>
      <c r="T747" s="227"/>
      <c r="AT747" s="228" t="s">
        <v>202</v>
      </c>
      <c r="AU747" s="228" t="s">
        <v>81</v>
      </c>
      <c r="AV747" s="14" t="s">
        <v>81</v>
      </c>
      <c r="AW747" s="14" t="s">
        <v>33</v>
      </c>
      <c r="AX747" s="14" t="s">
        <v>72</v>
      </c>
      <c r="AY747" s="228" t="s">
        <v>193</v>
      </c>
    </row>
    <row r="748" spans="1:65" s="14" customFormat="1">
      <c r="B748" s="218"/>
      <c r="C748" s="219"/>
      <c r="D748" s="209" t="s">
        <v>202</v>
      </c>
      <c r="E748" s="220" t="s">
        <v>19</v>
      </c>
      <c r="F748" s="221" t="s">
        <v>1065</v>
      </c>
      <c r="G748" s="219"/>
      <c r="H748" s="222">
        <v>0.8</v>
      </c>
      <c r="I748" s="223"/>
      <c r="J748" s="219"/>
      <c r="K748" s="219"/>
      <c r="L748" s="224"/>
      <c r="M748" s="225"/>
      <c r="N748" s="226"/>
      <c r="O748" s="226"/>
      <c r="P748" s="226"/>
      <c r="Q748" s="226"/>
      <c r="R748" s="226"/>
      <c r="S748" s="226"/>
      <c r="T748" s="227"/>
      <c r="AT748" s="228" t="s">
        <v>202</v>
      </c>
      <c r="AU748" s="228" t="s">
        <v>81</v>
      </c>
      <c r="AV748" s="14" t="s">
        <v>81</v>
      </c>
      <c r="AW748" s="14" t="s">
        <v>33</v>
      </c>
      <c r="AX748" s="14" t="s">
        <v>72</v>
      </c>
      <c r="AY748" s="228" t="s">
        <v>193</v>
      </c>
    </row>
    <row r="749" spans="1:65" s="14" customFormat="1">
      <c r="B749" s="218"/>
      <c r="C749" s="219"/>
      <c r="D749" s="209" t="s">
        <v>202</v>
      </c>
      <c r="E749" s="220" t="s">
        <v>19</v>
      </c>
      <c r="F749" s="221" t="s">
        <v>1066</v>
      </c>
      <c r="G749" s="219"/>
      <c r="H749" s="222">
        <v>0.8</v>
      </c>
      <c r="I749" s="223"/>
      <c r="J749" s="219"/>
      <c r="K749" s="219"/>
      <c r="L749" s="224"/>
      <c r="M749" s="225"/>
      <c r="N749" s="226"/>
      <c r="O749" s="226"/>
      <c r="P749" s="226"/>
      <c r="Q749" s="226"/>
      <c r="R749" s="226"/>
      <c r="S749" s="226"/>
      <c r="T749" s="227"/>
      <c r="AT749" s="228" t="s">
        <v>202</v>
      </c>
      <c r="AU749" s="228" t="s">
        <v>81</v>
      </c>
      <c r="AV749" s="14" t="s">
        <v>81</v>
      </c>
      <c r="AW749" s="14" t="s">
        <v>33</v>
      </c>
      <c r="AX749" s="14" t="s">
        <v>72</v>
      </c>
      <c r="AY749" s="228" t="s">
        <v>193</v>
      </c>
    </row>
    <row r="750" spans="1:65" s="14" customFormat="1">
      <c r="B750" s="218"/>
      <c r="C750" s="219"/>
      <c r="D750" s="209" t="s">
        <v>202</v>
      </c>
      <c r="E750" s="220" t="s">
        <v>19</v>
      </c>
      <c r="F750" s="221" t="s">
        <v>1067</v>
      </c>
      <c r="G750" s="219"/>
      <c r="H750" s="222">
        <v>1.2</v>
      </c>
      <c r="I750" s="223"/>
      <c r="J750" s="219"/>
      <c r="K750" s="219"/>
      <c r="L750" s="224"/>
      <c r="M750" s="225"/>
      <c r="N750" s="226"/>
      <c r="O750" s="226"/>
      <c r="P750" s="226"/>
      <c r="Q750" s="226"/>
      <c r="R750" s="226"/>
      <c r="S750" s="226"/>
      <c r="T750" s="227"/>
      <c r="AT750" s="228" t="s">
        <v>202</v>
      </c>
      <c r="AU750" s="228" t="s">
        <v>81</v>
      </c>
      <c r="AV750" s="14" t="s">
        <v>81</v>
      </c>
      <c r="AW750" s="14" t="s">
        <v>33</v>
      </c>
      <c r="AX750" s="14" t="s">
        <v>72</v>
      </c>
      <c r="AY750" s="228" t="s">
        <v>193</v>
      </c>
    </row>
    <row r="751" spans="1:65" s="14" customFormat="1">
      <c r="B751" s="218"/>
      <c r="C751" s="219"/>
      <c r="D751" s="209" t="s">
        <v>202</v>
      </c>
      <c r="E751" s="220" t="s">
        <v>19</v>
      </c>
      <c r="F751" s="221" t="s">
        <v>1068</v>
      </c>
      <c r="G751" s="219"/>
      <c r="H751" s="222">
        <v>4.4000000000000004</v>
      </c>
      <c r="I751" s="223"/>
      <c r="J751" s="219"/>
      <c r="K751" s="219"/>
      <c r="L751" s="224"/>
      <c r="M751" s="225"/>
      <c r="N751" s="226"/>
      <c r="O751" s="226"/>
      <c r="P751" s="226"/>
      <c r="Q751" s="226"/>
      <c r="R751" s="226"/>
      <c r="S751" s="226"/>
      <c r="T751" s="227"/>
      <c r="AT751" s="228" t="s">
        <v>202</v>
      </c>
      <c r="AU751" s="228" t="s">
        <v>81</v>
      </c>
      <c r="AV751" s="14" t="s">
        <v>81</v>
      </c>
      <c r="AW751" s="14" t="s">
        <v>33</v>
      </c>
      <c r="AX751" s="14" t="s">
        <v>72</v>
      </c>
      <c r="AY751" s="228" t="s">
        <v>193</v>
      </c>
    </row>
    <row r="752" spans="1:65" s="14" customFormat="1">
      <c r="B752" s="218"/>
      <c r="C752" s="219"/>
      <c r="D752" s="209" t="s">
        <v>202</v>
      </c>
      <c r="E752" s="220" t="s">
        <v>19</v>
      </c>
      <c r="F752" s="221" t="s">
        <v>1069</v>
      </c>
      <c r="G752" s="219"/>
      <c r="H752" s="222">
        <v>0.8</v>
      </c>
      <c r="I752" s="223"/>
      <c r="J752" s="219"/>
      <c r="K752" s="219"/>
      <c r="L752" s="224"/>
      <c r="M752" s="225"/>
      <c r="N752" s="226"/>
      <c r="O752" s="226"/>
      <c r="P752" s="226"/>
      <c r="Q752" s="226"/>
      <c r="R752" s="226"/>
      <c r="S752" s="226"/>
      <c r="T752" s="227"/>
      <c r="AT752" s="228" t="s">
        <v>202</v>
      </c>
      <c r="AU752" s="228" t="s">
        <v>81</v>
      </c>
      <c r="AV752" s="14" t="s">
        <v>81</v>
      </c>
      <c r="AW752" s="14" t="s">
        <v>33</v>
      </c>
      <c r="AX752" s="14" t="s">
        <v>72</v>
      </c>
      <c r="AY752" s="228" t="s">
        <v>193</v>
      </c>
    </row>
    <row r="753" spans="1:65" s="14" customFormat="1">
      <c r="B753" s="218"/>
      <c r="C753" s="219"/>
      <c r="D753" s="209" t="s">
        <v>202</v>
      </c>
      <c r="E753" s="220" t="s">
        <v>19</v>
      </c>
      <c r="F753" s="221" t="s">
        <v>1070</v>
      </c>
      <c r="G753" s="219"/>
      <c r="H753" s="222">
        <v>20</v>
      </c>
      <c r="I753" s="223"/>
      <c r="J753" s="219"/>
      <c r="K753" s="219"/>
      <c r="L753" s="224"/>
      <c r="M753" s="225"/>
      <c r="N753" s="226"/>
      <c r="O753" s="226"/>
      <c r="P753" s="226"/>
      <c r="Q753" s="226"/>
      <c r="R753" s="226"/>
      <c r="S753" s="226"/>
      <c r="T753" s="227"/>
      <c r="AT753" s="228" t="s">
        <v>202</v>
      </c>
      <c r="AU753" s="228" t="s">
        <v>81</v>
      </c>
      <c r="AV753" s="14" t="s">
        <v>81</v>
      </c>
      <c r="AW753" s="14" t="s">
        <v>33</v>
      </c>
      <c r="AX753" s="14" t="s">
        <v>72</v>
      </c>
      <c r="AY753" s="228" t="s">
        <v>193</v>
      </c>
    </row>
    <row r="754" spans="1:65" s="14" customFormat="1">
      <c r="B754" s="218"/>
      <c r="C754" s="219"/>
      <c r="D754" s="209" t="s">
        <v>202</v>
      </c>
      <c r="E754" s="220" t="s">
        <v>19</v>
      </c>
      <c r="F754" s="221" t="s">
        <v>1071</v>
      </c>
      <c r="G754" s="219"/>
      <c r="H754" s="222">
        <v>2.6</v>
      </c>
      <c r="I754" s="223"/>
      <c r="J754" s="219"/>
      <c r="K754" s="219"/>
      <c r="L754" s="224"/>
      <c r="M754" s="225"/>
      <c r="N754" s="226"/>
      <c r="O754" s="226"/>
      <c r="P754" s="226"/>
      <c r="Q754" s="226"/>
      <c r="R754" s="226"/>
      <c r="S754" s="226"/>
      <c r="T754" s="227"/>
      <c r="AT754" s="228" t="s">
        <v>202</v>
      </c>
      <c r="AU754" s="228" t="s">
        <v>81</v>
      </c>
      <c r="AV754" s="14" t="s">
        <v>81</v>
      </c>
      <c r="AW754" s="14" t="s">
        <v>33</v>
      </c>
      <c r="AX754" s="14" t="s">
        <v>72</v>
      </c>
      <c r="AY754" s="228" t="s">
        <v>193</v>
      </c>
    </row>
    <row r="755" spans="1:65" s="14" customFormat="1">
      <c r="B755" s="218"/>
      <c r="C755" s="219"/>
      <c r="D755" s="209" t="s">
        <v>202</v>
      </c>
      <c r="E755" s="220" t="s">
        <v>19</v>
      </c>
      <c r="F755" s="221" t="s">
        <v>1072</v>
      </c>
      <c r="G755" s="219"/>
      <c r="H755" s="222">
        <v>0.8</v>
      </c>
      <c r="I755" s="223"/>
      <c r="J755" s="219"/>
      <c r="K755" s="219"/>
      <c r="L755" s="224"/>
      <c r="M755" s="225"/>
      <c r="N755" s="226"/>
      <c r="O755" s="226"/>
      <c r="P755" s="226"/>
      <c r="Q755" s="226"/>
      <c r="R755" s="226"/>
      <c r="S755" s="226"/>
      <c r="T755" s="227"/>
      <c r="AT755" s="228" t="s">
        <v>202</v>
      </c>
      <c r="AU755" s="228" t="s">
        <v>81</v>
      </c>
      <c r="AV755" s="14" t="s">
        <v>81</v>
      </c>
      <c r="AW755" s="14" t="s">
        <v>33</v>
      </c>
      <c r="AX755" s="14" t="s">
        <v>72</v>
      </c>
      <c r="AY755" s="228" t="s">
        <v>193</v>
      </c>
    </row>
    <row r="756" spans="1:65" s="14" customFormat="1">
      <c r="B756" s="218"/>
      <c r="C756" s="219"/>
      <c r="D756" s="209" t="s">
        <v>202</v>
      </c>
      <c r="E756" s="220" t="s">
        <v>19</v>
      </c>
      <c r="F756" s="221" t="s">
        <v>1073</v>
      </c>
      <c r="G756" s="219"/>
      <c r="H756" s="222">
        <v>0.8</v>
      </c>
      <c r="I756" s="223"/>
      <c r="J756" s="219"/>
      <c r="K756" s="219"/>
      <c r="L756" s="224"/>
      <c r="M756" s="225"/>
      <c r="N756" s="226"/>
      <c r="O756" s="226"/>
      <c r="P756" s="226"/>
      <c r="Q756" s="226"/>
      <c r="R756" s="226"/>
      <c r="S756" s="226"/>
      <c r="T756" s="227"/>
      <c r="AT756" s="228" t="s">
        <v>202</v>
      </c>
      <c r="AU756" s="228" t="s">
        <v>81</v>
      </c>
      <c r="AV756" s="14" t="s">
        <v>81</v>
      </c>
      <c r="AW756" s="14" t="s">
        <v>33</v>
      </c>
      <c r="AX756" s="14" t="s">
        <v>72</v>
      </c>
      <c r="AY756" s="228" t="s">
        <v>193</v>
      </c>
    </row>
    <row r="757" spans="1:65" s="15" customFormat="1">
      <c r="B757" s="229"/>
      <c r="C757" s="230"/>
      <c r="D757" s="209" t="s">
        <v>202</v>
      </c>
      <c r="E757" s="231" t="s">
        <v>19</v>
      </c>
      <c r="F757" s="232" t="s">
        <v>208</v>
      </c>
      <c r="G757" s="230"/>
      <c r="H757" s="233">
        <v>33.799999999999997</v>
      </c>
      <c r="I757" s="234"/>
      <c r="J757" s="230"/>
      <c r="K757" s="230"/>
      <c r="L757" s="235"/>
      <c r="M757" s="236"/>
      <c r="N757" s="237"/>
      <c r="O757" s="237"/>
      <c r="P757" s="237"/>
      <c r="Q757" s="237"/>
      <c r="R757" s="237"/>
      <c r="S757" s="237"/>
      <c r="T757" s="238"/>
      <c r="AT757" s="239" t="s">
        <v>202</v>
      </c>
      <c r="AU757" s="239" t="s">
        <v>81</v>
      </c>
      <c r="AV757" s="15" t="s">
        <v>209</v>
      </c>
      <c r="AW757" s="15" t="s">
        <v>33</v>
      </c>
      <c r="AX757" s="15" t="s">
        <v>79</v>
      </c>
      <c r="AY757" s="239" t="s">
        <v>193</v>
      </c>
    </row>
    <row r="758" spans="1:65" s="2" customFormat="1" ht="21.75" customHeight="1">
      <c r="A758" s="36"/>
      <c r="B758" s="37"/>
      <c r="C758" s="194" t="s">
        <v>1074</v>
      </c>
      <c r="D758" s="194" t="s">
        <v>195</v>
      </c>
      <c r="E758" s="195" t="s">
        <v>1075</v>
      </c>
      <c r="F758" s="196" t="s">
        <v>1076</v>
      </c>
      <c r="G758" s="197" t="s">
        <v>266</v>
      </c>
      <c r="H758" s="198">
        <v>2.54</v>
      </c>
      <c r="I758" s="199"/>
      <c r="J758" s="200">
        <f>ROUND(I758*H758,2)</f>
        <v>0</v>
      </c>
      <c r="K758" s="196" t="s">
        <v>199</v>
      </c>
      <c r="L758" s="41"/>
      <c r="M758" s="201" t="s">
        <v>19</v>
      </c>
      <c r="N758" s="202" t="s">
        <v>43</v>
      </c>
      <c r="O758" s="66"/>
      <c r="P758" s="203">
        <f>O758*H758</f>
        <v>0</v>
      </c>
      <c r="Q758" s="203">
        <v>0</v>
      </c>
      <c r="R758" s="203">
        <f>Q758*H758</f>
        <v>0</v>
      </c>
      <c r="S758" s="203">
        <v>0</v>
      </c>
      <c r="T758" s="204">
        <f>S758*H758</f>
        <v>0</v>
      </c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R758" s="205" t="s">
        <v>302</v>
      </c>
      <c r="AT758" s="205" t="s">
        <v>195</v>
      </c>
      <c r="AU758" s="205" t="s">
        <v>81</v>
      </c>
      <c r="AY758" s="19" t="s">
        <v>193</v>
      </c>
      <c r="BE758" s="206">
        <f>IF(N758="základní",J758,0)</f>
        <v>0</v>
      </c>
      <c r="BF758" s="206">
        <f>IF(N758="snížená",J758,0)</f>
        <v>0</v>
      </c>
      <c r="BG758" s="206">
        <f>IF(N758="zákl. přenesená",J758,0)</f>
        <v>0</v>
      </c>
      <c r="BH758" s="206">
        <f>IF(N758="sníž. přenesená",J758,0)</f>
        <v>0</v>
      </c>
      <c r="BI758" s="206">
        <f>IF(N758="nulová",J758,0)</f>
        <v>0</v>
      </c>
      <c r="BJ758" s="19" t="s">
        <v>79</v>
      </c>
      <c r="BK758" s="206">
        <f>ROUND(I758*H758,2)</f>
        <v>0</v>
      </c>
      <c r="BL758" s="19" t="s">
        <v>302</v>
      </c>
      <c r="BM758" s="205" t="s">
        <v>1077</v>
      </c>
    </row>
    <row r="759" spans="1:65" s="12" customFormat="1" ht="22.9" customHeight="1">
      <c r="B759" s="178"/>
      <c r="C759" s="179"/>
      <c r="D759" s="180" t="s">
        <v>71</v>
      </c>
      <c r="E759" s="192" t="s">
        <v>1078</v>
      </c>
      <c r="F759" s="192" t="s">
        <v>1079</v>
      </c>
      <c r="G759" s="179"/>
      <c r="H759" s="179"/>
      <c r="I759" s="182"/>
      <c r="J759" s="193">
        <f>BK759</f>
        <v>0</v>
      </c>
      <c r="K759" s="179"/>
      <c r="L759" s="184"/>
      <c r="M759" s="185"/>
      <c r="N759" s="186"/>
      <c r="O759" s="186"/>
      <c r="P759" s="187">
        <f>SUM(P760:P801)</f>
        <v>0</v>
      </c>
      <c r="Q759" s="186"/>
      <c r="R759" s="187">
        <f>SUM(R760:R801)</f>
        <v>0.22984320000000003</v>
      </c>
      <c r="S759" s="186"/>
      <c r="T759" s="188">
        <f>SUM(T760:T801)</f>
        <v>0</v>
      </c>
      <c r="AR759" s="189" t="s">
        <v>81</v>
      </c>
      <c r="AT759" s="190" t="s">
        <v>71</v>
      </c>
      <c r="AU759" s="190" t="s">
        <v>79</v>
      </c>
      <c r="AY759" s="189" t="s">
        <v>193</v>
      </c>
      <c r="BK759" s="191">
        <f>SUM(BK760:BK801)</f>
        <v>0</v>
      </c>
    </row>
    <row r="760" spans="1:65" s="2" customFormat="1" ht="21.75" customHeight="1">
      <c r="A760" s="36"/>
      <c r="B760" s="37"/>
      <c r="C760" s="194" t="s">
        <v>1080</v>
      </c>
      <c r="D760" s="194" t="s">
        <v>195</v>
      </c>
      <c r="E760" s="195" t="s">
        <v>1081</v>
      </c>
      <c r="F760" s="196" t="s">
        <v>1082</v>
      </c>
      <c r="G760" s="197" t="s">
        <v>305</v>
      </c>
      <c r="H760" s="198">
        <v>42.13</v>
      </c>
      <c r="I760" s="199"/>
      <c r="J760" s="200">
        <f>ROUND(I760*H760,2)</f>
        <v>0</v>
      </c>
      <c r="K760" s="196" t="s">
        <v>199</v>
      </c>
      <c r="L760" s="41"/>
      <c r="M760" s="201" t="s">
        <v>19</v>
      </c>
      <c r="N760" s="202" t="s">
        <v>43</v>
      </c>
      <c r="O760" s="66"/>
      <c r="P760" s="203">
        <f>O760*H760</f>
        <v>0</v>
      </c>
      <c r="Q760" s="203">
        <v>1.4999999999999999E-4</v>
      </c>
      <c r="R760" s="203">
        <f>Q760*H760</f>
        <v>6.3194999999999996E-3</v>
      </c>
      <c r="S760" s="203">
        <v>0</v>
      </c>
      <c r="T760" s="204">
        <f>S760*H760</f>
        <v>0</v>
      </c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R760" s="205" t="s">
        <v>302</v>
      </c>
      <c r="AT760" s="205" t="s">
        <v>195</v>
      </c>
      <c r="AU760" s="205" t="s">
        <v>81</v>
      </c>
      <c r="AY760" s="19" t="s">
        <v>193</v>
      </c>
      <c r="BE760" s="206">
        <f>IF(N760="základní",J760,0)</f>
        <v>0</v>
      </c>
      <c r="BF760" s="206">
        <f>IF(N760="snížená",J760,0)</f>
        <v>0</v>
      </c>
      <c r="BG760" s="206">
        <f>IF(N760="zákl. přenesená",J760,0)</f>
        <v>0</v>
      </c>
      <c r="BH760" s="206">
        <f>IF(N760="sníž. přenesená",J760,0)</f>
        <v>0</v>
      </c>
      <c r="BI760" s="206">
        <f>IF(N760="nulová",J760,0)</f>
        <v>0</v>
      </c>
      <c r="BJ760" s="19" t="s">
        <v>79</v>
      </c>
      <c r="BK760" s="206">
        <f>ROUND(I760*H760,2)</f>
        <v>0</v>
      </c>
      <c r="BL760" s="19" t="s">
        <v>302</v>
      </c>
      <c r="BM760" s="205" t="s">
        <v>1083</v>
      </c>
    </row>
    <row r="761" spans="1:65" s="14" customFormat="1">
      <c r="B761" s="218"/>
      <c r="C761" s="219"/>
      <c r="D761" s="209" t="s">
        <v>202</v>
      </c>
      <c r="E761" s="220" t="s">
        <v>19</v>
      </c>
      <c r="F761" s="221" t="s">
        <v>1084</v>
      </c>
      <c r="G761" s="219"/>
      <c r="H761" s="222">
        <v>35.71</v>
      </c>
      <c r="I761" s="223"/>
      <c r="J761" s="219"/>
      <c r="K761" s="219"/>
      <c r="L761" s="224"/>
      <c r="M761" s="225"/>
      <c r="N761" s="226"/>
      <c r="O761" s="226"/>
      <c r="P761" s="226"/>
      <c r="Q761" s="226"/>
      <c r="R761" s="226"/>
      <c r="S761" s="226"/>
      <c r="T761" s="227"/>
      <c r="AT761" s="228" t="s">
        <v>202</v>
      </c>
      <c r="AU761" s="228" t="s">
        <v>81</v>
      </c>
      <c r="AV761" s="14" t="s">
        <v>81</v>
      </c>
      <c r="AW761" s="14" t="s">
        <v>33</v>
      </c>
      <c r="AX761" s="14" t="s">
        <v>72</v>
      </c>
      <c r="AY761" s="228" t="s">
        <v>193</v>
      </c>
    </row>
    <row r="762" spans="1:65" s="14" customFormat="1">
      <c r="B762" s="218"/>
      <c r="C762" s="219"/>
      <c r="D762" s="209" t="s">
        <v>202</v>
      </c>
      <c r="E762" s="220" t="s">
        <v>19</v>
      </c>
      <c r="F762" s="221" t="s">
        <v>1085</v>
      </c>
      <c r="G762" s="219"/>
      <c r="H762" s="222">
        <v>6.42</v>
      </c>
      <c r="I762" s="223"/>
      <c r="J762" s="219"/>
      <c r="K762" s="219"/>
      <c r="L762" s="224"/>
      <c r="M762" s="225"/>
      <c r="N762" s="226"/>
      <c r="O762" s="226"/>
      <c r="P762" s="226"/>
      <c r="Q762" s="226"/>
      <c r="R762" s="226"/>
      <c r="S762" s="226"/>
      <c r="T762" s="227"/>
      <c r="AT762" s="228" t="s">
        <v>202</v>
      </c>
      <c r="AU762" s="228" t="s">
        <v>81</v>
      </c>
      <c r="AV762" s="14" t="s">
        <v>81</v>
      </c>
      <c r="AW762" s="14" t="s">
        <v>33</v>
      </c>
      <c r="AX762" s="14" t="s">
        <v>72</v>
      </c>
      <c r="AY762" s="228" t="s">
        <v>193</v>
      </c>
    </row>
    <row r="763" spans="1:65" s="15" customFormat="1">
      <c r="B763" s="229"/>
      <c r="C763" s="230"/>
      <c r="D763" s="209" t="s">
        <v>202</v>
      </c>
      <c r="E763" s="231" t="s">
        <v>19</v>
      </c>
      <c r="F763" s="232" t="s">
        <v>208</v>
      </c>
      <c r="G763" s="230"/>
      <c r="H763" s="233">
        <v>42.13</v>
      </c>
      <c r="I763" s="234"/>
      <c r="J763" s="230"/>
      <c r="K763" s="230"/>
      <c r="L763" s="235"/>
      <c r="M763" s="236"/>
      <c r="N763" s="237"/>
      <c r="O763" s="237"/>
      <c r="P763" s="237"/>
      <c r="Q763" s="237"/>
      <c r="R763" s="237"/>
      <c r="S763" s="237"/>
      <c r="T763" s="238"/>
      <c r="AT763" s="239" t="s">
        <v>202</v>
      </c>
      <c r="AU763" s="239" t="s">
        <v>81</v>
      </c>
      <c r="AV763" s="15" t="s">
        <v>209</v>
      </c>
      <c r="AW763" s="15" t="s">
        <v>33</v>
      </c>
      <c r="AX763" s="15" t="s">
        <v>79</v>
      </c>
      <c r="AY763" s="239" t="s">
        <v>193</v>
      </c>
    </row>
    <row r="764" spans="1:65" s="2" customFormat="1" ht="16.5" customHeight="1">
      <c r="A764" s="36"/>
      <c r="B764" s="37"/>
      <c r="C764" s="251" t="s">
        <v>1086</v>
      </c>
      <c r="D764" s="251" t="s">
        <v>451</v>
      </c>
      <c r="E764" s="252" t="s">
        <v>1087</v>
      </c>
      <c r="F764" s="253" t="s">
        <v>1088</v>
      </c>
      <c r="G764" s="254" t="s">
        <v>305</v>
      </c>
      <c r="H764" s="255">
        <v>48.45</v>
      </c>
      <c r="I764" s="256"/>
      <c r="J764" s="257">
        <f>ROUND(I764*H764,2)</f>
        <v>0</v>
      </c>
      <c r="K764" s="253" t="s">
        <v>1089</v>
      </c>
      <c r="L764" s="258"/>
      <c r="M764" s="259" t="s">
        <v>19</v>
      </c>
      <c r="N764" s="260" t="s">
        <v>43</v>
      </c>
      <c r="O764" s="66"/>
      <c r="P764" s="203">
        <f>O764*H764</f>
        <v>0</v>
      </c>
      <c r="Q764" s="203">
        <v>1.9E-3</v>
      </c>
      <c r="R764" s="203">
        <f>Q764*H764</f>
        <v>9.2055000000000012E-2</v>
      </c>
      <c r="S764" s="203">
        <v>0</v>
      </c>
      <c r="T764" s="204">
        <f>S764*H764</f>
        <v>0</v>
      </c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R764" s="205" t="s">
        <v>404</v>
      </c>
      <c r="AT764" s="205" t="s">
        <v>451</v>
      </c>
      <c r="AU764" s="205" t="s">
        <v>81</v>
      </c>
      <c r="AY764" s="19" t="s">
        <v>193</v>
      </c>
      <c r="BE764" s="206">
        <f>IF(N764="základní",J764,0)</f>
        <v>0</v>
      </c>
      <c r="BF764" s="206">
        <f>IF(N764="snížená",J764,0)</f>
        <v>0</v>
      </c>
      <c r="BG764" s="206">
        <f>IF(N764="zákl. přenesená",J764,0)</f>
        <v>0</v>
      </c>
      <c r="BH764" s="206">
        <f>IF(N764="sníž. přenesená",J764,0)</f>
        <v>0</v>
      </c>
      <c r="BI764" s="206">
        <f>IF(N764="nulová",J764,0)</f>
        <v>0</v>
      </c>
      <c r="BJ764" s="19" t="s">
        <v>79</v>
      </c>
      <c r="BK764" s="206">
        <f>ROUND(I764*H764,2)</f>
        <v>0</v>
      </c>
      <c r="BL764" s="19" t="s">
        <v>302</v>
      </c>
      <c r="BM764" s="205" t="s">
        <v>1090</v>
      </c>
    </row>
    <row r="765" spans="1:65" s="14" customFormat="1">
      <c r="B765" s="218"/>
      <c r="C765" s="219"/>
      <c r="D765" s="209" t="s">
        <v>202</v>
      </c>
      <c r="E765" s="219"/>
      <c r="F765" s="221" t="s">
        <v>1091</v>
      </c>
      <c r="G765" s="219"/>
      <c r="H765" s="222">
        <v>48.45</v>
      </c>
      <c r="I765" s="223"/>
      <c r="J765" s="219"/>
      <c r="K765" s="219"/>
      <c r="L765" s="224"/>
      <c r="M765" s="225"/>
      <c r="N765" s="226"/>
      <c r="O765" s="226"/>
      <c r="P765" s="226"/>
      <c r="Q765" s="226"/>
      <c r="R765" s="226"/>
      <c r="S765" s="226"/>
      <c r="T765" s="227"/>
      <c r="AT765" s="228" t="s">
        <v>202</v>
      </c>
      <c r="AU765" s="228" t="s">
        <v>81</v>
      </c>
      <c r="AV765" s="14" t="s">
        <v>81</v>
      </c>
      <c r="AW765" s="14" t="s">
        <v>4</v>
      </c>
      <c r="AX765" s="14" t="s">
        <v>79</v>
      </c>
      <c r="AY765" s="228" t="s">
        <v>193</v>
      </c>
    </row>
    <row r="766" spans="1:65" s="2" customFormat="1" ht="33" customHeight="1">
      <c r="A766" s="36"/>
      <c r="B766" s="37"/>
      <c r="C766" s="194" t="s">
        <v>1092</v>
      </c>
      <c r="D766" s="194" t="s">
        <v>195</v>
      </c>
      <c r="E766" s="195" t="s">
        <v>1093</v>
      </c>
      <c r="F766" s="196" t="s">
        <v>1094</v>
      </c>
      <c r="G766" s="197" t="s">
        <v>305</v>
      </c>
      <c r="H766" s="198">
        <v>2</v>
      </c>
      <c r="I766" s="199"/>
      <c r="J766" s="200">
        <f>ROUND(I766*H766,2)</f>
        <v>0</v>
      </c>
      <c r="K766" s="196" t="s">
        <v>199</v>
      </c>
      <c r="L766" s="41"/>
      <c r="M766" s="201" t="s">
        <v>19</v>
      </c>
      <c r="N766" s="202" t="s">
        <v>43</v>
      </c>
      <c r="O766" s="66"/>
      <c r="P766" s="203">
        <f>O766*H766</f>
        <v>0</v>
      </c>
      <c r="Q766" s="203">
        <v>2.3000000000000001E-4</v>
      </c>
      <c r="R766" s="203">
        <f>Q766*H766</f>
        <v>4.6000000000000001E-4</v>
      </c>
      <c r="S766" s="203">
        <v>0</v>
      </c>
      <c r="T766" s="204">
        <f>S766*H766</f>
        <v>0</v>
      </c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R766" s="205" t="s">
        <v>302</v>
      </c>
      <c r="AT766" s="205" t="s">
        <v>195</v>
      </c>
      <c r="AU766" s="205" t="s">
        <v>81</v>
      </c>
      <c r="AY766" s="19" t="s">
        <v>193</v>
      </c>
      <c r="BE766" s="206">
        <f>IF(N766="základní",J766,0)</f>
        <v>0</v>
      </c>
      <c r="BF766" s="206">
        <f>IF(N766="snížená",J766,0)</f>
        <v>0</v>
      </c>
      <c r="BG766" s="206">
        <f>IF(N766="zákl. přenesená",J766,0)</f>
        <v>0</v>
      </c>
      <c r="BH766" s="206">
        <f>IF(N766="sníž. přenesená",J766,0)</f>
        <v>0</v>
      </c>
      <c r="BI766" s="206">
        <f>IF(N766="nulová",J766,0)</f>
        <v>0</v>
      </c>
      <c r="BJ766" s="19" t="s">
        <v>79</v>
      </c>
      <c r="BK766" s="206">
        <f>ROUND(I766*H766,2)</f>
        <v>0</v>
      </c>
      <c r="BL766" s="19" t="s">
        <v>302</v>
      </c>
      <c r="BM766" s="205" t="s">
        <v>1095</v>
      </c>
    </row>
    <row r="767" spans="1:65" s="14" customFormat="1">
      <c r="B767" s="218"/>
      <c r="C767" s="219"/>
      <c r="D767" s="209" t="s">
        <v>202</v>
      </c>
      <c r="E767" s="220" t="s">
        <v>19</v>
      </c>
      <c r="F767" s="221" t="s">
        <v>1096</v>
      </c>
      <c r="G767" s="219"/>
      <c r="H767" s="222">
        <v>2</v>
      </c>
      <c r="I767" s="223"/>
      <c r="J767" s="219"/>
      <c r="K767" s="219"/>
      <c r="L767" s="224"/>
      <c r="M767" s="225"/>
      <c r="N767" s="226"/>
      <c r="O767" s="226"/>
      <c r="P767" s="226"/>
      <c r="Q767" s="226"/>
      <c r="R767" s="226"/>
      <c r="S767" s="226"/>
      <c r="T767" s="227"/>
      <c r="AT767" s="228" t="s">
        <v>202</v>
      </c>
      <c r="AU767" s="228" t="s">
        <v>81</v>
      </c>
      <c r="AV767" s="14" t="s">
        <v>81</v>
      </c>
      <c r="AW767" s="14" t="s">
        <v>33</v>
      </c>
      <c r="AX767" s="14" t="s">
        <v>72</v>
      </c>
      <c r="AY767" s="228" t="s">
        <v>193</v>
      </c>
    </row>
    <row r="768" spans="1:65" s="15" customFormat="1">
      <c r="B768" s="229"/>
      <c r="C768" s="230"/>
      <c r="D768" s="209" t="s">
        <v>202</v>
      </c>
      <c r="E768" s="231" t="s">
        <v>19</v>
      </c>
      <c r="F768" s="232" t="s">
        <v>208</v>
      </c>
      <c r="G768" s="230"/>
      <c r="H768" s="233">
        <v>2</v>
      </c>
      <c r="I768" s="234"/>
      <c r="J768" s="230"/>
      <c r="K768" s="230"/>
      <c r="L768" s="235"/>
      <c r="M768" s="236"/>
      <c r="N768" s="237"/>
      <c r="O768" s="237"/>
      <c r="P768" s="237"/>
      <c r="Q768" s="237"/>
      <c r="R768" s="237"/>
      <c r="S768" s="237"/>
      <c r="T768" s="238"/>
      <c r="AT768" s="239" t="s">
        <v>202</v>
      </c>
      <c r="AU768" s="239" t="s">
        <v>81</v>
      </c>
      <c r="AV768" s="15" t="s">
        <v>209</v>
      </c>
      <c r="AW768" s="15" t="s">
        <v>33</v>
      </c>
      <c r="AX768" s="15" t="s">
        <v>79</v>
      </c>
      <c r="AY768" s="239" t="s">
        <v>193</v>
      </c>
    </row>
    <row r="769" spans="1:65" s="2" customFormat="1" ht="16.5" customHeight="1">
      <c r="A769" s="36"/>
      <c r="B769" s="37"/>
      <c r="C769" s="251" t="s">
        <v>1097</v>
      </c>
      <c r="D769" s="251" t="s">
        <v>451</v>
      </c>
      <c r="E769" s="252" t="s">
        <v>1087</v>
      </c>
      <c r="F769" s="253" t="s">
        <v>1088</v>
      </c>
      <c r="G769" s="254" t="s">
        <v>305</v>
      </c>
      <c r="H769" s="255">
        <v>2.2999999999999998</v>
      </c>
      <c r="I769" s="256"/>
      <c r="J769" s="257">
        <f>ROUND(I769*H769,2)</f>
        <v>0</v>
      </c>
      <c r="K769" s="253" t="s">
        <v>1089</v>
      </c>
      <c r="L769" s="258"/>
      <c r="M769" s="259" t="s">
        <v>19</v>
      </c>
      <c r="N769" s="260" t="s">
        <v>43</v>
      </c>
      <c r="O769" s="66"/>
      <c r="P769" s="203">
        <f>O769*H769</f>
        <v>0</v>
      </c>
      <c r="Q769" s="203">
        <v>1.9E-3</v>
      </c>
      <c r="R769" s="203">
        <f>Q769*H769</f>
        <v>4.3699999999999998E-3</v>
      </c>
      <c r="S769" s="203">
        <v>0</v>
      </c>
      <c r="T769" s="204">
        <f>S769*H769</f>
        <v>0</v>
      </c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R769" s="205" t="s">
        <v>404</v>
      </c>
      <c r="AT769" s="205" t="s">
        <v>451</v>
      </c>
      <c r="AU769" s="205" t="s">
        <v>81</v>
      </c>
      <c r="AY769" s="19" t="s">
        <v>193</v>
      </c>
      <c r="BE769" s="206">
        <f>IF(N769="základní",J769,0)</f>
        <v>0</v>
      </c>
      <c r="BF769" s="206">
        <f>IF(N769="snížená",J769,0)</f>
        <v>0</v>
      </c>
      <c r="BG769" s="206">
        <f>IF(N769="zákl. přenesená",J769,0)</f>
        <v>0</v>
      </c>
      <c r="BH769" s="206">
        <f>IF(N769="sníž. přenesená",J769,0)</f>
        <v>0</v>
      </c>
      <c r="BI769" s="206">
        <f>IF(N769="nulová",J769,0)</f>
        <v>0</v>
      </c>
      <c r="BJ769" s="19" t="s">
        <v>79</v>
      </c>
      <c r="BK769" s="206">
        <f>ROUND(I769*H769,2)</f>
        <v>0</v>
      </c>
      <c r="BL769" s="19" t="s">
        <v>302</v>
      </c>
      <c r="BM769" s="205" t="s">
        <v>1098</v>
      </c>
    </row>
    <row r="770" spans="1:65" s="14" customFormat="1">
      <c r="B770" s="218"/>
      <c r="C770" s="219"/>
      <c r="D770" s="209" t="s">
        <v>202</v>
      </c>
      <c r="E770" s="219"/>
      <c r="F770" s="221" t="s">
        <v>1099</v>
      </c>
      <c r="G770" s="219"/>
      <c r="H770" s="222">
        <v>2.2999999999999998</v>
      </c>
      <c r="I770" s="223"/>
      <c r="J770" s="219"/>
      <c r="K770" s="219"/>
      <c r="L770" s="224"/>
      <c r="M770" s="225"/>
      <c r="N770" s="226"/>
      <c r="O770" s="226"/>
      <c r="P770" s="226"/>
      <c r="Q770" s="226"/>
      <c r="R770" s="226"/>
      <c r="S770" s="226"/>
      <c r="T770" s="227"/>
      <c r="AT770" s="228" t="s">
        <v>202</v>
      </c>
      <c r="AU770" s="228" t="s">
        <v>81</v>
      </c>
      <c r="AV770" s="14" t="s">
        <v>81</v>
      </c>
      <c r="AW770" s="14" t="s">
        <v>4</v>
      </c>
      <c r="AX770" s="14" t="s">
        <v>79</v>
      </c>
      <c r="AY770" s="228" t="s">
        <v>193</v>
      </c>
    </row>
    <row r="771" spans="1:65" s="2" customFormat="1" ht="16.5" customHeight="1">
      <c r="A771" s="36"/>
      <c r="B771" s="37"/>
      <c r="C771" s="194" t="s">
        <v>1100</v>
      </c>
      <c r="D771" s="194" t="s">
        <v>195</v>
      </c>
      <c r="E771" s="195" t="s">
        <v>1101</v>
      </c>
      <c r="F771" s="196" t="s">
        <v>1102</v>
      </c>
      <c r="G771" s="197" t="s">
        <v>305</v>
      </c>
      <c r="H771" s="198">
        <v>40.71</v>
      </c>
      <c r="I771" s="199"/>
      <c r="J771" s="200">
        <f>ROUND(I771*H771,2)</f>
        <v>0</v>
      </c>
      <c r="K771" s="196" t="s">
        <v>199</v>
      </c>
      <c r="L771" s="41"/>
      <c r="M771" s="201" t="s">
        <v>19</v>
      </c>
      <c r="N771" s="202" t="s">
        <v>43</v>
      </c>
      <c r="O771" s="66"/>
      <c r="P771" s="203">
        <f>O771*H771</f>
        <v>0</v>
      </c>
      <c r="Q771" s="203">
        <v>0</v>
      </c>
      <c r="R771" s="203">
        <f>Q771*H771</f>
        <v>0</v>
      </c>
      <c r="S771" s="203">
        <v>0</v>
      </c>
      <c r="T771" s="204">
        <f>S771*H771</f>
        <v>0</v>
      </c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R771" s="205" t="s">
        <v>302</v>
      </c>
      <c r="AT771" s="205" t="s">
        <v>195</v>
      </c>
      <c r="AU771" s="205" t="s">
        <v>81</v>
      </c>
      <c r="AY771" s="19" t="s">
        <v>193</v>
      </c>
      <c r="BE771" s="206">
        <f>IF(N771="základní",J771,0)</f>
        <v>0</v>
      </c>
      <c r="BF771" s="206">
        <f>IF(N771="snížená",J771,0)</f>
        <v>0</v>
      </c>
      <c r="BG771" s="206">
        <f>IF(N771="zákl. přenesená",J771,0)</f>
        <v>0</v>
      </c>
      <c r="BH771" s="206">
        <f>IF(N771="sníž. přenesená",J771,0)</f>
        <v>0</v>
      </c>
      <c r="BI771" s="206">
        <f>IF(N771="nulová",J771,0)</f>
        <v>0</v>
      </c>
      <c r="BJ771" s="19" t="s">
        <v>79</v>
      </c>
      <c r="BK771" s="206">
        <f>ROUND(I771*H771,2)</f>
        <v>0</v>
      </c>
      <c r="BL771" s="19" t="s">
        <v>302</v>
      </c>
      <c r="BM771" s="205" t="s">
        <v>1103</v>
      </c>
    </row>
    <row r="772" spans="1:65" s="14" customFormat="1">
      <c r="B772" s="218"/>
      <c r="C772" s="219"/>
      <c r="D772" s="209" t="s">
        <v>202</v>
      </c>
      <c r="E772" s="220" t="s">
        <v>19</v>
      </c>
      <c r="F772" s="221" t="s">
        <v>1104</v>
      </c>
      <c r="G772" s="219"/>
      <c r="H772" s="222">
        <v>37.71</v>
      </c>
      <c r="I772" s="223"/>
      <c r="J772" s="219"/>
      <c r="K772" s="219"/>
      <c r="L772" s="224"/>
      <c r="M772" s="225"/>
      <c r="N772" s="226"/>
      <c r="O772" s="226"/>
      <c r="P772" s="226"/>
      <c r="Q772" s="226"/>
      <c r="R772" s="226"/>
      <c r="S772" s="226"/>
      <c r="T772" s="227"/>
      <c r="AT772" s="228" t="s">
        <v>202</v>
      </c>
      <c r="AU772" s="228" t="s">
        <v>81</v>
      </c>
      <c r="AV772" s="14" t="s">
        <v>81</v>
      </c>
      <c r="AW772" s="14" t="s">
        <v>33</v>
      </c>
      <c r="AX772" s="14" t="s">
        <v>72</v>
      </c>
      <c r="AY772" s="228" t="s">
        <v>193</v>
      </c>
    </row>
    <row r="773" spans="1:65" s="14" customFormat="1">
      <c r="B773" s="218"/>
      <c r="C773" s="219"/>
      <c r="D773" s="209" t="s">
        <v>202</v>
      </c>
      <c r="E773" s="220" t="s">
        <v>19</v>
      </c>
      <c r="F773" s="221" t="s">
        <v>1105</v>
      </c>
      <c r="G773" s="219"/>
      <c r="H773" s="222">
        <v>3</v>
      </c>
      <c r="I773" s="223"/>
      <c r="J773" s="219"/>
      <c r="K773" s="219"/>
      <c r="L773" s="224"/>
      <c r="M773" s="225"/>
      <c r="N773" s="226"/>
      <c r="O773" s="226"/>
      <c r="P773" s="226"/>
      <c r="Q773" s="226"/>
      <c r="R773" s="226"/>
      <c r="S773" s="226"/>
      <c r="T773" s="227"/>
      <c r="AT773" s="228" t="s">
        <v>202</v>
      </c>
      <c r="AU773" s="228" t="s">
        <v>81</v>
      </c>
      <c r="AV773" s="14" t="s">
        <v>81</v>
      </c>
      <c r="AW773" s="14" t="s">
        <v>33</v>
      </c>
      <c r="AX773" s="14" t="s">
        <v>72</v>
      </c>
      <c r="AY773" s="228" t="s">
        <v>193</v>
      </c>
    </row>
    <row r="774" spans="1:65" s="15" customFormat="1">
      <c r="B774" s="229"/>
      <c r="C774" s="230"/>
      <c r="D774" s="209" t="s">
        <v>202</v>
      </c>
      <c r="E774" s="231" t="s">
        <v>19</v>
      </c>
      <c r="F774" s="232" t="s">
        <v>208</v>
      </c>
      <c r="G774" s="230"/>
      <c r="H774" s="233">
        <v>40.71</v>
      </c>
      <c r="I774" s="234"/>
      <c r="J774" s="230"/>
      <c r="K774" s="230"/>
      <c r="L774" s="235"/>
      <c r="M774" s="236"/>
      <c r="N774" s="237"/>
      <c r="O774" s="237"/>
      <c r="P774" s="237"/>
      <c r="Q774" s="237"/>
      <c r="R774" s="237"/>
      <c r="S774" s="237"/>
      <c r="T774" s="238"/>
      <c r="AT774" s="239" t="s">
        <v>202</v>
      </c>
      <c r="AU774" s="239" t="s">
        <v>81</v>
      </c>
      <c r="AV774" s="15" t="s">
        <v>209</v>
      </c>
      <c r="AW774" s="15" t="s">
        <v>33</v>
      </c>
      <c r="AX774" s="15" t="s">
        <v>79</v>
      </c>
      <c r="AY774" s="239" t="s">
        <v>193</v>
      </c>
    </row>
    <row r="775" spans="1:65" s="2" customFormat="1" ht="16.5" customHeight="1">
      <c r="A775" s="36"/>
      <c r="B775" s="37"/>
      <c r="C775" s="251" t="s">
        <v>1106</v>
      </c>
      <c r="D775" s="251" t="s">
        <v>451</v>
      </c>
      <c r="E775" s="252" t="s">
        <v>1107</v>
      </c>
      <c r="F775" s="253" t="s">
        <v>1108</v>
      </c>
      <c r="G775" s="254" t="s">
        <v>305</v>
      </c>
      <c r="H775" s="255">
        <v>46.817</v>
      </c>
      <c r="I775" s="256"/>
      <c r="J775" s="257">
        <f>ROUND(I775*H775,2)</f>
        <v>0</v>
      </c>
      <c r="K775" s="253" t="s">
        <v>199</v>
      </c>
      <c r="L775" s="258"/>
      <c r="M775" s="259" t="s">
        <v>19</v>
      </c>
      <c r="N775" s="260" t="s">
        <v>43</v>
      </c>
      <c r="O775" s="66"/>
      <c r="P775" s="203">
        <f>O775*H775</f>
        <v>0</v>
      </c>
      <c r="Q775" s="203">
        <v>2.9999999999999997E-4</v>
      </c>
      <c r="R775" s="203">
        <f>Q775*H775</f>
        <v>1.40451E-2</v>
      </c>
      <c r="S775" s="203">
        <v>0</v>
      </c>
      <c r="T775" s="204">
        <f>S775*H775</f>
        <v>0</v>
      </c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R775" s="205" t="s">
        <v>404</v>
      </c>
      <c r="AT775" s="205" t="s">
        <v>451</v>
      </c>
      <c r="AU775" s="205" t="s">
        <v>81</v>
      </c>
      <c r="AY775" s="19" t="s">
        <v>193</v>
      </c>
      <c r="BE775" s="206">
        <f>IF(N775="základní",J775,0)</f>
        <v>0</v>
      </c>
      <c r="BF775" s="206">
        <f>IF(N775="snížená",J775,0)</f>
        <v>0</v>
      </c>
      <c r="BG775" s="206">
        <f>IF(N775="zákl. přenesená",J775,0)</f>
        <v>0</v>
      </c>
      <c r="BH775" s="206">
        <f>IF(N775="sníž. přenesená",J775,0)</f>
        <v>0</v>
      </c>
      <c r="BI775" s="206">
        <f>IF(N775="nulová",J775,0)</f>
        <v>0</v>
      </c>
      <c r="BJ775" s="19" t="s">
        <v>79</v>
      </c>
      <c r="BK775" s="206">
        <f>ROUND(I775*H775,2)</f>
        <v>0</v>
      </c>
      <c r="BL775" s="19" t="s">
        <v>302</v>
      </c>
      <c r="BM775" s="205" t="s">
        <v>1109</v>
      </c>
    </row>
    <row r="776" spans="1:65" s="14" customFormat="1">
      <c r="B776" s="218"/>
      <c r="C776" s="219"/>
      <c r="D776" s="209" t="s">
        <v>202</v>
      </c>
      <c r="E776" s="219"/>
      <c r="F776" s="221" t="s">
        <v>1110</v>
      </c>
      <c r="G776" s="219"/>
      <c r="H776" s="222">
        <v>46.817</v>
      </c>
      <c r="I776" s="223"/>
      <c r="J776" s="219"/>
      <c r="K776" s="219"/>
      <c r="L776" s="224"/>
      <c r="M776" s="225"/>
      <c r="N776" s="226"/>
      <c r="O776" s="226"/>
      <c r="P776" s="226"/>
      <c r="Q776" s="226"/>
      <c r="R776" s="226"/>
      <c r="S776" s="226"/>
      <c r="T776" s="227"/>
      <c r="AT776" s="228" t="s">
        <v>202</v>
      </c>
      <c r="AU776" s="228" t="s">
        <v>81</v>
      </c>
      <c r="AV776" s="14" t="s">
        <v>81</v>
      </c>
      <c r="AW776" s="14" t="s">
        <v>4</v>
      </c>
      <c r="AX776" s="14" t="s">
        <v>79</v>
      </c>
      <c r="AY776" s="228" t="s">
        <v>193</v>
      </c>
    </row>
    <row r="777" spans="1:65" s="2" customFormat="1" ht="21.75" customHeight="1">
      <c r="A777" s="36"/>
      <c r="B777" s="37"/>
      <c r="C777" s="194" t="s">
        <v>1111</v>
      </c>
      <c r="D777" s="194" t="s">
        <v>195</v>
      </c>
      <c r="E777" s="195" t="s">
        <v>1112</v>
      </c>
      <c r="F777" s="196" t="s">
        <v>1113</v>
      </c>
      <c r="G777" s="197" t="s">
        <v>305</v>
      </c>
      <c r="H777" s="198">
        <v>5.34</v>
      </c>
      <c r="I777" s="199"/>
      <c r="J777" s="200">
        <f>ROUND(I777*H777,2)</f>
        <v>0</v>
      </c>
      <c r="K777" s="196" t="s">
        <v>199</v>
      </c>
      <c r="L777" s="41"/>
      <c r="M777" s="201" t="s">
        <v>19</v>
      </c>
      <c r="N777" s="202" t="s">
        <v>43</v>
      </c>
      <c r="O777" s="66"/>
      <c r="P777" s="203">
        <f>O777*H777</f>
        <v>0</v>
      </c>
      <c r="Q777" s="203">
        <v>0</v>
      </c>
      <c r="R777" s="203">
        <f>Q777*H777</f>
        <v>0</v>
      </c>
      <c r="S777" s="203">
        <v>0</v>
      </c>
      <c r="T777" s="204">
        <f>S777*H777</f>
        <v>0</v>
      </c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R777" s="205" t="s">
        <v>302</v>
      </c>
      <c r="AT777" s="205" t="s">
        <v>195</v>
      </c>
      <c r="AU777" s="205" t="s">
        <v>81</v>
      </c>
      <c r="AY777" s="19" t="s">
        <v>193</v>
      </c>
      <c r="BE777" s="206">
        <f>IF(N777="základní",J777,0)</f>
        <v>0</v>
      </c>
      <c r="BF777" s="206">
        <f>IF(N777="snížená",J777,0)</f>
        <v>0</v>
      </c>
      <c r="BG777" s="206">
        <f>IF(N777="zákl. přenesená",J777,0)</f>
        <v>0</v>
      </c>
      <c r="BH777" s="206">
        <f>IF(N777="sníž. přenesená",J777,0)</f>
        <v>0</v>
      </c>
      <c r="BI777" s="206">
        <f>IF(N777="nulová",J777,0)</f>
        <v>0</v>
      </c>
      <c r="BJ777" s="19" t="s">
        <v>79</v>
      </c>
      <c r="BK777" s="206">
        <f>ROUND(I777*H777,2)</f>
        <v>0</v>
      </c>
      <c r="BL777" s="19" t="s">
        <v>302</v>
      </c>
      <c r="BM777" s="205" t="s">
        <v>1114</v>
      </c>
    </row>
    <row r="778" spans="1:65" s="14" customFormat="1">
      <c r="B778" s="218"/>
      <c r="C778" s="219"/>
      <c r="D778" s="209" t="s">
        <v>202</v>
      </c>
      <c r="E778" s="220" t="s">
        <v>19</v>
      </c>
      <c r="F778" s="221" t="s">
        <v>1115</v>
      </c>
      <c r="G778" s="219"/>
      <c r="H778" s="222">
        <v>2.46</v>
      </c>
      <c r="I778" s="223"/>
      <c r="J778" s="219"/>
      <c r="K778" s="219"/>
      <c r="L778" s="224"/>
      <c r="M778" s="225"/>
      <c r="N778" s="226"/>
      <c r="O778" s="226"/>
      <c r="P778" s="226"/>
      <c r="Q778" s="226"/>
      <c r="R778" s="226"/>
      <c r="S778" s="226"/>
      <c r="T778" s="227"/>
      <c r="AT778" s="228" t="s">
        <v>202</v>
      </c>
      <c r="AU778" s="228" t="s">
        <v>81</v>
      </c>
      <c r="AV778" s="14" t="s">
        <v>81</v>
      </c>
      <c r="AW778" s="14" t="s">
        <v>33</v>
      </c>
      <c r="AX778" s="14" t="s">
        <v>72</v>
      </c>
      <c r="AY778" s="228" t="s">
        <v>193</v>
      </c>
    </row>
    <row r="779" spans="1:65" s="14" customFormat="1">
      <c r="B779" s="218"/>
      <c r="C779" s="219"/>
      <c r="D779" s="209" t="s">
        <v>202</v>
      </c>
      <c r="E779" s="220" t="s">
        <v>19</v>
      </c>
      <c r="F779" s="221" t="s">
        <v>1116</v>
      </c>
      <c r="G779" s="219"/>
      <c r="H779" s="222">
        <v>1.1399999999999999</v>
      </c>
      <c r="I779" s="223"/>
      <c r="J779" s="219"/>
      <c r="K779" s="219"/>
      <c r="L779" s="224"/>
      <c r="M779" s="225"/>
      <c r="N779" s="226"/>
      <c r="O779" s="226"/>
      <c r="P779" s="226"/>
      <c r="Q779" s="226"/>
      <c r="R779" s="226"/>
      <c r="S779" s="226"/>
      <c r="T779" s="227"/>
      <c r="AT779" s="228" t="s">
        <v>202</v>
      </c>
      <c r="AU779" s="228" t="s">
        <v>81</v>
      </c>
      <c r="AV779" s="14" t="s">
        <v>81</v>
      </c>
      <c r="AW779" s="14" t="s">
        <v>33</v>
      </c>
      <c r="AX779" s="14" t="s">
        <v>72</v>
      </c>
      <c r="AY779" s="228" t="s">
        <v>193</v>
      </c>
    </row>
    <row r="780" spans="1:65" s="14" customFormat="1">
      <c r="B780" s="218"/>
      <c r="C780" s="219"/>
      <c r="D780" s="209" t="s">
        <v>202</v>
      </c>
      <c r="E780" s="220" t="s">
        <v>19</v>
      </c>
      <c r="F780" s="221" t="s">
        <v>1117</v>
      </c>
      <c r="G780" s="219"/>
      <c r="H780" s="222">
        <v>1.17</v>
      </c>
      <c r="I780" s="223"/>
      <c r="J780" s="219"/>
      <c r="K780" s="219"/>
      <c r="L780" s="224"/>
      <c r="M780" s="225"/>
      <c r="N780" s="226"/>
      <c r="O780" s="226"/>
      <c r="P780" s="226"/>
      <c r="Q780" s="226"/>
      <c r="R780" s="226"/>
      <c r="S780" s="226"/>
      <c r="T780" s="227"/>
      <c r="AT780" s="228" t="s">
        <v>202</v>
      </c>
      <c r="AU780" s="228" t="s">
        <v>81</v>
      </c>
      <c r="AV780" s="14" t="s">
        <v>81</v>
      </c>
      <c r="AW780" s="14" t="s">
        <v>33</v>
      </c>
      <c r="AX780" s="14" t="s">
        <v>72</v>
      </c>
      <c r="AY780" s="228" t="s">
        <v>193</v>
      </c>
    </row>
    <row r="781" spans="1:65" s="14" customFormat="1">
      <c r="B781" s="218"/>
      <c r="C781" s="219"/>
      <c r="D781" s="209" t="s">
        <v>202</v>
      </c>
      <c r="E781" s="220" t="s">
        <v>19</v>
      </c>
      <c r="F781" s="221" t="s">
        <v>1118</v>
      </c>
      <c r="G781" s="219"/>
      <c r="H781" s="222">
        <v>0.56999999999999995</v>
      </c>
      <c r="I781" s="223"/>
      <c r="J781" s="219"/>
      <c r="K781" s="219"/>
      <c r="L781" s="224"/>
      <c r="M781" s="225"/>
      <c r="N781" s="226"/>
      <c r="O781" s="226"/>
      <c r="P781" s="226"/>
      <c r="Q781" s="226"/>
      <c r="R781" s="226"/>
      <c r="S781" s="226"/>
      <c r="T781" s="227"/>
      <c r="AT781" s="228" t="s">
        <v>202</v>
      </c>
      <c r="AU781" s="228" t="s">
        <v>81</v>
      </c>
      <c r="AV781" s="14" t="s">
        <v>81</v>
      </c>
      <c r="AW781" s="14" t="s">
        <v>33</v>
      </c>
      <c r="AX781" s="14" t="s">
        <v>72</v>
      </c>
      <c r="AY781" s="228" t="s">
        <v>193</v>
      </c>
    </row>
    <row r="782" spans="1:65" s="15" customFormat="1">
      <c r="B782" s="229"/>
      <c r="C782" s="230"/>
      <c r="D782" s="209" t="s">
        <v>202</v>
      </c>
      <c r="E782" s="231" t="s">
        <v>19</v>
      </c>
      <c r="F782" s="232" t="s">
        <v>208</v>
      </c>
      <c r="G782" s="230"/>
      <c r="H782" s="233">
        <v>5.34</v>
      </c>
      <c r="I782" s="234"/>
      <c r="J782" s="230"/>
      <c r="K782" s="230"/>
      <c r="L782" s="235"/>
      <c r="M782" s="236"/>
      <c r="N782" s="237"/>
      <c r="O782" s="237"/>
      <c r="P782" s="237"/>
      <c r="Q782" s="237"/>
      <c r="R782" s="237"/>
      <c r="S782" s="237"/>
      <c r="T782" s="238"/>
      <c r="AT782" s="239" t="s">
        <v>202</v>
      </c>
      <c r="AU782" s="239" t="s">
        <v>81</v>
      </c>
      <c r="AV782" s="15" t="s">
        <v>209</v>
      </c>
      <c r="AW782" s="15" t="s">
        <v>33</v>
      </c>
      <c r="AX782" s="15" t="s">
        <v>79</v>
      </c>
      <c r="AY782" s="239" t="s">
        <v>193</v>
      </c>
    </row>
    <row r="783" spans="1:65" s="2" customFormat="1" ht="16.5" customHeight="1">
      <c r="A783" s="36"/>
      <c r="B783" s="37"/>
      <c r="C783" s="194" t="s">
        <v>1119</v>
      </c>
      <c r="D783" s="194" t="s">
        <v>195</v>
      </c>
      <c r="E783" s="195" t="s">
        <v>1120</v>
      </c>
      <c r="F783" s="196" t="s">
        <v>1121</v>
      </c>
      <c r="G783" s="197" t="s">
        <v>391</v>
      </c>
      <c r="H783" s="198">
        <v>12.3</v>
      </c>
      <c r="I783" s="199"/>
      <c r="J783" s="200">
        <f>ROUND(I783*H783,2)</f>
        <v>0</v>
      </c>
      <c r="K783" s="196" t="s">
        <v>199</v>
      </c>
      <c r="L783" s="41"/>
      <c r="M783" s="201" t="s">
        <v>19</v>
      </c>
      <c r="N783" s="202" t="s">
        <v>43</v>
      </c>
      <c r="O783" s="66"/>
      <c r="P783" s="203">
        <f>O783*H783</f>
        <v>0</v>
      </c>
      <c r="Q783" s="203">
        <v>1.5E-3</v>
      </c>
      <c r="R783" s="203">
        <f>Q783*H783</f>
        <v>1.8450000000000001E-2</v>
      </c>
      <c r="S783" s="203">
        <v>0</v>
      </c>
      <c r="T783" s="204">
        <f>S783*H783</f>
        <v>0</v>
      </c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R783" s="205" t="s">
        <v>302</v>
      </c>
      <c r="AT783" s="205" t="s">
        <v>195</v>
      </c>
      <c r="AU783" s="205" t="s">
        <v>81</v>
      </c>
      <c r="AY783" s="19" t="s">
        <v>193</v>
      </c>
      <c r="BE783" s="206">
        <f>IF(N783="základní",J783,0)</f>
        <v>0</v>
      </c>
      <c r="BF783" s="206">
        <f>IF(N783="snížená",J783,0)</f>
        <v>0</v>
      </c>
      <c r="BG783" s="206">
        <f>IF(N783="zákl. přenesená",J783,0)</f>
        <v>0</v>
      </c>
      <c r="BH783" s="206">
        <f>IF(N783="sníž. přenesená",J783,0)</f>
        <v>0</v>
      </c>
      <c r="BI783" s="206">
        <f>IF(N783="nulová",J783,0)</f>
        <v>0</v>
      </c>
      <c r="BJ783" s="19" t="s">
        <v>79</v>
      </c>
      <c r="BK783" s="206">
        <f>ROUND(I783*H783,2)</f>
        <v>0</v>
      </c>
      <c r="BL783" s="19" t="s">
        <v>302</v>
      </c>
      <c r="BM783" s="205" t="s">
        <v>1122</v>
      </c>
    </row>
    <row r="784" spans="1:65" s="14" customFormat="1">
      <c r="B784" s="218"/>
      <c r="C784" s="219"/>
      <c r="D784" s="209" t="s">
        <v>202</v>
      </c>
      <c r="E784" s="220" t="s">
        <v>19</v>
      </c>
      <c r="F784" s="221" t="s">
        <v>1123</v>
      </c>
      <c r="G784" s="219"/>
      <c r="H784" s="222">
        <v>12.3</v>
      </c>
      <c r="I784" s="223"/>
      <c r="J784" s="219"/>
      <c r="K784" s="219"/>
      <c r="L784" s="224"/>
      <c r="M784" s="225"/>
      <c r="N784" s="226"/>
      <c r="O784" s="226"/>
      <c r="P784" s="226"/>
      <c r="Q784" s="226"/>
      <c r="R784" s="226"/>
      <c r="S784" s="226"/>
      <c r="T784" s="227"/>
      <c r="AT784" s="228" t="s">
        <v>202</v>
      </c>
      <c r="AU784" s="228" t="s">
        <v>81</v>
      </c>
      <c r="AV784" s="14" t="s">
        <v>81</v>
      </c>
      <c r="AW784" s="14" t="s">
        <v>33</v>
      </c>
      <c r="AX784" s="14" t="s">
        <v>72</v>
      </c>
      <c r="AY784" s="228" t="s">
        <v>193</v>
      </c>
    </row>
    <row r="785" spans="1:65" s="15" customFormat="1">
      <c r="B785" s="229"/>
      <c r="C785" s="230"/>
      <c r="D785" s="209" t="s">
        <v>202</v>
      </c>
      <c r="E785" s="231" t="s">
        <v>19</v>
      </c>
      <c r="F785" s="232" t="s">
        <v>208</v>
      </c>
      <c r="G785" s="230"/>
      <c r="H785" s="233">
        <v>12.3</v>
      </c>
      <c r="I785" s="234"/>
      <c r="J785" s="230"/>
      <c r="K785" s="230"/>
      <c r="L785" s="235"/>
      <c r="M785" s="236"/>
      <c r="N785" s="237"/>
      <c r="O785" s="237"/>
      <c r="P785" s="237"/>
      <c r="Q785" s="237"/>
      <c r="R785" s="237"/>
      <c r="S785" s="237"/>
      <c r="T785" s="238"/>
      <c r="AT785" s="239" t="s">
        <v>202</v>
      </c>
      <c r="AU785" s="239" t="s">
        <v>81</v>
      </c>
      <c r="AV785" s="15" t="s">
        <v>209</v>
      </c>
      <c r="AW785" s="15" t="s">
        <v>33</v>
      </c>
      <c r="AX785" s="15" t="s">
        <v>79</v>
      </c>
      <c r="AY785" s="239" t="s">
        <v>193</v>
      </c>
    </row>
    <row r="786" spans="1:65" s="2" customFormat="1" ht="16.5" customHeight="1">
      <c r="A786" s="36"/>
      <c r="B786" s="37"/>
      <c r="C786" s="194" t="s">
        <v>1124</v>
      </c>
      <c r="D786" s="194" t="s">
        <v>195</v>
      </c>
      <c r="E786" s="195" t="s">
        <v>1125</v>
      </c>
      <c r="F786" s="196" t="s">
        <v>1126</v>
      </c>
      <c r="G786" s="197" t="s">
        <v>391</v>
      </c>
      <c r="H786" s="198">
        <v>5.7</v>
      </c>
      <c r="I786" s="199"/>
      <c r="J786" s="200">
        <f>ROUND(I786*H786,2)</f>
        <v>0</v>
      </c>
      <c r="K786" s="196" t="s">
        <v>199</v>
      </c>
      <c r="L786" s="41"/>
      <c r="M786" s="201" t="s">
        <v>19</v>
      </c>
      <c r="N786" s="202" t="s">
        <v>43</v>
      </c>
      <c r="O786" s="66"/>
      <c r="P786" s="203">
        <f>O786*H786</f>
        <v>0</v>
      </c>
      <c r="Q786" s="203">
        <v>1.5E-3</v>
      </c>
      <c r="R786" s="203">
        <f>Q786*H786</f>
        <v>8.5500000000000003E-3</v>
      </c>
      <c r="S786" s="203">
        <v>0</v>
      </c>
      <c r="T786" s="204">
        <f>S786*H786</f>
        <v>0</v>
      </c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R786" s="205" t="s">
        <v>302</v>
      </c>
      <c r="AT786" s="205" t="s">
        <v>195</v>
      </c>
      <c r="AU786" s="205" t="s">
        <v>81</v>
      </c>
      <c r="AY786" s="19" t="s">
        <v>193</v>
      </c>
      <c r="BE786" s="206">
        <f>IF(N786="základní",J786,0)</f>
        <v>0</v>
      </c>
      <c r="BF786" s="206">
        <f>IF(N786="snížená",J786,0)</f>
        <v>0</v>
      </c>
      <c r="BG786" s="206">
        <f>IF(N786="zákl. přenesená",J786,0)</f>
        <v>0</v>
      </c>
      <c r="BH786" s="206">
        <f>IF(N786="sníž. přenesená",J786,0)</f>
        <v>0</v>
      </c>
      <c r="BI786" s="206">
        <f>IF(N786="nulová",J786,0)</f>
        <v>0</v>
      </c>
      <c r="BJ786" s="19" t="s">
        <v>79</v>
      </c>
      <c r="BK786" s="206">
        <f>ROUND(I786*H786,2)</f>
        <v>0</v>
      </c>
      <c r="BL786" s="19" t="s">
        <v>302</v>
      </c>
      <c r="BM786" s="205" t="s">
        <v>1127</v>
      </c>
    </row>
    <row r="787" spans="1:65" s="14" customFormat="1">
      <c r="B787" s="218"/>
      <c r="C787" s="219"/>
      <c r="D787" s="209" t="s">
        <v>202</v>
      </c>
      <c r="E787" s="220" t="s">
        <v>19</v>
      </c>
      <c r="F787" s="221" t="s">
        <v>1128</v>
      </c>
      <c r="G787" s="219"/>
      <c r="H787" s="222">
        <v>5.7</v>
      </c>
      <c r="I787" s="223"/>
      <c r="J787" s="219"/>
      <c r="K787" s="219"/>
      <c r="L787" s="224"/>
      <c r="M787" s="225"/>
      <c r="N787" s="226"/>
      <c r="O787" s="226"/>
      <c r="P787" s="226"/>
      <c r="Q787" s="226"/>
      <c r="R787" s="226"/>
      <c r="S787" s="226"/>
      <c r="T787" s="227"/>
      <c r="AT787" s="228" t="s">
        <v>202</v>
      </c>
      <c r="AU787" s="228" t="s">
        <v>81</v>
      </c>
      <c r="AV787" s="14" t="s">
        <v>81</v>
      </c>
      <c r="AW787" s="14" t="s">
        <v>33</v>
      </c>
      <c r="AX787" s="14" t="s">
        <v>72</v>
      </c>
      <c r="AY787" s="228" t="s">
        <v>193</v>
      </c>
    </row>
    <row r="788" spans="1:65" s="15" customFormat="1">
      <c r="B788" s="229"/>
      <c r="C788" s="230"/>
      <c r="D788" s="209" t="s">
        <v>202</v>
      </c>
      <c r="E788" s="231" t="s">
        <v>19</v>
      </c>
      <c r="F788" s="232" t="s">
        <v>208</v>
      </c>
      <c r="G788" s="230"/>
      <c r="H788" s="233">
        <v>5.7</v>
      </c>
      <c r="I788" s="234"/>
      <c r="J788" s="230"/>
      <c r="K788" s="230"/>
      <c r="L788" s="235"/>
      <c r="M788" s="236"/>
      <c r="N788" s="237"/>
      <c r="O788" s="237"/>
      <c r="P788" s="237"/>
      <c r="Q788" s="237"/>
      <c r="R788" s="237"/>
      <c r="S788" s="237"/>
      <c r="T788" s="238"/>
      <c r="AT788" s="239" t="s">
        <v>202</v>
      </c>
      <c r="AU788" s="239" t="s">
        <v>81</v>
      </c>
      <c r="AV788" s="15" t="s">
        <v>209</v>
      </c>
      <c r="AW788" s="15" t="s">
        <v>33</v>
      </c>
      <c r="AX788" s="15" t="s">
        <v>79</v>
      </c>
      <c r="AY788" s="239" t="s">
        <v>193</v>
      </c>
    </row>
    <row r="789" spans="1:65" s="2" customFormat="1" ht="21.75" customHeight="1">
      <c r="A789" s="36"/>
      <c r="B789" s="37"/>
      <c r="C789" s="194" t="s">
        <v>1129</v>
      </c>
      <c r="D789" s="194" t="s">
        <v>195</v>
      </c>
      <c r="E789" s="195" t="s">
        <v>1130</v>
      </c>
      <c r="F789" s="196" t="s">
        <v>1131</v>
      </c>
      <c r="G789" s="197" t="s">
        <v>391</v>
      </c>
      <c r="H789" s="198">
        <v>11.7</v>
      </c>
      <c r="I789" s="199"/>
      <c r="J789" s="200">
        <f>ROUND(I789*H789,2)</f>
        <v>0</v>
      </c>
      <c r="K789" s="196" t="s">
        <v>199</v>
      </c>
      <c r="L789" s="41"/>
      <c r="M789" s="201" t="s">
        <v>19</v>
      </c>
      <c r="N789" s="202" t="s">
        <v>43</v>
      </c>
      <c r="O789" s="66"/>
      <c r="P789" s="203">
        <f>O789*H789</f>
        <v>0</v>
      </c>
      <c r="Q789" s="203">
        <v>5.9999999999999995E-4</v>
      </c>
      <c r="R789" s="203">
        <f>Q789*H789</f>
        <v>7.0199999999999993E-3</v>
      </c>
      <c r="S789" s="203">
        <v>0</v>
      </c>
      <c r="T789" s="204">
        <f>S789*H789</f>
        <v>0</v>
      </c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R789" s="205" t="s">
        <v>302</v>
      </c>
      <c r="AT789" s="205" t="s">
        <v>195</v>
      </c>
      <c r="AU789" s="205" t="s">
        <v>81</v>
      </c>
      <c r="AY789" s="19" t="s">
        <v>193</v>
      </c>
      <c r="BE789" s="206">
        <f>IF(N789="základní",J789,0)</f>
        <v>0</v>
      </c>
      <c r="BF789" s="206">
        <f>IF(N789="snížená",J789,0)</f>
        <v>0</v>
      </c>
      <c r="BG789" s="206">
        <f>IF(N789="zákl. přenesená",J789,0)</f>
        <v>0</v>
      </c>
      <c r="BH789" s="206">
        <f>IF(N789="sníž. přenesená",J789,0)</f>
        <v>0</v>
      </c>
      <c r="BI789" s="206">
        <f>IF(N789="nulová",J789,0)</f>
        <v>0</v>
      </c>
      <c r="BJ789" s="19" t="s">
        <v>79</v>
      </c>
      <c r="BK789" s="206">
        <f>ROUND(I789*H789,2)</f>
        <v>0</v>
      </c>
      <c r="BL789" s="19" t="s">
        <v>302</v>
      </c>
      <c r="BM789" s="205" t="s">
        <v>1132</v>
      </c>
    </row>
    <row r="790" spans="1:65" s="14" customFormat="1">
      <c r="B790" s="218"/>
      <c r="C790" s="219"/>
      <c r="D790" s="209" t="s">
        <v>202</v>
      </c>
      <c r="E790" s="220" t="s">
        <v>19</v>
      </c>
      <c r="F790" s="221" t="s">
        <v>1133</v>
      </c>
      <c r="G790" s="219"/>
      <c r="H790" s="222">
        <v>11.7</v>
      </c>
      <c r="I790" s="223"/>
      <c r="J790" s="219"/>
      <c r="K790" s="219"/>
      <c r="L790" s="224"/>
      <c r="M790" s="225"/>
      <c r="N790" s="226"/>
      <c r="O790" s="226"/>
      <c r="P790" s="226"/>
      <c r="Q790" s="226"/>
      <c r="R790" s="226"/>
      <c r="S790" s="226"/>
      <c r="T790" s="227"/>
      <c r="AT790" s="228" t="s">
        <v>202</v>
      </c>
      <c r="AU790" s="228" t="s">
        <v>81</v>
      </c>
      <c r="AV790" s="14" t="s">
        <v>81</v>
      </c>
      <c r="AW790" s="14" t="s">
        <v>33</v>
      </c>
      <c r="AX790" s="14" t="s">
        <v>72</v>
      </c>
      <c r="AY790" s="228" t="s">
        <v>193</v>
      </c>
    </row>
    <row r="791" spans="1:65" s="15" customFormat="1">
      <c r="B791" s="229"/>
      <c r="C791" s="230"/>
      <c r="D791" s="209" t="s">
        <v>202</v>
      </c>
      <c r="E791" s="231" t="s">
        <v>19</v>
      </c>
      <c r="F791" s="232" t="s">
        <v>208</v>
      </c>
      <c r="G791" s="230"/>
      <c r="H791" s="233">
        <v>11.7</v>
      </c>
      <c r="I791" s="234"/>
      <c r="J791" s="230"/>
      <c r="K791" s="230"/>
      <c r="L791" s="235"/>
      <c r="M791" s="236"/>
      <c r="N791" s="237"/>
      <c r="O791" s="237"/>
      <c r="P791" s="237"/>
      <c r="Q791" s="237"/>
      <c r="R791" s="237"/>
      <c r="S791" s="237"/>
      <c r="T791" s="238"/>
      <c r="AT791" s="239" t="s">
        <v>202</v>
      </c>
      <c r="AU791" s="239" t="s">
        <v>81</v>
      </c>
      <c r="AV791" s="15" t="s">
        <v>209</v>
      </c>
      <c r="AW791" s="15" t="s">
        <v>33</v>
      </c>
      <c r="AX791" s="15" t="s">
        <v>79</v>
      </c>
      <c r="AY791" s="239" t="s">
        <v>193</v>
      </c>
    </row>
    <row r="792" spans="1:65" s="2" customFormat="1" ht="16.5" customHeight="1">
      <c r="A792" s="36"/>
      <c r="B792" s="37"/>
      <c r="C792" s="194" t="s">
        <v>1134</v>
      </c>
      <c r="D792" s="194" t="s">
        <v>195</v>
      </c>
      <c r="E792" s="195" t="s">
        <v>1135</v>
      </c>
      <c r="F792" s="196" t="s">
        <v>1136</v>
      </c>
      <c r="G792" s="197" t="s">
        <v>391</v>
      </c>
      <c r="H792" s="198">
        <v>5.7</v>
      </c>
      <c r="I792" s="199"/>
      <c r="J792" s="200">
        <f>ROUND(I792*H792,2)</f>
        <v>0</v>
      </c>
      <c r="K792" s="196" t="s">
        <v>199</v>
      </c>
      <c r="L792" s="41"/>
      <c r="M792" s="201" t="s">
        <v>19</v>
      </c>
      <c r="N792" s="202" t="s">
        <v>43</v>
      </c>
      <c r="O792" s="66"/>
      <c r="P792" s="203">
        <f>O792*H792</f>
        <v>0</v>
      </c>
      <c r="Q792" s="203">
        <v>5.4000000000000001E-4</v>
      </c>
      <c r="R792" s="203">
        <f>Q792*H792</f>
        <v>3.078E-3</v>
      </c>
      <c r="S792" s="203">
        <v>0</v>
      </c>
      <c r="T792" s="204">
        <f>S792*H792</f>
        <v>0</v>
      </c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R792" s="205" t="s">
        <v>302</v>
      </c>
      <c r="AT792" s="205" t="s">
        <v>195</v>
      </c>
      <c r="AU792" s="205" t="s">
        <v>81</v>
      </c>
      <c r="AY792" s="19" t="s">
        <v>193</v>
      </c>
      <c r="BE792" s="206">
        <f>IF(N792="základní",J792,0)</f>
        <v>0</v>
      </c>
      <c r="BF792" s="206">
        <f>IF(N792="snížená",J792,0)</f>
        <v>0</v>
      </c>
      <c r="BG792" s="206">
        <f>IF(N792="zákl. přenesená",J792,0)</f>
        <v>0</v>
      </c>
      <c r="BH792" s="206">
        <f>IF(N792="sníž. přenesená",J792,0)</f>
        <v>0</v>
      </c>
      <c r="BI792" s="206">
        <f>IF(N792="nulová",J792,0)</f>
        <v>0</v>
      </c>
      <c r="BJ792" s="19" t="s">
        <v>79</v>
      </c>
      <c r="BK792" s="206">
        <f>ROUND(I792*H792,2)</f>
        <v>0</v>
      </c>
      <c r="BL792" s="19" t="s">
        <v>302</v>
      </c>
      <c r="BM792" s="205" t="s">
        <v>1137</v>
      </c>
    </row>
    <row r="793" spans="1:65" s="14" customFormat="1">
      <c r="B793" s="218"/>
      <c r="C793" s="219"/>
      <c r="D793" s="209" t="s">
        <v>202</v>
      </c>
      <c r="E793" s="220" t="s">
        <v>19</v>
      </c>
      <c r="F793" s="221" t="s">
        <v>1128</v>
      </c>
      <c r="G793" s="219"/>
      <c r="H793" s="222">
        <v>5.7</v>
      </c>
      <c r="I793" s="223"/>
      <c r="J793" s="219"/>
      <c r="K793" s="219"/>
      <c r="L793" s="224"/>
      <c r="M793" s="225"/>
      <c r="N793" s="226"/>
      <c r="O793" s="226"/>
      <c r="P793" s="226"/>
      <c r="Q793" s="226"/>
      <c r="R793" s="226"/>
      <c r="S793" s="226"/>
      <c r="T793" s="227"/>
      <c r="AT793" s="228" t="s">
        <v>202</v>
      </c>
      <c r="AU793" s="228" t="s">
        <v>81</v>
      </c>
      <c r="AV793" s="14" t="s">
        <v>81</v>
      </c>
      <c r="AW793" s="14" t="s">
        <v>33</v>
      </c>
      <c r="AX793" s="14" t="s">
        <v>72</v>
      </c>
      <c r="AY793" s="228" t="s">
        <v>193</v>
      </c>
    </row>
    <row r="794" spans="1:65" s="15" customFormat="1">
      <c r="B794" s="229"/>
      <c r="C794" s="230"/>
      <c r="D794" s="209" t="s">
        <v>202</v>
      </c>
      <c r="E794" s="231" t="s">
        <v>19</v>
      </c>
      <c r="F794" s="232" t="s">
        <v>208</v>
      </c>
      <c r="G794" s="230"/>
      <c r="H794" s="233">
        <v>5.7</v>
      </c>
      <c r="I794" s="234"/>
      <c r="J794" s="230"/>
      <c r="K794" s="230"/>
      <c r="L794" s="235"/>
      <c r="M794" s="236"/>
      <c r="N794" s="237"/>
      <c r="O794" s="237"/>
      <c r="P794" s="237"/>
      <c r="Q794" s="237"/>
      <c r="R794" s="237"/>
      <c r="S794" s="237"/>
      <c r="T794" s="238"/>
      <c r="AT794" s="239" t="s">
        <v>202</v>
      </c>
      <c r="AU794" s="239" t="s">
        <v>81</v>
      </c>
      <c r="AV794" s="15" t="s">
        <v>209</v>
      </c>
      <c r="AW794" s="15" t="s">
        <v>33</v>
      </c>
      <c r="AX794" s="15" t="s">
        <v>79</v>
      </c>
      <c r="AY794" s="239" t="s">
        <v>193</v>
      </c>
    </row>
    <row r="795" spans="1:65" s="2" customFormat="1" ht="21.75" customHeight="1">
      <c r="A795" s="36"/>
      <c r="B795" s="37"/>
      <c r="C795" s="194" t="s">
        <v>1138</v>
      </c>
      <c r="D795" s="194" t="s">
        <v>195</v>
      </c>
      <c r="E795" s="195" t="s">
        <v>1139</v>
      </c>
      <c r="F795" s="196" t="s">
        <v>1140</v>
      </c>
      <c r="G795" s="197" t="s">
        <v>305</v>
      </c>
      <c r="H795" s="198">
        <v>3.6</v>
      </c>
      <c r="I795" s="199"/>
      <c r="J795" s="200">
        <f>ROUND(I795*H795,2)</f>
        <v>0</v>
      </c>
      <c r="K795" s="196" t="s">
        <v>199</v>
      </c>
      <c r="L795" s="41"/>
      <c r="M795" s="201" t="s">
        <v>19</v>
      </c>
      <c r="N795" s="202" t="s">
        <v>43</v>
      </c>
      <c r="O795" s="66"/>
      <c r="P795" s="203">
        <f>O795*H795</f>
        <v>0</v>
      </c>
      <c r="Q795" s="203">
        <v>1.396E-2</v>
      </c>
      <c r="R795" s="203">
        <f>Q795*H795</f>
        <v>5.0256000000000002E-2</v>
      </c>
      <c r="S795" s="203">
        <v>0</v>
      </c>
      <c r="T795" s="204">
        <f>S795*H795</f>
        <v>0</v>
      </c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R795" s="205" t="s">
        <v>302</v>
      </c>
      <c r="AT795" s="205" t="s">
        <v>195</v>
      </c>
      <c r="AU795" s="205" t="s">
        <v>81</v>
      </c>
      <c r="AY795" s="19" t="s">
        <v>193</v>
      </c>
      <c r="BE795" s="206">
        <f>IF(N795="základní",J795,0)</f>
        <v>0</v>
      </c>
      <c r="BF795" s="206">
        <f>IF(N795="snížená",J795,0)</f>
        <v>0</v>
      </c>
      <c r="BG795" s="206">
        <f>IF(N795="zákl. přenesená",J795,0)</f>
        <v>0</v>
      </c>
      <c r="BH795" s="206">
        <f>IF(N795="sníž. přenesená",J795,0)</f>
        <v>0</v>
      </c>
      <c r="BI795" s="206">
        <f>IF(N795="nulová",J795,0)</f>
        <v>0</v>
      </c>
      <c r="BJ795" s="19" t="s">
        <v>79</v>
      </c>
      <c r="BK795" s="206">
        <f>ROUND(I795*H795,2)</f>
        <v>0</v>
      </c>
      <c r="BL795" s="19" t="s">
        <v>302</v>
      </c>
      <c r="BM795" s="205" t="s">
        <v>1141</v>
      </c>
    </row>
    <row r="796" spans="1:65" s="14" customFormat="1">
      <c r="B796" s="218"/>
      <c r="C796" s="219"/>
      <c r="D796" s="209" t="s">
        <v>202</v>
      </c>
      <c r="E796" s="220" t="s">
        <v>19</v>
      </c>
      <c r="F796" s="221" t="s">
        <v>1142</v>
      </c>
      <c r="G796" s="219"/>
      <c r="H796" s="222">
        <v>3.6</v>
      </c>
      <c r="I796" s="223"/>
      <c r="J796" s="219"/>
      <c r="K796" s="219"/>
      <c r="L796" s="224"/>
      <c r="M796" s="225"/>
      <c r="N796" s="226"/>
      <c r="O796" s="226"/>
      <c r="P796" s="226"/>
      <c r="Q796" s="226"/>
      <c r="R796" s="226"/>
      <c r="S796" s="226"/>
      <c r="T796" s="227"/>
      <c r="AT796" s="228" t="s">
        <v>202</v>
      </c>
      <c r="AU796" s="228" t="s">
        <v>81</v>
      </c>
      <c r="AV796" s="14" t="s">
        <v>81</v>
      </c>
      <c r="AW796" s="14" t="s">
        <v>33</v>
      </c>
      <c r="AX796" s="14" t="s">
        <v>72</v>
      </c>
      <c r="AY796" s="228" t="s">
        <v>193</v>
      </c>
    </row>
    <row r="797" spans="1:65" s="15" customFormat="1">
      <c r="B797" s="229"/>
      <c r="C797" s="230"/>
      <c r="D797" s="209" t="s">
        <v>202</v>
      </c>
      <c r="E797" s="231" t="s">
        <v>19</v>
      </c>
      <c r="F797" s="232" t="s">
        <v>208</v>
      </c>
      <c r="G797" s="230"/>
      <c r="H797" s="233">
        <v>3.6</v>
      </c>
      <c r="I797" s="234"/>
      <c r="J797" s="230"/>
      <c r="K797" s="230"/>
      <c r="L797" s="235"/>
      <c r="M797" s="236"/>
      <c r="N797" s="237"/>
      <c r="O797" s="237"/>
      <c r="P797" s="237"/>
      <c r="Q797" s="237"/>
      <c r="R797" s="237"/>
      <c r="S797" s="237"/>
      <c r="T797" s="238"/>
      <c r="AT797" s="239" t="s">
        <v>202</v>
      </c>
      <c r="AU797" s="239" t="s">
        <v>81</v>
      </c>
      <c r="AV797" s="15" t="s">
        <v>209</v>
      </c>
      <c r="AW797" s="15" t="s">
        <v>33</v>
      </c>
      <c r="AX797" s="15" t="s">
        <v>79</v>
      </c>
      <c r="AY797" s="239" t="s">
        <v>193</v>
      </c>
    </row>
    <row r="798" spans="1:65" s="2" customFormat="1" ht="16.5" customHeight="1">
      <c r="A798" s="36"/>
      <c r="B798" s="37"/>
      <c r="C798" s="194" t="s">
        <v>1143</v>
      </c>
      <c r="D798" s="194" t="s">
        <v>195</v>
      </c>
      <c r="E798" s="195" t="s">
        <v>1144</v>
      </c>
      <c r="F798" s="196" t="s">
        <v>1145</v>
      </c>
      <c r="G798" s="197" t="s">
        <v>198</v>
      </c>
      <c r="H798" s="198">
        <v>1.08</v>
      </c>
      <c r="I798" s="199"/>
      <c r="J798" s="200">
        <f>ROUND(I798*H798,2)</f>
        <v>0</v>
      </c>
      <c r="K798" s="196" t="s">
        <v>199</v>
      </c>
      <c r="L798" s="41"/>
      <c r="M798" s="201" t="s">
        <v>19</v>
      </c>
      <c r="N798" s="202" t="s">
        <v>43</v>
      </c>
      <c r="O798" s="66"/>
      <c r="P798" s="203">
        <f>O798*H798</f>
        <v>0</v>
      </c>
      <c r="Q798" s="203">
        <v>2.3369999999999998E-2</v>
      </c>
      <c r="R798" s="203">
        <f>Q798*H798</f>
        <v>2.5239600000000001E-2</v>
      </c>
      <c r="S798" s="203">
        <v>0</v>
      </c>
      <c r="T798" s="204">
        <f>S798*H798</f>
        <v>0</v>
      </c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R798" s="205" t="s">
        <v>302</v>
      </c>
      <c r="AT798" s="205" t="s">
        <v>195</v>
      </c>
      <c r="AU798" s="205" t="s">
        <v>81</v>
      </c>
      <c r="AY798" s="19" t="s">
        <v>193</v>
      </c>
      <c r="BE798" s="206">
        <f>IF(N798="základní",J798,0)</f>
        <v>0</v>
      </c>
      <c r="BF798" s="206">
        <f>IF(N798="snížená",J798,0)</f>
        <v>0</v>
      </c>
      <c r="BG798" s="206">
        <f>IF(N798="zákl. přenesená",J798,0)</f>
        <v>0</v>
      </c>
      <c r="BH798" s="206">
        <f>IF(N798="sníž. přenesená",J798,0)</f>
        <v>0</v>
      </c>
      <c r="BI798" s="206">
        <f>IF(N798="nulová",J798,0)</f>
        <v>0</v>
      </c>
      <c r="BJ798" s="19" t="s">
        <v>79</v>
      </c>
      <c r="BK798" s="206">
        <f>ROUND(I798*H798,2)</f>
        <v>0</v>
      </c>
      <c r="BL798" s="19" t="s">
        <v>302</v>
      </c>
      <c r="BM798" s="205" t="s">
        <v>1146</v>
      </c>
    </row>
    <row r="799" spans="1:65" s="14" customFormat="1">
      <c r="B799" s="218"/>
      <c r="C799" s="219"/>
      <c r="D799" s="209" t="s">
        <v>202</v>
      </c>
      <c r="E799" s="220" t="s">
        <v>19</v>
      </c>
      <c r="F799" s="221" t="s">
        <v>1147</v>
      </c>
      <c r="G799" s="219"/>
      <c r="H799" s="222">
        <v>1.08</v>
      </c>
      <c r="I799" s="223"/>
      <c r="J799" s="219"/>
      <c r="K799" s="219"/>
      <c r="L799" s="224"/>
      <c r="M799" s="225"/>
      <c r="N799" s="226"/>
      <c r="O799" s="226"/>
      <c r="P799" s="226"/>
      <c r="Q799" s="226"/>
      <c r="R799" s="226"/>
      <c r="S799" s="226"/>
      <c r="T799" s="227"/>
      <c r="AT799" s="228" t="s">
        <v>202</v>
      </c>
      <c r="AU799" s="228" t="s">
        <v>81</v>
      </c>
      <c r="AV799" s="14" t="s">
        <v>81</v>
      </c>
      <c r="AW799" s="14" t="s">
        <v>33</v>
      </c>
      <c r="AX799" s="14" t="s">
        <v>72</v>
      </c>
      <c r="AY799" s="228" t="s">
        <v>193</v>
      </c>
    </row>
    <row r="800" spans="1:65" s="15" customFormat="1">
      <c r="B800" s="229"/>
      <c r="C800" s="230"/>
      <c r="D800" s="209" t="s">
        <v>202</v>
      </c>
      <c r="E800" s="231" t="s">
        <v>19</v>
      </c>
      <c r="F800" s="232" t="s">
        <v>208</v>
      </c>
      <c r="G800" s="230"/>
      <c r="H800" s="233">
        <v>1.08</v>
      </c>
      <c r="I800" s="234"/>
      <c r="J800" s="230"/>
      <c r="K800" s="230"/>
      <c r="L800" s="235"/>
      <c r="M800" s="236"/>
      <c r="N800" s="237"/>
      <c r="O800" s="237"/>
      <c r="P800" s="237"/>
      <c r="Q800" s="237"/>
      <c r="R800" s="237"/>
      <c r="S800" s="237"/>
      <c r="T800" s="238"/>
      <c r="AT800" s="239" t="s">
        <v>202</v>
      </c>
      <c r="AU800" s="239" t="s">
        <v>81</v>
      </c>
      <c r="AV800" s="15" t="s">
        <v>209</v>
      </c>
      <c r="AW800" s="15" t="s">
        <v>33</v>
      </c>
      <c r="AX800" s="15" t="s">
        <v>79</v>
      </c>
      <c r="AY800" s="239" t="s">
        <v>193</v>
      </c>
    </row>
    <row r="801" spans="1:65" s="2" customFormat="1" ht="21.75" customHeight="1">
      <c r="A801" s="36"/>
      <c r="B801" s="37"/>
      <c r="C801" s="194" t="s">
        <v>1148</v>
      </c>
      <c r="D801" s="194" t="s">
        <v>195</v>
      </c>
      <c r="E801" s="195" t="s">
        <v>1149</v>
      </c>
      <c r="F801" s="196" t="s">
        <v>1150</v>
      </c>
      <c r="G801" s="197" t="s">
        <v>266</v>
      </c>
      <c r="H801" s="198">
        <v>0.23</v>
      </c>
      <c r="I801" s="199"/>
      <c r="J801" s="200">
        <f>ROUND(I801*H801,2)</f>
        <v>0</v>
      </c>
      <c r="K801" s="196" t="s">
        <v>199</v>
      </c>
      <c r="L801" s="41"/>
      <c r="M801" s="201" t="s">
        <v>19</v>
      </c>
      <c r="N801" s="202" t="s">
        <v>43</v>
      </c>
      <c r="O801" s="66"/>
      <c r="P801" s="203">
        <f>O801*H801</f>
        <v>0</v>
      </c>
      <c r="Q801" s="203">
        <v>0</v>
      </c>
      <c r="R801" s="203">
        <f>Q801*H801</f>
        <v>0</v>
      </c>
      <c r="S801" s="203">
        <v>0</v>
      </c>
      <c r="T801" s="204">
        <f>S801*H801</f>
        <v>0</v>
      </c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R801" s="205" t="s">
        <v>302</v>
      </c>
      <c r="AT801" s="205" t="s">
        <v>195</v>
      </c>
      <c r="AU801" s="205" t="s">
        <v>81</v>
      </c>
      <c r="AY801" s="19" t="s">
        <v>193</v>
      </c>
      <c r="BE801" s="206">
        <f>IF(N801="základní",J801,0)</f>
        <v>0</v>
      </c>
      <c r="BF801" s="206">
        <f>IF(N801="snížená",J801,0)</f>
        <v>0</v>
      </c>
      <c r="BG801" s="206">
        <f>IF(N801="zákl. přenesená",J801,0)</f>
        <v>0</v>
      </c>
      <c r="BH801" s="206">
        <f>IF(N801="sníž. přenesená",J801,0)</f>
        <v>0</v>
      </c>
      <c r="BI801" s="206">
        <f>IF(N801="nulová",J801,0)</f>
        <v>0</v>
      </c>
      <c r="BJ801" s="19" t="s">
        <v>79</v>
      </c>
      <c r="BK801" s="206">
        <f>ROUND(I801*H801,2)</f>
        <v>0</v>
      </c>
      <c r="BL801" s="19" t="s">
        <v>302</v>
      </c>
      <c r="BM801" s="205" t="s">
        <v>1151</v>
      </c>
    </row>
    <row r="802" spans="1:65" s="12" customFormat="1" ht="22.9" customHeight="1">
      <c r="B802" s="178"/>
      <c r="C802" s="179"/>
      <c r="D802" s="180" t="s">
        <v>71</v>
      </c>
      <c r="E802" s="192" t="s">
        <v>1152</v>
      </c>
      <c r="F802" s="192" t="s">
        <v>1153</v>
      </c>
      <c r="G802" s="179"/>
      <c r="H802" s="179"/>
      <c r="I802" s="182"/>
      <c r="J802" s="193">
        <f>BK802</f>
        <v>0</v>
      </c>
      <c r="K802" s="179"/>
      <c r="L802" s="184"/>
      <c r="M802" s="185"/>
      <c r="N802" s="186"/>
      <c r="O802" s="186"/>
      <c r="P802" s="187">
        <f>SUM(P803:P856)</f>
        <v>0</v>
      </c>
      <c r="Q802" s="186"/>
      <c r="R802" s="187">
        <f>SUM(R803:R856)</f>
        <v>3.6034797400000005</v>
      </c>
      <c r="S802" s="186"/>
      <c r="T802" s="188">
        <f>SUM(T803:T856)</f>
        <v>0</v>
      </c>
      <c r="AR802" s="189" t="s">
        <v>81</v>
      </c>
      <c r="AT802" s="190" t="s">
        <v>71</v>
      </c>
      <c r="AU802" s="190" t="s">
        <v>79</v>
      </c>
      <c r="AY802" s="189" t="s">
        <v>193</v>
      </c>
      <c r="BK802" s="191">
        <f>SUM(BK803:BK856)</f>
        <v>0</v>
      </c>
    </row>
    <row r="803" spans="1:65" s="2" customFormat="1" ht="21.75" customHeight="1">
      <c r="A803" s="36"/>
      <c r="B803" s="37"/>
      <c r="C803" s="194" t="s">
        <v>1154</v>
      </c>
      <c r="D803" s="194" t="s">
        <v>195</v>
      </c>
      <c r="E803" s="195" t="s">
        <v>1155</v>
      </c>
      <c r="F803" s="196" t="s">
        <v>1156</v>
      </c>
      <c r="G803" s="197" t="s">
        <v>305</v>
      </c>
      <c r="H803" s="198">
        <v>198.61600000000001</v>
      </c>
      <c r="I803" s="199"/>
      <c r="J803" s="200">
        <f>ROUND(I803*H803,2)</f>
        <v>0</v>
      </c>
      <c r="K803" s="196" t="s">
        <v>199</v>
      </c>
      <c r="L803" s="41"/>
      <c r="M803" s="201" t="s">
        <v>19</v>
      </c>
      <c r="N803" s="202" t="s">
        <v>43</v>
      </c>
      <c r="O803" s="66"/>
      <c r="P803" s="203">
        <f>O803*H803</f>
        <v>0</v>
      </c>
      <c r="Q803" s="203">
        <v>2.9999999999999997E-4</v>
      </c>
      <c r="R803" s="203">
        <f>Q803*H803</f>
        <v>5.95848E-2</v>
      </c>
      <c r="S803" s="203">
        <v>0</v>
      </c>
      <c r="T803" s="204">
        <f>S803*H803</f>
        <v>0</v>
      </c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R803" s="205" t="s">
        <v>302</v>
      </c>
      <c r="AT803" s="205" t="s">
        <v>195</v>
      </c>
      <c r="AU803" s="205" t="s">
        <v>81</v>
      </c>
      <c r="AY803" s="19" t="s">
        <v>193</v>
      </c>
      <c r="BE803" s="206">
        <f>IF(N803="základní",J803,0)</f>
        <v>0</v>
      </c>
      <c r="BF803" s="206">
        <f>IF(N803="snížená",J803,0)</f>
        <v>0</v>
      </c>
      <c r="BG803" s="206">
        <f>IF(N803="zákl. přenesená",J803,0)</f>
        <v>0</v>
      </c>
      <c r="BH803" s="206">
        <f>IF(N803="sníž. přenesená",J803,0)</f>
        <v>0</v>
      </c>
      <c r="BI803" s="206">
        <f>IF(N803="nulová",J803,0)</f>
        <v>0</v>
      </c>
      <c r="BJ803" s="19" t="s">
        <v>79</v>
      </c>
      <c r="BK803" s="206">
        <f>ROUND(I803*H803,2)</f>
        <v>0</v>
      </c>
      <c r="BL803" s="19" t="s">
        <v>302</v>
      </c>
      <c r="BM803" s="205" t="s">
        <v>1157</v>
      </c>
    </row>
    <row r="804" spans="1:65" s="13" customFormat="1">
      <c r="B804" s="207"/>
      <c r="C804" s="208"/>
      <c r="D804" s="209" t="s">
        <v>202</v>
      </c>
      <c r="E804" s="210" t="s">
        <v>19</v>
      </c>
      <c r="F804" s="211" t="s">
        <v>1158</v>
      </c>
      <c r="G804" s="208"/>
      <c r="H804" s="210" t="s">
        <v>19</v>
      </c>
      <c r="I804" s="212"/>
      <c r="J804" s="208"/>
      <c r="K804" s="208"/>
      <c r="L804" s="213"/>
      <c r="M804" s="214"/>
      <c r="N804" s="215"/>
      <c r="O804" s="215"/>
      <c r="P804" s="215"/>
      <c r="Q804" s="215"/>
      <c r="R804" s="215"/>
      <c r="S804" s="215"/>
      <c r="T804" s="216"/>
      <c r="AT804" s="217" t="s">
        <v>202</v>
      </c>
      <c r="AU804" s="217" t="s">
        <v>81</v>
      </c>
      <c r="AV804" s="13" t="s">
        <v>79</v>
      </c>
      <c r="AW804" s="13" t="s">
        <v>33</v>
      </c>
      <c r="AX804" s="13" t="s">
        <v>72</v>
      </c>
      <c r="AY804" s="217" t="s">
        <v>193</v>
      </c>
    </row>
    <row r="805" spans="1:65" s="13" customFormat="1">
      <c r="B805" s="207"/>
      <c r="C805" s="208"/>
      <c r="D805" s="209" t="s">
        <v>202</v>
      </c>
      <c r="E805" s="210" t="s">
        <v>19</v>
      </c>
      <c r="F805" s="211" t="s">
        <v>1159</v>
      </c>
      <c r="G805" s="208"/>
      <c r="H805" s="210" t="s">
        <v>19</v>
      </c>
      <c r="I805" s="212"/>
      <c r="J805" s="208"/>
      <c r="K805" s="208"/>
      <c r="L805" s="213"/>
      <c r="M805" s="214"/>
      <c r="N805" s="215"/>
      <c r="O805" s="215"/>
      <c r="P805" s="215"/>
      <c r="Q805" s="215"/>
      <c r="R805" s="215"/>
      <c r="S805" s="215"/>
      <c r="T805" s="216"/>
      <c r="AT805" s="217" t="s">
        <v>202</v>
      </c>
      <c r="AU805" s="217" t="s">
        <v>81</v>
      </c>
      <c r="AV805" s="13" t="s">
        <v>79</v>
      </c>
      <c r="AW805" s="13" t="s">
        <v>33</v>
      </c>
      <c r="AX805" s="13" t="s">
        <v>72</v>
      </c>
      <c r="AY805" s="217" t="s">
        <v>193</v>
      </c>
    </row>
    <row r="806" spans="1:65" s="14" customFormat="1">
      <c r="B806" s="218"/>
      <c r="C806" s="219"/>
      <c r="D806" s="209" t="s">
        <v>202</v>
      </c>
      <c r="E806" s="220" t="s">
        <v>19</v>
      </c>
      <c r="F806" s="221" t="s">
        <v>1160</v>
      </c>
      <c r="G806" s="219"/>
      <c r="H806" s="222">
        <v>38.5</v>
      </c>
      <c r="I806" s="223"/>
      <c r="J806" s="219"/>
      <c r="K806" s="219"/>
      <c r="L806" s="224"/>
      <c r="M806" s="225"/>
      <c r="N806" s="226"/>
      <c r="O806" s="226"/>
      <c r="P806" s="226"/>
      <c r="Q806" s="226"/>
      <c r="R806" s="226"/>
      <c r="S806" s="226"/>
      <c r="T806" s="227"/>
      <c r="AT806" s="228" t="s">
        <v>202</v>
      </c>
      <c r="AU806" s="228" t="s">
        <v>81</v>
      </c>
      <c r="AV806" s="14" t="s">
        <v>81</v>
      </c>
      <c r="AW806" s="14" t="s">
        <v>33</v>
      </c>
      <c r="AX806" s="14" t="s">
        <v>72</v>
      </c>
      <c r="AY806" s="228" t="s">
        <v>193</v>
      </c>
    </row>
    <row r="807" spans="1:65" s="13" customFormat="1">
      <c r="B807" s="207"/>
      <c r="C807" s="208"/>
      <c r="D807" s="209" t="s">
        <v>202</v>
      </c>
      <c r="E807" s="210" t="s">
        <v>19</v>
      </c>
      <c r="F807" s="211" t="s">
        <v>1161</v>
      </c>
      <c r="G807" s="208"/>
      <c r="H807" s="210" t="s">
        <v>19</v>
      </c>
      <c r="I807" s="212"/>
      <c r="J807" s="208"/>
      <c r="K807" s="208"/>
      <c r="L807" s="213"/>
      <c r="M807" s="214"/>
      <c r="N807" s="215"/>
      <c r="O807" s="215"/>
      <c r="P807" s="215"/>
      <c r="Q807" s="215"/>
      <c r="R807" s="215"/>
      <c r="S807" s="215"/>
      <c r="T807" s="216"/>
      <c r="AT807" s="217" t="s">
        <v>202</v>
      </c>
      <c r="AU807" s="217" t="s">
        <v>81</v>
      </c>
      <c r="AV807" s="13" t="s">
        <v>79</v>
      </c>
      <c r="AW807" s="13" t="s">
        <v>33</v>
      </c>
      <c r="AX807" s="13" t="s">
        <v>72</v>
      </c>
      <c r="AY807" s="217" t="s">
        <v>193</v>
      </c>
    </row>
    <row r="808" spans="1:65" s="14" customFormat="1">
      <c r="B808" s="218"/>
      <c r="C808" s="219"/>
      <c r="D808" s="209" t="s">
        <v>202</v>
      </c>
      <c r="E808" s="220" t="s">
        <v>19</v>
      </c>
      <c r="F808" s="221" t="s">
        <v>1162</v>
      </c>
      <c r="G808" s="219"/>
      <c r="H808" s="222">
        <v>34.299999999999997</v>
      </c>
      <c r="I808" s="223"/>
      <c r="J808" s="219"/>
      <c r="K808" s="219"/>
      <c r="L808" s="224"/>
      <c r="M808" s="225"/>
      <c r="N808" s="226"/>
      <c r="O808" s="226"/>
      <c r="P808" s="226"/>
      <c r="Q808" s="226"/>
      <c r="R808" s="226"/>
      <c r="S808" s="226"/>
      <c r="T808" s="227"/>
      <c r="AT808" s="228" t="s">
        <v>202</v>
      </c>
      <c r="AU808" s="228" t="s">
        <v>81</v>
      </c>
      <c r="AV808" s="14" t="s">
        <v>81</v>
      </c>
      <c r="AW808" s="14" t="s">
        <v>33</v>
      </c>
      <c r="AX808" s="14" t="s">
        <v>72</v>
      </c>
      <c r="AY808" s="228" t="s">
        <v>193</v>
      </c>
    </row>
    <row r="809" spans="1:65" s="15" customFormat="1">
      <c r="B809" s="229"/>
      <c r="C809" s="230"/>
      <c r="D809" s="209" t="s">
        <v>202</v>
      </c>
      <c r="E809" s="231" t="s">
        <v>19</v>
      </c>
      <c r="F809" s="232" t="s">
        <v>208</v>
      </c>
      <c r="G809" s="230"/>
      <c r="H809" s="233">
        <v>72.8</v>
      </c>
      <c r="I809" s="234"/>
      <c r="J809" s="230"/>
      <c r="K809" s="230"/>
      <c r="L809" s="235"/>
      <c r="M809" s="236"/>
      <c r="N809" s="237"/>
      <c r="O809" s="237"/>
      <c r="P809" s="237"/>
      <c r="Q809" s="237"/>
      <c r="R809" s="237"/>
      <c r="S809" s="237"/>
      <c r="T809" s="238"/>
      <c r="AT809" s="239" t="s">
        <v>202</v>
      </c>
      <c r="AU809" s="239" t="s">
        <v>81</v>
      </c>
      <c r="AV809" s="15" t="s">
        <v>209</v>
      </c>
      <c r="AW809" s="15" t="s">
        <v>33</v>
      </c>
      <c r="AX809" s="15" t="s">
        <v>72</v>
      </c>
      <c r="AY809" s="239" t="s">
        <v>193</v>
      </c>
    </row>
    <row r="810" spans="1:65" s="13" customFormat="1">
      <c r="B810" s="207"/>
      <c r="C810" s="208"/>
      <c r="D810" s="209" t="s">
        <v>202</v>
      </c>
      <c r="E810" s="210" t="s">
        <v>19</v>
      </c>
      <c r="F810" s="211" t="s">
        <v>1163</v>
      </c>
      <c r="G810" s="208"/>
      <c r="H810" s="210" t="s">
        <v>19</v>
      </c>
      <c r="I810" s="212"/>
      <c r="J810" s="208"/>
      <c r="K810" s="208"/>
      <c r="L810" s="213"/>
      <c r="M810" s="214"/>
      <c r="N810" s="215"/>
      <c r="O810" s="215"/>
      <c r="P810" s="215"/>
      <c r="Q810" s="215"/>
      <c r="R810" s="215"/>
      <c r="S810" s="215"/>
      <c r="T810" s="216"/>
      <c r="AT810" s="217" t="s">
        <v>202</v>
      </c>
      <c r="AU810" s="217" t="s">
        <v>81</v>
      </c>
      <c r="AV810" s="13" t="s">
        <v>79</v>
      </c>
      <c r="AW810" s="13" t="s">
        <v>33</v>
      </c>
      <c r="AX810" s="13" t="s">
        <v>72</v>
      </c>
      <c r="AY810" s="217" t="s">
        <v>193</v>
      </c>
    </row>
    <row r="811" spans="1:65" s="13" customFormat="1">
      <c r="B811" s="207"/>
      <c r="C811" s="208"/>
      <c r="D811" s="209" t="s">
        <v>202</v>
      </c>
      <c r="E811" s="210" t="s">
        <v>19</v>
      </c>
      <c r="F811" s="211" t="s">
        <v>1159</v>
      </c>
      <c r="G811" s="208"/>
      <c r="H811" s="210" t="s">
        <v>19</v>
      </c>
      <c r="I811" s="212"/>
      <c r="J811" s="208"/>
      <c r="K811" s="208"/>
      <c r="L811" s="213"/>
      <c r="M811" s="214"/>
      <c r="N811" s="215"/>
      <c r="O811" s="215"/>
      <c r="P811" s="215"/>
      <c r="Q811" s="215"/>
      <c r="R811" s="215"/>
      <c r="S811" s="215"/>
      <c r="T811" s="216"/>
      <c r="AT811" s="217" t="s">
        <v>202</v>
      </c>
      <c r="AU811" s="217" t="s">
        <v>81</v>
      </c>
      <c r="AV811" s="13" t="s">
        <v>79</v>
      </c>
      <c r="AW811" s="13" t="s">
        <v>33</v>
      </c>
      <c r="AX811" s="13" t="s">
        <v>72</v>
      </c>
      <c r="AY811" s="217" t="s">
        <v>193</v>
      </c>
    </row>
    <row r="812" spans="1:65" s="14" customFormat="1">
      <c r="B812" s="218"/>
      <c r="C812" s="219"/>
      <c r="D812" s="209" t="s">
        <v>202</v>
      </c>
      <c r="E812" s="220" t="s">
        <v>19</v>
      </c>
      <c r="F812" s="221" t="s">
        <v>1164</v>
      </c>
      <c r="G812" s="219"/>
      <c r="H812" s="222">
        <v>65.007999999999996</v>
      </c>
      <c r="I812" s="223"/>
      <c r="J812" s="219"/>
      <c r="K812" s="219"/>
      <c r="L812" s="224"/>
      <c r="M812" s="225"/>
      <c r="N812" s="226"/>
      <c r="O812" s="226"/>
      <c r="P812" s="226"/>
      <c r="Q812" s="226"/>
      <c r="R812" s="226"/>
      <c r="S812" s="226"/>
      <c r="T812" s="227"/>
      <c r="AT812" s="228" t="s">
        <v>202</v>
      </c>
      <c r="AU812" s="228" t="s">
        <v>81</v>
      </c>
      <c r="AV812" s="14" t="s">
        <v>81</v>
      </c>
      <c r="AW812" s="14" t="s">
        <v>33</v>
      </c>
      <c r="AX812" s="14" t="s">
        <v>72</v>
      </c>
      <c r="AY812" s="228" t="s">
        <v>193</v>
      </c>
    </row>
    <row r="813" spans="1:65" s="13" customFormat="1">
      <c r="B813" s="207"/>
      <c r="C813" s="208"/>
      <c r="D813" s="209" t="s">
        <v>202</v>
      </c>
      <c r="E813" s="210" t="s">
        <v>19</v>
      </c>
      <c r="F813" s="211" t="s">
        <v>1165</v>
      </c>
      <c r="G813" s="208"/>
      <c r="H813" s="210" t="s">
        <v>19</v>
      </c>
      <c r="I813" s="212"/>
      <c r="J813" s="208"/>
      <c r="K813" s="208"/>
      <c r="L813" s="213"/>
      <c r="M813" s="214"/>
      <c r="N813" s="215"/>
      <c r="O813" s="215"/>
      <c r="P813" s="215"/>
      <c r="Q813" s="215"/>
      <c r="R813" s="215"/>
      <c r="S813" s="215"/>
      <c r="T813" s="216"/>
      <c r="AT813" s="217" t="s">
        <v>202</v>
      </c>
      <c r="AU813" s="217" t="s">
        <v>81</v>
      </c>
      <c r="AV813" s="13" t="s">
        <v>79</v>
      </c>
      <c r="AW813" s="13" t="s">
        <v>33</v>
      </c>
      <c r="AX813" s="13" t="s">
        <v>72</v>
      </c>
      <c r="AY813" s="217" t="s">
        <v>193</v>
      </c>
    </row>
    <row r="814" spans="1:65" s="14" customFormat="1">
      <c r="B814" s="218"/>
      <c r="C814" s="219"/>
      <c r="D814" s="209" t="s">
        <v>202</v>
      </c>
      <c r="E814" s="220" t="s">
        <v>19</v>
      </c>
      <c r="F814" s="221" t="s">
        <v>1166</v>
      </c>
      <c r="G814" s="219"/>
      <c r="H814" s="222">
        <v>60.808</v>
      </c>
      <c r="I814" s="223"/>
      <c r="J814" s="219"/>
      <c r="K814" s="219"/>
      <c r="L814" s="224"/>
      <c r="M814" s="225"/>
      <c r="N814" s="226"/>
      <c r="O814" s="226"/>
      <c r="P814" s="226"/>
      <c r="Q814" s="226"/>
      <c r="R814" s="226"/>
      <c r="S814" s="226"/>
      <c r="T814" s="227"/>
      <c r="AT814" s="228" t="s">
        <v>202</v>
      </c>
      <c r="AU814" s="228" t="s">
        <v>81</v>
      </c>
      <c r="AV814" s="14" t="s">
        <v>81</v>
      </c>
      <c r="AW814" s="14" t="s">
        <v>33</v>
      </c>
      <c r="AX814" s="14" t="s">
        <v>72</v>
      </c>
      <c r="AY814" s="228" t="s">
        <v>193</v>
      </c>
    </row>
    <row r="815" spans="1:65" s="15" customFormat="1">
      <c r="B815" s="229"/>
      <c r="C815" s="230"/>
      <c r="D815" s="209" t="s">
        <v>202</v>
      </c>
      <c r="E815" s="231" t="s">
        <v>19</v>
      </c>
      <c r="F815" s="232" t="s">
        <v>208</v>
      </c>
      <c r="G815" s="230"/>
      <c r="H815" s="233">
        <v>125.816</v>
      </c>
      <c r="I815" s="234"/>
      <c r="J815" s="230"/>
      <c r="K815" s="230"/>
      <c r="L815" s="235"/>
      <c r="M815" s="236"/>
      <c r="N815" s="237"/>
      <c r="O815" s="237"/>
      <c r="P815" s="237"/>
      <c r="Q815" s="237"/>
      <c r="R815" s="237"/>
      <c r="S815" s="237"/>
      <c r="T815" s="238"/>
      <c r="AT815" s="239" t="s">
        <v>202</v>
      </c>
      <c r="AU815" s="239" t="s">
        <v>81</v>
      </c>
      <c r="AV815" s="15" t="s">
        <v>209</v>
      </c>
      <c r="AW815" s="15" t="s">
        <v>33</v>
      </c>
      <c r="AX815" s="15" t="s">
        <v>72</v>
      </c>
      <c r="AY815" s="239" t="s">
        <v>193</v>
      </c>
    </row>
    <row r="816" spans="1:65" s="16" customFormat="1">
      <c r="B816" s="240"/>
      <c r="C816" s="241"/>
      <c r="D816" s="209" t="s">
        <v>202</v>
      </c>
      <c r="E816" s="242" t="s">
        <v>19</v>
      </c>
      <c r="F816" s="243" t="s">
        <v>211</v>
      </c>
      <c r="G816" s="241"/>
      <c r="H816" s="244">
        <v>198.61600000000001</v>
      </c>
      <c r="I816" s="245"/>
      <c r="J816" s="241"/>
      <c r="K816" s="241"/>
      <c r="L816" s="246"/>
      <c r="M816" s="247"/>
      <c r="N816" s="248"/>
      <c r="O816" s="248"/>
      <c r="P816" s="248"/>
      <c r="Q816" s="248"/>
      <c r="R816" s="248"/>
      <c r="S816" s="248"/>
      <c r="T816" s="249"/>
      <c r="AT816" s="250" t="s">
        <v>202</v>
      </c>
      <c r="AU816" s="250" t="s">
        <v>81</v>
      </c>
      <c r="AV816" s="16" t="s">
        <v>200</v>
      </c>
      <c r="AW816" s="16" t="s">
        <v>33</v>
      </c>
      <c r="AX816" s="16" t="s">
        <v>79</v>
      </c>
      <c r="AY816" s="250" t="s">
        <v>193</v>
      </c>
    </row>
    <row r="817" spans="1:65" s="2" customFormat="1" ht="16.5" customHeight="1">
      <c r="A817" s="36"/>
      <c r="B817" s="37"/>
      <c r="C817" s="251" t="s">
        <v>1167</v>
      </c>
      <c r="D817" s="251" t="s">
        <v>451</v>
      </c>
      <c r="E817" s="252" t="s">
        <v>1168</v>
      </c>
      <c r="F817" s="253" t="s">
        <v>1169</v>
      </c>
      <c r="G817" s="254" t="s">
        <v>305</v>
      </c>
      <c r="H817" s="255">
        <v>36.015000000000001</v>
      </c>
      <c r="I817" s="256"/>
      <c r="J817" s="257">
        <f>ROUND(I817*H817,2)</f>
        <v>0</v>
      </c>
      <c r="K817" s="253" t="s">
        <v>199</v>
      </c>
      <c r="L817" s="258"/>
      <c r="M817" s="259" t="s">
        <v>19</v>
      </c>
      <c r="N817" s="260" t="s">
        <v>43</v>
      </c>
      <c r="O817" s="66"/>
      <c r="P817" s="203">
        <f>O817*H817</f>
        <v>0</v>
      </c>
      <c r="Q817" s="203">
        <v>4.1999999999999997E-3</v>
      </c>
      <c r="R817" s="203">
        <f>Q817*H817</f>
        <v>0.15126299999999998</v>
      </c>
      <c r="S817" s="203">
        <v>0</v>
      </c>
      <c r="T817" s="204">
        <f>S817*H817</f>
        <v>0</v>
      </c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R817" s="205" t="s">
        <v>404</v>
      </c>
      <c r="AT817" s="205" t="s">
        <v>451</v>
      </c>
      <c r="AU817" s="205" t="s">
        <v>81</v>
      </c>
      <c r="AY817" s="19" t="s">
        <v>193</v>
      </c>
      <c r="BE817" s="206">
        <f>IF(N817="základní",J817,0)</f>
        <v>0</v>
      </c>
      <c r="BF817" s="206">
        <f>IF(N817="snížená",J817,0)</f>
        <v>0</v>
      </c>
      <c r="BG817" s="206">
        <f>IF(N817="zákl. přenesená",J817,0)</f>
        <v>0</v>
      </c>
      <c r="BH817" s="206">
        <f>IF(N817="sníž. přenesená",J817,0)</f>
        <v>0</v>
      </c>
      <c r="BI817" s="206">
        <f>IF(N817="nulová",J817,0)</f>
        <v>0</v>
      </c>
      <c r="BJ817" s="19" t="s">
        <v>79</v>
      </c>
      <c r="BK817" s="206">
        <f>ROUND(I817*H817,2)</f>
        <v>0</v>
      </c>
      <c r="BL817" s="19" t="s">
        <v>302</v>
      </c>
      <c r="BM817" s="205" t="s">
        <v>1170</v>
      </c>
    </row>
    <row r="818" spans="1:65" s="14" customFormat="1">
      <c r="B818" s="218"/>
      <c r="C818" s="219"/>
      <c r="D818" s="209" t="s">
        <v>202</v>
      </c>
      <c r="E818" s="219"/>
      <c r="F818" s="221" t="s">
        <v>1171</v>
      </c>
      <c r="G818" s="219"/>
      <c r="H818" s="222">
        <v>36.015000000000001</v>
      </c>
      <c r="I818" s="223"/>
      <c r="J818" s="219"/>
      <c r="K818" s="219"/>
      <c r="L818" s="224"/>
      <c r="M818" s="225"/>
      <c r="N818" s="226"/>
      <c r="O818" s="226"/>
      <c r="P818" s="226"/>
      <c r="Q818" s="226"/>
      <c r="R818" s="226"/>
      <c r="S818" s="226"/>
      <c r="T818" s="227"/>
      <c r="AT818" s="228" t="s">
        <v>202</v>
      </c>
      <c r="AU818" s="228" t="s">
        <v>81</v>
      </c>
      <c r="AV818" s="14" t="s">
        <v>81</v>
      </c>
      <c r="AW818" s="14" t="s">
        <v>4</v>
      </c>
      <c r="AX818" s="14" t="s">
        <v>79</v>
      </c>
      <c r="AY818" s="228" t="s">
        <v>193</v>
      </c>
    </row>
    <row r="819" spans="1:65" s="2" customFormat="1" ht="16.5" customHeight="1">
      <c r="A819" s="36"/>
      <c r="B819" s="37"/>
      <c r="C819" s="251" t="s">
        <v>1172</v>
      </c>
      <c r="D819" s="251" t="s">
        <v>451</v>
      </c>
      <c r="E819" s="252" t="s">
        <v>1173</v>
      </c>
      <c r="F819" s="253" t="s">
        <v>1174</v>
      </c>
      <c r="G819" s="254" t="s">
        <v>305</v>
      </c>
      <c r="H819" s="255">
        <v>63.847999999999999</v>
      </c>
      <c r="I819" s="256"/>
      <c r="J819" s="257">
        <f>ROUND(I819*H819,2)</f>
        <v>0</v>
      </c>
      <c r="K819" s="253" t="s">
        <v>199</v>
      </c>
      <c r="L819" s="258"/>
      <c r="M819" s="259" t="s">
        <v>19</v>
      </c>
      <c r="N819" s="260" t="s">
        <v>43</v>
      </c>
      <c r="O819" s="66"/>
      <c r="P819" s="203">
        <f>O819*H819</f>
        <v>0</v>
      </c>
      <c r="Q819" s="203">
        <v>3.5000000000000001E-3</v>
      </c>
      <c r="R819" s="203">
        <f>Q819*H819</f>
        <v>0.223468</v>
      </c>
      <c r="S819" s="203">
        <v>0</v>
      </c>
      <c r="T819" s="204">
        <f>S819*H819</f>
        <v>0</v>
      </c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R819" s="205" t="s">
        <v>404</v>
      </c>
      <c r="AT819" s="205" t="s">
        <v>451</v>
      </c>
      <c r="AU819" s="205" t="s">
        <v>81</v>
      </c>
      <c r="AY819" s="19" t="s">
        <v>193</v>
      </c>
      <c r="BE819" s="206">
        <f>IF(N819="základní",J819,0)</f>
        <v>0</v>
      </c>
      <c r="BF819" s="206">
        <f>IF(N819="snížená",J819,0)</f>
        <v>0</v>
      </c>
      <c r="BG819" s="206">
        <f>IF(N819="zákl. přenesená",J819,0)</f>
        <v>0</v>
      </c>
      <c r="BH819" s="206">
        <f>IF(N819="sníž. přenesená",J819,0)</f>
        <v>0</v>
      </c>
      <c r="BI819" s="206">
        <f>IF(N819="nulová",J819,0)</f>
        <v>0</v>
      </c>
      <c r="BJ819" s="19" t="s">
        <v>79</v>
      </c>
      <c r="BK819" s="206">
        <f>ROUND(I819*H819,2)</f>
        <v>0</v>
      </c>
      <c r="BL819" s="19" t="s">
        <v>302</v>
      </c>
      <c r="BM819" s="205" t="s">
        <v>1175</v>
      </c>
    </row>
    <row r="820" spans="1:65" s="14" customFormat="1">
      <c r="B820" s="218"/>
      <c r="C820" s="219"/>
      <c r="D820" s="209" t="s">
        <v>202</v>
      </c>
      <c r="E820" s="219"/>
      <c r="F820" s="221" t="s">
        <v>1176</v>
      </c>
      <c r="G820" s="219"/>
      <c r="H820" s="222">
        <v>63.847999999999999</v>
      </c>
      <c r="I820" s="223"/>
      <c r="J820" s="219"/>
      <c r="K820" s="219"/>
      <c r="L820" s="224"/>
      <c r="M820" s="225"/>
      <c r="N820" s="226"/>
      <c r="O820" s="226"/>
      <c r="P820" s="226"/>
      <c r="Q820" s="226"/>
      <c r="R820" s="226"/>
      <c r="S820" s="226"/>
      <c r="T820" s="227"/>
      <c r="AT820" s="228" t="s">
        <v>202</v>
      </c>
      <c r="AU820" s="228" t="s">
        <v>81</v>
      </c>
      <c r="AV820" s="14" t="s">
        <v>81</v>
      </c>
      <c r="AW820" s="14" t="s">
        <v>4</v>
      </c>
      <c r="AX820" s="14" t="s">
        <v>79</v>
      </c>
      <c r="AY820" s="228" t="s">
        <v>193</v>
      </c>
    </row>
    <row r="821" spans="1:65" s="2" customFormat="1" ht="16.5" customHeight="1">
      <c r="A821" s="36"/>
      <c r="B821" s="37"/>
      <c r="C821" s="251" t="s">
        <v>1177</v>
      </c>
      <c r="D821" s="251" t="s">
        <v>451</v>
      </c>
      <c r="E821" s="252" t="s">
        <v>1178</v>
      </c>
      <c r="F821" s="253" t="s">
        <v>1179</v>
      </c>
      <c r="G821" s="254" t="s">
        <v>305</v>
      </c>
      <c r="H821" s="255">
        <v>108.68300000000001</v>
      </c>
      <c r="I821" s="256"/>
      <c r="J821" s="257">
        <f>ROUND(I821*H821,2)</f>
        <v>0</v>
      </c>
      <c r="K821" s="253" t="s">
        <v>199</v>
      </c>
      <c r="L821" s="258"/>
      <c r="M821" s="259" t="s">
        <v>19</v>
      </c>
      <c r="N821" s="260" t="s">
        <v>43</v>
      </c>
      <c r="O821" s="66"/>
      <c r="P821" s="203">
        <f>O821*H821</f>
        <v>0</v>
      </c>
      <c r="Q821" s="203">
        <v>5.7999999999999996E-3</v>
      </c>
      <c r="R821" s="203">
        <f>Q821*H821</f>
        <v>0.63036139999999996</v>
      </c>
      <c r="S821" s="203">
        <v>0</v>
      </c>
      <c r="T821" s="204">
        <f>S821*H821</f>
        <v>0</v>
      </c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R821" s="205" t="s">
        <v>404</v>
      </c>
      <c r="AT821" s="205" t="s">
        <v>451</v>
      </c>
      <c r="AU821" s="205" t="s">
        <v>81</v>
      </c>
      <c r="AY821" s="19" t="s">
        <v>193</v>
      </c>
      <c r="BE821" s="206">
        <f>IF(N821="základní",J821,0)</f>
        <v>0</v>
      </c>
      <c r="BF821" s="206">
        <f>IF(N821="snížená",J821,0)</f>
        <v>0</v>
      </c>
      <c r="BG821" s="206">
        <f>IF(N821="zákl. přenesená",J821,0)</f>
        <v>0</v>
      </c>
      <c r="BH821" s="206">
        <f>IF(N821="sníž. přenesená",J821,0)</f>
        <v>0</v>
      </c>
      <c r="BI821" s="206">
        <f>IF(N821="nulová",J821,0)</f>
        <v>0</v>
      </c>
      <c r="BJ821" s="19" t="s">
        <v>79</v>
      </c>
      <c r="BK821" s="206">
        <f>ROUND(I821*H821,2)</f>
        <v>0</v>
      </c>
      <c r="BL821" s="19" t="s">
        <v>302</v>
      </c>
      <c r="BM821" s="205" t="s">
        <v>1180</v>
      </c>
    </row>
    <row r="822" spans="1:65" s="14" customFormat="1">
      <c r="B822" s="218"/>
      <c r="C822" s="219"/>
      <c r="D822" s="209" t="s">
        <v>202</v>
      </c>
      <c r="E822" s="219"/>
      <c r="F822" s="221" t="s">
        <v>1181</v>
      </c>
      <c r="G822" s="219"/>
      <c r="H822" s="222">
        <v>108.68300000000001</v>
      </c>
      <c r="I822" s="223"/>
      <c r="J822" s="219"/>
      <c r="K822" s="219"/>
      <c r="L822" s="224"/>
      <c r="M822" s="225"/>
      <c r="N822" s="226"/>
      <c r="O822" s="226"/>
      <c r="P822" s="226"/>
      <c r="Q822" s="226"/>
      <c r="R822" s="226"/>
      <c r="S822" s="226"/>
      <c r="T822" s="227"/>
      <c r="AT822" s="228" t="s">
        <v>202</v>
      </c>
      <c r="AU822" s="228" t="s">
        <v>81</v>
      </c>
      <c r="AV822" s="14" t="s">
        <v>81</v>
      </c>
      <c r="AW822" s="14" t="s">
        <v>4</v>
      </c>
      <c r="AX822" s="14" t="s">
        <v>79</v>
      </c>
      <c r="AY822" s="228" t="s">
        <v>193</v>
      </c>
    </row>
    <row r="823" spans="1:65" s="2" customFormat="1" ht="21.75" customHeight="1">
      <c r="A823" s="36"/>
      <c r="B823" s="37"/>
      <c r="C823" s="194" t="s">
        <v>1182</v>
      </c>
      <c r="D823" s="194" t="s">
        <v>195</v>
      </c>
      <c r="E823" s="195" t="s">
        <v>1183</v>
      </c>
      <c r="F823" s="196" t="s">
        <v>1184</v>
      </c>
      <c r="G823" s="197" t="s">
        <v>305</v>
      </c>
      <c r="H823" s="198">
        <v>212.93100000000001</v>
      </c>
      <c r="I823" s="199"/>
      <c r="J823" s="200">
        <f>ROUND(I823*H823,2)</f>
        <v>0</v>
      </c>
      <c r="K823" s="196" t="s">
        <v>199</v>
      </c>
      <c r="L823" s="41"/>
      <c r="M823" s="201" t="s">
        <v>19</v>
      </c>
      <c r="N823" s="202" t="s">
        <v>43</v>
      </c>
      <c r="O823" s="66"/>
      <c r="P823" s="203">
        <f>O823*H823</f>
        <v>0</v>
      </c>
      <c r="Q823" s="203">
        <v>0</v>
      </c>
      <c r="R823" s="203">
        <f>Q823*H823</f>
        <v>0</v>
      </c>
      <c r="S823" s="203">
        <v>0</v>
      </c>
      <c r="T823" s="204">
        <f>S823*H823</f>
        <v>0</v>
      </c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R823" s="205" t="s">
        <v>302</v>
      </c>
      <c r="AT823" s="205" t="s">
        <v>195</v>
      </c>
      <c r="AU823" s="205" t="s">
        <v>81</v>
      </c>
      <c r="AY823" s="19" t="s">
        <v>193</v>
      </c>
      <c r="BE823" s="206">
        <f>IF(N823="základní",J823,0)</f>
        <v>0</v>
      </c>
      <c r="BF823" s="206">
        <f>IF(N823="snížená",J823,0)</f>
        <v>0</v>
      </c>
      <c r="BG823" s="206">
        <f>IF(N823="zákl. přenesená",J823,0)</f>
        <v>0</v>
      </c>
      <c r="BH823" s="206">
        <f>IF(N823="sníž. přenesená",J823,0)</f>
        <v>0</v>
      </c>
      <c r="BI823" s="206">
        <f>IF(N823="nulová",J823,0)</f>
        <v>0</v>
      </c>
      <c r="BJ823" s="19" t="s">
        <v>79</v>
      </c>
      <c r="BK823" s="206">
        <f>ROUND(I823*H823,2)</f>
        <v>0</v>
      </c>
      <c r="BL823" s="19" t="s">
        <v>302</v>
      </c>
      <c r="BM823" s="205" t="s">
        <v>1185</v>
      </c>
    </row>
    <row r="824" spans="1:65" s="13" customFormat="1">
      <c r="B824" s="207"/>
      <c r="C824" s="208"/>
      <c r="D824" s="209" t="s">
        <v>202</v>
      </c>
      <c r="E824" s="210" t="s">
        <v>19</v>
      </c>
      <c r="F824" s="211" t="s">
        <v>1186</v>
      </c>
      <c r="G824" s="208"/>
      <c r="H824" s="210" t="s">
        <v>19</v>
      </c>
      <c r="I824" s="212"/>
      <c r="J824" s="208"/>
      <c r="K824" s="208"/>
      <c r="L824" s="213"/>
      <c r="M824" s="214"/>
      <c r="N824" s="215"/>
      <c r="O824" s="215"/>
      <c r="P824" s="215"/>
      <c r="Q824" s="215"/>
      <c r="R824" s="215"/>
      <c r="S824" s="215"/>
      <c r="T824" s="216"/>
      <c r="AT824" s="217" t="s">
        <v>202</v>
      </c>
      <c r="AU824" s="217" t="s">
        <v>81</v>
      </c>
      <c r="AV824" s="13" t="s">
        <v>79</v>
      </c>
      <c r="AW824" s="13" t="s">
        <v>33</v>
      </c>
      <c r="AX824" s="13" t="s">
        <v>72</v>
      </c>
      <c r="AY824" s="217" t="s">
        <v>193</v>
      </c>
    </row>
    <row r="825" spans="1:65" s="14" customFormat="1">
      <c r="B825" s="218"/>
      <c r="C825" s="219"/>
      <c r="D825" s="209" t="s">
        <v>202</v>
      </c>
      <c r="E825" s="220" t="s">
        <v>19</v>
      </c>
      <c r="F825" s="221" t="s">
        <v>835</v>
      </c>
      <c r="G825" s="219"/>
      <c r="H825" s="222">
        <v>212.93100000000001</v>
      </c>
      <c r="I825" s="223"/>
      <c r="J825" s="219"/>
      <c r="K825" s="219"/>
      <c r="L825" s="224"/>
      <c r="M825" s="225"/>
      <c r="N825" s="226"/>
      <c r="O825" s="226"/>
      <c r="P825" s="226"/>
      <c r="Q825" s="226"/>
      <c r="R825" s="226"/>
      <c r="S825" s="226"/>
      <c r="T825" s="227"/>
      <c r="AT825" s="228" t="s">
        <v>202</v>
      </c>
      <c r="AU825" s="228" t="s">
        <v>81</v>
      </c>
      <c r="AV825" s="14" t="s">
        <v>81</v>
      </c>
      <c r="AW825" s="14" t="s">
        <v>33</v>
      </c>
      <c r="AX825" s="14" t="s">
        <v>72</v>
      </c>
      <c r="AY825" s="228" t="s">
        <v>193</v>
      </c>
    </row>
    <row r="826" spans="1:65" s="15" customFormat="1">
      <c r="B826" s="229"/>
      <c r="C826" s="230"/>
      <c r="D826" s="209" t="s">
        <v>202</v>
      </c>
      <c r="E826" s="231" t="s">
        <v>19</v>
      </c>
      <c r="F826" s="232" t="s">
        <v>208</v>
      </c>
      <c r="G826" s="230"/>
      <c r="H826" s="233">
        <v>212.93100000000001</v>
      </c>
      <c r="I826" s="234"/>
      <c r="J826" s="230"/>
      <c r="K826" s="230"/>
      <c r="L826" s="235"/>
      <c r="M826" s="236"/>
      <c r="N826" s="237"/>
      <c r="O826" s="237"/>
      <c r="P826" s="237"/>
      <c r="Q826" s="237"/>
      <c r="R826" s="237"/>
      <c r="S826" s="237"/>
      <c r="T826" s="238"/>
      <c r="AT826" s="239" t="s">
        <v>202</v>
      </c>
      <c r="AU826" s="239" t="s">
        <v>81</v>
      </c>
      <c r="AV826" s="15" t="s">
        <v>209</v>
      </c>
      <c r="AW826" s="15" t="s">
        <v>33</v>
      </c>
      <c r="AX826" s="15" t="s">
        <v>79</v>
      </c>
      <c r="AY826" s="239" t="s">
        <v>193</v>
      </c>
    </row>
    <row r="827" spans="1:65" s="2" customFormat="1" ht="16.5" customHeight="1">
      <c r="A827" s="36"/>
      <c r="B827" s="37"/>
      <c r="C827" s="251" t="s">
        <v>1187</v>
      </c>
      <c r="D827" s="251" t="s">
        <v>451</v>
      </c>
      <c r="E827" s="252" t="s">
        <v>1188</v>
      </c>
      <c r="F827" s="253" t="s">
        <v>1189</v>
      </c>
      <c r="G827" s="254" t="s">
        <v>305</v>
      </c>
      <c r="H827" s="255">
        <v>223.578</v>
      </c>
      <c r="I827" s="256"/>
      <c r="J827" s="257">
        <f>ROUND(I827*H827,2)</f>
        <v>0</v>
      </c>
      <c r="K827" s="253" t="s">
        <v>199</v>
      </c>
      <c r="L827" s="258"/>
      <c r="M827" s="259" t="s">
        <v>19</v>
      </c>
      <c r="N827" s="260" t="s">
        <v>43</v>
      </c>
      <c r="O827" s="66"/>
      <c r="P827" s="203">
        <f>O827*H827</f>
        <v>0</v>
      </c>
      <c r="Q827" s="203">
        <v>1.5E-3</v>
      </c>
      <c r="R827" s="203">
        <f>Q827*H827</f>
        <v>0.33536700000000003</v>
      </c>
      <c r="S827" s="203">
        <v>0</v>
      </c>
      <c r="T827" s="204">
        <f>S827*H827</f>
        <v>0</v>
      </c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R827" s="205" t="s">
        <v>404</v>
      </c>
      <c r="AT827" s="205" t="s">
        <v>451</v>
      </c>
      <c r="AU827" s="205" t="s">
        <v>81</v>
      </c>
      <c r="AY827" s="19" t="s">
        <v>193</v>
      </c>
      <c r="BE827" s="206">
        <f>IF(N827="základní",J827,0)</f>
        <v>0</v>
      </c>
      <c r="BF827" s="206">
        <f>IF(N827="snížená",J827,0)</f>
        <v>0</v>
      </c>
      <c r="BG827" s="206">
        <f>IF(N827="zákl. přenesená",J827,0)</f>
        <v>0</v>
      </c>
      <c r="BH827" s="206">
        <f>IF(N827="sníž. přenesená",J827,0)</f>
        <v>0</v>
      </c>
      <c r="BI827" s="206">
        <f>IF(N827="nulová",J827,0)</f>
        <v>0</v>
      </c>
      <c r="BJ827" s="19" t="s">
        <v>79</v>
      </c>
      <c r="BK827" s="206">
        <f>ROUND(I827*H827,2)</f>
        <v>0</v>
      </c>
      <c r="BL827" s="19" t="s">
        <v>302</v>
      </c>
      <c r="BM827" s="205" t="s">
        <v>1190</v>
      </c>
    </row>
    <row r="828" spans="1:65" s="14" customFormat="1">
      <c r="B828" s="218"/>
      <c r="C828" s="219"/>
      <c r="D828" s="209" t="s">
        <v>202</v>
      </c>
      <c r="E828" s="219"/>
      <c r="F828" s="221" t="s">
        <v>1191</v>
      </c>
      <c r="G828" s="219"/>
      <c r="H828" s="222">
        <v>223.578</v>
      </c>
      <c r="I828" s="223"/>
      <c r="J828" s="219"/>
      <c r="K828" s="219"/>
      <c r="L828" s="224"/>
      <c r="M828" s="225"/>
      <c r="N828" s="226"/>
      <c r="O828" s="226"/>
      <c r="P828" s="226"/>
      <c r="Q828" s="226"/>
      <c r="R828" s="226"/>
      <c r="S828" s="226"/>
      <c r="T828" s="227"/>
      <c r="AT828" s="228" t="s">
        <v>202</v>
      </c>
      <c r="AU828" s="228" t="s">
        <v>81</v>
      </c>
      <c r="AV828" s="14" t="s">
        <v>81</v>
      </c>
      <c r="AW828" s="14" t="s">
        <v>4</v>
      </c>
      <c r="AX828" s="14" t="s">
        <v>79</v>
      </c>
      <c r="AY828" s="228" t="s">
        <v>193</v>
      </c>
    </row>
    <row r="829" spans="1:65" s="2" customFormat="1" ht="16.5" customHeight="1">
      <c r="A829" s="36"/>
      <c r="B829" s="37"/>
      <c r="C829" s="251" t="s">
        <v>1192</v>
      </c>
      <c r="D829" s="251" t="s">
        <v>451</v>
      </c>
      <c r="E829" s="252" t="s">
        <v>1193</v>
      </c>
      <c r="F829" s="253" t="s">
        <v>1194</v>
      </c>
      <c r="G829" s="254" t="s">
        <v>305</v>
      </c>
      <c r="H829" s="255">
        <v>223.578</v>
      </c>
      <c r="I829" s="256"/>
      <c r="J829" s="257">
        <f>ROUND(I829*H829,2)</f>
        <v>0</v>
      </c>
      <c r="K829" s="253" t="s">
        <v>199</v>
      </c>
      <c r="L829" s="258"/>
      <c r="M829" s="259" t="s">
        <v>19</v>
      </c>
      <c r="N829" s="260" t="s">
        <v>43</v>
      </c>
      <c r="O829" s="66"/>
      <c r="P829" s="203">
        <f>O829*H829</f>
        <v>0</v>
      </c>
      <c r="Q829" s="203">
        <v>2.3999999999999998E-3</v>
      </c>
      <c r="R829" s="203">
        <f>Q829*H829</f>
        <v>0.53658719999999993</v>
      </c>
      <c r="S829" s="203">
        <v>0</v>
      </c>
      <c r="T829" s="204">
        <f>S829*H829</f>
        <v>0</v>
      </c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R829" s="205" t="s">
        <v>404</v>
      </c>
      <c r="AT829" s="205" t="s">
        <v>451</v>
      </c>
      <c r="AU829" s="205" t="s">
        <v>81</v>
      </c>
      <c r="AY829" s="19" t="s">
        <v>193</v>
      </c>
      <c r="BE829" s="206">
        <f>IF(N829="základní",J829,0)</f>
        <v>0</v>
      </c>
      <c r="BF829" s="206">
        <f>IF(N829="snížená",J829,0)</f>
        <v>0</v>
      </c>
      <c r="BG829" s="206">
        <f>IF(N829="zákl. přenesená",J829,0)</f>
        <v>0</v>
      </c>
      <c r="BH829" s="206">
        <f>IF(N829="sníž. přenesená",J829,0)</f>
        <v>0</v>
      </c>
      <c r="BI829" s="206">
        <f>IF(N829="nulová",J829,0)</f>
        <v>0</v>
      </c>
      <c r="BJ829" s="19" t="s">
        <v>79</v>
      </c>
      <c r="BK829" s="206">
        <f>ROUND(I829*H829,2)</f>
        <v>0</v>
      </c>
      <c r="BL829" s="19" t="s">
        <v>302</v>
      </c>
      <c r="BM829" s="205" t="s">
        <v>1195</v>
      </c>
    </row>
    <row r="830" spans="1:65" s="14" customFormat="1">
      <c r="B830" s="218"/>
      <c r="C830" s="219"/>
      <c r="D830" s="209" t="s">
        <v>202</v>
      </c>
      <c r="E830" s="219"/>
      <c r="F830" s="221" t="s">
        <v>1191</v>
      </c>
      <c r="G830" s="219"/>
      <c r="H830" s="222">
        <v>223.578</v>
      </c>
      <c r="I830" s="223"/>
      <c r="J830" s="219"/>
      <c r="K830" s="219"/>
      <c r="L830" s="224"/>
      <c r="M830" s="225"/>
      <c r="N830" s="226"/>
      <c r="O830" s="226"/>
      <c r="P830" s="226"/>
      <c r="Q830" s="226"/>
      <c r="R830" s="226"/>
      <c r="S830" s="226"/>
      <c r="T830" s="227"/>
      <c r="AT830" s="228" t="s">
        <v>202</v>
      </c>
      <c r="AU830" s="228" t="s">
        <v>81</v>
      </c>
      <c r="AV830" s="14" t="s">
        <v>81</v>
      </c>
      <c r="AW830" s="14" t="s">
        <v>4</v>
      </c>
      <c r="AX830" s="14" t="s">
        <v>79</v>
      </c>
      <c r="AY830" s="228" t="s">
        <v>193</v>
      </c>
    </row>
    <row r="831" spans="1:65" s="2" customFormat="1" ht="21.75" customHeight="1">
      <c r="A831" s="36"/>
      <c r="B831" s="37"/>
      <c r="C831" s="194" t="s">
        <v>1196</v>
      </c>
      <c r="D831" s="194" t="s">
        <v>195</v>
      </c>
      <c r="E831" s="195" t="s">
        <v>1197</v>
      </c>
      <c r="F831" s="196" t="s">
        <v>1198</v>
      </c>
      <c r="G831" s="197" t="s">
        <v>305</v>
      </c>
      <c r="H831" s="198">
        <v>144.06899999999999</v>
      </c>
      <c r="I831" s="199"/>
      <c r="J831" s="200">
        <f>ROUND(I831*H831,2)</f>
        <v>0</v>
      </c>
      <c r="K831" s="196" t="s">
        <v>199</v>
      </c>
      <c r="L831" s="41"/>
      <c r="M831" s="201" t="s">
        <v>19</v>
      </c>
      <c r="N831" s="202" t="s">
        <v>43</v>
      </c>
      <c r="O831" s="66"/>
      <c r="P831" s="203">
        <f>O831*H831</f>
        <v>0</v>
      </c>
      <c r="Q831" s="203">
        <v>0</v>
      </c>
      <c r="R831" s="203">
        <f>Q831*H831</f>
        <v>0</v>
      </c>
      <c r="S831" s="203">
        <v>0</v>
      </c>
      <c r="T831" s="204">
        <f>S831*H831</f>
        <v>0</v>
      </c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R831" s="205" t="s">
        <v>302</v>
      </c>
      <c r="AT831" s="205" t="s">
        <v>195</v>
      </c>
      <c r="AU831" s="205" t="s">
        <v>81</v>
      </c>
      <c r="AY831" s="19" t="s">
        <v>193</v>
      </c>
      <c r="BE831" s="206">
        <f>IF(N831="základní",J831,0)</f>
        <v>0</v>
      </c>
      <c r="BF831" s="206">
        <f>IF(N831="snížená",J831,0)</f>
        <v>0</v>
      </c>
      <c r="BG831" s="206">
        <f>IF(N831="zákl. přenesená",J831,0)</f>
        <v>0</v>
      </c>
      <c r="BH831" s="206">
        <f>IF(N831="sníž. přenesená",J831,0)</f>
        <v>0</v>
      </c>
      <c r="BI831" s="206">
        <f>IF(N831="nulová",J831,0)</f>
        <v>0</v>
      </c>
      <c r="BJ831" s="19" t="s">
        <v>79</v>
      </c>
      <c r="BK831" s="206">
        <f>ROUND(I831*H831,2)</f>
        <v>0</v>
      </c>
      <c r="BL831" s="19" t="s">
        <v>302</v>
      </c>
      <c r="BM831" s="205" t="s">
        <v>1199</v>
      </c>
    </row>
    <row r="832" spans="1:65" s="13" customFormat="1">
      <c r="B832" s="207"/>
      <c r="C832" s="208"/>
      <c r="D832" s="209" t="s">
        <v>202</v>
      </c>
      <c r="E832" s="210" t="s">
        <v>19</v>
      </c>
      <c r="F832" s="211" t="s">
        <v>1200</v>
      </c>
      <c r="G832" s="208"/>
      <c r="H832" s="210" t="s">
        <v>19</v>
      </c>
      <c r="I832" s="212"/>
      <c r="J832" s="208"/>
      <c r="K832" s="208"/>
      <c r="L832" s="213"/>
      <c r="M832" s="214"/>
      <c r="N832" s="215"/>
      <c r="O832" s="215"/>
      <c r="P832" s="215"/>
      <c r="Q832" s="215"/>
      <c r="R832" s="215"/>
      <c r="S832" s="215"/>
      <c r="T832" s="216"/>
      <c r="AT832" s="217" t="s">
        <v>202</v>
      </c>
      <c r="AU832" s="217" t="s">
        <v>81</v>
      </c>
      <c r="AV832" s="13" t="s">
        <v>79</v>
      </c>
      <c r="AW832" s="13" t="s">
        <v>33</v>
      </c>
      <c r="AX832" s="13" t="s">
        <v>72</v>
      </c>
      <c r="AY832" s="217" t="s">
        <v>193</v>
      </c>
    </row>
    <row r="833" spans="1:65" s="14" customFormat="1">
      <c r="B833" s="218"/>
      <c r="C833" s="219"/>
      <c r="D833" s="209" t="s">
        <v>202</v>
      </c>
      <c r="E833" s="220" t="s">
        <v>19</v>
      </c>
      <c r="F833" s="221" t="s">
        <v>1201</v>
      </c>
      <c r="G833" s="219"/>
      <c r="H833" s="222">
        <v>144.06899999999999</v>
      </c>
      <c r="I833" s="223"/>
      <c r="J833" s="219"/>
      <c r="K833" s="219"/>
      <c r="L833" s="224"/>
      <c r="M833" s="225"/>
      <c r="N833" s="226"/>
      <c r="O833" s="226"/>
      <c r="P833" s="226"/>
      <c r="Q833" s="226"/>
      <c r="R833" s="226"/>
      <c r="S833" s="226"/>
      <c r="T833" s="227"/>
      <c r="AT833" s="228" t="s">
        <v>202</v>
      </c>
      <c r="AU833" s="228" t="s">
        <v>81</v>
      </c>
      <c r="AV833" s="14" t="s">
        <v>81</v>
      </c>
      <c r="AW833" s="14" t="s">
        <v>33</v>
      </c>
      <c r="AX833" s="14" t="s">
        <v>72</v>
      </c>
      <c r="AY833" s="228" t="s">
        <v>193</v>
      </c>
    </row>
    <row r="834" spans="1:65" s="15" customFormat="1">
      <c r="B834" s="229"/>
      <c r="C834" s="230"/>
      <c r="D834" s="209" t="s">
        <v>202</v>
      </c>
      <c r="E834" s="231" t="s">
        <v>19</v>
      </c>
      <c r="F834" s="232" t="s">
        <v>208</v>
      </c>
      <c r="G834" s="230"/>
      <c r="H834" s="233">
        <v>144.06899999999999</v>
      </c>
      <c r="I834" s="234"/>
      <c r="J834" s="230"/>
      <c r="K834" s="230"/>
      <c r="L834" s="235"/>
      <c r="M834" s="236"/>
      <c r="N834" s="237"/>
      <c r="O834" s="237"/>
      <c r="P834" s="237"/>
      <c r="Q834" s="237"/>
      <c r="R834" s="237"/>
      <c r="S834" s="237"/>
      <c r="T834" s="238"/>
      <c r="AT834" s="239" t="s">
        <v>202</v>
      </c>
      <c r="AU834" s="239" t="s">
        <v>81</v>
      </c>
      <c r="AV834" s="15" t="s">
        <v>209</v>
      </c>
      <c r="AW834" s="15" t="s">
        <v>33</v>
      </c>
      <c r="AX834" s="15" t="s">
        <v>79</v>
      </c>
      <c r="AY834" s="239" t="s">
        <v>193</v>
      </c>
    </row>
    <row r="835" spans="1:65" s="2" customFormat="1" ht="16.5" customHeight="1">
      <c r="A835" s="36"/>
      <c r="B835" s="37"/>
      <c r="C835" s="251" t="s">
        <v>1202</v>
      </c>
      <c r="D835" s="251" t="s">
        <v>451</v>
      </c>
      <c r="E835" s="252" t="s">
        <v>1203</v>
      </c>
      <c r="F835" s="253" t="s">
        <v>1204</v>
      </c>
      <c r="G835" s="254" t="s">
        <v>305</v>
      </c>
      <c r="H835" s="255">
        <v>302.54500000000002</v>
      </c>
      <c r="I835" s="256"/>
      <c r="J835" s="257">
        <f>ROUND(I835*H835,2)</f>
        <v>0</v>
      </c>
      <c r="K835" s="253" t="s">
        <v>199</v>
      </c>
      <c r="L835" s="258"/>
      <c r="M835" s="259" t="s">
        <v>19</v>
      </c>
      <c r="N835" s="260" t="s">
        <v>43</v>
      </c>
      <c r="O835" s="66"/>
      <c r="P835" s="203">
        <f>O835*H835</f>
        <v>0</v>
      </c>
      <c r="Q835" s="203">
        <v>5.2500000000000003E-3</v>
      </c>
      <c r="R835" s="203">
        <f>Q835*H835</f>
        <v>1.5883612500000002</v>
      </c>
      <c r="S835" s="203">
        <v>0</v>
      </c>
      <c r="T835" s="204">
        <f>S835*H835</f>
        <v>0</v>
      </c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R835" s="205" t="s">
        <v>404</v>
      </c>
      <c r="AT835" s="205" t="s">
        <v>451</v>
      </c>
      <c r="AU835" s="205" t="s">
        <v>81</v>
      </c>
      <c r="AY835" s="19" t="s">
        <v>193</v>
      </c>
      <c r="BE835" s="206">
        <f>IF(N835="základní",J835,0)</f>
        <v>0</v>
      </c>
      <c r="BF835" s="206">
        <f>IF(N835="snížená",J835,0)</f>
        <v>0</v>
      </c>
      <c r="BG835" s="206">
        <f>IF(N835="zákl. přenesená",J835,0)</f>
        <v>0</v>
      </c>
      <c r="BH835" s="206">
        <f>IF(N835="sníž. přenesená",J835,0)</f>
        <v>0</v>
      </c>
      <c r="BI835" s="206">
        <f>IF(N835="nulová",J835,0)</f>
        <v>0</v>
      </c>
      <c r="BJ835" s="19" t="s">
        <v>79</v>
      </c>
      <c r="BK835" s="206">
        <f>ROUND(I835*H835,2)</f>
        <v>0</v>
      </c>
      <c r="BL835" s="19" t="s">
        <v>302</v>
      </c>
      <c r="BM835" s="205" t="s">
        <v>1205</v>
      </c>
    </row>
    <row r="836" spans="1:65" s="14" customFormat="1">
      <c r="B836" s="218"/>
      <c r="C836" s="219"/>
      <c r="D836" s="209" t="s">
        <v>202</v>
      </c>
      <c r="E836" s="219"/>
      <c r="F836" s="221" t="s">
        <v>1206</v>
      </c>
      <c r="G836" s="219"/>
      <c r="H836" s="222">
        <v>302.54500000000002</v>
      </c>
      <c r="I836" s="223"/>
      <c r="J836" s="219"/>
      <c r="K836" s="219"/>
      <c r="L836" s="224"/>
      <c r="M836" s="225"/>
      <c r="N836" s="226"/>
      <c r="O836" s="226"/>
      <c r="P836" s="226"/>
      <c r="Q836" s="226"/>
      <c r="R836" s="226"/>
      <c r="S836" s="226"/>
      <c r="T836" s="227"/>
      <c r="AT836" s="228" t="s">
        <v>202</v>
      </c>
      <c r="AU836" s="228" t="s">
        <v>81</v>
      </c>
      <c r="AV836" s="14" t="s">
        <v>81</v>
      </c>
      <c r="AW836" s="14" t="s">
        <v>4</v>
      </c>
      <c r="AX836" s="14" t="s">
        <v>79</v>
      </c>
      <c r="AY836" s="228" t="s">
        <v>193</v>
      </c>
    </row>
    <row r="837" spans="1:65" s="2" customFormat="1" ht="21.75" customHeight="1">
      <c r="A837" s="36"/>
      <c r="B837" s="37"/>
      <c r="C837" s="194" t="s">
        <v>1207</v>
      </c>
      <c r="D837" s="194" t="s">
        <v>195</v>
      </c>
      <c r="E837" s="195" t="s">
        <v>1208</v>
      </c>
      <c r="F837" s="196" t="s">
        <v>1209</v>
      </c>
      <c r="G837" s="197" t="s">
        <v>305</v>
      </c>
      <c r="H837" s="198">
        <v>212.93100000000001</v>
      </c>
      <c r="I837" s="199"/>
      <c r="J837" s="200">
        <f>ROUND(I837*H837,2)</f>
        <v>0</v>
      </c>
      <c r="K837" s="196" t="s">
        <v>199</v>
      </c>
      <c r="L837" s="41"/>
      <c r="M837" s="201" t="s">
        <v>19</v>
      </c>
      <c r="N837" s="202" t="s">
        <v>43</v>
      </c>
      <c r="O837" s="66"/>
      <c r="P837" s="203">
        <f>O837*H837</f>
        <v>0</v>
      </c>
      <c r="Q837" s="203">
        <v>0</v>
      </c>
      <c r="R837" s="203">
        <f>Q837*H837</f>
        <v>0</v>
      </c>
      <c r="S837" s="203">
        <v>0</v>
      </c>
      <c r="T837" s="204">
        <f>S837*H837</f>
        <v>0</v>
      </c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R837" s="205" t="s">
        <v>302</v>
      </c>
      <c r="AT837" s="205" t="s">
        <v>195</v>
      </c>
      <c r="AU837" s="205" t="s">
        <v>81</v>
      </c>
      <c r="AY837" s="19" t="s">
        <v>193</v>
      </c>
      <c r="BE837" s="206">
        <f>IF(N837="základní",J837,0)</f>
        <v>0</v>
      </c>
      <c r="BF837" s="206">
        <f>IF(N837="snížená",J837,0)</f>
        <v>0</v>
      </c>
      <c r="BG837" s="206">
        <f>IF(N837="zákl. přenesená",J837,0)</f>
        <v>0</v>
      </c>
      <c r="BH837" s="206">
        <f>IF(N837="sníž. přenesená",J837,0)</f>
        <v>0</v>
      </c>
      <c r="BI837" s="206">
        <f>IF(N837="nulová",J837,0)</f>
        <v>0</v>
      </c>
      <c r="BJ837" s="19" t="s">
        <v>79</v>
      </c>
      <c r="BK837" s="206">
        <f>ROUND(I837*H837,2)</f>
        <v>0</v>
      </c>
      <c r="BL837" s="19" t="s">
        <v>302</v>
      </c>
      <c r="BM837" s="205" t="s">
        <v>1210</v>
      </c>
    </row>
    <row r="838" spans="1:65" s="14" customFormat="1">
      <c r="B838" s="218"/>
      <c r="C838" s="219"/>
      <c r="D838" s="209" t="s">
        <v>202</v>
      </c>
      <c r="E838" s="220" t="s">
        <v>19</v>
      </c>
      <c r="F838" s="221" t="s">
        <v>835</v>
      </c>
      <c r="G838" s="219"/>
      <c r="H838" s="222">
        <v>212.93100000000001</v>
      </c>
      <c r="I838" s="223"/>
      <c r="J838" s="219"/>
      <c r="K838" s="219"/>
      <c r="L838" s="224"/>
      <c r="M838" s="225"/>
      <c r="N838" s="226"/>
      <c r="O838" s="226"/>
      <c r="P838" s="226"/>
      <c r="Q838" s="226"/>
      <c r="R838" s="226"/>
      <c r="S838" s="226"/>
      <c r="T838" s="227"/>
      <c r="AT838" s="228" t="s">
        <v>202</v>
      </c>
      <c r="AU838" s="228" t="s">
        <v>81</v>
      </c>
      <c r="AV838" s="14" t="s">
        <v>81</v>
      </c>
      <c r="AW838" s="14" t="s">
        <v>33</v>
      </c>
      <c r="AX838" s="14" t="s">
        <v>72</v>
      </c>
      <c r="AY838" s="228" t="s">
        <v>193</v>
      </c>
    </row>
    <row r="839" spans="1:65" s="15" customFormat="1">
      <c r="B839" s="229"/>
      <c r="C839" s="230"/>
      <c r="D839" s="209" t="s">
        <v>202</v>
      </c>
      <c r="E839" s="231" t="s">
        <v>19</v>
      </c>
      <c r="F839" s="232" t="s">
        <v>208</v>
      </c>
      <c r="G839" s="230"/>
      <c r="H839" s="233">
        <v>212.93100000000001</v>
      </c>
      <c r="I839" s="234"/>
      <c r="J839" s="230"/>
      <c r="K839" s="230"/>
      <c r="L839" s="235"/>
      <c r="M839" s="236"/>
      <c r="N839" s="237"/>
      <c r="O839" s="237"/>
      <c r="P839" s="237"/>
      <c r="Q839" s="237"/>
      <c r="R839" s="237"/>
      <c r="S839" s="237"/>
      <c r="T839" s="238"/>
      <c r="AT839" s="239" t="s">
        <v>202</v>
      </c>
      <c r="AU839" s="239" t="s">
        <v>81</v>
      </c>
      <c r="AV839" s="15" t="s">
        <v>209</v>
      </c>
      <c r="AW839" s="15" t="s">
        <v>33</v>
      </c>
      <c r="AX839" s="15" t="s">
        <v>79</v>
      </c>
      <c r="AY839" s="239" t="s">
        <v>193</v>
      </c>
    </row>
    <row r="840" spans="1:65" s="2" customFormat="1" ht="16.5" customHeight="1">
      <c r="A840" s="36"/>
      <c r="B840" s="37"/>
      <c r="C840" s="251" t="s">
        <v>1211</v>
      </c>
      <c r="D840" s="251" t="s">
        <v>451</v>
      </c>
      <c r="E840" s="252" t="s">
        <v>1212</v>
      </c>
      <c r="F840" s="253" t="s">
        <v>1213</v>
      </c>
      <c r="G840" s="254" t="s">
        <v>305</v>
      </c>
      <c r="H840" s="255">
        <v>234.22399999999999</v>
      </c>
      <c r="I840" s="256"/>
      <c r="J840" s="257">
        <f>ROUND(I840*H840,2)</f>
        <v>0</v>
      </c>
      <c r="K840" s="253" t="s">
        <v>199</v>
      </c>
      <c r="L840" s="258"/>
      <c r="M840" s="259" t="s">
        <v>19</v>
      </c>
      <c r="N840" s="260" t="s">
        <v>43</v>
      </c>
      <c r="O840" s="66"/>
      <c r="P840" s="203">
        <f>O840*H840</f>
        <v>0</v>
      </c>
      <c r="Q840" s="203">
        <v>1.9000000000000001E-4</v>
      </c>
      <c r="R840" s="203">
        <f>Q840*H840</f>
        <v>4.4502560000000004E-2</v>
      </c>
      <c r="S840" s="203">
        <v>0</v>
      </c>
      <c r="T840" s="204">
        <f>S840*H840</f>
        <v>0</v>
      </c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R840" s="205" t="s">
        <v>404</v>
      </c>
      <c r="AT840" s="205" t="s">
        <v>451</v>
      </c>
      <c r="AU840" s="205" t="s">
        <v>81</v>
      </c>
      <c r="AY840" s="19" t="s">
        <v>193</v>
      </c>
      <c r="BE840" s="206">
        <f>IF(N840="základní",J840,0)</f>
        <v>0</v>
      </c>
      <c r="BF840" s="206">
        <f>IF(N840="snížená",J840,0)</f>
        <v>0</v>
      </c>
      <c r="BG840" s="206">
        <f>IF(N840="zákl. přenesená",J840,0)</f>
        <v>0</v>
      </c>
      <c r="BH840" s="206">
        <f>IF(N840="sníž. přenesená",J840,0)</f>
        <v>0</v>
      </c>
      <c r="BI840" s="206">
        <f>IF(N840="nulová",J840,0)</f>
        <v>0</v>
      </c>
      <c r="BJ840" s="19" t="s">
        <v>79</v>
      </c>
      <c r="BK840" s="206">
        <f>ROUND(I840*H840,2)</f>
        <v>0</v>
      </c>
      <c r="BL840" s="19" t="s">
        <v>302</v>
      </c>
      <c r="BM840" s="205" t="s">
        <v>1214</v>
      </c>
    </row>
    <row r="841" spans="1:65" s="14" customFormat="1">
      <c r="B841" s="218"/>
      <c r="C841" s="219"/>
      <c r="D841" s="209" t="s">
        <v>202</v>
      </c>
      <c r="E841" s="219"/>
      <c r="F841" s="221" t="s">
        <v>1215</v>
      </c>
      <c r="G841" s="219"/>
      <c r="H841" s="222">
        <v>234.22399999999999</v>
      </c>
      <c r="I841" s="223"/>
      <c r="J841" s="219"/>
      <c r="K841" s="219"/>
      <c r="L841" s="224"/>
      <c r="M841" s="225"/>
      <c r="N841" s="226"/>
      <c r="O841" s="226"/>
      <c r="P841" s="226"/>
      <c r="Q841" s="226"/>
      <c r="R841" s="226"/>
      <c r="S841" s="226"/>
      <c r="T841" s="227"/>
      <c r="AT841" s="228" t="s">
        <v>202</v>
      </c>
      <c r="AU841" s="228" t="s">
        <v>81</v>
      </c>
      <c r="AV841" s="14" t="s">
        <v>81</v>
      </c>
      <c r="AW841" s="14" t="s">
        <v>4</v>
      </c>
      <c r="AX841" s="14" t="s">
        <v>79</v>
      </c>
      <c r="AY841" s="228" t="s">
        <v>193</v>
      </c>
    </row>
    <row r="842" spans="1:65" s="2" customFormat="1" ht="21.75" customHeight="1">
      <c r="A842" s="36"/>
      <c r="B842" s="37"/>
      <c r="C842" s="194" t="s">
        <v>1216</v>
      </c>
      <c r="D842" s="194" t="s">
        <v>195</v>
      </c>
      <c r="E842" s="195" t="s">
        <v>1217</v>
      </c>
      <c r="F842" s="196" t="s">
        <v>1218</v>
      </c>
      <c r="G842" s="197" t="s">
        <v>391</v>
      </c>
      <c r="H842" s="198">
        <v>21.6</v>
      </c>
      <c r="I842" s="199"/>
      <c r="J842" s="200">
        <f>ROUND(I842*H842,2)</f>
        <v>0</v>
      </c>
      <c r="K842" s="196" t="s">
        <v>199</v>
      </c>
      <c r="L842" s="41"/>
      <c r="M842" s="201" t="s">
        <v>19</v>
      </c>
      <c r="N842" s="202" t="s">
        <v>43</v>
      </c>
      <c r="O842" s="66"/>
      <c r="P842" s="203">
        <f>O842*H842</f>
        <v>0</v>
      </c>
      <c r="Q842" s="203">
        <v>2.0000000000000002E-5</v>
      </c>
      <c r="R842" s="203">
        <f>Q842*H842</f>
        <v>4.3200000000000004E-4</v>
      </c>
      <c r="S842" s="203">
        <v>0</v>
      </c>
      <c r="T842" s="204">
        <f>S842*H842</f>
        <v>0</v>
      </c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R842" s="205" t="s">
        <v>200</v>
      </c>
      <c r="AT842" s="205" t="s">
        <v>195</v>
      </c>
      <c r="AU842" s="205" t="s">
        <v>81</v>
      </c>
      <c r="AY842" s="19" t="s">
        <v>193</v>
      </c>
      <c r="BE842" s="206">
        <f>IF(N842="základní",J842,0)</f>
        <v>0</v>
      </c>
      <c r="BF842" s="206">
        <f>IF(N842="snížená",J842,0)</f>
        <v>0</v>
      </c>
      <c r="BG842" s="206">
        <f>IF(N842="zákl. přenesená",J842,0)</f>
        <v>0</v>
      </c>
      <c r="BH842" s="206">
        <f>IF(N842="sníž. přenesená",J842,0)</f>
        <v>0</v>
      </c>
      <c r="BI842" s="206">
        <f>IF(N842="nulová",J842,0)</f>
        <v>0</v>
      </c>
      <c r="BJ842" s="19" t="s">
        <v>79</v>
      </c>
      <c r="BK842" s="206">
        <f>ROUND(I842*H842,2)</f>
        <v>0</v>
      </c>
      <c r="BL842" s="19" t="s">
        <v>200</v>
      </c>
      <c r="BM842" s="205" t="s">
        <v>1219</v>
      </c>
    </row>
    <row r="843" spans="1:65" s="14" customFormat="1">
      <c r="B843" s="218"/>
      <c r="C843" s="219"/>
      <c r="D843" s="209" t="s">
        <v>202</v>
      </c>
      <c r="E843" s="220" t="s">
        <v>19</v>
      </c>
      <c r="F843" s="221" t="s">
        <v>1220</v>
      </c>
      <c r="G843" s="219"/>
      <c r="H843" s="222">
        <v>21.6</v>
      </c>
      <c r="I843" s="223"/>
      <c r="J843" s="219"/>
      <c r="K843" s="219"/>
      <c r="L843" s="224"/>
      <c r="M843" s="225"/>
      <c r="N843" s="226"/>
      <c r="O843" s="226"/>
      <c r="P843" s="226"/>
      <c r="Q843" s="226"/>
      <c r="R843" s="226"/>
      <c r="S843" s="226"/>
      <c r="T843" s="227"/>
      <c r="AT843" s="228" t="s">
        <v>202</v>
      </c>
      <c r="AU843" s="228" t="s">
        <v>81</v>
      </c>
      <c r="AV843" s="14" t="s">
        <v>81</v>
      </c>
      <c r="AW843" s="14" t="s">
        <v>33</v>
      </c>
      <c r="AX843" s="14" t="s">
        <v>72</v>
      </c>
      <c r="AY843" s="228" t="s">
        <v>193</v>
      </c>
    </row>
    <row r="844" spans="1:65" s="15" customFormat="1">
      <c r="B844" s="229"/>
      <c r="C844" s="230"/>
      <c r="D844" s="209" t="s">
        <v>202</v>
      </c>
      <c r="E844" s="231" t="s">
        <v>19</v>
      </c>
      <c r="F844" s="232" t="s">
        <v>208</v>
      </c>
      <c r="G844" s="230"/>
      <c r="H844" s="233">
        <v>21.6</v>
      </c>
      <c r="I844" s="234"/>
      <c r="J844" s="230"/>
      <c r="K844" s="230"/>
      <c r="L844" s="235"/>
      <c r="M844" s="236"/>
      <c r="N844" s="237"/>
      <c r="O844" s="237"/>
      <c r="P844" s="237"/>
      <c r="Q844" s="237"/>
      <c r="R844" s="237"/>
      <c r="S844" s="237"/>
      <c r="T844" s="238"/>
      <c r="AT844" s="239" t="s">
        <v>202</v>
      </c>
      <c r="AU844" s="239" t="s">
        <v>81</v>
      </c>
      <c r="AV844" s="15" t="s">
        <v>209</v>
      </c>
      <c r="AW844" s="15" t="s">
        <v>33</v>
      </c>
      <c r="AX844" s="15" t="s">
        <v>79</v>
      </c>
      <c r="AY844" s="239" t="s">
        <v>193</v>
      </c>
    </row>
    <row r="845" spans="1:65" s="2" customFormat="1" ht="21.75" customHeight="1">
      <c r="A845" s="36"/>
      <c r="B845" s="37"/>
      <c r="C845" s="194" t="s">
        <v>1221</v>
      </c>
      <c r="D845" s="194" t="s">
        <v>195</v>
      </c>
      <c r="E845" s="195" t="s">
        <v>1222</v>
      </c>
      <c r="F845" s="196" t="s">
        <v>1223</v>
      </c>
      <c r="G845" s="197" t="s">
        <v>391</v>
      </c>
      <c r="H845" s="198">
        <v>215</v>
      </c>
      <c r="I845" s="199"/>
      <c r="J845" s="200">
        <f>ROUND(I845*H845,2)</f>
        <v>0</v>
      </c>
      <c r="K845" s="196" t="s">
        <v>199</v>
      </c>
      <c r="L845" s="41"/>
      <c r="M845" s="201" t="s">
        <v>19</v>
      </c>
      <c r="N845" s="202" t="s">
        <v>43</v>
      </c>
      <c r="O845" s="66"/>
      <c r="P845" s="203">
        <f>O845*H845</f>
        <v>0</v>
      </c>
      <c r="Q845" s="203">
        <v>2.0000000000000002E-5</v>
      </c>
      <c r="R845" s="203">
        <f>Q845*H845</f>
        <v>4.3E-3</v>
      </c>
      <c r="S845" s="203">
        <v>0</v>
      </c>
      <c r="T845" s="204">
        <f>S845*H845</f>
        <v>0</v>
      </c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R845" s="205" t="s">
        <v>200</v>
      </c>
      <c r="AT845" s="205" t="s">
        <v>195</v>
      </c>
      <c r="AU845" s="205" t="s">
        <v>81</v>
      </c>
      <c r="AY845" s="19" t="s">
        <v>193</v>
      </c>
      <c r="BE845" s="206">
        <f>IF(N845="základní",J845,0)</f>
        <v>0</v>
      </c>
      <c r="BF845" s="206">
        <f>IF(N845="snížená",J845,0)</f>
        <v>0</v>
      </c>
      <c r="BG845" s="206">
        <f>IF(N845="zákl. přenesená",J845,0)</f>
        <v>0</v>
      </c>
      <c r="BH845" s="206">
        <f>IF(N845="sníž. přenesená",J845,0)</f>
        <v>0</v>
      </c>
      <c r="BI845" s="206">
        <f>IF(N845="nulová",J845,0)</f>
        <v>0</v>
      </c>
      <c r="BJ845" s="19" t="s">
        <v>79</v>
      </c>
      <c r="BK845" s="206">
        <f>ROUND(I845*H845,2)</f>
        <v>0</v>
      </c>
      <c r="BL845" s="19" t="s">
        <v>200</v>
      </c>
      <c r="BM845" s="205" t="s">
        <v>1224</v>
      </c>
    </row>
    <row r="846" spans="1:65" s="14" customFormat="1">
      <c r="B846" s="218"/>
      <c r="C846" s="219"/>
      <c r="D846" s="209" t="s">
        <v>202</v>
      </c>
      <c r="E846" s="220" t="s">
        <v>19</v>
      </c>
      <c r="F846" s="221" t="s">
        <v>1225</v>
      </c>
      <c r="G846" s="219"/>
      <c r="H846" s="222">
        <v>215</v>
      </c>
      <c r="I846" s="223"/>
      <c r="J846" s="219"/>
      <c r="K846" s="219"/>
      <c r="L846" s="224"/>
      <c r="M846" s="225"/>
      <c r="N846" s="226"/>
      <c r="O846" s="226"/>
      <c r="P846" s="226"/>
      <c r="Q846" s="226"/>
      <c r="R846" s="226"/>
      <c r="S846" s="226"/>
      <c r="T846" s="227"/>
      <c r="AT846" s="228" t="s">
        <v>202</v>
      </c>
      <c r="AU846" s="228" t="s">
        <v>81</v>
      </c>
      <c r="AV846" s="14" t="s">
        <v>81</v>
      </c>
      <c r="AW846" s="14" t="s">
        <v>33</v>
      </c>
      <c r="AX846" s="14" t="s">
        <v>72</v>
      </c>
      <c r="AY846" s="228" t="s">
        <v>193</v>
      </c>
    </row>
    <row r="847" spans="1:65" s="15" customFormat="1">
      <c r="B847" s="229"/>
      <c r="C847" s="230"/>
      <c r="D847" s="209" t="s">
        <v>202</v>
      </c>
      <c r="E847" s="231" t="s">
        <v>19</v>
      </c>
      <c r="F847" s="232" t="s">
        <v>208</v>
      </c>
      <c r="G847" s="230"/>
      <c r="H847" s="233">
        <v>215</v>
      </c>
      <c r="I847" s="234"/>
      <c r="J847" s="230"/>
      <c r="K847" s="230"/>
      <c r="L847" s="235"/>
      <c r="M847" s="236"/>
      <c r="N847" s="237"/>
      <c r="O847" s="237"/>
      <c r="P847" s="237"/>
      <c r="Q847" s="237"/>
      <c r="R847" s="237"/>
      <c r="S847" s="237"/>
      <c r="T847" s="238"/>
      <c r="AT847" s="239" t="s">
        <v>202</v>
      </c>
      <c r="AU847" s="239" t="s">
        <v>81</v>
      </c>
      <c r="AV847" s="15" t="s">
        <v>209</v>
      </c>
      <c r="AW847" s="15" t="s">
        <v>33</v>
      </c>
      <c r="AX847" s="15" t="s">
        <v>79</v>
      </c>
      <c r="AY847" s="239" t="s">
        <v>193</v>
      </c>
    </row>
    <row r="848" spans="1:65" s="2" customFormat="1" ht="21.75" customHeight="1">
      <c r="A848" s="36"/>
      <c r="B848" s="37"/>
      <c r="C848" s="194" t="s">
        <v>1226</v>
      </c>
      <c r="D848" s="194" t="s">
        <v>195</v>
      </c>
      <c r="E848" s="195" t="s">
        <v>1227</v>
      </c>
      <c r="F848" s="196" t="s">
        <v>1228</v>
      </c>
      <c r="G848" s="197" t="s">
        <v>305</v>
      </c>
      <c r="H848" s="198">
        <v>178.369</v>
      </c>
      <c r="I848" s="199"/>
      <c r="J848" s="200">
        <f>ROUND(I848*H848,2)</f>
        <v>0</v>
      </c>
      <c r="K848" s="196" t="s">
        <v>199</v>
      </c>
      <c r="L848" s="41"/>
      <c r="M848" s="201" t="s">
        <v>19</v>
      </c>
      <c r="N848" s="202" t="s">
        <v>43</v>
      </c>
      <c r="O848" s="66"/>
      <c r="P848" s="203">
        <f>O848*H848</f>
        <v>0</v>
      </c>
      <c r="Q848" s="203">
        <v>1.0000000000000001E-5</v>
      </c>
      <c r="R848" s="203">
        <f>Q848*H848</f>
        <v>1.7836900000000001E-3</v>
      </c>
      <c r="S848" s="203">
        <v>0</v>
      </c>
      <c r="T848" s="204">
        <f>S848*H848</f>
        <v>0</v>
      </c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R848" s="205" t="s">
        <v>302</v>
      </c>
      <c r="AT848" s="205" t="s">
        <v>195</v>
      </c>
      <c r="AU848" s="205" t="s">
        <v>81</v>
      </c>
      <c r="AY848" s="19" t="s">
        <v>193</v>
      </c>
      <c r="BE848" s="206">
        <f>IF(N848="základní",J848,0)</f>
        <v>0</v>
      </c>
      <c r="BF848" s="206">
        <f>IF(N848="snížená",J848,0)</f>
        <v>0</v>
      </c>
      <c r="BG848" s="206">
        <f>IF(N848="zákl. přenesená",J848,0)</f>
        <v>0</v>
      </c>
      <c r="BH848" s="206">
        <f>IF(N848="sníž. přenesená",J848,0)</f>
        <v>0</v>
      </c>
      <c r="BI848" s="206">
        <f>IF(N848="nulová",J848,0)</f>
        <v>0</v>
      </c>
      <c r="BJ848" s="19" t="s">
        <v>79</v>
      </c>
      <c r="BK848" s="206">
        <f>ROUND(I848*H848,2)</f>
        <v>0</v>
      </c>
      <c r="BL848" s="19" t="s">
        <v>302</v>
      </c>
      <c r="BM848" s="205" t="s">
        <v>1229</v>
      </c>
    </row>
    <row r="849" spans="1:65" s="13" customFormat="1">
      <c r="B849" s="207"/>
      <c r="C849" s="208"/>
      <c r="D849" s="209" t="s">
        <v>202</v>
      </c>
      <c r="E849" s="210" t="s">
        <v>19</v>
      </c>
      <c r="F849" s="211" t="s">
        <v>1158</v>
      </c>
      <c r="G849" s="208"/>
      <c r="H849" s="210" t="s">
        <v>19</v>
      </c>
      <c r="I849" s="212"/>
      <c r="J849" s="208"/>
      <c r="K849" s="208"/>
      <c r="L849" s="213"/>
      <c r="M849" s="214"/>
      <c r="N849" s="215"/>
      <c r="O849" s="215"/>
      <c r="P849" s="215"/>
      <c r="Q849" s="215"/>
      <c r="R849" s="215"/>
      <c r="S849" s="215"/>
      <c r="T849" s="216"/>
      <c r="AT849" s="217" t="s">
        <v>202</v>
      </c>
      <c r="AU849" s="217" t="s">
        <v>81</v>
      </c>
      <c r="AV849" s="13" t="s">
        <v>79</v>
      </c>
      <c r="AW849" s="13" t="s">
        <v>33</v>
      </c>
      <c r="AX849" s="13" t="s">
        <v>72</v>
      </c>
      <c r="AY849" s="217" t="s">
        <v>193</v>
      </c>
    </row>
    <row r="850" spans="1:65" s="14" customFormat="1">
      <c r="B850" s="218"/>
      <c r="C850" s="219"/>
      <c r="D850" s="209" t="s">
        <v>202</v>
      </c>
      <c r="E850" s="220" t="s">
        <v>19</v>
      </c>
      <c r="F850" s="221" t="s">
        <v>1162</v>
      </c>
      <c r="G850" s="219"/>
      <c r="H850" s="222">
        <v>34.299999999999997</v>
      </c>
      <c r="I850" s="223"/>
      <c r="J850" s="219"/>
      <c r="K850" s="219"/>
      <c r="L850" s="224"/>
      <c r="M850" s="225"/>
      <c r="N850" s="226"/>
      <c r="O850" s="226"/>
      <c r="P850" s="226"/>
      <c r="Q850" s="226"/>
      <c r="R850" s="226"/>
      <c r="S850" s="226"/>
      <c r="T850" s="227"/>
      <c r="AT850" s="228" t="s">
        <v>202</v>
      </c>
      <c r="AU850" s="228" t="s">
        <v>81</v>
      </c>
      <c r="AV850" s="14" t="s">
        <v>81</v>
      </c>
      <c r="AW850" s="14" t="s">
        <v>33</v>
      </c>
      <c r="AX850" s="14" t="s">
        <v>72</v>
      </c>
      <c r="AY850" s="228" t="s">
        <v>193</v>
      </c>
    </row>
    <row r="851" spans="1:65" s="13" customFormat="1">
      <c r="B851" s="207"/>
      <c r="C851" s="208"/>
      <c r="D851" s="209" t="s">
        <v>202</v>
      </c>
      <c r="E851" s="210" t="s">
        <v>19</v>
      </c>
      <c r="F851" s="211" t="s">
        <v>1200</v>
      </c>
      <c r="G851" s="208"/>
      <c r="H851" s="210" t="s">
        <v>19</v>
      </c>
      <c r="I851" s="212"/>
      <c r="J851" s="208"/>
      <c r="K851" s="208"/>
      <c r="L851" s="213"/>
      <c r="M851" s="214"/>
      <c r="N851" s="215"/>
      <c r="O851" s="215"/>
      <c r="P851" s="215"/>
      <c r="Q851" s="215"/>
      <c r="R851" s="215"/>
      <c r="S851" s="215"/>
      <c r="T851" s="216"/>
      <c r="AT851" s="217" t="s">
        <v>202</v>
      </c>
      <c r="AU851" s="217" t="s">
        <v>81</v>
      </c>
      <c r="AV851" s="13" t="s">
        <v>79</v>
      </c>
      <c r="AW851" s="13" t="s">
        <v>33</v>
      </c>
      <c r="AX851" s="13" t="s">
        <v>72</v>
      </c>
      <c r="AY851" s="217" t="s">
        <v>193</v>
      </c>
    </row>
    <row r="852" spans="1:65" s="14" customFormat="1">
      <c r="B852" s="218"/>
      <c r="C852" s="219"/>
      <c r="D852" s="209" t="s">
        <v>202</v>
      </c>
      <c r="E852" s="220" t="s">
        <v>19</v>
      </c>
      <c r="F852" s="221" t="s">
        <v>1230</v>
      </c>
      <c r="G852" s="219"/>
      <c r="H852" s="222">
        <v>144.06899999999999</v>
      </c>
      <c r="I852" s="223"/>
      <c r="J852" s="219"/>
      <c r="K852" s="219"/>
      <c r="L852" s="224"/>
      <c r="M852" s="225"/>
      <c r="N852" s="226"/>
      <c r="O852" s="226"/>
      <c r="P852" s="226"/>
      <c r="Q852" s="226"/>
      <c r="R852" s="226"/>
      <c r="S852" s="226"/>
      <c r="T852" s="227"/>
      <c r="AT852" s="228" t="s">
        <v>202</v>
      </c>
      <c r="AU852" s="228" t="s">
        <v>81</v>
      </c>
      <c r="AV852" s="14" t="s">
        <v>81</v>
      </c>
      <c r="AW852" s="14" t="s">
        <v>33</v>
      </c>
      <c r="AX852" s="14" t="s">
        <v>72</v>
      </c>
      <c r="AY852" s="228" t="s">
        <v>193</v>
      </c>
    </row>
    <row r="853" spans="1:65" s="15" customFormat="1">
      <c r="B853" s="229"/>
      <c r="C853" s="230"/>
      <c r="D853" s="209" t="s">
        <v>202</v>
      </c>
      <c r="E853" s="231" t="s">
        <v>19</v>
      </c>
      <c r="F853" s="232" t="s">
        <v>208</v>
      </c>
      <c r="G853" s="230"/>
      <c r="H853" s="233">
        <v>178.369</v>
      </c>
      <c r="I853" s="234"/>
      <c r="J853" s="230"/>
      <c r="K853" s="230"/>
      <c r="L853" s="235"/>
      <c r="M853" s="236"/>
      <c r="N853" s="237"/>
      <c r="O853" s="237"/>
      <c r="P853" s="237"/>
      <c r="Q853" s="237"/>
      <c r="R853" s="237"/>
      <c r="S853" s="237"/>
      <c r="T853" s="238"/>
      <c r="AT853" s="239" t="s">
        <v>202</v>
      </c>
      <c r="AU853" s="239" t="s">
        <v>81</v>
      </c>
      <c r="AV853" s="15" t="s">
        <v>209</v>
      </c>
      <c r="AW853" s="15" t="s">
        <v>33</v>
      </c>
      <c r="AX853" s="15" t="s">
        <v>79</v>
      </c>
      <c r="AY853" s="239" t="s">
        <v>193</v>
      </c>
    </row>
    <row r="854" spans="1:65" s="2" customFormat="1" ht="21.75" customHeight="1">
      <c r="A854" s="36"/>
      <c r="B854" s="37"/>
      <c r="C854" s="251" t="s">
        <v>1231</v>
      </c>
      <c r="D854" s="251" t="s">
        <v>451</v>
      </c>
      <c r="E854" s="252" t="s">
        <v>1232</v>
      </c>
      <c r="F854" s="253" t="s">
        <v>1233</v>
      </c>
      <c r="G854" s="254" t="s">
        <v>305</v>
      </c>
      <c r="H854" s="255">
        <v>196.20599999999999</v>
      </c>
      <c r="I854" s="256"/>
      <c r="J854" s="257">
        <f>ROUND(I854*H854,2)</f>
        <v>0</v>
      </c>
      <c r="K854" s="253" t="s">
        <v>199</v>
      </c>
      <c r="L854" s="258"/>
      <c r="M854" s="259" t="s">
        <v>19</v>
      </c>
      <c r="N854" s="260" t="s">
        <v>43</v>
      </c>
      <c r="O854" s="66"/>
      <c r="P854" s="203">
        <f>O854*H854</f>
        <v>0</v>
      </c>
      <c r="Q854" s="203">
        <v>1.3999999999999999E-4</v>
      </c>
      <c r="R854" s="203">
        <f>Q854*H854</f>
        <v>2.7468839999999994E-2</v>
      </c>
      <c r="S854" s="203">
        <v>0</v>
      </c>
      <c r="T854" s="204">
        <f>S854*H854</f>
        <v>0</v>
      </c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R854" s="205" t="s">
        <v>404</v>
      </c>
      <c r="AT854" s="205" t="s">
        <v>451</v>
      </c>
      <c r="AU854" s="205" t="s">
        <v>81</v>
      </c>
      <c r="AY854" s="19" t="s">
        <v>193</v>
      </c>
      <c r="BE854" s="206">
        <f>IF(N854="základní",J854,0)</f>
        <v>0</v>
      </c>
      <c r="BF854" s="206">
        <f>IF(N854="snížená",J854,0)</f>
        <v>0</v>
      </c>
      <c r="BG854" s="206">
        <f>IF(N854="zákl. přenesená",J854,0)</f>
        <v>0</v>
      </c>
      <c r="BH854" s="206">
        <f>IF(N854="sníž. přenesená",J854,0)</f>
        <v>0</v>
      </c>
      <c r="BI854" s="206">
        <f>IF(N854="nulová",J854,0)</f>
        <v>0</v>
      </c>
      <c r="BJ854" s="19" t="s">
        <v>79</v>
      </c>
      <c r="BK854" s="206">
        <f>ROUND(I854*H854,2)</f>
        <v>0</v>
      </c>
      <c r="BL854" s="19" t="s">
        <v>302</v>
      </c>
      <c r="BM854" s="205" t="s">
        <v>1234</v>
      </c>
    </row>
    <row r="855" spans="1:65" s="14" customFormat="1">
      <c r="B855" s="218"/>
      <c r="C855" s="219"/>
      <c r="D855" s="209" t="s">
        <v>202</v>
      </c>
      <c r="E855" s="219"/>
      <c r="F855" s="221" t="s">
        <v>1235</v>
      </c>
      <c r="G855" s="219"/>
      <c r="H855" s="222">
        <v>196.20599999999999</v>
      </c>
      <c r="I855" s="223"/>
      <c r="J855" s="219"/>
      <c r="K855" s="219"/>
      <c r="L855" s="224"/>
      <c r="M855" s="225"/>
      <c r="N855" s="226"/>
      <c r="O855" s="226"/>
      <c r="P855" s="226"/>
      <c r="Q855" s="226"/>
      <c r="R855" s="226"/>
      <c r="S855" s="226"/>
      <c r="T855" s="227"/>
      <c r="AT855" s="228" t="s">
        <v>202</v>
      </c>
      <c r="AU855" s="228" t="s">
        <v>81</v>
      </c>
      <c r="AV855" s="14" t="s">
        <v>81</v>
      </c>
      <c r="AW855" s="14" t="s">
        <v>4</v>
      </c>
      <c r="AX855" s="14" t="s">
        <v>79</v>
      </c>
      <c r="AY855" s="228" t="s">
        <v>193</v>
      </c>
    </row>
    <row r="856" spans="1:65" s="2" customFormat="1" ht="21.75" customHeight="1">
      <c r="A856" s="36"/>
      <c r="B856" s="37"/>
      <c r="C856" s="194" t="s">
        <v>1236</v>
      </c>
      <c r="D856" s="194" t="s">
        <v>195</v>
      </c>
      <c r="E856" s="195" t="s">
        <v>1237</v>
      </c>
      <c r="F856" s="196" t="s">
        <v>1238</v>
      </c>
      <c r="G856" s="197" t="s">
        <v>266</v>
      </c>
      <c r="H856" s="198">
        <v>3.5990000000000002</v>
      </c>
      <c r="I856" s="199"/>
      <c r="J856" s="200">
        <f>ROUND(I856*H856,2)</f>
        <v>0</v>
      </c>
      <c r="K856" s="196" t="s">
        <v>199</v>
      </c>
      <c r="L856" s="41"/>
      <c r="M856" s="201" t="s">
        <v>19</v>
      </c>
      <c r="N856" s="202" t="s">
        <v>43</v>
      </c>
      <c r="O856" s="66"/>
      <c r="P856" s="203">
        <f>O856*H856</f>
        <v>0</v>
      </c>
      <c r="Q856" s="203">
        <v>0</v>
      </c>
      <c r="R856" s="203">
        <f>Q856*H856</f>
        <v>0</v>
      </c>
      <c r="S856" s="203">
        <v>0</v>
      </c>
      <c r="T856" s="204">
        <f>S856*H856</f>
        <v>0</v>
      </c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R856" s="205" t="s">
        <v>302</v>
      </c>
      <c r="AT856" s="205" t="s">
        <v>195</v>
      </c>
      <c r="AU856" s="205" t="s">
        <v>81</v>
      </c>
      <c r="AY856" s="19" t="s">
        <v>193</v>
      </c>
      <c r="BE856" s="206">
        <f>IF(N856="základní",J856,0)</f>
        <v>0</v>
      </c>
      <c r="BF856" s="206">
        <f>IF(N856="snížená",J856,0)</f>
        <v>0</v>
      </c>
      <c r="BG856" s="206">
        <f>IF(N856="zákl. přenesená",J856,0)</f>
        <v>0</v>
      </c>
      <c r="BH856" s="206">
        <f>IF(N856="sníž. přenesená",J856,0)</f>
        <v>0</v>
      </c>
      <c r="BI856" s="206">
        <f>IF(N856="nulová",J856,0)</f>
        <v>0</v>
      </c>
      <c r="BJ856" s="19" t="s">
        <v>79</v>
      </c>
      <c r="BK856" s="206">
        <f>ROUND(I856*H856,2)</f>
        <v>0</v>
      </c>
      <c r="BL856" s="19" t="s">
        <v>302</v>
      </c>
      <c r="BM856" s="205" t="s">
        <v>1239</v>
      </c>
    </row>
    <row r="857" spans="1:65" s="12" customFormat="1" ht="22.9" customHeight="1">
      <c r="B857" s="178"/>
      <c r="C857" s="179"/>
      <c r="D857" s="180" t="s">
        <v>71</v>
      </c>
      <c r="E857" s="192" t="s">
        <v>1240</v>
      </c>
      <c r="F857" s="192" t="s">
        <v>1241</v>
      </c>
      <c r="G857" s="179"/>
      <c r="H857" s="179"/>
      <c r="I857" s="182"/>
      <c r="J857" s="193">
        <f>BK857</f>
        <v>0</v>
      </c>
      <c r="K857" s="179"/>
      <c r="L857" s="184"/>
      <c r="M857" s="185"/>
      <c r="N857" s="186"/>
      <c r="O857" s="186"/>
      <c r="P857" s="187">
        <f>SUM(P858:P872)</f>
        <v>0</v>
      </c>
      <c r="Q857" s="186"/>
      <c r="R857" s="187">
        <f>SUM(R858:R872)</f>
        <v>8.6E-3</v>
      </c>
      <c r="S857" s="186"/>
      <c r="T857" s="188">
        <f>SUM(T858:T872)</f>
        <v>0</v>
      </c>
      <c r="AR857" s="189" t="s">
        <v>81</v>
      </c>
      <c r="AT857" s="190" t="s">
        <v>71</v>
      </c>
      <c r="AU857" s="190" t="s">
        <v>79</v>
      </c>
      <c r="AY857" s="189" t="s">
        <v>193</v>
      </c>
      <c r="BK857" s="191">
        <f>SUM(BK858:BK872)</f>
        <v>0</v>
      </c>
    </row>
    <row r="858" spans="1:65" s="2" customFormat="1" ht="16.5" customHeight="1">
      <c r="A858" s="36"/>
      <c r="B858" s="37"/>
      <c r="C858" s="194" t="s">
        <v>1242</v>
      </c>
      <c r="D858" s="194" t="s">
        <v>195</v>
      </c>
      <c r="E858" s="195" t="s">
        <v>1243</v>
      </c>
      <c r="F858" s="196" t="s">
        <v>1244</v>
      </c>
      <c r="G858" s="197" t="s">
        <v>402</v>
      </c>
      <c r="H858" s="198">
        <v>8</v>
      </c>
      <c r="I858" s="199"/>
      <c r="J858" s="200">
        <f t="shared" ref="J858:J866" si="0">ROUND(I858*H858,2)</f>
        <v>0</v>
      </c>
      <c r="K858" s="196" t="s">
        <v>19</v>
      </c>
      <c r="L858" s="41"/>
      <c r="M858" s="201" t="s">
        <v>19</v>
      </c>
      <c r="N858" s="202" t="s">
        <v>43</v>
      </c>
      <c r="O858" s="66"/>
      <c r="P858" s="203">
        <f t="shared" ref="P858:P866" si="1">O858*H858</f>
        <v>0</v>
      </c>
      <c r="Q858" s="203">
        <v>0</v>
      </c>
      <c r="R858" s="203">
        <f t="shared" ref="R858:R866" si="2">Q858*H858</f>
        <v>0</v>
      </c>
      <c r="S858" s="203">
        <v>0</v>
      </c>
      <c r="T858" s="204">
        <f t="shared" ref="T858:T866" si="3">S858*H858</f>
        <v>0</v>
      </c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R858" s="205" t="s">
        <v>302</v>
      </c>
      <c r="AT858" s="205" t="s">
        <v>195</v>
      </c>
      <c r="AU858" s="205" t="s">
        <v>81</v>
      </c>
      <c r="AY858" s="19" t="s">
        <v>193</v>
      </c>
      <c r="BE858" s="206">
        <f t="shared" ref="BE858:BE866" si="4">IF(N858="základní",J858,0)</f>
        <v>0</v>
      </c>
      <c r="BF858" s="206">
        <f t="shared" ref="BF858:BF866" si="5">IF(N858="snížená",J858,0)</f>
        <v>0</v>
      </c>
      <c r="BG858" s="206">
        <f t="shared" ref="BG858:BG866" si="6">IF(N858="zákl. přenesená",J858,0)</f>
        <v>0</v>
      </c>
      <c r="BH858" s="206">
        <f t="shared" ref="BH858:BH866" si="7">IF(N858="sníž. přenesená",J858,0)</f>
        <v>0</v>
      </c>
      <c r="BI858" s="206">
        <f t="shared" ref="BI858:BI866" si="8">IF(N858="nulová",J858,0)</f>
        <v>0</v>
      </c>
      <c r="BJ858" s="19" t="s">
        <v>79</v>
      </c>
      <c r="BK858" s="206">
        <f t="shared" ref="BK858:BK866" si="9">ROUND(I858*H858,2)</f>
        <v>0</v>
      </c>
      <c r="BL858" s="19" t="s">
        <v>302</v>
      </c>
      <c r="BM858" s="205" t="s">
        <v>1245</v>
      </c>
    </row>
    <row r="859" spans="1:65" s="2" customFormat="1" ht="16.5" customHeight="1">
      <c r="A859" s="36"/>
      <c r="B859" s="37"/>
      <c r="C859" s="194" t="s">
        <v>1246</v>
      </c>
      <c r="D859" s="194" t="s">
        <v>195</v>
      </c>
      <c r="E859" s="195" t="s">
        <v>1247</v>
      </c>
      <c r="F859" s="196" t="s">
        <v>1248</v>
      </c>
      <c r="G859" s="197" t="s">
        <v>402</v>
      </c>
      <c r="H859" s="198">
        <v>5</v>
      </c>
      <c r="I859" s="199"/>
      <c r="J859" s="200">
        <f t="shared" si="0"/>
        <v>0</v>
      </c>
      <c r="K859" s="196" t="s">
        <v>19</v>
      </c>
      <c r="L859" s="41"/>
      <c r="M859" s="201" t="s">
        <v>19</v>
      </c>
      <c r="N859" s="202" t="s">
        <v>43</v>
      </c>
      <c r="O859" s="66"/>
      <c r="P859" s="203">
        <f t="shared" si="1"/>
        <v>0</v>
      </c>
      <c r="Q859" s="203">
        <v>0</v>
      </c>
      <c r="R859" s="203">
        <f t="shared" si="2"/>
        <v>0</v>
      </c>
      <c r="S859" s="203">
        <v>0</v>
      </c>
      <c r="T859" s="204">
        <f t="shared" si="3"/>
        <v>0</v>
      </c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R859" s="205" t="s">
        <v>302</v>
      </c>
      <c r="AT859" s="205" t="s">
        <v>195</v>
      </c>
      <c r="AU859" s="205" t="s">
        <v>81</v>
      </c>
      <c r="AY859" s="19" t="s">
        <v>193</v>
      </c>
      <c r="BE859" s="206">
        <f t="shared" si="4"/>
        <v>0</v>
      </c>
      <c r="BF859" s="206">
        <f t="shared" si="5"/>
        <v>0</v>
      </c>
      <c r="BG859" s="206">
        <f t="shared" si="6"/>
        <v>0</v>
      </c>
      <c r="BH859" s="206">
        <f t="shared" si="7"/>
        <v>0</v>
      </c>
      <c r="BI859" s="206">
        <f t="shared" si="8"/>
        <v>0</v>
      </c>
      <c r="BJ859" s="19" t="s">
        <v>79</v>
      </c>
      <c r="BK859" s="206">
        <f t="shared" si="9"/>
        <v>0</v>
      </c>
      <c r="BL859" s="19" t="s">
        <v>302</v>
      </c>
      <c r="BM859" s="205" t="s">
        <v>1249</v>
      </c>
    </row>
    <row r="860" spans="1:65" s="2" customFormat="1" ht="16.5" customHeight="1">
      <c r="A860" s="36"/>
      <c r="B860" s="37"/>
      <c r="C860" s="194" t="s">
        <v>1250</v>
      </c>
      <c r="D860" s="194" t="s">
        <v>195</v>
      </c>
      <c r="E860" s="195" t="s">
        <v>1251</v>
      </c>
      <c r="F860" s="196" t="s">
        <v>1252</v>
      </c>
      <c r="G860" s="197" t="s">
        <v>402</v>
      </c>
      <c r="H860" s="198">
        <v>3</v>
      </c>
      <c r="I860" s="199"/>
      <c r="J860" s="200">
        <f t="shared" si="0"/>
        <v>0</v>
      </c>
      <c r="K860" s="196" t="s">
        <v>19</v>
      </c>
      <c r="L860" s="41"/>
      <c r="M860" s="201" t="s">
        <v>19</v>
      </c>
      <c r="N860" s="202" t="s">
        <v>43</v>
      </c>
      <c r="O860" s="66"/>
      <c r="P860" s="203">
        <f t="shared" si="1"/>
        <v>0</v>
      </c>
      <c r="Q860" s="203">
        <v>0</v>
      </c>
      <c r="R860" s="203">
        <f t="shared" si="2"/>
        <v>0</v>
      </c>
      <c r="S860" s="203">
        <v>0</v>
      </c>
      <c r="T860" s="204">
        <f t="shared" si="3"/>
        <v>0</v>
      </c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R860" s="205" t="s">
        <v>1253</v>
      </c>
      <c r="AT860" s="205" t="s">
        <v>195</v>
      </c>
      <c r="AU860" s="205" t="s">
        <v>81</v>
      </c>
      <c r="AY860" s="19" t="s">
        <v>193</v>
      </c>
      <c r="BE860" s="206">
        <f t="shared" si="4"/>
        <v>0</v>
      </c>
      <c r="BF860" s="206">
        <f t="shared" si="5"/>
        <v>0</v>
      </c>
      <c r="BG860" s="206">
        <f t="shared" si="6"/>
        <v>0</v>
      </c>
      <c r="BH860" s="206">
        <f t="shared" si="7"/>
        <v>0</v>
      </c>
      <c r="BI860" s="206">
        <f t="shared" si="8"/>
        <v>0</v>
      </c>
      <c r="BJ860" s="19" t="s">
        <v>79</v>
      </c>
      <c r="BK860" s="206">
        <f t="shared" si="9"/>
        <v>0</v>
      </c>
      <c r="BL860" s="19" t="s">
        <v>1253</v>
      </c>
      <c r="BM860" s="205" t="s">
        <v>1254</v>
      </c>
    </row>
    <row r="861" spans="1:65" s="2" customFormat="1" ht="16.5" customHeight="1">
      <c r="A861" s="36"/>
      <c r="B861" s="37"/>
      <c r="C861" s="194" t="s">
        <v>1255</v>
      </c>
      <c r="D861" s="194" t="s">
        <v>195</v>
      </c>
      <c r="E861" s="195" t="s">
        <v>1256</v>
      </c>
      <c r="F861" s="196" t="s">
        <v>1257</v>
      </c>
      <c r="G861" s="197" t="s">
        <v>402</v>
      </c>
      <c r="H861" s="198">
        <v>4</v>
      </c>
      <c r="I861" s="199"/>
      <c r="J861" s="200">
        <f t="shared" si="0"/>
        <v>0</v>
      </c>
      <c r="K861" s="196" t="s">
        <v>19</v>
      </c>
      <c r="L861" s="41"/>
      <c r="M861" s="201" t="s">
        <v>19</v>
      </c>
      <c r="N861" s="202" t="s">
        <v>43</v>
      </c>
      <c r="O861" s="66"/>
      <c r="P861" s="203">
        <f t="shared" si="1"/>
        <v>0</v>
      </c>
      <c r="Q861" s="203">
        <v>0</v>
      </c>
      <c r="R861" s="203">
        <f t="shared" si="2"/>
        <v>0</v>
      </c>
      <c r="S861" s="203">
        <v>0</v>
      </c>
      <c r="T861" s="204">
        <f t="shared" si="3"/>
        <v>0</v>
      </c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R861" s="205" t="s">
        <v>1253</v>
      </c>
      <c r="AT861" s="205" t="s">
        <v>195</v>
      </c>
      <c r="AU861" s="205" t="s">
        <v>81</v>
      </c>
      <c r="AY861" s="19" t="s">
        <v>193</v>
      </c>
      <c r="BE861" s="206">
        <f t="shared" si="4"/>
        <v>0</v>
      </c>
      <c r="BF861" s="206">
        <f t="shared" si="5"/>
        <v>0</v>
      </c>
      <c r="BG861" s="206">
        <f t="shared" si="6"/>
        <v>0</v>
      </c>
      <c r="BH861" s="206">
        <f t="shared" si="7"/>
        <v>0</v>
      </c>
      <c r="BI861" s="206">
        <f t="shared" si="8"/>
        <v>0</v>
      </c>
      <c r="BJ861" s="19" t="s">
        <v>79</v>
      </c>
      <c r="BK861" s="206">
        <f t="shared" si="9"/>
        <v>0</v>
      </c>
      <c r="BL861" s="19" t="s">
        <v>1253</v>
      </c>
      <c r="BM861" s="205" t="s">
        <v>1258</v>
      </c>
    </row>
    <row r="862" spans="1:65" s="2" customFormat="1" ht="16.5" customHeight="1">
      <c r="A862" s="36"/>
      <c r="B862" s="37"/>
      <c r="C862" s="194" t="s">
        <v>1259</v>
      </c>
      <c r="D862" s="194" t="s">
        <v>195</v>
      </c>
      <c r="E862" s="195" t="s">
        <v>1260</v>
      </c>
      <c r="F862" s="196" t="s">
        <v>1261</v>
      </c>
      <c r="G862" s="197" t="s">
        <v>402</v>
      </c>
      <c r="H862" s="198">
        <v>3</v>
      </c>
      <c r="I862" s="199"/>
      <c r="J862" s="200">
        <f t="shared" si="0"/>
        <v>0</v>
      </c>
      <c r="K862" s="196" t="s">
        <v>19</v>
      </c>
      <c r="L862" s="41"/>
      <c r="M862" s="201" t="s">
        <v>19</v>
      </c>
      <c r="N862" s="202" t="s">
        <v>43</v>
      </c>
      <c r="O862" s="66"/>
      <c r="P862" s="203">
        <f t="shared" si="1"/>
        <v>0</v>
      </c>
      <c r="Q862" s="203">
        <v>0</v>
      </c>
      <c r="R862" s="203">
        <f t="shared" si="2"/>
        <v>0</v>
      </c>
      <c r="S862" s="203">
        <v>0</v>
      </c>
      <c r="T862" s="204">
        <f t="shared" si="3"/>
        <v>0</v>
      </c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R862" s="205" t="s">
        <v>1253</v>
      </c>
      <c r="AT862" s="205" t="s">
        <v>195</v>
      </c>
      <c r="AU862" s="205" t="s">
        <v>81</v>
      </c>
      <c r="AY862" s="19" t="s">
        <v>193</v>
      </c>
      <c r="BE862" s="206">
        <f t="shared" si="4"/>
        <v>0</v>
      </c>
      <c r="BF862" s="206">
        <f t="shared" si="5"/>
        <v>0</v>
      </c>
      <c r="BG862" s="206">
        <f t="shared" si="6"/>
        <v>0</v>
      </c>
      <c r="BH862" s="206">
        <f t="shared" si="7"/>
        <v>0</v>
      </c>
      <c r="BI862" s="206">
        <f t="shared" si="8"/>
        <v>0</v>
      </c>
      <c r="BJ862" s="19" t="s">
        <v>79</v>
      </c>
      <c r="BK862" s="206">
        <f t="shared" si="9"/>
        <v>0</v>
      </c>
      <c r="BL862" s="19" t="s">
        <v>1253</v>
      </c>
      <c r="BM862" s="205" t="s">
        <v>1262</v>
      </c>
    </row>
    <row r="863" spans="1:65" s="2" customFormat="1" ht="16.5" customHeight="1">
      <c r="A863" s="36"/>
      <c r="B863" s="37"/>
      <c r="C863" s="194" t="s">
        <v>1263</v>
      </c>
      <c r="D863" s="194" t="s">
        <v>195</v>
      </c>
      <c r="E863" s="195" t="s">
        <v>1264</v>
      </c>
      <c r="F863" s="196" t="s">
        <v>1265</v>
      </c>
      <c r="G863" s="197" t="s">
        <v>402</v>
      </c>
      <c r="H863" s="198">
        <v>7</v>
      </c>
      <c r="I863" s="199"/>
      <c r="J863" s="200">
        <f t="shared" si="0"/>
        <v>0</v>
      </c>
      <c r="K863" s="196" t="s">
        <v>19</v>
      </c>
      <c r="L863" s="41"/>
      <c r="M863" s="201" t="s">
        <v>19</v>
      </c>
      <c r="N863" s="202" t="s">
        <v>43</v>
      </c>
      <c r="O863" s="66"/>
      <c r="P863" s="203">
        <f t="shared" si="1"/>
        <v>0</v>
      </c>
      <c r="Q863" s="203">
        <v>0</v>
      </c>
      <c r="R863" s="203">
        <f t="shared" si="2"/>
        <v>0</v>
      </c>
      <c r="S863" s="203">
        <v>0</v>
      </c>
      <c r="T863" s="204">
        <f t="shared" si="3"/>
        <v>0</v>
      </c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R863" s="205" t="s">
        <v>1253</v>
      </c>
      <c r="AT863" s="205" t="s">
        <v>195</v>
      </c>
      <c r="AU863" s="205" t="s">
        <v>81</v>
      </c>
      <c r="AY863" s="19" t="s">
        <v>193</v>
      </c>
      <c r="BE863" s="206">
        <f t="shared" si="4"/>
        <v>0</v>
      </c>
      <c r="BF863" s="206">
        <f t="shared" si="5"/>
        <v>0</v>
      </c>
      <c r="BG863" s="206">
        <f t="shared" si="6"/>
        <v>0</v>
      </c>
      <c r="BH863" s="206">
        <f t="shared" si="7"/>
        <v>0</v>
      </c>
      <c r="BI863" s="206">
        <f t="shared" si="8"/>
        <v>0</v>
      </c>
      <c r="BJ863" s="19" t="s">
        <v>79</v>
      </c>
      <c r="BK863" s="206">
        <f t="shared" si="9"/>
        <v>0</v>
      </c>
      <c r="BL863" s="19" t="s">
        <v>1253</v>
      </c>
      <c r="BM863" s="205" t="s">
        <v>1266</v>
      </c>
    </row>
    <row r="864" spans="1:65" s="2" customFormat="1" ht="66.75" customHeight="1">
      <c r="A864" s="36"/>
      <c r="B864" s="37"/>
      <c r="C864" s="194" t="s">
        <v>1267</v>
      </c>
      <c r="D864" s="194" t="s">
        <v>195</v>
      </c>
      <c r="E864" s="195" t="s">
        <v>1268</v>
      </c>
      <c r="F864" s="196" t="s">
        <v>1269</v>
      </c>
      <c r="G864" s="197" t="s">
        <v>402</v>
      </c>
      <c r="H864" s="198">
        <v>2</v>
      </c>
      <c r="I864" s="199"/>
      <c r="J864" s="200">
        <f t="shared" si="0"/>
        <v>0</v>
      </c>
      <c r="K864" s="196" t="s">
        <v>19</v>
      </c>
      <c r="L864" s="41"/>
      <c r="M864" s="201" t="s">
        <v>19</v>
      </c>
      <c r="N864" s="202" t="s">
        <v>43</v>
      </c>
      <c r="O864" s="66"/>
      <c r="P864" s="203">
        <f t="shared" si="1"/>
        <v>0</v>
      </c>
      <c r="Q864" s="203">
        <v>0</v>
      </c>
      <c r="R864" s="203">
        <f t="shared" si="2"/>
        <v>0</v>
      </c>
      <c r="S864" s="203">
        <v>0</v>
      </c>
      <c r="T864" s="204">
        <f t="shared" si="3"/>
        <v>0</v>
      </c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R864" s="205" t="s">
        <v>302</v>
      </c>
      <c r="AT864" s="205" t="s">
        <v>195</v>
      </c>
      <c r="AU864" s="205" t="s">
        <v>81</v>
      </c>
      <c r="AY864" s="19" t="s">
        <v>193</v>
      </c>
      <c r="BE864" s="206">
        <f t="shared" si="4"/>
        <v>0</v>
      </c>
      <c r="BF864" s="206">
        <f t="shared" si="5"/>
        <v>0</v>
      </c>
      <c r="BG864" s="206">
        <f t="shared" si="6"/>
        <v>0</v>
      </c>
      <c r="BH864" s="206">
        <f t="shared" si="7"/>
        <v>0</v>
      </c>
      <c r="BI864" s="206">
        <f t="shared" si="8"/>
        <v>0</v>
      </c>
      <c r="BJ864" s="19" t="s">
        <v>79</v>
      </c>
      <c r="BK864" s="206">
        <f t="shared" si="9"/>
        <v>0</v>
      </c>
      <c r="BL864" s="19" t="s">
        <v>302</v>
      </c>
      <c r="BM864" s="205" t="s">
        <v>1270</v>
      </c>
    </row>
    <row r="865" spans="1:65" s="2" customFormat="1" ht="16.5" customHeight="1">
      <c r="A865" s="36"/>
      <c r="B865" s="37"/>
      <c r="C865" s="194" t="s">
        <v>1271</v>
      </c>
      <c r="D865" s="194" t="s">
        <v>195</v>
      </c>
      <c r="E865" s="195" t="s">
        <v>1272</v>
      </c>
      <c r="F865" s="196" t="s">
        <v>1273</v>
      </c>
      <c r="G865" s="197" t="s">
        <v>494</v>
      </c>
      <c r="H865" s="198">
        <v>5</v>
      </c>
      <c r="I865" s="199"/>
      <c r="J865" s="200">
        <f t="shared" si="0"/>
        <v>0</v>
      </c>
      <c r="K865" s="196" t="s">
        <v>199</v>
      </c>
      <c r="L865" s="41"/>
      <c r="M865" s="201" t="s">
        <v>19</v>
      </c>
      <c r="N865" s="202" t="s">
        <v>43</v>
      </c>
      <c r="O865" s="66"/>
      <c r="P865" s="203">
        <f t="shared" si="1"/>
        <v>0</v>
      </c>
      <c r="Q865" s="203">
        <v>5.1999999999999995E-4</v>
      </c>
      <c r="R865" s="203">
        <f t="shared" si="2"/>
        <v>2.5999999999999999E-3</v>
      </c>
      <c r="S865" s="203">
        <v>0</v>
      </c>
      <c r="T865" s="204">
        <f t="shared" si="3"/>
        <v>0</v>
      </c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R865" s="205" t="s">
        <v>302</v>
      </c>
      <c r="AT865" s="205" t="s">
        <v>195</v>
      </c>
      <c r="AU865" s="205" t="s">
        <v>81</v>
      </c>
      <c r="AY865" s="19" t="s">
        <v>193</v>
      </c>
      <c r="BE865" s="206">
        <f t="shared" si="4"/>
        <v>0</v>
      </c>
      <c r="BF865" s="206">
        <f t="shared" si="5"/>
        <v>0</v>
      </c>
      <c r="BG865" s="206">
        <f t="shared" si="6"/>
        <v>0</v>
      </c>
      <c r="BH865" s="206">
        <f t="shared" si="7"/>
        <v>0</v>
      </c>
      <c r="BI865" s="206">
        <f t="shared" si="8"/>
        <v>0</v>
      </c>
      <c r="BJ865" s="19" t="s">
        <v>79</v>
      </c>
      <c r="BK865" s="206">
        <f t="shared" si="9"/>
        <v>0</v>
      </c>
      <c r="BL865" s="19" t="s">
        <v>302</v>
      </c>
      <c r="BM865" s="205" t="s">
        <v>1274</v>
      </c>
    </row>
    <row r="866" spans="1:65" s="2" customFormat="1" ht="16.5" customHeight="1">
      <c r="A866" s="36"/>
      <c r="B866" s="37"/>
      <c r="C866" s="194" t="s">
        <v>1275</v>
      </c>
      <c r="D866" s="194" t="s">
        <v>195</v>
      </c>
      <c r="E866" s="195" t="s">
        <v>1276</v>
      </c>
      <c r="F866" s="196" t="s">
        <v>1277</v>
      </c>
      <c r="G866" s="197" t="s">
        <v>494</v>
      </c>
      <c r="H866" s="198">
        <v>2</v>
      </c>
      <c r="I866" s="199"/>
      <c r="J866" s="200">
        <f t="shared" si="0"/>
        <v>0</v>
      </c>
      <c r="K866" s="196" t="s">
        <v>199</v>
      </c>
      <c r="L866" s="41"/>
      <c r="M866" s="201" t="s">
        <v>19</v>
      </c>
      <c r="N866" s="202" t="s">
        <v>43</v>
      </c>
      <c r="O866" s="66"/>
      <c r="P866" s="203">
        <f t="shared" si="1"/>
        <v>0</v>
      </c>
      <c r="Q866" s="203">
        <v>1.2999999999999999E-3</v>
      </c>
      <c r="R866" s="203">
        <f t="shared" si="2"/>
        <v>2.5999999999999999E-3</v>
      </c>
      <c r="S866" s="203">
        <v>0</v>
      </c>
      <c r="T866" s="204">
        <f t="shared" si="3"/>
        <v>0</v>
      </c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R866" s="205" t="s">
        <v>302</v>
      </c>
      <c r="AT866" s="205" t="s">
        <v>195</v>
      </c>
      <c r="AU866" s="205" t="s">
        <v>81</v>
      </c>
      <c r="AY866" s="19" t="s">
        <v>193</v>
      </c>
      <c r="BE866" s="206">
        <f t="shared" si="4"/>
        <v>0</v>
      </c>
      <c r="BF866" s="206">
        <f t="shared" si="5"/>
        <v>0</v>
      </c>
      <c r="BG866" s="206">
        <f t="shared" si="6"/>
        <v>0</v>
      </c>
      <c r="BH866" s="206">
        <f t="shared" si="7"/>
        <v>0</v>
      </c>
      <c r="BI866" s="206">
        <f t="shared" si="8"/>
        <v>0</v>
      </c>
      <c r="BJ866" s="19" t="s">
        <v>79</v>
      </c>
      <c r="BK866" s="206">
        <f t="shared" si="9"/>
        <v>0</v>
      </c>
      <c r="BL866" s="19" t="s">
        <v>302</v>
      </c>
      <c r="BM866" s="205" t="s">
        <v>1278</v>
      </c>
    </row>
    <row r="867" spans="1:65" s="14" customFormat="1">
      <c r="B867" s="218"/>
      <c r="C867" s="219"/>
      <c r="D867" s="209" t="s">
        <v>202</v>
      </c>
      <c r="E867" s="220" t="s">
        <v>19</v>
      </c>
      <c r="F867" s="221" t="s">
        <v>1279</v>
      </c>
      <c r="G867" s="219"/>
      <c r="H867" s="222">
        <v>2</v>
      </c>
      <c r="I867" s="223"/>
      <c r="J867" s="219"/>
      <c r="K867" s="219"/>
      <c r="L867" s="224"/>
      <c r="M867" s="225"/>
      <c r="N867" s="226"/>
      <c r="O867" s="226"/>
      <c r="P867" s="226"/>
      <c r="Q867" s="226"/>
      <c r="R867" s="226"/>
      <c r="S867" s="226"/>
      <c r="T867" s="227"/>
      <c r="AT867" s="228" t="s">
        <v>202</v>
      </c>
      <c r="AU867" s="228" t="s">
        <v>81</v>
      </c>
      <c r="AV867" s="14" t="s">
        <v>81</v>
      </c>
      <c r="AW867" s="14" t="s">
        <v>33</v>
      </c>
      <c r="AX867" s="14" t="s">
        <v>72</v>
      </c>
      <c r="AY867" s="228" t="s">
        <v>193</v>
      </c>
    </row>
    <row r="868" spans="1:65" s="15" customFormat="1">
      <c r="B868" s="229"/>
      <c r="C868" s="230"/>
      <c r="D868" s="209" t="s">
        <v>202</v>
      </c>
      <c r="E868" s="231" t="s">
        <v>19</v>
      </c>
      <c r="F868" s="232" t="s">
        <v>208</v>
      </c>
      <c r="G868" s="230"/>
      <c r="H868" s="233">
        <v>2</v>
      </c>
      <c r="I868" s="234"/>
      <c r="J868" s="230"/>
      <c r="K868" s="230"/>
      <c r="L868" s="235"/>
      <c r="M868" s="236"/>
      <c r="N868" s="237"/>
      <c r="O868" s="237"/>
      <c r="P868" s="237"/>
      <c r="Q868" s="237"/>
      <c r="R868" s="237"/>
      <c r="S868" s="237"/>
      <c r="T868" s="238"/>
      <c r="AT868" s="239" t="s">
        <v>202</v>
      </c>
      <c r="AU868" s="239" t="s">
        <v>81</v>
      </c>
      <c r="AV868" s="15" t="s">
        <v>209</v>
      </c>
      <c r="AW868" s="15" t="s">
        <v>33</v>
      </c>
      <c r="AX868" s="15" t="s">
        <v>79</v>
      </c>
      <c r="AY868" s="239" t="s">
        <v>193</v>
      </c>
    </row>
    <row r="869" spans="1:65" s="2" customFormat="1" ht="16.5" customHeight="1">
      <c r="A869" s="36"/>
      <c r="B869" s="37"/>
      <c r="C869" s="194" t="s">
        <v>1280</v>
      </c>
      <c r="D869" s="194" t="s">
        <v>195</v>
      </c>
      <c r="E869" s="195" t="s">
        <v>1281</v>
      </c>
      <c r="F869" s="196" t="s">
        <v>1282</v>
      </c>
      <c r="G869" s="197" t="s">
        <v>494</v>
      </c>
      <c r="H869" s="198">
        <v>4</v>
      </c>
      <c r="I869" s="199"/>
      <c r="J869" s="200">
        <f>ROUND(I869*H869,2)</f>
        <v>0</v>
      </c>
      <c r="K869" s="196" t="s">
        <v>199</v>
      </c>
      <c r="L869" s="41"/>
      <c r="M869" s="201" t="s">
        <v>19</v>
      </c>
      <c r="N869" s="202" t="s">
        <v>43</v>
      </c>
      <c r="O869" s="66"/>
      <c r="P869" s="203">
        <f>O869*H869</f>
        <v>0</v>
      </c>
      <c r="Q869" s="203">
        <v>8.4999999999999995E-4</v>
      </c>
      <c r="R869" s="203">
        <f>Q869*H869</f>
        <v>3.3999999999999998E-3</v>
      </c>
      <c r="S869" s="203">
        <v>0</v>
      </c>
      <c r="T869" s="204">
        <f>S869*H869</f>
        <v>0</v>
      </c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R869" s="205" t="s">
        <v>302</v>
      </c>
      <c r="AT869" s="205" t="s">
        <v>195</v>
      </c>
      <c r="AU869" s="205" t="s">
        <v>81</v>
      </c>
      <c r="AY869" s="19" t="s">
        <v>193</v>
      </c>
      <c r="BE869" s="206">
        <f>IF(N869="základní",J869,0)</f>
        <v>0</v>
      </c>
      <c r="BF869" s="206">
        <f>IF(N869="snížená",J869,0)</f>
        <v>0</v>
      </c>
      <c r="BG869" s="206">
        <f>IF(N869="zákl. přenesená",J869,0)</f>
        <v>0</v>
      </c>
      <c r="BH869" s="206">
        <f>IF(N869="sníž. přenesená",J869,0)</f>
        <v>0</v>
      </c>
      <c r="BI869" s="206">
        <f>IF(N869="nulová",J869,0)</f>
        <v>0</v>
      </c>
      <c r="BJ869" s="19" t="s">
        <v>79</v>
      </c>
      <c r="BK869" s="206">
        <f>ROUND(I869*H869,2)</f>
        <v>0</v>
      </c>
      <c r="BL869" s="19" t="s">
        <v>302</v>
      </c>
      <c r="BM869" s="205" t="s">
        <v>1283</v>
      </c>
    </row>
    <row r="870" spans="1:65" s="14" customFormat="1">
      <c r="B870" s="218"/>
      <c r="C870" s="219"/>
      <c r="D870" s="209" t="s">
        <v>202</v>
      </c>
      <c r="E870" s="220" t="s">
        <v>19</v>
      </c>
      <c r="F870" s="221" t="s">
        <v>1284</v>
      </c>
      <c r="G870" s="219"/>
      <c r="H870" s="222">
        <v>4</v>
      </c>
      <c r="I870" s="223"/>
      <c r="J870" s="219"/>
      <c r="K870" s="219"/>
      <c r="L870" s="224"/>
      <c r="M870" s="225"/>
      <c r="N870" s="226"/>
      <c r="O870" s="226"/>
      <c r="P870" s="226"/>
      <c r="Q870" s="226"/>
      <c r="R870" s="226"/>
      <c r="S870" s="226"/>
      <c r="T870" s="227"/>
      <c r="AT870" s="228" t="s">
        <v>202</v>
      </c>
      <c r="AU870" s="228" t="s">
        <v>81</v>
      </c>
      <c r="AV870" s="14" t="s">
        <v>81</v>
      </c>
      <c r="AW870" s="14" t="s">
        <v>33</v>
      </c>
      <c r="AX870" s="14" t="s">
        <v>72</v>
      </c>
      <c r="AY870" s="228" t="s">
        <v>193</v>
      </c>
    </row>
    <row r="871" spans="1:65" s="15" customFormat="1">
      <c r="B871" s="229"/>
      <c r="C871" s="230"/>
      <c r="D871" s="209" t="s">
        <v>202</v>
      </c>
      <c r="E871" s="231" t="s">
        <v>19</v>
      </c>
      <c r="F871" s="232" t="s">
        <v>208</v>
      </c>
      <c r="G871" s="230"/>
      <c r="H871" s="233">
        <v>4</v>
      </c>
      <c r="I871" s="234"/>
      <c r="J871" s="230"/>
      <c r="K871" s="230"/>
      <c r="L871" s="235"/>
      <c r="M871" s="236"/>
      <c r="N871" s="237"/>
      <c r="O871" s="237"/>
      <c r="P871" s="237"/>
      <c r="Q871" s="237"/>
      <c r="R871" s="237"/>
      <c r="S871" s="237"/>
      <c r="T871" s="238"/>
      <c r="AT871" s="239" t="s">
        <v>202</v>
      </c>
      <c r="AU871" s="239" t="s">
        <v>81</v>
      </c>
      <c r="AV871" s="15" t="s">
        <v>209</v>
      </c>
      <c r="AW871" s="15" t="s">
        <v>33</v>
      </c>
      <c r="AX871" s="15" t="s">
        <v>79</v>
      </c>
      <c r="AY871" s="239" t="s">
        <v>193</v>
      </c>
    </row>
    <row r="872" spans="1:65" s="2" customFormat="1" ht="21.75" customHeight="1">
      <c r="A872" s="36"/>
      <c r="B872" s="37"/>
      <c r="C872" s="194" t="s">
        <v>1285</v>
      </c>
      <c r="D872" s="194" t="s">
        <v>195</v>
      </c>
      <c r="E872" s="195" t="s">
        <v>1286</v>
      </c>
      <c r="F872" s="196" t="s">
        <v>1287</v>
      </c>
      <c r="G872" s="197" t="s">
        <v>1288</v>
      </c>
      <c r="H872" s="263"/>
      <c r="I872" s="199"/>
      <c r="J872" s="200">
        <f>ROUND(I872*H872,2)</f>
        <v>0</v>
      </c>
      <c r="K872" s="196" t="s">
        <v>199</v>
      </c>
      <c r="L872" s="41"/>
      <c r="M872" s="201" t="s">
        <v>19</v>
      </c>
      <c r="N872" s="202" t="s">
        <v>43</v>
      </c>
      <c r="O872" s="66"/>
      <c r="P872" s="203">
        <f>O872*H872</f>
        <v>0</v>
      </c>
      <c r="Q872" s="203">
        <v>0</v>
      </c>
      <c r="R872" s="203">
        <f>Q872*H872</f>
        <v>0</v>
      </c>
      <c r="S872" s="203">
        <v>0</v>
      </c>
      <c r="T872" s="204">
        <f>S872*H872</f>
        <v>0</v>
      </c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R872" s="205" t="s">
        <v>302</v>
      </c>
      <c r="AT872" s="205" t="s">
        <v>195</v>
      </c>
      <c r="AU872" s="205" t="s">
        <v>81</v>
      </c>
      <c r="AY872" s="19" t="s">
        <v>193</v>
      </c>
      <c r="BE872" s="206">
        <f>IF(N872="základní",J872,0)</f>
        <v>0</v>
      </c>
      <c r="BF872" s="206">
        <f>IF(N872="snížená",J872,0)</f>
        <v>0</v>
      </c>
      <c r="BG872" s="206">
        <f>IF(N872="zákl. přenesená",J872,0)</f>
        <v>0</v>
      </c>
      <c r="BH872" s="206">
        <f>IF(N872="sníž. přenesená",J872,0)</f>
        <v>0</v>
      </c>
      <c r="BI872" s="206">
        <f>IF(N872="nulová",J872,0)</f>
        <v>0</v>
      </c>
      <c r="BJ872" s="19" t="s">
        <v>79</v>
      </c>
      <c r="BK872" s="206">
        <f>ROUND(I872*H872,2)</f>
        <v>0</v>
      </c>
      <c r="BL872" s="19" t="s">
        <v>302</v>
      </c>
      <c r="BM872" s="205" t="s">
        <v>1289</v>
      </c>
    </row>
    <row r="873" spans="1:65" s="12" customFormat="1" ht="22.9" customHeight="1">
      <c r="B873" s="178"/>
      <c r="C873" s="179"/>
      <c r="D873" s="180" t="s">
        <v>71</v>
      </c>
      <c r="E873" s="192" t="s">
        <v>1290</v>
      </c>
      <c r="F873" s="192" t="s">
        <v>1291</v>
      </c>
      <c r="G873" s="179"/>
      <c r="H873" s="179"/>
      <c r="I873" s="182"/>
      <c r="J873" s="193">
        <f>BK873</f>
        <v>0</v>
      </c>
      <c r="K873" s="179"/>
      <c r="L873" s="184"/>
      <c r="M873" s="185"/>
      <c r="N873" s="186"/>
      <c r="O873" s="186"/>
      <c r="P873" s="187">
        <f>SUM(P874:P877)</f>
        <v>0</v>
      </c>
      <c r="Q873" s="186"/>
      <c r="R873" s="187">
        <f>SUM(R874:R877)</f>
        <v>7.9199999999999993E-2</v>
      </c>
      <c r="S873" s="186"/>
      <c r="T873" s="188">
        <f>SUM(T874:T877)</f>
        <v>0</v>
      </c>
      <c r="AR873" s="189" t="s">
        <v>81</v>
      </c>
      <c r="AT873" s="190" t="s">
        <v>71</v>
      </c>
      <c r="AU873" s="190" t="s">
        <v>79</v>
      </c>
      <c r="AY873" s="189" t="s">
        <v>193</v>
      </c>
      <c r="BK873" s="191">
        <f>SUM(BK874:BK877)</f>
        <v>0</v>
      </c>
    </row>
    <row r="874" spans="1:65" s="2" customFormat="1" ht="21.75" customHeight="1">
      <c r="A874" s="36"/>
      <c r="B874" s="37"/>
      <c r="C874" s="194" t="s">
        <v>1292</v>
      </c>
      <c r="D874" s="194" t="s">
        <v>195</v>
      </c>
      <c r="E874" s="195" t="s">
        <v>1293</v>
      </c>
      <c r="F874" s="196" t="s">
        <v>1294</v>
      </c>
      <c r="G874" s="197" t="s">
        <v>391</v>
      </c>
      <c r="H874" s="198">
        <v>66</v>
      </c>
      <c r="I874" s="199"/>
      <c r="J874" s="200">
        <f>ROUND(I874*H874,2)</f>
        <v>0</v>
      </c>
      <c r="K874" s="196" t="s">
        <v>199</v>
      </c>
      <c r="L874" s="41"/>
      <c r="M874" s="201" t="s">
        <v>19</v>
      </c>
      <c r="N874" s="202" t="s">
        <v>43</v>
      </c>
      <c r="O874" s="66"/>
      <c r="P874" s="203">
        <f>O874*H874</f>
        <v>0</v>
      </c>
      <c r="Q874" s="203">
        <v>1.1999999999999999E-3</v>
      </c>
      <c r="R874" s="203">
        <f>Q874*H874</f>
        <v>7.9199999999999993E-2</v>
      </c>
      <c r="S874" s="203">
        <v>0</v>
      </c>
      <c r="T874" s="204">
        <f>S874*H874</f>
        <v>0</v>
      </c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R874" s="205" t="s">
        <v>302</v>
      </c>
      <c r="AT874" s="205" t="s">
        <v>195</v>
      </c>
      <c r="AU874" s="205" t="s">
        <v>81</v>
      </c>
      <c r="AY874" s="19" t="s">
        <v>193</v>
      </c>
      <c r="BE874" s="206">
        <f>IF(N874="základní",J874,0)</f>
        <v>0</v>
      </c>
      <c r="BF874" s="206">
        <f>IF(N874="snížená",J874,0)</f>
        <v>0</v>
      </c>
      <c r="BG874" s="206">
        <f>IF(N874="zákl. přenesená",J874,0)</f>
        <v>0</v>
      </c>
      <c r="BH874" s="206">
        <f>IF(N874="sníž. přenesená",J874,0)</f>
        <v>0</v>
      </c>
      <c r="BI874" s="206">
        <f>IF(N874="nulová",J874,0)</f>
        <v>0</v>
      </c>
      <c r="BJ874" s="19" t="s">
        <v>79</v>
      </c>
      <c r="BK874" s="206">
        <f>ROUND(I874*H874,2)</f>
        <v>0</v>
      </c>
      <c r="BL874" s="19" t="s">
        <v>302</v>
      </c>
      <c r="BM874" s="205" t="s">
        <v>1295</v>
      </c>
    </row>
    <row r="875" spans="1:65" s="14" customFormat="1">
      <c r="B875" s="218"/>
      <c r="C875" s="219"/>
      <c r="D875" s="209" t="s">
        <v>202</v>
      </c>
      <c r="E875" s="220" t="s">
        <v>19</v>
      </c>
      <c r="F875" s="221" t="s">
        <v>1296</v>
      </c>
      <c r="G875" s="219"/>
      <c r="H875" s="222">
        <v>66</v>
      </c>
      <c r="I875" s="223"/>
      <c r="J875" s="219"/>
      <c r="K875" s="219"/>
      <c r="L875" s="224"/>
      <c r="M875" s="225"/>
      <c r="N875" s="226"/>
      <c r="O875" s="226"/>
      <c r="P875" s="226"/>
      <c r="Q875" s="226"/>
      <c r="R875" s="226"/>
      <c r="S875" s="226"/>
      <c r="T875" s="227"/>
      <c r="AT875" s="228" t="s">
        <v>202</v>
      </c>
      <c r="AU875" s="228" t="s">
        <v>81</v>
      </c>
      <c r="AV875" s="14" t="s">
        <v>81</v>
      </c>
      <c r="AW875" s="14" t="s">
        <v>33</v>
      </c>
      <c r="AX875" s="14" t="s">
        <v>72</v>
      </c>
      <c r="AY875" s="228" t="s">
        <v>193</v>
      </c>
    </row>
    <row r="876" spans="1:65" s="15" customFormat="1">
      <c r="B876" s="229"/>
      <c r="C876" s="230"/>
      <c r="D876" s="209" t="s">
        <v>202</v>
      </c>
      <c r="E876" s="231" t="s">
        <v>19</v>
      </c>
      <c r="F876" s="232" t="s">
        <v>208</v>
      </c>
      <c r="G876" s="230"/>
      <c r="H876" s="233">
        <v>66</v>
      </c>
      <c r="I876" s="234"/>
      <c r="J876" s="230"/>
      <c r="K876" s="230"/>
      <c r="L876" s="235"/>
      <c r="M876" s="236"/>
      <c r="N876" s="237"/>
      <c r="O876" s="237"/>
      <c r="P876" s="237"/>
      <c r="Q876" s="237"/>
      <c r="R876" s="237"/>
      <c r="S876" s="237"/>
      <c r="T876" s="238"/>
      <c r="AT876" s="239" t="s">
        <v>202</v>
      </c>
      <c r="AU876" s="239" t="s">
        <v>81</v>
      </c>
      <c r="AV876" s="15" t="s">
        <v>209</v>
      </c>
      <c r="AW876" s="15" t="s">
        <v>33</v>
      </c>
      <c r="AX876" s="15" t="s">
        <v>79</v>
      </c>
      <c r="AY876" s="239" t="s">
        <v>193</v>
      </c>
    </row>
    <row r="877" spans="1:65" s="2" customFormat="1" ht="21.75" customHeight="1">
      <c r="A877" s="36"/>
      <c r="B877" s="37"/>
      <c r="C877" s="194" t="s">
        <v>1297</v>
      </c>
      <c r="D877" s="194" t="s">
        <v>195</v>
      </c>
      <c r="E877" s="195" t="s">
        <v>1298</v>
      </c>
      <c r="F877" s="196" t="s">
        <v>1299</v>
      </c>
      <c r="G877" s="197" t="s">
        <v>266</v>
      </c>
      <c r="H877" s="198">
        <v>7.9000000000000001E-2</v>
      </c>
      <c r="I877" s="199"/>
      <c r="J877" s="200">
        <f>ROUND(I877*H877,2)</f>
        <v>0</v>
      </c>
      <c r="K877" s="196" t="s">
        <v>199</v>
      </c>
      <c r="L877" s="41"/>
      <c r="M877" s="201" t="s">
        <v>19</v>
      </c>
      <c r="N877" s="202" t="s">
        <v>43</v>
      </c>
      <c r="O877" s="66"/>
      <c r="P877" s="203">
        <f>O877*H877</f>
        <v>0</v>
      </c>
      <c r="Q877" s="203">
        <v>0</v>
      </c>
      <c r="R877" s="203">
        <f>Q877*H877</f>
        <v>0</v>
      </c>
      <c r="S877" s="203">
        <v>0</v>
      </c>
      <c r="T877" s="204">
        <f>S877*H877</f>
        <v>0</v>
      </c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R877" s="205" t="s">
        <v>302</v>
      </c>
      <c r="AT877" s="205" t="s">
        <v>195</v>
      </c>
      <c r="AU877" s="205" t="s">
        <v>81</v>
      </c>
      <c r="AY877" s="19" t="s">
        <v>193</v>
      </c>
      <c r="BE877" s="206">
        <f>IF(N877="základní",J877,0)</f>
        <v>0</v>
      </c>
      <c r="BF877" s="206">
        <f>IF(N877="snížená",J877,0)</f>
        <v>0</v>
      </c>
      <c r="BG877" s="206">
        <f>IF(N877="zákl. přenesená",J877,0)</f>
        <v>0</v>
      </c>
      <c r="BH877" s="206">
        <f>IF(N877="sníž. přenesená",J877,0)</f>
        <v>0</v>
      </c>
      <c r="BI877" s="206">
        <f>IF(N877="nulová",J877,0)</f>
        <v>0</v>
      </c>
      <c r="BJ877" s="19" t="s">
        <v>79</v>
      </c>
      <c r="BK877" s="206">
        <f>ROUND(I877*H877,2)</f>
        <v>0</v>
      </c>
      <c r="BL877" s="19" t="s">
        <v>302</v>
      </c>
      <c r="BM877" s="205" t="s">
        <v>1300</v>
      </c>
    </row>
    <row r="878" spans="1:65" s="12" customFormat="1" ht="22.9" customHeight="1">
      <c r="B878" s="178"/>
      <c r="C878" s="179"/>
      <c r="D878" s="180" t="s">
        <v>71</v>
      </c>
      <c r="E878" s="192" t="s">
        <v>1301</v>
      </c>
      <c r="F878" s="192" t="s">
        <v>1302</v>
      </c>
      <c r="G878" s="179"/>
      <c r="H878" s="179"/>
      <c r="I878" s="182"/>
      <c r="J878" s="193">
        <f>BK878</f>
        <v>0</v>
      </c>
      <c r="K878" s="179"/>
      <c r="L878" s="184"/>
      <c r="M878" s="185"/>
      <c r="N878" s="186"/>
      <c r="O878" s="186"/>
      <c r="P878" s="187">
        <f>SUM(P879:P886)</f>
        <v>0</v>
      </c>
      <c r="Q878" s="186"/>
      <c r="R878" s="187">
        <f>SUM(R879:R886)</f>
        <v>8.6500000000000014E-3</v>
      </c>
      <c r="S878" s="186"/>
      <c r="T878" s="188">
        <f>SUM(T879:T886)</f>
        <v>0</v>
      </c>
      <c r="AR878" s="189" t="s">
        <v>81</v>
      </c>
      <c r="AT878" s="190" t="s">
        <v>71</v>
      </c>
      <c r="AU878" s="190" t="s">
        <v>79</v>
      </c>
      <c r="AY878" s="189" t="s">
        <v>193</v>
      </c>
      <c r="BK878" s="191">
        <f>SUM(BK879:BK886)</f>
        <v>0</v>
      </c>
    </row>
    <row r="879" spans="1:65" s="2" customFormat="1" ht="16.5" customHeight="1">
      <c r="A879" s="36"/>
      <c r="B879" s="37"/>
      <c r="C879" s="194" t="s">
        <v>1303</v>
      </c>
      <c r="D879" s="194" t="s">
        <v>195</v>
      </c>
      <c r="E879" s="195" t="s">
        <v>1304</v>
      </c>
      <c r="F879" s="196" t="s">
        <v>1305</v>
      </c>
      <c r="G879" s="197" t="s">
        <v>391</v>
      </c>
      <c r="H879" s="198">
        <v>5</v>
      </c>
      <c r="I879" s="199"/>
      <c r="J879" s="200">
        <f>ROUND(I879*H879,2)</f>
        <v>0</v>
      </c>
      <c r="K879" s="196" t="s">
        <v>199</v>
      </c>
      <c r="L879" s="41"/>
      <c r="M879" s="201" t="s">
        <v>19</v>
      </c>
      <c r="N879" s="202" t="s">
        <v>43</v>
      </c>
      <c r="O879" s="66"/>
      <c r="P879" s="203">
        <f>O879*H879</f>
        <v>0</v>
      </c>
      <c r="Q879" s="203">
        <v>1.6800000000000001E-3</v>
      </c>
      <c r="R879" s="203">
        <f>Q879*H879</f>
        <v>8.4000000000000012E-3</v>
      </c>
      <c r="S879" s="203">
        <v>0</v>
      </c>
      <c r="T879" s="204">
        <f>S879*H879</f>
        <v>0</v>
      </c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R879" s="205" t="s">
        <v>302</v>
      </c>
      <c r="AT879" s="205" t="s">
        <v>195</v>
      </c>
      <c r="AU879" s="205" t="s">
        <v>81</v>
      </c>
      <c r="AY879" s="19" t="s">
        <v>193</v>
      </c>
      <c r="BE879" s="206">
        <f>IF(N879="základní",J879,0)</f>
        <v>0</v>
      </c>
      <c r="BF879" s="206">
        <f>IF(N879="snížená",J879,0)</f>
        <v>0</v>
      </c>
      <c r="BG879" s="206">
        <f>IF(N879="zákl. přenesená",J879,0)</f>
        <v>0</v>
      </c>
      <c r="BH879" s="206">
        <f>IF(N879="sníž. přenesená",J879,0)</f>
        <v>0</v>
      </c>
      <c r="BI879" s="206">
        <f>IF(N879="nulová",J879,0)</f>
        <v>0</v>
      </c>
      <c r="BJ879" s="19" t="s">
        <v>79</v>
      </c>
      <c r="BK879" s="206">
        <f>ROUND(I879*H879,2)</f>
        <v>0</v>
      </c>
      <c r="BL879" s="19" t="s">
        <v>302</v>
      </c>
      <c r="BM879" s="205" t="s">
        <v>1306</v>
      </c>
    </row>
    <row r="880" spans="1:65" s="14" customFormat="1">
      <c r="B880" s="218"/>
      <c r="C880" s="219"/>
      <c r="D880" s="209" t="s">
        <v>202</v>
      </c>
      <c r="E880" s="220" t="s">
        <v>19</v>
      </c>
      <c r="F880" s="221" t="s">
        <v>1307</v>
      </c>
      <c r="G880" s="219"/>
      <c r="H880" s="222">
        <v>5</v>
      </c>
      <c r="I880" s="223"/>
      <c r="J880" s="219"/>
      <c r="K880" s="219"/>
      <c r="L880" s="224"/>
      <c r="M880" s="225"/>
      <c r="N880" s="226"/>
      <c r="O880" s="226"/>
      <c r="P880" s="226"/>
      <c r="Q880" s="226"/>
      <c r="R880" s="226"/>
      <c r="S880" s="226"/>
      <c r="T880" s="227"/>
      <c r="AT880" s="228" t="s">
        <v>202</v>
      </c>
      <c r="AU880" s="228" t="s">
        <v>81</v>
      </c>
      <c r="AV880" s="14" t="s">
        <v>81</v>
      </c>
      <c r="AW880" s="14" t="s">
        <v>33</v>
      </c>
      <c r="AX880" s="14" t="s">
        <v>72</v>
      </c>
      <c r="AY880" s="228" t="s">
        <v>193</v>
      </c>
    </row>
    <row r="881" spans="1:65" s="15" customFormat="1">
      <c r="B881" s="229"/>
      <c r="C881" s="230"/>
      <c r="D881" s="209" t="s">
        <v>202</v>
      </c>
      <c r="E881" s="231" t="s">
        <v>19</v>
      </c>
      <c r="F881" s="232" t="s">
        <v>208</v>
      </c>
      <c r="G881" s="230"/>
      <c r="H881" s="233">
        <v>5</v>
      </c>
      <c r="I881" s="234"/>
      <c r="J881" s="230"/>
      <c r="K881" s="230"/>
      <c r="L881" s="235"/>
      <c r="M881" s="236"/>
      <c r="N881" s="237"/>
      <c r="O881" s="237"/>
      <c r="P881" s="237"/>
      <c r="Q881" s="237"/>
      <c r="R881" s="237"/>
      <c r="S881" s="237"/>
      <c r="T881" s="238"/>
      <c r="AT881" s="239" t="s">
        <v>202</v>
      </c>
      <c r="AU881" s="239" t="s">
        <v>81</v>
      </c>
      <c r="AV881" s="15" t="s">
        <v>209</v>
      </c>
      <c r="AW881" s="15" t="s">
        <v>33</v>
      </c>
      <c r="AX881" s="15" t="s">
        <v>79</v>
      </c>
      <c r="AY881" s="239" t="s">
        <v>193</v>
      </c>
    </row>
    <row r="882" spans="1:65" s="2" customFormat="1" ht="16.5" customHeight="1">
      <c r="A882" s="36"/>
      <c r="B882" s="37"/>
      <c r="C882" s="194" t="s">
        <v>1308</v>
      </c>
      <c r="D882" s="194" t="s">
        <v>195</v>
      </c>
      <c r="E882" s="195" t="s">
        <v>1309</v>
      </c>
      <c r="F882" s="196" t="s">
        <v>1310</v>
      </c>
      <c r="G882" s="197" t="s">
        <v>402</v>
      </c>
      <c r="H882" s="198">
        <v>1</v>
      </c>
      <c r="I882" s="199"/>
      <c r="J882" s="200">
        <f>ROUND(I882*H882,2)</f>
        <v>0</v>
      </c>
      <c r="K882" s="196" t="s">
        <v>199</v>
      </c>
      <c r="L882" s="41"/>
      <c r="M882" s="201" t="s">
        <v>19</v>
      </c>
      <c r="N882" s="202" t="s">
        <v>43</v>
      </c>
      <c r="O882" s="66"/>
      <c r="P882" s="203">
        <f>O882*H882</f>
        <v>0</v>
      </c>
      <c r="Q882" s="203">
        <v>0</v>
      </c>
      <c r="R882" s="203">
        <f>Q882*H882</f>
        <v>0</v>
      </c>
      <c r="S882" s="203">
        <v>0</v>
      </c>
      <c r="T882" s="204">
        <f>S882*H882</f>
        <v>0</v>
      </c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R882" s="205" t="s">
        <v>302</v>
      </c>
      <c r="AT882" s="205" t="s">
        <v>195</v>
      </c>
      <c r="AU882" s="205" t="s">
        <v>81</v>
      </c>
      <c r="AY882" s="19" t="s">
        <v>193</v>
      </c>
      <c r="BE882" s="206">
        <f>IF(N882="základní",J882,0)</f>
        <v>0</v>
      </c>
      <c r="BF882" s="206">
        <f>IF(N882="snížená",J882,0)</f>
        <v>0</v>
      </c>
      <c r="BG882" s="206">
        <f>IF(N882="zákl. přenesená",J882,0)</f>
        <v>0</v>
      </c>
      <c r="BH882" s="206">
        <f>IF(N882="sníž. přenesená",J882,0)</f>
        <v>0</v>
      </c>
      <c r="BI882" s="206">
        <f>IF(N882="nulová",J882,0)</f>
        <v>0</v>
      </c>
      <c r="BJ882" s="19" t="s">
        <v>79</v>
      </c>
      <c r="BK882" s="206">
        <f>ROUND(I882*H882,2)</f>
        <v>0</v>
      </c>
      <c r="BL882" s="19" t="s">
        <v>302</v>
      </c>
      <c r="BM882" s="205" t="s">
        <v>1311</v>
      </c>
    </row>
    <row r="883" spans="1:65" s="2" customFormat="1" ht="16.5" customHeight="1">
      <c r="A883" s="36"/>
      <c r="B883" s="37"/>
      <c r="C883" s="251" t="s">
        <v>1312</v>
      </c>
      <c r="D883" s="251" t="s">
        <v>451</v>
      </c>
      <c r="E883" s="252" t="s">
        <v>1313</v>
      </c>
      <c r="F883" s="253" t="s">
        <v>1314</v>
      </c>
      <c r="G883" s="254" t="s">
        <v>402</v>
      </c>
      <c r="H883" s="255">
        <v>1</v>
      </c>
      <c r="I883" s="256"/>
      <c r="J883" s="257">
        <f>ROUND(I883*H883,2)</f>
        <v>0</v>
      </c>
      <c r="K883" s="253" t="s">
        <v>199</v>
      </c>
      <c r="L883" s="258"/>
      <c r="M883" s="259" t="s">
        <v>19</v>
      </c>
      <c r="N883" s="260" t="s">
        <v>43</v>
      </c>
      <c r="O883" s="66"/>
      <c r="P883" s="203">
        <f>O883*H883</f>
        <v>0</v>
      </c>
      <c r="Q883" s="203">
        <v>5.0000000000000002E-5</v>
      </c>
      <c r="R883" s="203">
        <f>Q883*H883</f>
        <v>5.0000000000000002E-5</v>
      </c>
      <c r="S883" s="203">
        <v>0</v>
      </c>
      <c r="T883" s="204">
        <f>S883*H883</f>
        <v>0</v>
      </c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R883" s="205" t="s">
        <v>404</v>
      </c>
      <c r="AT883" s="205" t="s">
        <v>451</v>
      </c>
      <c r="AU883" s="205" t="s">
        <v>81</v>
      </c>
      <c r="AY883" s="19" t="s">
        <v>193</v>
      </c>
      <c r="BE883" s="206">
        <f>IF(N883="základní",J883,0)</f>
        <v>0</v>
      </c>
      <c r="BF883" s="206">
        <f>IF(N883="snížená",J883,0)</f>
        <v>0</v>
      </c>
      <c r="BG883" s="206">
        <f>IF(N883="zákl. přenesená",J883,0)</f>
        <v>0</v>
      </c>
      <c r="BH883" s="206">
        <f>IF(N883="sníž. přenesená",J883,0)</f>
        <v>0</v>
      </c>
      <c r="BI883" s="206">
        <f>IF(N883="nulová",J883,0)</f>
        <v>0</v>
      </c>
      <c r="BJ883" s="19" t="s">
        <v>79</v>
      </c>
      <c r="BK883" s="206">
        <f>ROUND(I883*H883,2)</f>
        <v>0</v>
      </c>
      <c r="BL883" s="19" t="s">
        <v>302</v>
      </c>
      <c r="BM883" s="205" t="s">
        <v>1315</v>
      </c>
    </row>
    <row r="884" spans="1:65" s="2" customFormat="1" ht="16.5" customHeight="1">
      <c r="A884" s="36"/>
      <c r="B884" s="37"/>
      <c r="C884" s="194" t="s">
        <v>1316</v>
      </c>
      <c r="D884" s="194" t="s">
        <v>195</v>
      </c>
      <c r="E884" s="195" t="s">
        <v>1317</v>
      </c>
      <c r="F884" s="196" t="s">
        <v>1318</v>
      </c>
      <c r="G884" s="197" t="s">
        <v>402</v>
      </c>
      <c r="H884" s="198">
        <v>1</v>
      </c>
      <c r="I884" s="199"/>
      <c r="J884" s="200">
        <f>ROUND(I884*H884,2)</f>
        <v>0</v>
      </c>
      <c r="K884" s="196" t="s">
        <v>199</v>
      </c>
      <c r="L884" s="41"/>
      <c r="M884" s="201" t="s">
        <v>19</v>
      </c>
      <c r="N884" s="202" t="s">
        <v>43</v>
      </c>
      <c r="O884" s="66"/>
      <c r="P884" s="203">
        <f>O884*H884</f>
        <v>0</v>
      </c>
      <c r="Q884" s="203">
        <v>0</v>
      </c>
      <c r="R884" s="203">
        <f>Q884*H884</f>
        <v>0</v>
      </c>
      <c r="S884" s="203">
        <v>0</v>
      </c>
      <c r="T884" s="204">
        <f>S884*H884</f>
        <v>0</v>
      </c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R884" s="205" t="s">
        <v>302</v>
      </c>
      <c r="AT884" s="205" t="s">
        <v>195</v>
      </c>
      <c r="AU884" s="205" t="s">
        <v>81</v>
      </c>
      <c r="AY884" s="19" t="s">
        <v>193</v>
      </c>
      <c r="BE884" s="206">
        <f>IF(N884="základní",J884,0)</f>
        <v>0</v>
      </c>
      <c r="BF884" s="206">
        <f>IF(N884="snížená",J884,0)</f>
        <v>0</v>
      </c>
      <c r="BG884" s="206">
        <f>IF(N884="zákl. přenesená",J884,0)</f>
        <v>0</v>
      </c>
      <c r="BH884" s="206">
        <f>IF(N884="sníž. přenesená",J884,0)</f>
        <v>0</v>
      </c>
      <c r="BI884" s="206">
        <f>IF(N884="nulová",J884,0)</f>
        <v>0</v>
      </c>
      <c r="BJ884" s="19" t="s">
        <v>79</v>
      </c>
      <c r="BK884" s="206">
        <f>ROUND(I884*H884,2)</f>
        <v>0</v>
      </c>
      <c r="BL884" s="19" t="s">
        <v>302</v>
      </c>
      <c r="BM884" s="205" t="s">
        <v>1319</v>
      </c>
    </row>
    <row r="885" spans="1:65" s="2" customFormat="1" ht="16.5" customHeight="1">
      <c r="A885" s="36"/>
      <c r="B885" s="37"/>
      <c r="C885" s="251" t="s">
        <v>1320</v>
      </c>
      <c r="D885" s="251" t="s">
        <v>451</v>
      </c>
      <c r="E885" s="252" t="s">
        <v>1321</v>
      </c>
      <c r="F885" s="253" t="s">
        <v>1322</v>
      </c>
      <c r="G885" s="254" t="s">
        <v>402</v>
      </c>
      <c r="H885" s="255">
        <v>1</v>
      </c>
      <c r="I885" s="256"/>
      <c r="J885" s="257">
        <f>ROUND(I885*H885,2)</f>
        <v>0</v>
      </c>
      <c r="K885" s="253" t="s">
        <v>199</v>
      </c>
      <c r="L885" s="258"/>
      <c r="M885" s="259" t="s">
        <v>19</v>
      </c>
      <c r="N885" s="260" t="s">
        <v>43</v>
      </c>
      <c r="O885" s="66"/>
      <c r="P885" s="203">
        <f>O885*H885</f>
        <v>0</v>
      </c>
      <c r="Q885" s="203">
        <v>2.0000000000000001E-4</v>
      </c>
      <c r="R885" s="203">
        <f>Q885*H885</f>
        <v>2.0000000000000001E-4</v>
      </c>
      <c r="S885" s="203">
        <v>0</v>
      </c>
      <c r="T885" s="204">
        <f>S885*H885</f>
        <v>0</v>
      </c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R885" s="205" t="s">
        <v>404</v>
      </c>
      <c r="AT885" s="205" t="s">
        <v>451</v>
      </c>
      <c r="AU885" s="205" t="s">
        <v>81</v>
      </c>
      <c r="AY885" s="19" t="s">
        <v>193</v>
      </c>
      <c r="BE885" s="206">
        <f>IF(N885="základní",J885,0)</f>
        <v>0</v>
      </c>
      <c r="BF885" s="206">
        <f>IF(N885="snížená",J885,0)</f>
        <v>0</v>
      </c>
      <c r="BG885" s="206">
        <f>IF(N885="zákl. přenesená",J885,0)</f>
        <v>0</v>
      </c>
      <c r="BH885" s="206">
        <f>IF(N885="sníž. přenesená",J885,0)</f>
        <v>0</v>
      </c>
      <c r="BI885" s="206">
        <f>IF(N885="nulová",J885,0)</f>
        <v>0</v>
      </c>
      <c r="BJ885" s="19" t="s">
        <v>79</v>
      </c>
      <c r="BK885" s="206">
        <f>ROUND(I885*H885,2)</f>
        <v>0</v>
      </c>
      <c r="BL885" s="19" t="s">
        <v>302</v>
      </c>
      <c r="BM885" s="205" t="s">
        <v>1323</v>
      </c>
    </row>
    <row r="886" spans="1:65" s="2" customFormat="1" ht="21.75" customHeight="1">
      <c r="A886" s="36"/>
      <c r="B886" s="37"/>
      <c r="C886" s="194" t="s">
        <v>1324</v>
      </c>
      <c r="D886" s="194" t="s">
        <v>195</v>
      </c>
      <c r="E886" s="195" t="s">
        <v>1325</v>
      </c>
      <c r="F886" s="196" t="s">
        <v>1326</v>
      </c>
      <c r="G886" s="197" t="s">
        <v>266</v>
      </c>
      <c r="H886" s="198">
        <v>8.9999999999999993E-3</v>
      </c>
      <c r="I886" s="199"/>
      <c r="J886" s="200">
        <f>ROUND(I886*H886,2)</f>
        <v>0</v>
      </c>
      <c r="K886" s="196" t="s">
        <v>199</v>
      </c>
      <c r="L886" s="41"/>
      <c r="M886" s="201" t="s">
        <v>19</v>
      </c>
      <c r="N886" s="202" t="s">
        <v>43</v>
      </c>
      <c r="O886" s="66"/>
      <c r="P886" s="203">
        <f>O886*H886</f>
        <v>0</v>
      </c>
      <c r="Q886" s="203">
        <v>0</v>
      </c>
      <c r="R886" s="203">
        <f>Q886*H886</f>
        <v>0</v>
      </c>
      <c r="S886" s="203">
        <v>0</v>
      </c>
      <c r="T886" s="204">
        <f>S886*H886</f>
        <v>0</v>
      </c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R886" s="205" t="s">
        <v>302</v>
      </c>
      <c r="AT886" s="205" t="s">
        <v>195</v>
      </c>
      <c r="AU886" s="205" t="s">
        <v>81</v>
      </c>
      <c r="AY886" s="19" t="s">
        <v>193</v>
      </c>
      <c r="BE886" s="206">
        <f>IF(N886="základní",J886,0)</f>
        <v>0</v>
      </c>
      <c r="BF886" s="206">
        <f>IF(N886="snížená",J886,0)</f>
        <v>0</v>
      </c>
      <c r="BG886" s="206">
        <f>IF(N886="zákl. přenesená",J886,0)</f>
        <v>0</v>
      </c>
      <c r="BH886" s="206">
        <f>IF(N886="sníž. přenesená",J886,0)</f>
        <v>0</v>
      </c>
      <c r="BI886" s="206">
        <f>IF(N886="nulová",J886,0)</f>
        <v>0</v>
      </c>
      <c r="BJ886" s="19" t="s">
        <v>79</v>
      </c>
      <c r="BK886" s="206">
        <f>ROUND(I886*H886,2)</f>
        <v>0</v>
      </c>
      <c r="BL886" s="19" t="s">
        <v>302</v>
      </c>
      <c r="BM886" s="205" t="s">
        <v>1327</v>
      </c>
    </row>
    <row r="887" spans="1:65" s="12" customFormat="1" ht="22.9" customHeight="1">
      <c r="B887" s="178"/>
      <c r="C887" s="179"/>
      <c r="D887" s="180" t="s">
        <v>71</v>
      </c>
      <c r="E887" s="192" t="s">
        <v>1328</v>
      </c>
      <c r="F887" s="192" t="s">
        <v>1329</v>
      </c>
      <c r="G887" s="179"/>
      <c r="H887" s="179"/>
      <c r="I887" s="182"/>
      <c r="J887" s="193">
        <f>BK887</f>
        <v>0</v>
      </c>
      <c r="K887" s="179"/>
      <c r="L887" s="184"/>
      <c r="M887" s="185"/>
      <c r="N887" s="186"/>
      <c r="O887" s="186"/>
      <c r="P887" s="187">
        <f>SUM(P888:P964)</f>
        <v>0</v>
      </c>
      <c r="Q887" s="186"/>
      <c r="R887" s="187">
        <f>SUM(R888:R964)</f>
        <v>21.14290321</v>
      </c>
      <c r="S887" s="186"/>
      <c r="T887" s="188">
        <f>SUM(T888:T964)</f>
        <v>0</v>
      </c>
      <c r="AR887" s="189" t="s">
        <v>81</v>
      </c>
      <c r="AT887" s="190" t="s">
        <v>71</v>
      </c>
      <c r="AU887" s="190" t="s">
        <v>79</v>
      </c>
      <c r="AY887" s="189" t="s">
        <v>193</v>
      </c>
      <c r="BK887" s="191">
        <f>SUM(BK888:BK964)</f>
        <v>0</v>
      </c>
    </row>
    <row r="888" spans="1:65" s="2" customFormat="1" ht="21.75" customHeight="1">
      <c r="A888" s="36"/>
      <c r="B888" s="37"/>
      <c r="C888" s="194" t="s">
        <v>1330</v>
      </c>
      <c r="D888" s="194" t="s">
        <v>195</v>
      </c>
      <c r="E888" s="195" t="s">
        <v>1331</v>
      </c>
      <c r="F888" s="196" t="s">
        <v>1332</v>
      </c>
      <c r="G888" s="197" t="s">
        <v>402</v>
      </c>
      <c r="H888" s="198">
        <v>84</v>
      </c>
      <c r="I888" s="199"/>
      <c r="J888" s="200">
        <f>ROUND(I888*H888,2)</f>
        <v>0</v>
      </c>
      <c r="K888" s="196" t="s">
        <v>199</v>
      </c>
      <c r="L888" s="41"/>
      <c r="M888" s="201" t="s">
        <v>19</v>
      </c>
      <c r="N888" s="202" t="s">
        <v>43</v>
      </c>
      <c r="O888" s="66"/>
      <c r="P888" s="203">
        <f>O888*H888</f>
        <v>0</v>
      </c>
      <c r="Q888" s="203">
        <v>0</v>
      </c>
      <c r="R888" s="203">
        <f>Q888*H888</f>
        <v>0</v>
      </c>
      <c r="S888" s="203">
        <v>0</v>
      </c>
      <c r="T888" s="204">
        <f>S888*H888</f>
        <v>0</v>
      </c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R888" s="205" t="s">
        <v>302</v>
      </c>
      <c r="AT888" s="205" t="s">
        <v>195</v>
      </c>
      <c r="AU888" s="205" t="s">
        <v>81</v>
      </c>
      <c r="AY888" s="19" t="s">
        <v>193</v>
      </c>
      <c r="BE888" s="206">
        <f>IF(N888="základní",J888,0)</f>
        <v>0</v>
      </c>
      <c r="BF888" s="206">
        <f>IF(N888="snížená",J888,0)</f>
        <v>0</v>
      </c>
      <c r="BG888" s="206">
        <f>IF(N888="zákl. přenesená",J888,0)</f>
        <v>0</v>
      </c>
      <c r="BH888" s="206">
        <f>IF(N888="sníž. přenesená",J888,0)</f>
        <v>0</v>
      </c>
      <c r="BI888" s="206">
        <f>IF(N888="nulová",J888,0)</f>
        <v>0</v>
      </c>
      <c r="BJ888" s="19" t="s">
        <v>79</v>
      </c>
      <c r="BK888" s="206">
        <f>ROUND(I888*H888,2)</f>
        <v>0</v>
      </c>
      <c r="BL888" s="19" t="s">
        <v>302</v>
      </c>
      <c r="BM888" s="205" t="s">
        <v>1333</v>
      </c>
    </row>
    <row r="889" spans="1:65" s="14" customFormat="1">
      <c r="B889" s="218"/>
      <c r="C889" s="219"/>
      <c r="D889" s="209" t="s">
        <v>202</v>
      </c>
      <c r="E889" s="220" t="s">
        <v>19</v>
      </c>
      <c r="F889" s="221" t="s">
        <v>1334</v>
      </c>
      <c r="G889" s="219"/>
      <c r="H889" s="222">
        <v>84</v>
      </c>
      <c r="I889" s="223"/>
      <c r="J889" s="219"/>
      <c r="K889" s="219"/>
      <c r="L889" s="224"/>
      <c r="M889" s="225"/>
      <c r="N889" s="226"/>
      <c r="O889" s="226"/>
      <c r="P889" s="226"/>
      <c r="Q889" s="226"/>
      <c r="R889" s="226"/>
      <c r="S889" s="226"/>
      <c r="T889" s="227"/>
      <c r="AT889" s="228" t="s">
        <v>202</v>
      </c>
      <c r="AU889" s="228" t="s">
        <v>81</v>
      </c>
      <c r="AV889" s="14" t="s">
        <v>81</v>
      </c>
      <c r="AW889" s="14" t="s">
        <v>33</v>
      </c>
      <c r="AX889" s="14" t="s">
        <v>72</v>
      </c>
      <c r="AY889" s="228" t="s">
        <v>193</v>
      </c>
    </row>
    <row r="890" spans="1:65" s="15" customFormat="1">
      <c r="B890" s="229"/>
      <c r="C890" s="230"/>
      <c r="D890" s="209" t="s">
        <v>202</v>
      </c>
      <c r="E890" s="231" t="s">
        <v>19</v>
      </c>
      <c r="F890" s="232" t="s">
        <v>208</v>
      </c>
      <c r="G890" s="230"/>
      <c r="H890" s="233">
        <v>84</v>
      </c>
      <c r="I890" s="234"/>
      <c r="J890" s="230"/>
      <c r="K890" s="230"/>
      <c r="L890" s="235"/>
      <c r="M890" s="236"/>
      <c r="N890" s="237"/>
      <c r="O890" s="237"/>
      <c r="P890" s="237"/>
      <c r="Q890" s="237"/>
      <c r="R890" s="237"/>
      <c r="S890" s="237"/>
      <c r="T890" s="238"/>
      <c r="AT890" s="239" t="s">
        <v>202</v>
      </c>
      <c r="AU890" s="239" t="s">
        <v>81</v>
      </c>
      <c r="AV890" s="15" t="s">
        <v>209</v>
      </c>
      <c r="AW890" s="15" t="s">
        <v>33</v>
      </c>
      <c r="AX890" s="15" t="s">
        <v>79</v>
      </c>
      <c r="AY890" s="239" t="s">
        <v>193</v>
      </c>
    </row>
    <row r="891" spans="1:65" s="2" customFormat="1" ht="21.75" customHeight="1">
      <c r="A891" s="36"/>
      <c r="B891" s="37"/>
      <c r="C891" s="194" t="s">
        <v>1335</v>
      </c>
      <c r="D891" s="194" t="s">
        <v>195</v>
      </c>
      <c r="E891" s="195" t="s">
        <v>1336</v>
      </c>
      <c r="F891" s="196" t="s">
        <v>1337</v>
      </c>
      <c r="G891" s="197" t="s">
        <v>402</v>
      </c>
      <c r="H891" s="198">
        <v>46</v>
      </c>
      <c r="I891" s="199"/>
      <c r="J891" s="200">
        <f>ROUND(I891*H891,2)</f>
        <v>0</v>
      </c>
      <c r="K891" s="196" t="s">
        <v>199</v>
      </c>
      <c r="L891" s="41"/>
      <c r="M891" s="201" t="s">
        <v>19</v>
      </c>
      <c r="N891" s="202" t="s">
        <v>43</v>
      </c>
      <c r="O891" s="66"/>
      <c r="P891" s="203">
        <f>O891*H891</f>
        <v>0</v>
      </c>
      <c r="Q891" s="203">
        <v>0</v>
      </c>
      <c r="R891" s="203">
        <f>Q891*H891</f>
        <v>0</v>
      </c>
      <c r="S891" s="203">
        <v>0</v>
      </c>
      <c r="T891" s="204">
        <f>S891*H891</f>
        <v>0</v>
      </c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R891" s="205" t="s">
        <v>302</v>
      </c>
      <c r="AT891" s="205" t="s">
        <v>195</v>
      </c>
      <c r="AU891" s="205" t="s">
        <v>81</v>
      </c>
      <c r="AY891" s="19" t="s">
        <v>193</v>
      </c>
      <c r="BE891" s="206">
        <f>IF(N891="základní",J891,0)</f>
        <v>0</v>
      </c>
      <c r="BF891" s="206">
        <f>IF(N891="snížená",J891,0)</f>
        <v>0</v>
      </c>
      <c r="BG891" s="206">
        <f>IF(N891="zákl. přenesená",J891,0)</f>
        <v>0</v>
      </c>
      <c r="BH891" s="206">
        <f>IF(N891="sníž. přenesená",J891,0)</f>
        <v>0</v>
      </c>
      <c r="BI891" s="206">
        <f>IF(N891="nulová",J891,0)</f>
        <v>0</v>
      </c>
      <c r="BJ891" s="19" t="s">
        <v>79</v>
      </c>
      <c r="BK891" s="206">
        <f>ROUND(I891*H891,2)</f>
        <v>0</v>
      </c>
      <c r="BL891" s="19" t="s">
        <v>302</v>
      </c>
      <c r="BM891" s="205" t="s">
        <v>1338</v>
      </c>
    </row>
    <row r="892" spans="1:65" s="14" customFormat="1">
      <c r="B892" s="218"/>
      <c r="C892" s="219"/>
      <c r="D892" s="209" t="s">
        <v>202</v>
      </c>
      <c r="E892" s="220" t="s">
        <v>19</v>
      </c>
      <c r="F892" s="221" t="s">
        <v>1339</v>
      </c>
      <c r="G892" s="219"/>
      <c r="H892" s="222">
        <v>46</v>
      </c>
      <c r="I892" s="223"/>
      <c r="J892" s="219"/>
      <c r="K892" s="219"/>
      <c r="L892" s="224"/>
      <c r="M892" s="225"/>
      <c r="N892" s="226"/>
      <c r="O892" s="226"/>
      <c r="P892" s="226"/>
      <c r="Q892" s="226"/>
      <c r="R892" s="226"/>
      <c r="S892" s="226"/>
      <c r="T892" s="227"/>
      <c r="AT892" s="228" t="s">
        <v>202</v>
      </c>
      <c r="AU892" s="228" t="s">
        <v>81</v>
      </c>
      <c r="AV892" s="14" t="s">
        <v>81</v>
      </c>
      <c r="AW892" s="14" t="s">
        <v>33</v>
      </c>
      <c r="AX892" s="14" t="s">
        <v>72</v>
      </c>
      <c r="AY892" s="228" t="s">
        <v>193</v>
      </c>
    </row>
    <row r="893" spans="1:65" s="15" customFormat="1">
      <c r="B893" s="229"/>
      <c r="C893" s="230"/>
      <c r="D893" s="209" t="s">
        <v>202</v>
      </c>
      <c r="E893" s="231" t="s">
        <v>19</v>
      </c>
      <c r="F893" s="232" t="s">
        <v>208</v>
      </c>
      <c r="G893" s="230"/>
      <c r="H893" s="233">
        <v>46</v>
      </c>
      <c r="I893" s="234"/>
      <c r="J893" s="230"/>
      <c r="K893" s="230"/>
      <c r="L893" s="235"/>
      <c r="M893" s="236"/>
      <c r="N893" s="237"/>
      <c r="O893" s="237"/>
      <c r="P893" s="237"/>
      <c r="Q893" s="237"/>
      <c r="R893" s="237"/>
      <c r="S893" s="237"/>
      <c r="T893" s="238"/>
      <c r="AT893" s="239" t="s">
        <v>202</v>
      </c>
      <c r="AU893" s="239" t="s">
        <v>81</v>
      </c>
      <c r="AV893" s="15" t="s">
        <v>209</v>
      </c>
      <c r="AW893" s="15" t="s">
        <v>33</v>
      </c>
      <c r="AX893" s="15" t="s">
        <v>79</v>
      </c>
      <c r="AY893" s="239" t="s">
        <v>193</v>
      </c>
    </row>
    <row r="894" spans="1:65" s="2" customFormat="1" ht="21.75" customHeight="1">
      <c r="A894" s="36"/>
      <c r="B894" s="37"/>
      <c r="C894" s="194" t="s">
        <v>1340</v>
      </c>
      <c r="D894" s="194" t="s">
        <v>195</v>
      </c>
      <c r="E894" s="195" t="s">
        <v>1341</v>
      </c>
      <c r="F894" s="196" t="s">
        <v>1342</v>
      </c>
      <c r="G894" s="197" t="s">
        <v>402</v>
      </c>
      <c r="H894" s="198">
        <v>46</v>
      </c>
      <c r="I894" s="199"/>
      <c r="J894" s="200">
        <f>ROUND(I894*H894,2)</f>
        <v>0</v>
      </c>
      <c r="K894" s="196" t="s">
        <v>199</v>
      </c>
      <c r="L894" s="41"/>
      <c r="M894" s="201" t="s">
        <v>19</v>
      </c>
      <c r="N894" s="202" t="s">
        <v>43</v>
      </c>
      <c r="O894" s="66"/>
      <c r="P894" s="203">
        <f>O894*H894</f>
        <v>0</v>
      </c>
      <c r="Q894" s="203">
        <v>0</v>
      </c>
      <c r="R894" s="203">
        <f>Q894*H894</f>
        <v>0</v>
      </c>
      <c r="S894" s="203">
        <v>0</v>
      </c>
      <c r="T894" s="204">
        <f>S894*H894</f>
        <v>0</v>
      </c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R894" s="205" t="s">
        <v>302</v>
      </c>
      <c r="AT894" s="205" t="s">
        <v>195</v>
      </c>
      <c r="AU894" s="205" t="s">
        <v>81</v>
      </c>
      <c r="AY894" s="19" t="s">
        <v>193</v>
      </c>
      <c r="BE894" s="206">
        <f>IF(N894="základní",J894,0)</f>
        <v>0</v>
      </c>
      <c r="BF894" s="206">
        <f>IF(N894="snížená",J894,0)</f>
        <v>0</v>
      </c>
      <c r="BG894" s="206">
        <f>IF(N894="zákl. přenesená",J894,0)</f>
        <v>0</v>
      </c>
      <c r="BH894" s="206">
        <f>IF(N894="sníž. přenesená",J894,0)</f>
        <v>0</v>
      </c>
      <c r="BI894" s="206">
        <f>IF(N894="nulová",J894,0)</f>
        <v>0</v>
      </c>
      <c r="BJ894" s="19" t="s">
        <v>79</v>
      </c>
      <c r="BK894" s="206">
        <f>ROUND(I894*H894,2)</f>
        <v>0</v>
      </c>
      <c r="BL894" s="19" t="s">
        <v>302</v>
      </c>
      <c r="BM894" s="205" t="s">
        <v>1343</v>
      </c>
    </row>
    <row r="895" spans="1:65" s="14" customFormat="1">
      <c r="B895" s="218"/>
      <c r="C895" s="219"/>
      <c r="D895" s="209" t="s">
        <v>202</v>
      </c>
      <c r="E895" s="220" t="s">
        <v>19</v>
      </c>
      <c r="F895" s="221" t="s">
        <v>1339</v>
      </c>
      <c r="G895" s="219"/>
      <c r="H895" s="222">
        <v>46</v>
      </c>
      <c r="I895" s="223"/>
      <c r="J895" s="219"/>
      <c r="K895" s="219"/>
      <c r="L895" s="224"/>
      <c r="M895" s="225"/>
      <c r="N895" s="226"/>
      <c r="O895" s="226"/>
      <c r="P895" s="226"/>
      <c r="Q895" s="226"/>
      <c r="R895" s="226"/>
      <c r="S895" s="226"/>
      <c r="T895" s="227"/>
      <c r="AT895" s="228" t="s">
        <v>202</v>
      </c>
      <c r="AU895" s="228" t="s">
        <v>81</v>
      </c>
      <c r="AV895" s="14" t="s">
        <v>81</v>
      </c>
      <c r="AW895" s="14" t="s">
        <v>33</v>
      </c>
      <c r="AX895" s="14" t="s">
        <v>72</v>
      </c>
      <c r="AY895" s="228" t="s">
        <v>193</v>
      </c>
    </row>
    <row r="896" spans="1:65" s="15" customFormat="1">
      <c r="B896" s="229"/>
      <c r="C896" s="230"/>
      <c r="D896" s="209" t="s">
        <v>202</v>
      </c>
      <c r="E896" s="231" t="s">
        <v>19</v>
      </c>
      <c r="F896" s="232" t="s">
        <v>208</v>
      </c>
      <c r="G896" s="230"/>
      <c r="H896" s="233">
        <v>46</v>
      </c>
      <c r="I896" s="234"/>
      <c r="J896" s="230"/>
      <c r="K896" s="230"/>
      <c r="L896" s="235"/>
      <c r="M896" s="236"/>
      <c r="N896" s="237"/>
      <c r="O896" s="237"/>
      <c r="P896" s="237"/>
      <c r="Q896" s="237"/>
      <c r="R896" s="237"/>
      <c r="S896" s="237"/>
      <c r="T896" s="238"/>
      <c r="AT896" s="239" t="s">
        <v>202</v>
      </c>
      <c r="AU896" s="239" t="s">
        <v>81</v>
      </c>
      <c r="AV896" s="15" t="s">
        <v>209</v>
      </c>
      <c r="AW896" s="15" t="s">
        <v>33</v>
      </c>
      <c r="AX896" s="15" t="s">
        <v>79</v>
      </c>
      <c r="AY896" s="239" t="s">
        <v>193</v>
      </c>
    </row>
    <row r="897" spans="1:65" s="2" customFormat="1" ht="21.75" customHeight="1">
      <c r="A897" s="36"/>
      <c r="B897" s="37"/>
      <c r="C897" s="194" t="s">
        <v>1344</v>
      </c>
      <c r="D897" s="194" t="s">
        <v>195</v>
      </c>
      <c r="E897" s="195" t="s">
        <v>1345</v>
      </c>
      <c r="F897" s="196" t="s">
        <v>1346</v>
      </c>
      <c r="G897" s="197" t="s">
        <v>402</v>
      </c>
      <c r="H897" s="198">
        <v>26</v>
      </c>
      <c r="I897" s="199"/>
      <c r="J897" s="200">
        <f>ROUND(I897*H897,2)</f>
        <v>0</v>
      </c>
      <c r="K897" s="196" t="s">
        <v>199</v>
      </c>
      <c r="L897" s="41"/>
      <c r="M897" s="201" t="s">
        <v>19</v>
      </c>
      <c r="N897" s="202" t="s">
        <v>43</v>
      </c>
      <c r="O897" s="66"/>
      <c r="P897" s="203">
        <f>O897*H897</f>
        <v>0</v>
      </c>
      <c r="Q897" s="203">
        <v>2.6700000000000001E-3</v>
      </c>
      <c r="R897" s="203">
        <f>Q897*H897</f>
        <v>6.9419999999999996E-2</v>
      </c>
      <c r="S897" s="203">
        <v>0</v>
      </c>
      <c r="T897" s="204">
        <f>S897*H897</f>
        <v>0</v>
      </c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R897" s="205" t="s">
        <v>302</v>
      </c>
      <c r="AT897" s="205" t="s">
        <v>195</v>
      </c>
      <c r="AU897" s="205" t="s">
        <v>81</v>
      </c>
      <c r="AY897" s="19" t="s">
        <v>193</v>
      </c>
      <c r="BE897" s="206">
        <f>IF(N897="základní",J897,0)</f>
        <v>0</v>
      </c>
      <c r="BF897" s="206">
        <f>IF(N897="snížená",J897,0)</f>
        <v>0</v>
      </c>
      <c r="BG897" s="206">
        <f>IF(N897="zákl. přenesená",J897,0)</f>
        <v>0</v>
      </c>
      <c r="BH897" s="206">
        <f>IF(N897="sníž. přenesená",J897,0)</f>
        <v>0</v>
      </c>
      <c r="BI897" s="206">
        <f>IF(N897="nulová",J897,0)</f>
        <v>0</v>
      </c>
      <c r="BJ897" s="19" t="s">
        <v>79</v>
      </c>
      <c r="BK897" s="206">
        <f>ROUND(I897*H897,2)</f>
        <v>0</v>
      </c>
      <c r="BL897" s="19" t="s">
        <v>302</v>
      </c>
      <c r="BM897" s="205" t="s">
        <v>1347</v>
      </c>
    </row>
    <row r="898" spans="1:65" s="2" customFormat="1" ht="16.5" customHeight="1">
      <c r="A898" s="36"/>
      <c r="B898" s="37"/>
      <c r="C898" s="251" t="s">
        <v>1348</v>
      </c>
      <c r="D898" s="251" t="s">
        <v>451</v>
      </c>
      <c r="E898" s="252" t="s">
        <v>1349</v>
      </c>
      <c r="F898" s="253" t="s">
        <v>1350</v>
      </c>
      <c r="G898" s="254" t="s">
        <v>402</v>
      </c>
      <c r="H898" s="255">
        <v>26</v>
      </c>
      <c r="I898" s="256"/>
      <c r="J898" s="257">
        <f>ROUND(I898*H898,2)</f>
        <v>0</v>
      </c>
      <c r="K898" s="253" t="s">
        <v>19</v>
      </c>
      <c r="L898" s="258"/>
      <c r="M898" s="259" t="s">
        <v>19</v>
      </c>
      <c r="N898" s="260" t="s">
        <v>43</v>
      </c>
      <c r="O898" s="66"/>
      <c r="P898" s="203">
        <f>O898*H898</f>
        <v>0</v>
      </c>
      <c r="Q898" s="203">
        <v>4.4999999999999997E-3</v>
      </c>
      <c r="R898" s="203">
        <f>Q898*H898</f>
        <v>0.11699999999999999</v>
      </c>
      <c r="S898" s="203">
        <v>0</v>
      </c>
      <c r="T898" s="204">
        <f>S898*H898</f>
        <v>0</v>
      </c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R898" s="205" t="s">
        <v>404</v>
      </c>
      <c r="AT898" s="205" t="s">
        <v>451</v>
      </c>
      <c r="AU898" s="205" t="s">
        <v>81</v>
      </c>
      <c r="AY898" s="19" t="s">
        <v>193</v>
      </c>
      <c r="BE898" s="206">
        <f>IF(N898="základní",J898,0)</f>
        <v>0</v>
      </c>
      <c r="BF898" s="206">
        <f>IF(N898="snížená",J898,0)</f>
        <v>0</v>
      </c>
      <c r="BG898" s="206">
        <f>IF(N898="zákl. přenesená",J898,0)</f>
        <v>0</v>
      </c>
      <c r="BH898" s="206">
        <f>IF(N898="sníž. přenesená",J898,0)</f>
        <v>0</v>
      </c>
      <c r="BI898" s="206">
        <f>IF(N898="nulová",J898,0)</f>
        <v>0</v>
      </c>
      <c r="BJ898" s="19" t="s">
        <v>79</v>
      </c>
      <c r="BK898" s="206">
        <f>ROUND(I898*H898,2)</f>
        <v>0</v>
      </c>
      <c r="BL898" s="19" t="s">
        <v>302</v>
      </c>
      <c r="BM898" s="205" t="s">
        <v>1351</v>
      </c>
    </row>
    <row r="899" spans="1:65" s="2" customFormat="1" ht="21.75" customHeight="1">
      <c r="A899" s="36"/>
      <c r="B899" s="37"/>
      <c r="C899" s="194" t="s">
        <v>1352</v>
      </c>
      <c r="D899" s="194" t="s">
        <v>195</v>
      </c>
      <c r="E899" s="195" t="s">
        <v>1353</v>
      </c>
      <c r="F899" s="196" t="s">
        <v>1354</v>
      </c>
      <c r="G899" s="197" t="s">
        <v>402</v>
      </c>
      <c r="H899" s="198">
        <v>224</v>
      </c>
      <c r="I899" s="199"/>
      <c r="J899" s="200">
        <f>ROUND(I899*H899,2)</f>
        <v>0</v>
      </c>
      <c r="K899" s="196" t="s">
        <v>199</v>
      </c>
      <c r="L899" s="41"/>
      <c r="M899" s="201" t="s">
        <v>19</v>
      </c>
      <c r="N899" s="202" t="s">
        <v>43</v>
      </c>
      <c r="O899" s="66"/>
      <c r="P899" s="203">
        <f>O899*H899</f>
        <v>0</v>
      </c>
      <c r="Q899" s="203">
        <v>0</v>
      </c>
      <c r="R899" s="203">
        <f>Q899*H899</f>
        <v>0</v>
      </c>
      <c r="S899" s="203">
        <v>0</v>
      </c>
      <c r="T899" s="204">
        <f>S899*H899</f>
        <v>0</v>
      </c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R899" s="205" t="s">
        <v>302</v>
      </c>
      <c r="AT899" s="205" t="s">
        <v>195</v>
      </c>
      <c r="AU899" s="205" t="s">
        <v>81</v>
      </c>
      <c r="AY899" s="19" t="s">
        <v>193</v>
      </c>
      <c r="BE899" s="206">
        <f>IF(N899="základní",J899,0)</f>
        <v>0</v>
      </c>
      <c r="BF899" s="206">
        <f>IF(N899="snížená",J899,0)</f>
        <v>0</v>
      </c>
      <c r="BG899" s="206">
        <f>IF(N899="zákl. přenesená",J899,0)</f>
        <v>0</v>
      </c>
      <c r="BH899" s="206">
        <f>IF(N899="sníž. přenesená",J899,0)</f>
        <v>0</v>
      </c>
      <c r="BI899" s="206">
        <f>IF(N899="nulová",J899,0)</f>
        <v>0</v>
      </c>
      <c r="BJ899" s="19" t="s">
        <v>79</v>
      </c>
      <c r="BK899" s="206">
        <f>ROUND(I899*H899,2)</f>
        <v>0</v>
      </c>
      <c r="BL899" s="19" t="s">
        <v>302</v>
      </c>
      <c r="BM899" s="205" t="s">
        <v>1355</v>
      </c>
    </row>
    <row r="900" spans="1:65" s="14" customFormat="1">
      <c r="B900" s="218"/>
      <c r="C900" s="219"/>
      <c r="D900" s="209" t="s">
        <v>202</v>
      </c>
      <c r="E900" s="220" t="s">
        <v>19</v>
      </c>
      <c r="F900" s="221" t="s">
        <v>1356</v>
      </c>
      <c r="G900" s="219"/>
      <c r="H900" s="222">
        <v>224</v>
      </c>
      <c r="I900" s="223"/>
      <c r="J900" s="219"/>
      <c r="K900" s="219"/>
      <c r="L900" s="224"/>
      <c r="M900" s="225"/>
      <c r="N900" s="226"/>
      <c r="O900" s="226"/>
      <c r="P900" s="226"/>
      <c r="Q900" s="226"/>
      <c r="R900" s="226"/>
      <c r="S900" s="226"/>
      <c r="T900" s="227"/>
      <c r="AT900" s="228" t="s">
        <v>202</v>
      </c>
      <c r="AU900" s="228" t="s">
        <v>81</v>
      </c>
      <c r="AV900" s="14" t="s">
        <v>81</v>
      </c>
      <c r="AW900" s="14" t="s">
        <v>33</v>
      </c>
      <c r="AX900" s="14" t="s">
        <v>72</v>
      </c>
      <c r="AY900" s="228" t="s">
        <v>193</v>
      </c>
    </row>
    <row r="901" spans="1:65" s="15" customFormat="1">
      <c r="B901" s="229"/>
      <c r="C901" s="230"/>
      <c r="D901" s="209" t="s">
        <v>202</v>
      </c>
      <c r="E901" s="231" t="s">
        <v>19</v>
      </c>
      <c r="F901" s="232" t="s">
        <v>208</v>
      </c>
      <c r="G901" s="230"/>
      <c r="H901" s="233">
        <v>224</v>
      </c>
      <c r="I901" s="234"/>
      <c r="J901" s="230"/>
      <c r="K901" s="230"/>
      <c r="L901" s="235"/>
      <c r="M901" s="236"/>
      <c r="N901" s="237"/>
      <c r="O901" s="237"/>
      <c r="P901" s="237"/>
      <c r="Q901" s="237"/>
      <c r="R901" s="237"/>
      <c r="S901" s="237"/>
      <c r="T901" s="238"/>
      <c r="AT901" s="239" t="s">
        <v>202</v>
      </c>
      <c r="AU901" s="239" t="s">
        <v>81</v>
      </c>
      <c r="AV901" s="15" t="s">
        <v>209</v>
      </c>
      <c r="AW901" s="15" t="s">
        <v>33</v>
      </c>
      <c r="AX901" s="15" t="s">
        <v>79</v>
      </c>
      <c r="AY901" s="239" t="s">
        <v>193</v>
      </c>
    </row>
    <row r="902" spans="1:65" s="2" customFormat="1" ht="16.5" customHeight="1">
      <c r="A902" s="36"/>
      <c r="B902" s="37"/>
      <c r="C902" s="251" t="s">
        <v>1357</v>
      </c>
      <c r="D902" s="251" t="s">
        <v>451</v>
      </c>
      <c r="E902" s="252" t="s">
        <v>1358</v>
      </c>
      <c r="F902" s="253" t="s">
        <v>1359</v>
      </c>
      <c r="G902" s="254" t="s">
        <v>1360</v>
      </c>
      <c r="H902" s="255">
        <v>224</v>
      </c>
      <c r="I902" s="256"/>
      <c r="J902" s="257">
        <f>ROUND(I902*H902,2)</f>
        <v>0</v>
      </c>
      <c r="K902" s="253" t="s">
        <v>19</v>
      </c>
      <c r="L902" s="258"/>
      <c r="M902" s="259" t="s">
        <v>19</v>
      </c>
      <c r="N902" s="260" t="s">
        <v>43</v>
      </c>
      <c r="O902" s="66"/>
      <c r="P902" s="203">
        <f>O902*H902</f>
        <v>0</v>
      </c>
      <c r="Q902" s="203">
        <v>2E-3</v>
      </c>
      <c r="R902" s="203">
        <f>Q902*H902</f>
        <v>0.44800000000000001</v>
      </c>
      <c r="S902" s="203">
        <v>0</v>
      </c>
      <c r="T902" s="204">
        <f>S902*H902</f>
        <v>0</v>
      </c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R902" s="205" t="s">
        <v>404</v>
      </c>
      <c r="AT902" s="205" t="s">
        <v>451</v>
      </c>
      <c r="AU902" s="205" t="s">
        <v>81</v>
      </c>
      <c r="AY902" s="19" t="s">
        <v>193</v>
      </c>
      <c r="BE902" s="206">
        <f>IF(N902="základní",J902,0)</f>
        <v>0</v>
      </c>
      <c r="BF902" s="206">
        <f>IF(N902="snížená",J902,0)</f>
        <v>0</v>
      </c>
      <c r="BG902" s="206">
        <f>IF(N902="zákl. přenesená",J902,0)</f>
        <v>0</v>
      </c>
      <c r="BH902" s="206">
        <f>IF(N902="sníž. přenesená",J902,0)</f>
        <v>0</v>
      </c>
      <c r="BI902" s="206">
        <f>IF(N902="nulová",J902,0)</f>
        <v>0</v>
      </c>
      <c r="BJ902" s="19" t="s">
        <v>79</v>
      </c>
      <c r="BK902" s="206">
        <f>ROUND(I902*H902,2)</f>
        <v>0</v>
      </c>
      <c r="BL902" s="19" t="s">
        <v>302</v>
      </c>
      <c r="BM902" s="205" t="s">
        <v>1361</v>
      </c>
    </row>
    <row r="903" spans="1:65" s="2" customFormat="1" ht="21.75" customHeight="1">
      <c r="A903" s="36"/>
      <c r="B903" s="37"/>
      <c r="C903" s="194" t="s">
        <v>1362</v>
      </c>
      <c r="D903" s="194" t="s">
        <v>195</v>
      </c>
      <c r="E903" s="195" t="s">
        <v>1363</v>
      </c>
      <c r="F903" s="196" t="s">
        <v>1364</v>
      </c>
      <c r="G903" s="197" t="s">
        <v>391</v>
      </c>
      <c r="H903" s="198">
        <v>64.400000000000006</v>
      </c>
      <c r="I903" s="199"/>
      <c r="J903" s="200">
        <f>ROUND(I903*H903,2)</f>
        <v>0</v>
      </c>
      <c r="K903" s="196" t="s">
        <v>199</v>
      </c>
      <c r="L903" s="41"/>
      <c r="M903" s="201" t="s">
        <v>19</v>
      </c>
      <c r="N903" s="202" t="s">
        <v>43</v>
      </c>
      <c r="O903" s="66"/>
      <c r="P903" s="203">
        <f>O903*H903</f>
        <v>0</v>
      </c>
      <c r="Q903" s="203">
        <v>0</v>
      </c>
      <c r="R903" s="203">
        <f>Q903*H903</f>
        <v>0</v>
      </c>
      <c r="S903" s="203">
        <v>0</v>
      </c>
      <c r="T903" s="204">
        <f>S903*H903</f>
        <v>0</v>
      </c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R903" s="205" t="s">
        <v>302</v>
      </c>
      <c r="AT903" s="205" t="s">
        <v>195</v>
      </c>
      <c r="AU903" s="205" t="s">
        <v>81</v>
      </c>
      <c r="AY903" s="19" t="s">
        <v>193</v>
      </c>
      <c r="BE903" s="206">
        <f>IF(N903="základní",J903,0)</f>
        <v>0</v>
      </c>
      <c r="BF903" s="206">
        <f>IF(N903="snížená",J903,0)</f>
        <v>0</v>
      </c>
      <c r="BG903" s="206">
        <f>IF(N903="zákl. přenesená",J903,0)</f>
        <v>0</v>
      </c>
      <c r="BH903" s="206">
        <f>IF(N903="sníž. přenesená",J903,0)</f>
        <v>0</v>
      </c>
      <c r="BI903" s="206">
        <f>IF(N903="nulová",J903,0)</f>
        <v>0</v>
      </c>
      <c r="BJ903" s="19" t="s">
        <v>79</v>
      </c>
      <c r="BK903" s="206">
        <f>ROUND(I903*H903,2)</f>
        <v>0</v>
      </c>
      <c r="BL903" s="19" t="s">
        <v>302</v>
      </c>
      <c r="BM903" s="205" t="s">
        <v>1365</v>
      </c>
    </row>
    <row r="904" spans="1:65" s="14" customFormat="1">
      <c r="B904" s="218"/>
      <c r="C904" s="219"/>
      <c r="D904" s="209" t="s">
        <v>202</v>
      </c>
      <c r="E904" s="220" t="s">
        <v>19</v>
      </c>
      <c r="F904" s="221" t="s">
        <v>1366</v>
      </c>
      <c r="G904" s="219"/>
      <c r="H904" s="222">
        <v>64.400000000000006</v>
      </c>
      <c r="I904" s="223"/>
      <c r="J904" s="219"/>
      <c r="K904" s="219"/>
      <c r="L904" s="224"/>
      <c r="M904" s="225"/>
      <c r="N904" s="226"/>
      <c r="O904" s="226"/>
      <c r="P904" s="226"/>
      <c r="Q904" s="226"/>
      <c r="R904" s="226"/>
      <c r="S904" s="226"/>
      <c r="T904" s="227"/>
      <c r="AT904" s="228" t="s">
        <v>202</v>
      </c>
      <c r="AU904" s="228" t="s">
        <v>81</v>
      </c>
      <c r="AV904" s="14" t="s">
        <v>81</v>
      </c>
      <c r="AW904" s="14" t="s">
        <v>33</v>
      </c>
      <c r="AX904" s="14" t="s">
        <v>72</v>
      </c>
      <c r="AY904" s="228" t="s">
        <v>193</v>
      </c>
    </row>
    <row r="905" spans="1:65" s="15" customFormat="1">
      <c r="B905" s="229"/>
      <c r="C905" s="230"/>
      <c r="D905" s="209" t="s">
        <v>202</v>
      </c>
      <c r="E905" s="231" t="s">
        <v>19</v>
      </c>
      <c r="F905" s="232" t="s">
        <v>208</v>
      </c>
      <c r="G905" s="230"/>
      <c r="H905" s="233">
        <v>64.400000000000006</v>
      </c>
      <c r="I905" s="234"/>
      <c r="J905" s="230"/>
      <c r="K905" s="230"/>
      <c r="L905" s="235"/>
      <c r="M905" s="236"/>
      <c r="N905" s="237"/>
      <c r="O905" s="237"/>
      <c r="P905" s="237"/>
      <c r="Q905" s="237"/>
      <c r="R905" s="237"/>
      <c r="S905" s="237"/>
      <c r="T905" s="238"/>
      <c r="AT905" s="239" t="s">
        <v>202</v>
      </c>
      <c r="AU905" s="239" t="s">
        <v>81</v>
      </c>
      <c r="AV905" s="15" t="s">
        <v>209</v>
      </c>
      <c r="AW905" s="15" t="s">
        <v>33</v>
      </c>
      <c r="AX905" s="15" t="s">
        <v>79</v>
      </c>
      <c r="AY905" s="239" t="s">
        <v>193</v>
      </c>
    </row>
    <row r="906" spans="1:65" s="2" customFormat="1" ht="21.75" customHeight="1">
      <c r="A906" s="36"/>
      <c r="B906" s="37"/>
      <c r="C906" s="194" t="s">
        <v>1367</v>
      </c>
      <c r="D906" s="194" t="s">
        <v>195</v>
      </c>
      <c r="E906" s="195" t="s">
        <v>1368</v>
      </c>
      <c r="F906" s="196" t="s">
        <v>1369</v>
      </c>
      <c r="G906" s="197" t="s">
        <v>391</v>
      </c>
      <c r="H906" s="198">
        <v>755.8</v>
      </c>
      <c r="I906" s="199"/>
      <c r="J906" s="200">
        <f>ROUND(I906*H906,2)</f>
        <v>0</v>
      </c>
      <c r="K906" s="196" t="s">
        <v>199</v>
      </c>
      <c r="L906" s="41"/>
      <c r="M906" s="201" t="s">
        <v>19</v>
      </c>
      <c r="N906" s="202" t="s">
        <v>43</v>
      </c>
      <c r="O906" s="66"/>
      <c r="P906" s="203">
        <f>O906*H906</f>
        <v>0</v>
      </c>
      <c r="Q906" s="203">
        <v>0</v>
      </c>
      <c r="R906" s="203">
        <f>Q906*H906</f>
        <v>0</v>
      </c>
      <c r="S906" s="203">
        <v>0</v>
      </c>
      <c r="T906" s="204">
        <f>S906*H906</f>
        <v>0</v>
      </c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R906" s="205" t="s">
        <v>302</v>
      </c>
      <c r="AT906" s="205" t="s">
        <v>195</v>
      </c>
      <c r="AU906" s="205" t="s">
        <v>81</v>
      </c>
      <c r="AY906" s="19" t="s">
        <v>193</v>
      </c>
      <c r="BE906" s="206">
        <f>IF(N906="základní",J906,0)</f>
        <v>0</v>
      </c>
      <c r="BF906" s="206">
        <f>IF(N906="snížená",J906,0)</f>
        <v>0</v>
      </c>
      <c r="BG906" s="206">
        <f>IF(N906="zákl. přenesená",J906,0)</f>
        <v>0</v>
      </c>
      <c r="BH906" s="206">
        <f>IF(N906="sníž. přenesená",J906,0)</f>
        <v>0</v>
      </c>
      <c r="BI906" s="206">
        <f>IF(N906="nulová",J906,0)</f>
        <v>0</v>
      </c>
      <c r="BJ906" s="19" t="s">
        <v>79</v>
      </c>
      <c r="BK906" s="206">
        <f>ROUND(I906*H906,2)</f>
        <v>0</v>
      </c>
      <c r="BL906" s="19" t="s">
        <v>302</v>
      </c>
      <c r="BM906" s="205" t="s">
        <v>1370</v>
      </c>
    </row>
    <row r="907" spans="1:65" s="14" customFormat="1">
      <c r="B907" s="218"/>
      <c r="C907" s="219"/>
      <c r="D907" s="209" t="s">
        <v>202</v>
      </c>
      <c r="E907" s="220" t="s">
        <v>19</v>
      </c>
      <c r="F907" s="221" t="s">
        <v>1371</v>
      </c>
      <c r="G907" s="219"/>
      <c r="H907" s="222">
        <v>414</v>
      </c>
      <c r="I907" s="223"/>
      <c r="J907" s="219"/>
      <c r="K907" s="219"/>
      <c r="L907" s="224"/>
      <c r="M907" s="225"/>
      <c r="N907" s="226"/>
      <c r="O907" s="226"/>
      <c r="P907" s="226"/>
      <c r="Q907" s="226"/>
      <c r="R907" s="226"/>
      <c r="S907" s="226"/>
      <c r="T907" s="227"/>
      <c r="AT907" s="228" t="s">
        <v>202</v>
      </c>
      <c r="AU907" s="228" t="s">
        <v>81</v>
      </c>
      <c r="AV907" s="14" t="s">
        <v>81</v>
      </c>
      <c r="AW907" s="14" t="s">
        <v>33</v>
      </c>
      <c r="AX907" s="14" t="s">
        <v>72</v>
      </c>
      <c r="AY907" s="228" t="s">
        <v>193</v>
      </c>
    </row>
    <row r="908" spans="1:65" s="14" customFormat="1">
      <c r="B908" s="218"/>
      <c r="C908" s="219"/>
      <c r="D908" s="209" t="s">
        <v>202</v>
      </c>
      <c r="E908" s="220" t="s">
        <v>19</v>
      </c>
      <c r="F908" s="221" t="s">
        <v>1372</v>
      </c>
      <c r="G908" s="219"/>
      <c r="H908" s="222">
        <v>40.700000000000003</v>
      </c>
      <c r="I908" s="223"/>
      <c r="J908" s="219"/>
      <c r="K908" s="219"/>
      <c r="L908" s="224"/>
      <c r="M908" s="225"/>
      <c r="N908" s="226"/>
      <c r="O908" s="226"/>
      <c r="P908" s="226"/>
      <c r="Q908" s="226"/>
      <c r="R908" s="226"/>
      <c r="S908" s="226"/>
      <c r="T908" s="227"/>
      <c r="AT908" s="228" t="s">
        <v>202</v>
      </c>
      <c r="AU908" s="228" t="s">
        <v>81</v>
      </c>
      <c r="AV908" s="14" t="s">
        <v>81</v>
      </c>
      <c r="AW908" s="14" t="s">
        <v>33</v>
      </c>
      <c r="AX908" s="14" t="s">
        <v>72</v>
      </c>
      <c r="AY908" s="228" t="s">
        <v>193</v>
      </c>
    </row>
    <row r="909" spans="1:65" s="14" customFormat="1">
      <c r="B909" s="218"/>
      <c r="C909" s="219"/>
      <c r="D909" s="209" t="s">
        <v>202</v>
      </c>
      <c r="E909" s="220" t="s">
        <v>19</v>
      </c>
      <c r="F909" s="221" t="s">
        <v>1373</v>
      </c>
      <c r="G909" s="219"/>
      <c r="H909" s="222">
        <v>44</v>
      </c>
      <c r="I909" s="223"/>
      <c r="J909" s="219"/>
      <c r="K909" s="219"/>
      <c r="L909" s="224"/>
      <c r="M909" s="225"/>
      <c r="N909" s="226"/>
      <c r="O909" s="226"/>
      <c r="P909" s="226"/>
      <c r="Q909" s="226"/>
      <c r="R909" s="226"/>
      <c r="S909" s="226"/>
      <c r="T909" s="227"/>
      <c r="AT909" s="228" t="s">
        <v>202</v>
      </c>
      <c r="AU909" s="228" t="s">
        <v>81</v>
      </c>
      <c r="AV909" s="14" t="s">
        <v>81</v>
      </c>
      <c r="AW909" s="14" t="s">
        <v>33</v>
      </c>
      <c r="AX909" s="14" t="s">
        <v>72</v>
      </c>
      <c r="AY909" s="228" t="s">
        <v>193</v>
      </c>
    </row>
    <row r="910" spans="1:65" s="14" customFormat="1">
      <c r="B910" s="218"/>
      <c r="C910" s="219"/>
      <c r="D910" s="209" t="s">
        <v>202</v>
      </c>
      <c r="E910" s="220" t="s">
        <v>19</v>
      </c>
      <c r="F910" s="221" t="s">
        <v>1374</v>
      </c>
      <c r="G910" s="219"/>
      <c r="H910" s="222">
        <v>243.6</v>
      </c>
      <c r="I910" s="223"/>
      <c r="J910" s="219"/>
      <c r="K910" s="219"/>
      <c r="L910" s="224"/>
      <c r="M910" s="225"/>
      <c r="N910" s="226"/>
      <c r="O910" s="226"/>
      <c r="P910" s="226"/>
      <c r="Q910" s="226"/>
      <c r="R910" s="226"/>
      <c r="S910" s="226"/>
      <c r="T910" s="227"/>
      <c r="AT910" s="228" t="s">
        <v>202</v>
      </c>
      <c r="AU910" s="228" t="s">
        <v>81</v>
      </c>
      <c r="AV910" s="14" t="s">
        <v>81</v>
      </c>
      <c r="AW910" s="14" t="s">
        <v>33</v>
      </c>
      <c r="AX910" s="14" t="s">
        <v>72</v>
      </c>
      <c r="AY910" s="228" t="s">
        <v>193</v>
      </c>
    </row>
    <row r="911" spans="1:65" s="14" customFormat="1">
      <c r="B911" s="218"/>
      <c r="C911" s="219"/>
      <c r="D911" s="209" t="s">
        <v>202</v>
      </c>
      <c r="E911" s="220" t="s">
        <v>19</v>
      </c>
      <c r="F911" s="221" t="s">
        <v>1375</v>
      </c>
      <c r="G911" s="219"/>
      <c r="H911" s="222">
        <v>3</v>
      </c>
      <c r="I911" s="223"/>
      <c r="J911" s="219"/>
      <c r="K911" s="219"/>
      <c r="L911" s="224"/>
      <c r="M911" s="225"/>
      <c r="N911" s="226"/>
      <c r="O911" s="226"/>
      <c r="P911" s="226"/>
      <c r="Q911" s="226"/>
      <c r="R911" s="226"/>
      <c r="S911" s="226"/>
      <c r="T911" s="227"/>
      <c r="AT911" s="228" t="s">
        <v>202</v>
      </c>
      <c r="AU911" s="228" t="s">
        <v>81</v>
      </c>
      <c r="AV911" s="14" t="s">
        <v>81</v>
      </c>
      <c r="AW911" s="14" t="s">
        <v>33</v>
      </c>
      <c r="AX911" s="14" t="s">
        <v>72</v>
      </c>
      <c r="AY911" s="228" t="s">
        <v>193</v>
      </c>
    </row>
    <row r="912" spans="1:65" s="14" customFormat="1">
      <c r="B912" s="218"/>
      <c r="C912" s="219"/>
      <c r="D912" s="209" t="s">
        <v>202</v>
      </c>
      <c r="E912" s="220" t="s">
        <v>19</v>
      </c>
      <c r="F912" s="221" t="s">
        <v>1376</v>
      </c>
      <c r="G912" s="219"/>
      <c r="H912" s="222">
        <v>10.5</v>
      </c>
      <c r="I912" s="223"/>
      <c r="J912" s="219"/>
      <c r="K912" s="219"/>
      <c r="L912" s="224"/>
      <c r="M912" s="225"/>
      <c r="N912" s="226"/>
      <c r="O912" s="226"/>
      <c r="P912" s="226"/>
      <c r="Q912" s="226"/>
      <c r="R912" s="226"/>
      <c r="S912" s="226"/>
      <c r="T912" s="227"/>
      <c r="AT912" s="228" t="s">
        <v>202</v>
      </c>
      <c r="AU912" s="228" t="s">
        <v>81</v>
      </c>
      <c r="AV912" s="14" t="s">
        <v>81</v>
      </c>
      <c r="AW912" s="14" t="s">
        <v>33</v>
      </c>
      <c r="AX912" s="14" t="s">
        <v>72</v>
      </c>
      <c r="AY912" s="228" t="s">
        <v>193</v>
      </c>
    </row>
    <row r="913" spans="1:65" s="15" customFormat="1">
      <c r="B913" s="229"/>
      <c r="C913" s="230"/>
      <c r="D913" s="209" t="s">
        <v>202</v>
      </c>
      <c r="E913" s="231" t="s">
        <v>19</v>
      </c>
      <c r="F913" s="232" t="s">
        <v>208</v>
      </c>
      <c r="G913" s="230"/>
      <c r="H913" s="233">
        <v>755.8</v>
      </c>
      <c r="I913" s="234"/>
      <c r="J913" s="230"/>
      <c r="K913" s="230"/>
      <c r="L913" s="235"/>
      <c r="M913" s="236"/>
      <c r="N913" s="237"/>
      <c r="O913" s="237"/>
      <c r="P913" s="237"/>
      <c r="Q913" s="237"/>
      <c r="R913" s="237"/>
      <c r="S913" s="237"/>
      <c r="T913" s="238"/>
      <c r="AT913" s="239" t="s">
        <v>202</v>
      </c>
      <c r="AU913" s="239" t="s">
        <v>81</v>
      </c>
      <c r="AV913" s="15" t="s">
        <v>209</v>
      </c>
      <c r="AW913" s="15" t="s">
        <v>33</v>
      </c>
      <c r="AX913" s="15" t="s">
        <v>79</v>
      </c>
      <c r="AY913" s="239" t="s">
        <v>193</v>
      </c>
    </row>
    <row r="914" spans="1:65" s="2" customFormat="1" ht="21.75" customHeight="1">
      <c r="A914" s="36"/>
      <c r="B914" s="37"/>
      <c r="C914" s="194" t="s">
        <v>1377</v>
      </c>
      <c r="D914" s="194" t="s">
        <v>195</v>
      </c>
      <c r="E914" s="195" t="s">
        <v>1378</v>
      </c>
      <c r="F914" s="196" t="s">
        <v>1379</v>
      </c>
      <c r="G914" s="197" t="s">
        <v>305</v>
      </c>
      <c r="H914" s="198">
        <v>349.65600000000001</v>
      </c>
      <c r="I914" s="199"/>
      <c r="J914" s="200">
        <f>ROUND(I914*H914,2)</f>
        <v>0</v>
      </c>
      <c r="K914" s="196" t="s">
        <v>199</v>
      </c>
      <c r="L914" s="41"/>
      <c r="M914" s="201" t="s">
        <v>19</v>
      </c>
      <c r="N914" s="202" t="s">
        <v>43</v>
      </c>
      <c r="O914" s="66"/>
      <c r="P914" s="203">
        <f>O914*H914</f>
        <v>0</v>
      </c>
      <c r="Q914" s="203">
        <v>0</v>
      </c>
      <c r="R914" s="203">
        <f>Q914*H914</f>
        <v>0</v>
      </c>
      <c r="S914" s="203">
        <v>0</v>
      </c>
      <c r="T914" s="204">
        <f>S914*H914</f>
        <v>0</v>
      </c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R914" s="205" t="s">
        <v>302</v>
      </c>
      <c r="AT914" s="205" t="s">
        <v>195</v>
      </c>
      <c r="AU914" s="205" t="s">
        <v>81</v>
      </c>
      <c r="AY914" s="19" t="s">
        <v>193</v>
      </c>
      <c r="BE914" s="206">
        <f>IF(N914="základní",J914,0)</f>
        <v>0</v>
      </c>
      <c r="BF914" s="206">
        <f>IF(N914="snížená",J914,0)</f>
        <v>0</v>
      </c>
      <c r="BG914" s="206">
        <f>IF(N914="zákl. přenesená",J914,0)</f>
        <v>0</v>
      </c>
      <c r="BH914" s="206">
        <f>IF(N914="sníž. přenesená",J914,0)</f>
        <v>0</v>
      </c>
      <c r="BI914" s="206">
        <f>IF(N914="nulová",J914,0)</f>
        <v>0</v>
      </c>
      <c r="BJ914" s="19" t="s">
        <v>79</v>
      </c>
      <c r="BK914" s="206">
        <f>ROUND(I914*H914,2)</f>
        <v>0</v>
      </c>
      <c r="BL914" s="19" t="s">
        <v>302</v>
      </c>
      <c r="BM914" s="205" t="s">
        <v>1380</v>
      </c>
    </row>
    <row r="915" spans="1:65" s="14" customFormat="1">
      <c r="B915" s="218"/>
      <c r="C915" s="219"/>
      <c r="D915" s="209" t="s">
        <v>202</v>
      </c>
      <c r="E915" s="220" t="s">
        <v>19</v>
      </c>
      <c r="F915" s="221" t="s">
        <v>1381</v>
      </c>
      <c r="G915" s="219"/>
      <c r="H915" s="222">
        <v>354.64800000000002</v>
      </c>
      <c r="I915" s="223"/>
      <c r="J915" s="219"/>
      <c r="K915" s="219"/>
      <c r="L915" s="224"/>
      <c r="M915" s="225"/>
      <c r="N915" s="226"/>
      <c r="O915" s="226"/>
      <c r="P915" s="226"/>
      <c r="Q915" s="226"/>
      <c r="R915" s="226"/>
      <c r="S915" s="226"/>
      <c r="T915" s="227"/>
      <c r="AT915" s="228" t="s">
        <v>202</v>
      </c>
      <c r="AU915" s="228" t="s">
        <v>81</v>
      </c>
      <c r="AV915" s="14" t="s">
        <v>81</v>
      </c>
      <c r="AW915" s="14" t="s">
        <v>33</v>
      </c>
      <c r="AX915" s="14" t="s">
        <v>72</v>
      </c>
      <c r="AY915" s="228" t="s">
        <v>193</v>
      </c>
    </row>
    <row r="916" spans="1:65" s="14" customFormat="1">
      <c r="B916" s="218"/>
      <c r="C916" s="219"/>
      <c r="D916" s="209" t="s">
        <v>202</v>
      </c>
      <c r="E916" s="220" t="s">
        <v>19</v>
      </c>
      <c r="F916" s="221" t="s">
        <v>1382</v>
      </c>
      <c r="G916" s="219"/>
      <c r="H916" s="222">
        <v>-4.992</v>
      </c>
      <c r="I916" s="223"/>
      <c r="J916" s="219"/>
      <c r="K916" s="219"/>
      <c r="L916" s="224"/>
      <c r="M916" s="225"/>
      <c r="N916" s="226"/>
      <c r="O916" s="226"/>
      <c r="P916" s="226"/>
      <c r="Q916" s="226"/>
      <c r="R916" s="226"/>
      <c r="S916" s="226"/>
      <c r="T916" s="227"/>
      <c r="AT916" s="228" t="s">
        <v>202</v>
      </c>
      <c r="AU916" s="228" t="s">
        <v>81</v>
      </c>
      <c r="AV916" s="14" t="s">
        <v>81</v>
      </c>
      <c r="AW916" s="14" t="s">
        <v>33</v>
      </c>
      <c r="AX916" s="14" t="s">
        <v>72</v>
      </c>
      <c r="AY916" s="228" t="s">
        <v>193</v>
      </c>
    </row>
    <row r="917" spans="1:65" s="15" customFormat="1">
      <c r="B917" s="229"/>
      <c r="C917" s="230"/>
      <c r="D917" s="209" t="s">
        <v>202</v>
      </c>
      <c r="E917" s="231" t="s">
        <v>19</v>
      </c>
      <c r="F917" s="232" t="s">
        <v>208</v>
      </c>
      <c r="G917" s="230"/>
      <c r="H917" s="233">
        <v>349.65600000000001</v>
      </c>
      <c r="I917" s="234"/>
      <c r="J917" s="230"/>
      <c r="K917" s="230"/>
      <c r="L917" s="235"/>
      <c r="M917" s="236"/>
      <c r="N917" s="237"/>
      <c r="O917" s="237"/>
      <c r="P917" s="237"/>
      <c r="Q917" s="237"/>
      <c r="R917" s="237"/>
      <c r="S917" s="237"/>
      <c r="T917" s="238"/>
      <c r="AT917" s="239" t="s">
        <v>202</v>
      </c>
      <c r="AU917" s="239" t="s">
        <v>81</v>
      </c>
      <c r="AV917" s="15" t="s">
        <v>209</v>
      </c>
      <c r="AW917" s="15" t="s">
        <v>33</v>
      </c>
      <c r="AX917" s="15" t="s">
        <v>79</v>
      </c>
      <c r="AY917" s="239" t="s">
        <v>193</v>
      </c>
    </row>
    <row r="918" spans="1:65" s="2" customFormat="1" ht="21.75" customHeight="1">
      <c r="A918" s="36"/>
      <c r="B918" s="37"/>
      <c r="C918" s="194" t="s">
        <v>1383</v>
      </c>
      <c r="D918" s="194" t="s">
        <v>195</v>
      </c>
      <c r="E918" s="195" t="s">
        <v>1384</v>
      </c>
      <c r="F918" s="196" t="s">
        <v>1385</v>
      </c>
      <c r="G918" s="197" t="s">
        <v>305</v>
      </c>
      <c r="H918" s="198">
        <v>349.65600000000001</v>
      </c>
      <c r="I918" s="199"/>
      <c r="J918" s="200">
        <f>ROUND(I918*H918,2)</f>
        <v>0</v>
      </c>
      <c r="K918" s="196" t="s">
        <v>199</v>
      </c>
      <c r="L918" s="41"/>
      <c r="M918" s="201" t="s">
        <v>19</v>
      </c>
      <c r="N918" s="202" t="s">
        <v>43</v>
      </c>
      <c r="O918" s="66"/>
      <c r="P918" s="203">
        <f>O918*H918</f>
        <v>0</v>
      </c>
      <c r="Q918" s="203">
        <v>0</v>
      </c>
      <c r="R918" s="203">
        <f>Q918*H918</f>
        <v>0</v>
      </c>
      <c r="S918" s="203">
        <v>0</v>
      </c>
      <c r="T918" s="204">
        <f>S918*H918</f>
        <v>0</v>
      </c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R918" s="205" t="s">
        <v>302</v>
      </c>
      <c r="AT918" s="205" t="s">
        <v>195</v>
      </c>
      <c r="AU918" s="205" t="s">
        <v>81</v>
      </c>
      <c r="AY918" s="19" t="s">
        <v>193</v>
      </c>
      <c r="BE918" s="206">
        <f>IF(N918="základní",J918,0)</f>
        <v>0</v>
      </c>
      <c r="BF918" s="206">
        <f>IF(N918="snížená",J918,0)</f>
        <v>0</v>
      </c>
      <c r="BG918" s="206">
        <f>IF(N918="zákl. přenesená",J918,0)</f>
        <v>0</v>
      </c>
      <c r="BH918" s="206">
        <f>IF(N918="sníž. přenesená",J918,0)</f>
        <v>0</v>
      </c>
      <c r="BI918" s="206">
        <f>IF(N918="nulová",J918,0)</f>
        <v>0</v>
      </c>
      <c r="BJ918" s="19" t="s">
        <v>79</v>
      </c>
      <c r="BK918" s="206">
        <f>ROUND(I918*H918,2)</f>
        <v>0</v>
      </c>
      <c r="BL918" s="19" t="s">
        <v>302</v>
      </c>
      <c r="BM918" s="205" t="s">
        <v>1386</v>
      </c>
    </row>
    <row r="919" spans="1:65" s="13" customFormat="1">
      <c r="B919" s="207"/>
      <c r="C919" s="208"/>
      <c r="D919" s="209" t="s">
        <v>202</v>
      </c>
      <c r="E919" s="210" t="s">
        <v>19</v>
      </c>
      <c r="F919" s="211" t="s">
        <v>1387</v>
      </c>
      <c r="G919" s="208"/>
      <c r="H919" s="210" t="s">
        <v>19</v>
      </c>
      <c r="I919" s="212"/>
      <c r="J919" s="208"/>
      <c r="K919" s="208"/>
      <c r="L919" s="213"/>
      <c r="M919" s="214"/>
      <c r="N919" s="215"/>
      <c r="O919" s="215"/>
      <c r="P919" s="215"/>
      <c r="Q919" s="215"/>
      <c r="R919" s="215"/>
      <c r="S919" s="215"/>
      <c r="T919" s="216"/>
      <c r="AT919" s="217" t="s">
        <v>202</v>
      </c>
      <c r="AU919" s="217" t="s">
        <v>81</v>
      </c>
      <c r="AV919" s="13" t="s">
        <v>79</v>
      </c>
      <c r="AW919" s="13" t="s">
        <v>33</v>
      </c>
      <c r="AX919" s="13" t="s">
        <v>72</v>
      </c>
      <c r="AY919" s="217" t="s">
        <v>193</v>
      </c>
    </row>
    <row r="920" spans="1:65" s="14" customFormat="1">
      <c r="B920" s="218"/>
      <c r="C920" s="219"/>
      <c r="D920" s="209" t="s">
        <v>202</v>
      </c>
      <c r="E920" s="220" t="s">
        <v>19</v>
      </c>
      <c r="F920" s="221" t="s">
        <v>1388</v>
      </c>
      <c r="G920" s="219"/>
      <c r="H920" s="222">
        <v>349.65600000000001</v>
      </c>
      <c r="I920" s="223"/>
      <c r="J920" s="219"/>
      <c r="K920" s="219"/>
      <c r="L920" s="224"/>
      <c r="M920" s="225"/>
      <c r="N920" s="226"/>
      <c r="O920" s="226"/>
      <c r="P920" s="226"/>
      <c r="Q920" s="226"/>
      <c r="R920" s="226"/>
      <c r="S920" s="226"/>
      <c r="T920" s="227"/>
      <c r="AT920" s="228" t="s">
        <v>202</v>
      </c>
      <c r="AU920" s="228" t="s">
        <v>81</v>
      </c>
      <c r="AV920" s="14" t="s">
        <v>81</v>
      </c>
      <c r="AW920" s="14" t="s">
        <v>33</v>
      </c>
      <c r="AX920" s="14" t="s">
        <v>72</v>
      </c>
      <c r="AY920" s="228" t="s">
        <v>193</v>
      </c>
    </row>
    <row r="921" spans="1:65" s="15" customFormat="1">
      <c r="B921" s="229"/>
      <c r="C921" s="230"/>
      <c r="D921" s="209" t="s">
        <v>202</v>
      </c>
      <c r="E921" s="231" t="s">
        <v>19</v>
      </c>
      <c r="F921" s="232" t="s">
        <v>208</v>
      </c>
      <c r="G921" s="230"/>
      <c r="H921" s="233">
        <v>349.65600000000001</v>
      </c>
      <c r="I921" s="234"/>
      <c r="J921" s="230"/>
      <c r="K921" s="230"/>
      <c r="L921" s="235"/>
      <c r="M921" s="236"/>
      <c r="N921" s="237"/>
      <c r="O921" s="237"/>
      <c r="P921" s="237"/>
      <c r="Q921" s="237"/>
      <c r="R921" s="237"/>
      <c r="S921" s="237"/>
      <c r="T921" s="238"/>
      <c r="AT921" s="239" t="s">
        <v>202</v>
      </c>
      <c r="AU921" s="239" t="s">
        <v>81</v>
      </c>
      <c r="AV921" s="15" t="s">
        <v>209</v>
      </c>
      <c r="AW921" s="15" t="s">
        <v>33</v>
      </c>
      <c r="AX921" s="15" t="s">
        <v>79</v>
      </c>
      <c r="AY921" s="239" t="s">
        <v>193</v>
      </c>
    </row>
    <row r="922" spans="1:65" s="2" customFormat="1" ht="16.5" customHeight="1">
      <c r="A922" s="36"/>
      <c r="B922" s="37"/>
      <c r="C922" s="194" t="s">
        <v>1389</v>
      </c>
      <c r="D922" s="194" t="s">
        <v>195</v>
      </c>
      <c r="E922" s="195" t="s">
        <v>1390</v>
      </c>
      <c r="F922" s="196" t="s">
        <v>1391</v>
      </c>
      <c r="G922" s="197" t="s">
        <v>391</v>
      </c>
      <c r="H922" s="198">
        <v>414</v>
      </c>
      <c r="I922" s="199"/>
      <c r="J922" s="200">
        <f>ROUND(I922*H922,2)</f>
        <v>0</v>
      </c>
      <c r="K922" s="196" t="s">
        <v>199</v>
      </c>
      <c r="L922" s="41"/>
      <c r="M922" s="201" t="s">
        <v>19</v>
      </c>
      <c r="N922" s="202" t="s">
        <v>43</v>
      </c>
      <c r="O922" s="66"/>
      <c r="P922" s="203">
        <f>O922*H922</f>
        <v>0</v>
      </c>
      <c r="Q922" s="203">
        <v>0</v>
      </c>
      <c r="R922" s="203">
        <f>Q922*H922</f>
        <v>0</v>
      </c>
      <c r="S922" s="203">
        <v>0</v>
      </c>
      <c r="T922" s="204">
        <f>S922*H922</f>
        <v>0</v>
      </c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R922" s="205" t="s">
        <v>302</v>
      </c>
      <c r="AT922" s="205" t="s">
        <v>195</v>
      </c>
      <c r="AU922" s="205" t="s">
        <v>81</v>
      </c>
      <c r="AY922" s="19" t="s">
        <v>193</v>
      </c>
      <c r="BE922" s="206">
        <f>IF(N922="základní",J922,0)</f>
        <v>0</v>
      </c>
      <c r="BF922" s="206">
        <f>IF(N922="snížená",J922,0)</f>
        <v>0</v>
      </c>
      <c r="BG922" s="206">
        <f>IF(N922="zákl. přenesená",J922,0)</f>
        <v>0</v>
      </c>
      <c r="BH922" s="206">
        <f>IF(N922="sníž. přenesená",J922,0)</f>
        <v>0</v>
      </c>
      <c r="BI922" s="206">
        <f>IF(N922="nulová",J922,0)</f>
        <v>0</v>
      </c>
      <c r="BJ922" s="19" t="s">
        <v>79</v>
      </c>
      <c r="BK922" s="206">
        <f>ROUND(I922*H922,2)</f>
        <v>0</v>
      </c>
      <c r="BL922" s="19" t="s">
        <v>302</v>
      </c>
      <c r="BM922" s="205" t="s">
        <v>1392</v>
      </c>
    </row>
    <row r="923" spans="1:65" s="14" customFormat="1">
      <c r="B923" s="218"/>
      <c r="C923" s="219"/>
      <c r="D923" s="209" t="s">
        <v>202</v>
      </c>
      <c r="E923" s="220" t="s">
        <v>19</v>
      </c>
      <c r="F923" s="221" t="s">
        <v>1393</v>
      </c>
      <c r="G923" s="219"/>
      <c r="H923" s="222">
        <v>414</v>
      </c>
      <c r="I923" s="223"/>
      <c r="J923" s="219"/>
      <c r="K923" s="219"/>
      <c r="L923" s="224"/>
      <c r="M923" s="225"/>
      <c r="N923" s="226"/>
      <c r="O923" s="226"/>
      <c r="P923" s="226"/>
      <c r="Q923" s="226"/>
      <c r="R923" s="226"/>
      <c r="S923" s="226"/>
      <c r="T923" s="227"/>
      <c r="AT923" s="228" t="s">
        <v>202</v>
      </c>
      <c r="AU923" s="228" t="s">
        <v>81</v>
      </c>
      <c r="AV923" s="14" t="s">
        <v>81</v>
      </c>
      <c r="AW923" s="14" t="s">
        <v>33</v>
      </c>
      <c r="AX923" s="14" t="s">
        <v>72</v>
      </c>
      <c r="AY923" s="228" t="s">
        <v>193</v>
      </c>
    </row>
    <row r="924" spans="1:65" s="15" customFormat="1">
      <c r="B924" s="229"/>
      <c r="C924" s="230"/>
      <c r="D924" s="209" t="s">
        <v>202</v>
      </c>
      <c r="E924" s="231" t="s">
        <v>19</v>
      </c>
      <c r="F924" s="232" t="s">
        <v>208</v>
      </c>
      <c r="G924" s="230"/>
      <c r="H924" s="233">
        <v>414</v>
      </c>
      <c r="I924" s="234"/>
      <c r="J924" s="230"/>
      <c r="K924" s="230"/>
      <c r="L924" s="235"/>
      <c r="M924" s="236"/>
      <c r="N924" s="237"/>
      <c r="O924" s="237"/>
      <c r="P924" s="237"/>
      <c r="Q924" s="237"/>
      <c r="R924" s="237"/>
      <c r="S924" s="237"/>
      <c r="T924" s="238"/>
      <c r="AT924" s="239" t="s">
        <v>202</v>
      </c>
      <c r="AU924" s="239" t="s">
        <v>81</v>
      </c>
      <c r="AV924" s="15" t="s">
        <v>209</v>
      </c>
      <c r="AW924" s="15" t="s">
        <v>33</v>
      </c>
      <c r="AX924" s="15" t="s">
        <v>79</v>
      </c>
      <c r="AY924" s="239" t="s">
        <v>193</v>
      </c>
    </row>
    <row r="925" spans="1:65" s="2" customFormat="1" ht="16.5" customHeight="1">
      <c r="A925" s="36"/>
      <c r="B925" s="37"/>
      <c r="C925" s="194" t="s">
        <v>1394</v>
      </c>
      <c r="D925" s="194" t="s">
        <v>195</v>
      </c>
      <c r="E925" s="195" t="s">
        <v>1144</v>
      </c>
      <c r="F925" s="196" t="s">
        <v>1145</v>
      </c>
      <c r="G925" s="197" t="s">
        <v>198</v>
      </c>
      <c r="H925" s="198">
        <v>27.417999999999999</v>
      </c>
      <c r="I925" s="199"/>
      <c r="J925" s="200">
        <f>ROUND(I925*H925,2)</f>
        <v>0</v>
      </c>
      <c r="K925" s="196" t="s">
        <v>199</v>
      </c>
      <c r="L925" s="41"/>
      <c r="M925" s="201" t="s">
        <v>19</v>
      </c>
      <c r="N925" s="202" t="s">
        <v>43</v>
      </c>
      <c r="O925" s="66"/>
      <c r="P925" s="203">
        <f>O925*H925</f>
        <v>0</v>
      </c>
      <c r="Q925" s="203">
        <v>2.3369999999999998E-2</v>
      </c>
      <c r="R925" s="203">
        <f>Q925*H925</f>
        <v>0.64075865999999992</v>
      </c>
      <c r="S925" s="203">
        <v>0</v>
      </c>
      <c r="T925" s="204">
        <f>S925*H925</f>
        <v>0</v>
      </c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R925" s="205" t="s">
        <v>302</v>
      </c>
      <c r="AT925" s="205" t="s">
        <v>195</v>
      </c>
      <c r="AU925" s="205" t="s">
        <v>81</v>
      </c>
      <c r="AY925" s="19" t="s">
        <v>193</v>
      </c>
      <c r="BE925" s="206">
        <f>IF(N925="základní",J925,0)</f>
        <v>0</v>
      </c>
      <c r="BF925" s="206">
        <f>IF(N925="snížená",J925,0)</f>
        <v>0</v>
      </c>
      <c r="BG925" s="206">
        <f>IF(N925="zákl. přenesená",J925,0)</f>
        <v>0</v>
      </c>
      <c r="BH925" s="206">
        <f>IF(N925="sníž. přenesená",J925,0)</f>
        <v>0</v>
      </c>
      <c r="BI925" s="206">
        <f>IF(N925="nulová",J925,0)</f>
        <v>0</v>
      </c>
      <c r="BJ925" s="19" t="s">
        <v>79</v>
      </c>
      <c r="BK925" s="206">
        <f>ROUND(I925*H925,2)</f>
        <v>0</v>
      </c>
      <c r="BL925" s="19" t="s">
        <v>302</v>
      </c>
      <c r="BM925" s="205" t="s">
        <v>1395</v>
      </c>
    </row>
    <row r="926" spans="1:65" s="13" customFormat="1">
      <c r="B926" s="207"/>
      <c r="C926" s="208"/>
      <c r="D926" s="209" t="s">
        <v>202</v>
      </c>
      <c r="E926" s="210" t="s">
        <v>19</v>
      </c>
      <c r="F926" s="211" t="s">
        <v>1396</v>
      </c>
      <c r="G926" s="208"/>
      <c r="H926" s="210" t="s">
        <v>19</v>
      </c>
      <c r="I926" s="212"/>
      <c r="J926" s="208"/>
      <c r="K926" s="208"/>
      <c r="L926" s="213"/>
      <c r="M926" s="214"/>
      <c r="N926" s="215"/>
      <c r="O926" s="215"/>
      <c r="P926" s="215"/>
      <c r="Q926" s="215"/>
      <c r="R926" s="215"/>
      <c r="S926" s="215"/>
      <c r="T926" s="216"/>
      <c r="AT926" s="217" t="s">
        <v>202</v>
      </c>
      <c r="AU926" s="217" t="s">
        <v>81</v>
      </c>
      <c r="AV926" s="13" t="s">
        <v>79</v>
      </c>
      <c r="AW926" s="13" t="s">
        <v>33</v>
      </c>
      <c r="AX926" s="13" t="s">
        <v>72</v>
      </c>
      <c r="AY926" s="217" t="s">
        <v>193</v>
      </c>
    </row>
    <row r="927" spans="1:65" s="14" customFormat="1">
      <c r="B927" s="218"/>
      <c r="C927" s="219"/>
      <c r="D927" s="209" t="s">
        <v>202</v>
      </c>
      <c r="E927" s="220" t="s">
        <v>19</v>
      </c>
      <c r="F927" s="221" t="s">
        <v>1397</v>
      </c>
      <c r="G927" s="219"/>
      <c r="H927" s="222">
        <v>4.4039999999999999</v>
      </c>
      <c r="I927" s="223"/>
      <c r="J927" s="219"/>
      <c r="K927" s="219"/>
      <c r="L927" s="224"/>
      <c r="M927" s="225"/>
      <c r="N927" s="226"/>
      <c r="O927" s="226"/>
      <c r="P927" s="226"/>
      <c r="Q927" s="226"/>
      <c r="R927" s="226"/>
      <c r="S927" s="226"/>
      <c r="T927" s="227"/>
      <c r="AT927" s="228" t="s">
        <v>202</v>
      </c>
      <c r="AU927" s="228" t="s">
        <v>81</v>
      </c>
      <c r="AV927" s="14" t="s">
        <v>81</v>
      </c>
      <c r="AW927" s="14" t="s">
        <v>33</v>
      </c>
      <c r="AX927" s="14" t="s">
        <v>72</v>
      </c>
      <c r="AY927" s="228" t="s">
        <v>193</v>
      </c>
    </row>
    <row r="928" spans="1:65" s="13" customFormat="1">
      <c r="B928" s="207"/>
      <c r="C928" s="208"/>
      <c r="D928" s="209" t="s">
        <v>202</v>
      </c>
      <c r="E928" s="210" t="s">
        <v>19</v>
      </c>
      <c r="F928" s="211" t="s">
        <v>1398</v>
      </c>
      <c r="G928" s="208"/>
      <c r="H928" s="210" t="s">
        <v>19</v>
      </c>
      <c r="I928" s="212"/>
      <c r="J928" s="208"/>
      <c r="K928" s="208"/>
      <c r="L928" s="213"/>
      <c r="M928" s="214"/>
      <c r="N928" s="215"/>
      <c r="O928" s="215"/>
      <c r="P928" s="215"/>
      <c r="Q928" s="215"/>
      <c r="R928" s="215"/>
      <c r="S928" s="215"/>
      <c r="T928" s="216"/>
      <c r="AT928" s="217" t="s">
        <v>202</v>
      </c>
      <c r="AU928" s="217" t="s">
        <v>81</v>
      </c>
      <c r="AV928" s="13" t="s">
        <v>79</v>
      </c>
      <c r="AW928" s="13" t="s">
        <v>33</v>
      </c>
      <c r="AX928" s="13" t="s">
        <v>72</v>
      </c>
      <c r="AY928" s="217" t="s">
        <v>193</v>
      </c>
    </row>
    <row r="929" spans="1:65" s="14" customFormat="1">
      <c r="B929" s="218"/>
      <c r="C929" s="219"/>
      <c r="D929" s="209" t="s">
        <v>202</v>
      </c>
      <c r="E929" s="220" t="s">
        <v>19</v>
      </c>
      <c r="F929" s="221" t="s">
        <v>1399</v>
      </c>
      <c r="G929" s="219"/>
      <c r="H929" s="222">
        <v>0.79800000000000004</v>
      </c>
      <c r="I929" s="223"/>
      <c r="J929" s="219"/>
      <c r="K929" s="219"/>
      <c r="L929" s="224"/>
      <c r="M929" s="225"/>
      <c r="N929" s="226"/>
      <c r="O929" s="226"/>
      <c r="P929" s="226"/>
      <c r="Q929" s="226"/>
      <c r="R929" s="226"/>
      <c r="S929" s="226"/>
      <c r="T929" s="227"/>
      <c r="AT929" s="228" t="s">
        <v>202</v>
      </c>
      <c r="AU929" s="228" t="s">
        <v>81</v>
      </c>
      <c r="AV929" s="14" t="s">
        <v>81</v>
      </c>
      <c r="AW929" s="14" t="s">
        <v>33</v>
      </c>
      <c r="AX929" s="14" t="s">
        <v>72</v>
      </c>
      <c r="AY929" s="228" t="s">
        <v>193</v>
      </c>
    </row>
    <row r="930" spans="1:65" s="13" customFormat="1">
      <c r="B930" s="207"/>
      <c r="C930" s="208"/>
      <c r="D930" s="209" t="s">
        <v>202</v>
      </c>
      <c r="E930" s="210" t="s">
        <v>19</v>
      </c>
      <c r="F930" s="211" t="s">
        <v>1400</v>
      </c>
      <c r="G930" s="208"/>
      <c r="H930" s="210" t="s">
        <v>19</v>
      </c>
      <c r="I930" s="212"/>
      <c r="J930" s="208"/>
      <c r="K930" s="208"/>
      <c r="L930" s="213"/>
      <c r="M930" s="214"/>
      <c r="N930" s="215"/>
      <c r="O930" s="215"/>
      <c r="P930" s="215"/>
      <c r="Q930" s="215"/>
      <c r="R930" s="215"/>
      <c r="S930" s="215"/>
      <c r="T930" s="216"/>
      <c r="AT930" s="217" t="s">
        <v>202</v>
      </c>
      <c r="AU930" s="217" t="s">
        <v>81</v>
      </c>
      <c r="AV930" s="13" t="s">
        <v>79</v>
      </c>
      <c r="AW930" s="13" t="s">
        <v>33</v>
      </c>
      <c r="AX930" s="13" t="s">
        <v>72</v>
      </c>
      <c r="AY930" s="217" t="s">
        <v>193</v>
      </c>
    </row>
    <row r="931" spans="1:65" s="14" customFormat="1">
      <c r="B931" s="218"/>
      <c r="C931" s="219"/>
      <c r="D931" s="209" t="s">
        <v>202</v>
      </c>
      <c r="E931" s="220" t="s">
        <v>19</v>
      </c>
      <c r="F931" s="221" t="s">
        <v>1401</v>
      </c>
      <c r="G931" s="219"/>
      <c r="H931" s="222">
        <v>8.9420000000000002</v>
      </c>
      <c r="I931" s="223"/>
      <c r="J931" s="219"/>
      <c r="K931" s="219"/>
      <c r="L931" s="224"/>
      <c r="M931" s="225"/>
      <c r="N931" s="226"/>
      <c r="O931" s="226"/>
      <c r="P931" s="226"/>
      <c r="Q931" s="226"/>
      <c r="R931" s="226"/>
      <c r="S931" s="226"/>
      <c r="T931" s="227"/>
      <c r="AT931" s="228" t="s">
        <v>202</v>
      </c>
      <c r="AU931" s="228" t="s">
        <v>81</v>
      </c>
      <c r="AV931" s="14" t="s">
        <v>81</v>
      </c>
      <c r="AW931" s="14" t="s">
        <v>33</v>
      </c>
      <c r="AX931" s="14" t="s">
        <v>72</v>
      </c>
      <c r="AY931" s="228" t="s">
        <v>193</v>
      </c>
    </row>
    <row r="932" spans="1:65" s="13" customFormat="1">
      <c r="B932" s="207"/>
      <c r="C932" s="208"/>
      <c r="D932" s="209" t="s">
        <v>202</v>
      </c>
      <c r="E932" s="210" t="s">
        <v>19</v>
      </c>
      <c r="F932" s="211" t="s">
        <v>1402</v>
      </c>
      <c r="G932" s="208"/>
      <c r="H932" s="210" t="s">
        <v>19</v>
      </c>
      <c r="I932" s="212"/>
      <c r="J932" s="208"/>
      <c r="K932" s="208"/>
      <c r="L932" s="213"/>
      <c r="M932" s="214"/>
      <c r="N932" s="215"/>
      <c r="O932" s="215"/>
      <c r="P932" s="215"/>
      <c r="Q932" s="215"/>
      <c r="R932" s="215"/>
      <c r="S932" s="215"/>
      <c r="T932" s="216"/>
      <c r="AT932" s="217" t="s">
        <v>202</v>
      </c>
      <c r="AU932" s="217" t="s">
        <v>81</v>
      </c>
      <c r="AV932" s="13" t="s">
        <v>79</v>
      </c>
      <c r="AW932" s="13" t="s">
        <v>33</v>
      </c>
      <c r="AX932" s="13" t="s">
        <v>72</v>
      </c>
      <c r="AY932" s="217" t="s">
        <v>193</v>
      </c>
    </row>
    <row r="933" spans="1:65" s="14" customFormat="1">
      <c r="B933" s="218"/>
      <c r="C933" s="219"/>
      <c r="D933" s="209" t="s">
        <v>202</v>
      </c>
      <c r="E933" s="220" t="s">
        <v>19</v>
      </c>
      <c r="F933" s="221" t="s">
        <v>1403</v>
      </c>
      <c r="G933" s="219"/>
      <c r="H933" s="222">
        <v>0.51500000000000001</v>
      </c>
      <c r="I933" s="223"/>
      <c r="J933" s="219"/>
      <c r="K933" s="219"/>
      <c r="L933" s="224"/>
      <c r="M933" s="225"/>
      <c r="N933" s="226"/>
      <c r="O933" s="226"/>
      <c r="P933" s="226"/>
      <c r="Q933" s="226"/>
      <c r="R933" s="226"/>
      <c r="S933" s="226"/>
      <c r="T933" s="227"/>
      <c r="AT933" s="228" t="s">
        <v>202</v>
      </c>
      <c r="AU933" s="228" t="s">
        <v>81</v>
      </c>
      <c r="AV933" s="14" t="s">
        <v>81</v>
      </c>
      <c r="AW933" s="14" t="s">
        <v>33</v>
      </c>
      <c r="AX933" s="14" t="s">
        <v>72</v>
      </c>
      <c r="AY933" s="228" t="s">
        <v>193</v>
      </c>
    </row>
    <row r="934" spans="1:65" s="13" customFormat="1">
      <c r="B934" s="207"/>
      <c r="C934" s="208"/>
      <c r="D934" s="209" t="s">
        <v>202</v>
      </c>
      <c r="E934" s="210" t="s">
        <v>19</v>
      </c>
      <c r="F934" s="211" t="s">
        <v>1404</v>
      </c>
      <c r="G934" s="208"/>
      <c r="H934" s="210" t="s">
        <v>19</v>
      </c>
      <c r="I934" s="212"/>
      <c r="J934" s="208"/>
      <c r="K934" s="208"/>
      <c r="L934" s="213"/>
      <c r="M934" s="214"/>
      <c r="N934" s="215"/>
      <c r="O934" s="215"/>
      <c r="P934" s="215"/>
      <c r="Q934" s="215"/>
      <c r="R934" s="215"/>
      <c r="S934" s="215"/>
      <c r="T934" s="216"/>
      <c r="AT934" s="217" t="s">
        <v>202</v>
      </c>
      <c r="AU934" s="217" t="s">
        <v>81</v>
      </c>
      <c r="AV934" s="13" t="s">
        <v>79</v>
      </c>
      <c r="AW934" s="13" t="s">
        <v>33</v>
      </c>
      <c r="AX934" s="13" t="s">
        <v>72</v>
      </c>
      <c r="AY934" s="217" t="s">
        <v>193</v>
      </c>
    </row>
    <row r="935" spans="1:65" s="14" customFormat="1">
      <c r="B935" s="218"/>
      <c r="C935" s="219"/>
      <c r="D935" s="209" t="s">
        <v>202</v>
      </c>
      <c r="E935" s="220" t="s">
        <v>19</v>
      </c>
      <c r="F935" s="221" t="s">
        <v>1405</v>
      </c>
      <c r="G935" s="219"/>
      <c r="H935" s="222">
        <v>8.7409999999999997</v>
      </c>
      <c r="I935" s="223"/>
      <c r="J935" s="219"/>
      <c r="K935" s="219"/>
      <c r="L935" s="224"/>
      <c r="M935" s="225"/>
      <c r="N935" s="226"/>
      <c r="O935" s="226"/>
      <c r="P935" s="226"/>
      <c r="Q935" s="226"/>
      <c r="R935" s="226"/>
      <c r="S935" s="226"/>
      <c r="T935" s="227"/>
      <c r="AT935" s="228" t="s">
        <v>202</v>
      </c>
      <c r="AU935" s="228" t="s">
        <v>81</v>
      </c>
      <c r="AV935" s="14" t="s">
        <v>81</v>
      </c>
      <c r="AW935" s="14" t="s">
        <v>33</v>
      </c>
      <c r="AX935" s="14" t="s">
        <v>72</v>
      </c>
      <c r="AY935" s="228" t="s">
        <v>193</v>
      </c>
    </row>
    <row r="936" spans="1:65" s="13" customFormat="1">
      <c r="B936" s="207"/>
      <c r="C936" s="208"/>
      <c r="D936" s="209" t="s">
        <v>202</v>
      </c>
      <c r="E936" s="210" t="s">
        <v>19</v>
      </c>
      <c r="F936" s="211" t="s">
        <v>1406</v>
      </c>
      <c r="G936" s="208"/>
      <c r="H936" s="210" t="s">
        <v>19</v>
      </c>
      <c r="I936" s="212"/>
      <c r="J936" s="208"/>
      <c r="K936" s="208"/>
      <c r="L936" s="213"/>
      <c r="M936" s="214"/>
      <c r="N936" s="215"/>
      <c r="O936" s="215"/>
      <c r="P936" s="215"/>
      <c r="Q936" s="215"/>
      <c r="R936" s="215"/>
      <c r="S936" s="215"/>
      <c r="T936" s="216"/>
      <c r="AT936" s="217" t="s">
        <v>202</v>
      </c>
      <c r="AU936" s="217" t="s">
        <v>81</v>
      </c>
      <c r="AV936" s="13" t="s">
        <v>79</v>
      </c>
      <c r="AW936" s="13" t="s">
        <v>33</v>
      </c>
      <c r="AX936" s="13" t="s">
        <v>72</v>
      </c>
      <c r="AY936" s="217" t="s">
        <v>193</v>
      </c>
    </row>
    <row r="937" spans="1:65" s="14" customFormat="1">
      <c r="B937" s="218"/>
      <c r="C937" s="219"/>
      <c r="D937" s="209" t="s">
        <v>202</v>
      </c>
      <c r="E937" s="220" t="s">
        <v>19</v>
      </c>
      <c r="F937" s="221" t="s">
        <v>1407</v>
      </c>
      <c r="G937" s="219"/>
      <c r="H937" s="222">
        <v>4.0179999999999998</v>
      </c>
      <c r="I937" s="223"/>
      <c r="J937" s="219"/>
      <c r="K937" s="219"/>
      <c r="L937" s="224"/>
      <c r="M937" s="225"/>
      <c r="N937" s="226"/>
      <c r="O937" s="226"/>
      <c r="P937" s="226"/>
      <c r="Q937" s="226"/>
      <c r="R937" s="226"/>
      <c r="S937" s="226"/>
      <c r="T937" s="227"/>
      <c r="AT937" s="228" t="s">
        <v>202</v>
      </c>
      <c r="AU937" s="228" t="s">
        <v>81</v>
      </c>
      <c r="AV937" s="14" t="s">
        <v>81</v>
      </c>
      <c r="AW937" s="14" t="s">
        <v>33</v>
      </c>
      <c r="AX937" s="14" t="s">
        <v>72</v>
      </c>
      <c r="AY937" s="228" t="s">
        <v>193</v>
      </c>
    </row>
    <row r="938" spans="1:65" s="15" customFormat="1">
      <c r="B938" s="229"/>
      <c r="C938" s="230"/>
      <c r="D938" s="209" t="s">
        <v>202</v>
      </c>
      <c r="E938" s="231" t="s">
        <v>19</v>
      </c>
      <c r="F938" s="232" t="s">
        <v>208</v>
      </c>
      <c r="G938" s="230"/>
      <c r="H938" s="233">
        <v>27.417999999999999</v>
      </c>
      <c r="I938" s="234"/>
      <c r="J938" s="230"/>
      <c r="K938" s="230"/>
      <c r="L938" s="235"/>
      <c r="M938" s="236"/>
      <c r="N938" s="237"/>
      <c r="O938" s="237"/>
      <c r="P938" s="237"/>
      <c r="Q938" s="237"/>
      <c r="R938" s="237"/>
      <c r="S938" s="237"/>
      <c r="T938" s="238"/>
      <c r="AT938" s="239" t="s">
        <v>202</v>
      </c>
      <c r="AU938" s="239" t="s">
        <v>81</v>
      </c>
      <c r="AV938" s="15" t="s">
        <v>209</v>
      </c>
      <c r="AW938" s="15" t="s">
        <v>33</v>
      </c>
      <c r="AX938" s="15" t="s">
        <v>79</v>
      </c>
      <c r="AY938" s="239" t="s">
        <v>193</v>
      </c>
    </row>
    <row r="939" spans="1:65" s="2" customFormat="1" ht="16.5" customHeight="1">
      <c r="A939" s="36"/>
      <c r="B939" s="37"/>
      <c r="C939" s="251" t="s">
        <v>1408</v>
      </c>
      <c r="D939" s="251" t="s">
        <v>451</v>
      </c>
      <c r="E939" s="252" t="s">
        <v>1409</v>
      </c>
      <c r="F939" s="253" t="s">
        <v>1410</v>
      </c>
      <c r="G939" s="254" t="s">
        <v>198</v>
      </c>
      <c r="H939" s="255">
        <v>4.8440000000000003</v>
      </c>
      <c r="I939" s="256"/>
      <c r="J939" s="257">
        <f>ROUND(I939*H939,2)</f>
        <v>0</v>
      </c>
      <c r="K939" s="253" t="s">
        <v>199</v>
      </c>
      <c r="L939" s="258"/>
      <c r="M939" s="259" t="s">
        <v>19</v>
      </c>
      <c r="N939" s="260" t="s">
        <v>43</v>
      </c>
      <c r="O939" s="66"/>
      <c r="P939" s="203">
        <f>O939*H939</f>
        <v>0</v>
      </c>
      <c r="Q939" s="203">
        <v>0.55000000000000004</v>
      </c>
      <c r="R939" s="203">
        <f>Q939*H939</f>
        <v>2.6642000000000006</v>
      </c>
      <c r="S939" s="203">
        <v>0</v>
      </c>
      <c r="T939" s="204">
        <f>S939*H939</f>
        <v>0</v>
      </c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R939" s="205" t="s">
        <v>404</v>
      </c>
      <c r="AT939" s="205" t="s">
        <v>451</v>
      </c>
      <c r="AU939" s="205" t="s">
        <v>81</v>
      </c>
      <c r="AY939" s="19" t="s">
        <v>193</v>
      </c>
      <c r="BE939" s="206">
        <f>IF(N939="základní",J939,0)</f>
        <v>0</v>
      </c>
      <c r="BF939" s="206">
        <f>IF(N939="snížená",J939,0)</f>
        <v>0</v>
      </c>
      <c r="BG939" s="206">
        <f>IF(N939="zákl. přenesená",J939,0)</f>
        <v>0</v>
      </c>
      <c r="BH939" s="206">
        <f>IF(N939="sníž. přenesená",J939,0)</f>
        <v>0</v>
      </c>
      <c r="BI939" s="206">
        <f>IF(N939="nulová",J939,0)</f>
        <v>0</v>
      </c>
      <c r="BJ939" s="19" t="s">
        <v>79</v>
      </c>
      <c r="BK939" s="206">
        <f>ROUND(I939*H939,2)</f>
        <v>0</v>
      </c>
      <c r="BL939" s="19" t="s">
        <v>302</v>
      </c>
      <c r="BM939" s="205" t="s">
        <v>1411</v>
      </c>
    </row>
    <row r="940" spans="1:65" s="14" customFormat="1">
      <c r="B940" s="218"/>
      <c r="C940" s="219"/>
      <c r="D940" s="209" t="s">
        <v>202</v>
      </c>
      <c r="E940" s="219"/>
      <c r="F940" s="221" t="s">
        <v>1412</v>
      </c>
      <c r="G940" s="219"/>
      <c r="H940" s="222">
        <v>4.8440000000000003</v>
      </c>
      <c r="I940" s="223"/>
      <c r="J940" s="219"/>
      <c r="K940" s="219"/>
      <c r="L940" s="224"/>
      <c r="M940" s="225"/>
      <c r="N940" s="226"/>
      <c r="O940" s="226"/>
      <c r="P940" s="226"/>
      <c r="Q940" s="226"/>
      <c r="R940" s="226"/>
      <c r="S940" s="226"/>
      <c r="T940" s="227"/>
      <c r="AT940" s="228" t="s">
        <v>202</v>
      </c>
      <c r="AU940" s="228" t="s">
        <v>81</v>
      </c>
      <c r="AV940" s="14" t="s">
        <v>81</v>
      </c>
      <c r="AW940" s="14" t="s">
        <v>4</v>
      </c>
      <c r="AX940" s="14" t="s">
        <v>79</v>
      </c>
      <c r="AY940" s="228" t="s">
        <v>193</v>
      </c>
    </row>
    <row r="941" spans="1:65" s="2" customFormat="1" ht="16.5" customHeight="1">
      <c r="A941" s="36"/>
      <c r="B941" s="37"/>
      <c r="C941" s="251" t="s">
        <v>1413</v>
      </c>
      <c r="D941" s="251" t="s">
        <v>451</v>
      </c>
      <c r="E941" s="252" t="s">
        <v>1414</v>
      </c>
      <c r="F941" s="253" t="s">
        <v>1415</v>
      </c>
      <c r="G941" s="254" t="s">
        <v>198</v>
      </c>
      <c r="H941" s="255">
        <v>0.878</v>
      </c>
      <c r="I941" s="256"/>
      <c r="J941" s="257">
        <f>ROUND(I941*H941,2)</f>
        <v>0</v>
      </c>
      <c r="K941" s="253" t="s">
        <v>199</v>
      </c>
      <c r="L941" s="258"/>
      <c r="M941" s="259" t="s">
        <v>19</v>
      </c>
      <c r="N941" s="260" t="s">
        <v>43</v>
      </c>
      <c r="O941" s="66"/>
      <c r="P941" s="203">
        <f>O941*H941</f>
        <v>0</v>
      </c>
      <c r="Q941" s="203">
        <v>0.55000000000000004</v>
      </c>
      <c r="R941" s="203">
        <f>Q941*H941</f>
        <v>0.48290000000000005</v>
      </c>
      <c r="S941" s="203">
        <v>0</v>
      </c>
      <c r="T941" s="204">
        <f>S941*H941</f>
        <v>0</v>
      </c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R941" s="205" t="s">
        <v>404</v>
      </c>
      <c r="AT941" s="205" t="s">
        <v>451</v>
      </c>
      <c r="AU941" s="205" t="s">
        <v>81</v>
      </c>
      <c r="AY941" s="19" t="s">
        <v>193</v>
      </c>
      <c r="BE941" s="206">
        <f>IF(N941="základní",J941,0)</f>
        <v>0</v>
      </c>
      <c r="BF941" s="206">
        <f>IF(N941="snížená",J941,0)</f>
        <v>0</v>
      </c>
      <c r="BG941" s="206">
        <f>IF(N941="zákl. přenesená",J941,0)</f>
        <v>0</v>
      </c>
      <c r="BH941" s="206">
        <f>IF(N941="sníž. přenesená",J941,0)</f>
        <v>0</v>
      </c>
      <c r="BI941" s="206">
        <f>IF(N941="nulová",J941,0)</f>
        <v>0</v>
      </c>
      <c r="BJ941" s="19" t="s">
        <v>79</v>
      </c>
      <c r="BK941" s="206">
        <f>ROUND(I941*H941,2)</f>
        <v>0</v>
      </c>
      <c r="BL941" s="19" t="s">
        <v>302</v>
      </c>
      <c r="BM941" s="205" t="s">
        <v>1416</v>
      </c>
    </row>
    <row r="942" spans="1:65" s="14" customFormat="1">
      <c r="B942" s="218"/>
      <c r="C942" s="219"/>
      <c r="D942" s="209" t="s">
        <v>202</v>
      </c>
      <c r="E942" s="219"/>
      <c r="F942" s="221" t="s">
        <v>1417</v>
      </c>
      <c r="G942" s="219"/>
      <c r="H942" s="222">
        <v>0.878</v>
      </c>
      <c r="I942" s="223"/>
      <c r="J942" s="219"/>
      <c r="K942" s="219"/>
      <c r="L942" s="224"/>
      <c r="M942" s="225"/>
      <c r="N942" s="226"/>
      <c r="O942" s="226"/>
      <c r="P942" s="226"/>
      <c r="Q942" s="226"/>
      <c r="R942" s="226"/>
      <c r="S942" s="226"/>
      <c r="T942" s="227"/>
      <c r="AT942" s="228" t="s">
        <v>202</v>
      </c>
      <c r="AU942" s="228" t="s">
        <v>81</v>
      </c>
      <c r="AV942" s="14" t="s">
        <v>81</v>
      </c>
      <c r="AW942" s="14" t="s">
        <v>4</v>
      </c>
      <c r="AX942" s="14" t="s">
        <v>79</v>
      </c>
      <c r="AY942" s="228" t="s">
        <v>193</v>
      </c>
    </row>
    <row r="943" spans="1:65" s="2" customFormat="1" ht="16.5" customHeight="1">
      <c r="A943" s="36"/>
      <c r="B943" s="37"/>
      <c r="C943" s="251" t="s">
        <v>1418</v>
      </c>
      <c r="D943" s="251" t="s">
        <v>451</v>
      </c>
      <c r="E943" s="252" t="s">
        <v>1419</v>
      </c>
      <c r="F943" s="253" t="s">
        <v>1420</v>
      </c>
      <c r="G943" s="254" t="s">
        <v>198</v>
      </c>
      <c r="H943" s="255">
        <v>9.8360000000000003</v>
      </c>
      <c r="I943" s="256"/>
      <c r="J943" s="257">
        <f>ROUND(I943*H943,2)</f>
        <v>0</v>
      </c>
      <c r="K943" s="253" t="s">
        <v>199</v>
      </c>
      <c r="L943" s="258"/>
      <c r="M943" s="259" t="s">
        <v>19</v>
      </c>
      <c r="N943" s="260" t="s">
        <v>43</v>
      </c>
      <c r="O943" s="66"/>
      <c r="P943" s="203">
        <f>O943*H943</f>
        <v>0</v>
      </c>
      <c r="Q943" s="203">
        <v>0.55000000000000004</v>
      </c>
      <c r="R943" s="203">
        <f>Q943*H943</f>
        <v>5.4098000000000006</v>
      </c>
      <c r="S943" s="203">
        <v>0</v>
      </c>
      <c r="T943" s="204">
        <f>S943*H943</f>
        <v>0</v>
      </c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R943" s="205" t="s">
        <v>404</v>
      </c>
      <c r="AT943" s="205" t="s">
        <v>451</v>
      </c>
      <c r="AU943" s="205" t="s">
        <v>81</v>
      </c>
      <c r="AY943" s="19" t="s">
        <v>193</v>
      </c>
      <c r="BE943" s="206">
        <f>IF(N943="základní",J943,0)</f>
        <v>0</v>
      </c>
      <c r="BF943" s="206">
        <f>IF(N943="snížená",J943,0)</f>
        <v>0</v>
      </c>
      <c r="BG943" s="206">
        <f>IF(N943="zákl. přenesená",J943,0)</f>
        <v>0</v>
      </c>
      <c r="BH943" s="206">
        <f>IF(N943="sníž. přenesená",J943,0)</f>
        <v>0</v>
      </c>
      <c r="BI943" s="206">
        <f>IF(N943="nulová",J943,0)</f>
        <v>0</v>
      </c>
      <c r="BJ943" s="19" t="s">
        <v>79</v>
      </c>
      <c r="BK943" s="206">
        <f>ROUND(I943*H943,2)</f>
        <v>0</v>
      </c>
      <c r="BL943" s="19" t="s">
        <v>302</v>
      </c>
      <c r="BM943" s="205" t="s">
        <v>1421</v>
      </c>
    </row>
    <row r="944" spans="1:65" s="14" customFormat="1">
      <c r="B944" s="218"/>
      <c r="C944" s="219"/>
      <c r="D944" s="209" t="s">
        <v>202</v>
      </c>
      <c r="E944" s="219"/>
      <c r="F944" s="221" t="s">
        <v>1422</v>
      </c>
      <c r="G944" s="219"/>
      <c r="H944" s="222">
        <v>9.8360000000000003</v>
      </c>
      <c r="I944" s="223"/>
      <c r="J944" s="219"/>
      <c r="K944" s="219"/>
      <c r="L944" s="224"/>
      <c r="M944" s="225"/>
      <c r="N944" s="226"/>
      <c r="O944" s="226"/>
      <c r="P944" s="226"/>
      <c r="Q944" s="226"/>
      <c r="R944" s="226"/>
      <c r="S944" s="226"/>
      <c r="T944" s="227"/>
      <c r="AT944" s="228" t="s">
        <v>202</v>
      </c>
      <c r="AU944" s="228" t="s">
        <v>81</v>
      </c>
      <c r="AV944" s="14" t="s">
        <v>81</v>
      </c>
      <c r="AW944" s="14" t="s">
        <v>4</v>
      </c>
      <c r="AX944" s="14" t="s">
        <v>79</v>
      </c>
      <c r="AY944" s="228" t="s">
        <v>193</v>
      </c>
    </row>
    <row r="945" spans="1:65" s="2" customFormat="1" ht="16.5" customHeight="1">
      <c r="A945" s="36"/>
      <c r="B945" s="37"/>
      <c r="C945" s="251" t="s">
        <v>1423</v>
      </c>
      <c r="D945" s="251" t="s">
        <v>451</v>
      </c>
      <c r="E945" s="252" t="s">
        <v>1424</v>
      </c>
      <c r="F945" s="253" t="s">
        <v>1425</v>
      </c>
      <c r="G945" s="254" t="s">
        <v>198</v>
      </c>
      <c r="H945" s="255">
        <v>0.56699999999999995</v>
      </c>
      <c r="I945" s="256"/>
      <c r="J945" s="257">
        <f>ROUND(I945*H945,2)</f>
        <v>0</v>
      </c>
      <c r="K945" s="253" t="s">
        <v>199</v>
      </c>
      <c r="L945" s="258"/>
      <c r="M945" s="259" t="s">
        <v>19</v>
      </c>
      <c r="N945" s="260" t="s">
        <v>43</v>
      </c>
      <c r="O945" s="66"/>
      <c r="P945" s="203">
        <f>O945*H945</f>
        <v>0</v>
      </c>
      <c r="Q945" s="203">
        <v>0.55000000000000004</v>
      </c>
      <c r="R945" s="203">
        <f>Q945*H945</f>
        <v>0.31185000000000002</v>
      </c>
      <c r="S945" s="203">
        <v>0</v>
      </c>
      <c r="T945" s="204">
        <f>S945*H945</f>
        <v>0</v>
      </c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R945" s="205" t="s">
        <v>404</v>
      </c>
      <c r="AT945" s="205" t="s">
        <v>451</v>
      </c>
      <c r="AU945" s="205" t="s">
        <v>81</v>
      </c>
      <c r="AY945" s="19" t="s">
        <v>193</v>
      </c>
      <c r="BE945" s="206">
        <f>IF(N945="základní",J945,0)</f>
        <v>0</v>
      </c>
      <c r="BF945" s="206">
        <f>IF(N945="snížená",J945,0)</f>
        <v>0</v>
      </c>
      <c r="BG945" s="206">
        <f>IF(N945="zákl. přenesená",J945,0)</f>
        <v>0</v>
      </c>
      <c r="BH945" s="206">
        <f>IF(N945="sníž. přenesená",J945,0)</f>
        <v>0</v>
      </c>
      <c r="BI945" s="206">
        <f>IF(N945="nulová",J945,0)</f>
        <v>0</v>
      </c>
      <c r="BJ945" s="19" t="s">
        <v>79</v>
      </c>
      <c r="BK945" s="206">
        <f>ROUND(I945*H945,2)</f>
        <v>0</v>
      </c>
      <c r="BL945" s="19" t="s">
        <v>302</v>
      </c>
      <c r="BM945" s="205" t="s">
        <v>1426</v>
      </c>
    </row>
    <row r="946" spans="1:65" s="14" customFormat="1">
      <c r="B946" s="218"/>
      <c r="C946" s="219"/>
      <c r="D946" s="209" t="s">
        <v>202</v>
      </c>
      <c r="E946" s="219"/>
      <c r="F946" s="221" t="s">
        <v>1427</v>
      </c>
      <c r="G946" s="219"/>
      <c r="H946" s="222">
        <v>0.56699999999999995</v>
      </c>
      <c r="I946" s="223"/>
      <c r="J946" s="219"/>
      <c r="K946" s="219"/>
      <c r="L946" s="224"/>
      <c r="M946" s="225"/>
      <c r="N946" s="226"/>
      <c r="O946" s="226"/>
      <c r="P946" s="226"/>
      <c r="Q946" s="226"/>
      <c r="R946" s="226"/>
      <c r="S946" s="226"/>
      <c r="T946" s="227"/>
      <c r="AT946" s="228" t="s">
        <v>202</v>
      </c>
      <c r="AU946" s="228" t="s">
        <v>81</v>
      </c>
      <c r="AV946" s="14" t="s">
        <v>81</v>
      </c>
      <c r="AW946" s="14" t="s">
        <v>4</v>
      </c>
      <c r="AX946" s="14" t="s">
        <v>79</v>
      </c>
      <c r="AY946" s="228" t="s">
        <v>193</v>
      </c>
    </row>
    <row r="947" spans="1:65" s="2" customFormat="1" ht="16.5" customHeight="1">
      <c r="A947" s="36"/>
      <c r="B947" s="37"/>
      <c r="C947" s="251" t="s">
        <v>1428</v>
      </c>
      <c r="D947" s="251" t="s">
        <v>451</v>
      </c>
      <c r="E947" s="252" t="s">
        <v>1429</v>
      </c>
      <c r="F947" s="253" t="s">
        <v>1430</v>
      </c>
      <c r="G947" s="254" t="s">
        <v>198</v>
      </c>
      <c r="H947" s="255">
        <v>9.6150000000000002</v>
      </c>
      <c r="I947" s="256"/>
      <c r="J947" s="257">
        <f>ROUND(I947*H947,2)</f>
        <v>0</v>
      </c>
      <c r="K947" s="253" t="s">
        <v>199</v>
      </c>
      <c r="L947" s="258"/>
      <c r="M947" s="259" t="s">
        <v>19</v>
      </c>
      <c r="N947" s="260" t="s">
        <v>43</v>
      </c>
      <c r="O947" s="66"/>
      <c r="P947" s="203">
        <f>O947*H947</f>
        <v>0</v>
      </c>
      <c r="Q947" s="203">
        <v>0.55000000000000004</v>
      </c>
      <c r="R947" s="203">
        <f>Q947*H947</f>
        <v>5.2882500000000006</v>
      </c>
      <c r="S947" s="203">
        <v>0</v>
      </c>
      <c r="T947" s="204">
        <f>S947*H947</f>
        <v>0</v>
      </c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R947" s="205" t="s">
        <v>404</v>
      </c>
      <c r="AT947" s="205" t="s">
        <v>451</v>
      </c>
      <c r="AU947" s="205" t="s">
        <v>81</v>
      </c>
      <c r="AY947" s="19" t="s">
        <v>193</v>
      </c>
      <c r="BE947" s="206">
        <f>IF(N947="základní",J947,0)</f>
        <v>0</v>
      </c>
      <c r="BF947" s="206">
        <f>IF(N947="snížená",J947,0)</f>
        <v>0</v>
      </c>
      <c r="BG947" s="206">
        <f>IF(N947="zákl. přenesená",J947,0)</f>
        <v>0</v>
      </c>
      <c r="BH947" s="206">
        <f>IF(N947="sníž. přenesená",J947,0)</f>
        <v>0</v>
      </c>
      <c r="BI947" s="206">
        <f>IF(N947="nulová",J947,0)</f>
        <v>0</v>
      </c>
      <c r="BJ947" s="19" t="s">
        <v>79</v>
      </c>
      <c r="BK947" s="206">
        <f>ROUND(I947*H947,2)</f>
        <v>0</v>
      </c>
      <c r="BL947" s="19" t="s">
        <v>302</v>
      </c>
      <c r="BM947" s="205" t="s">
        <v>1431</v>
      </c>
    </row>
    <row r="948" spans="1:65" s="14" customFormat="1">
      <c r="B948" s="218"/>
      <c r="C948" s="219"/>
      <c r="D948" s="209" t="s">
        <v>202</v>
      </c>
      <c r="E948" s="219"/>
      <c r="F948" s="221" t="s">
        <v>1432</v>
      </c>
      <c r="G948" s="219"/>
      <c r="H948" s="222">
        <v>9.6150000000000002</v>
      </c>
      <c r="I948" s="223"/>
      <c r="J948" s="219"/>
      <c r="K948" s="219"/>
      <c r="L948" s="224"/>
      <c r="M948" s="225"/>
      <c r="N948" s="226"/>
      <c r="O948" s="226"/>
      <c r="P948" s="226"/>
      <c r="Q948" s="226"/>
      <c r="R948" s="226"/>
      <c r="S948" s="226"/>
      <c r="T948" s="227"/>
      <c r="AT948" s="228" t="s">
        <v>202</v>
      </c>
      <c r="AU948" s="228" t="s">
        <v>81</v>
      </c>
      <c r="AV948" s="14" t="s">
        <v>81</v>
      </c>
      <c r="AW948" s="14" t="s">
        <v>4</v>
      </c>
      <c r="AX948" s="14" t="s">
        <v>79</v>
      </c>
      <c r="AY948" s="228" t="s">
        <v>193</v>
      </c>
    </row>
    <row r="949" spans="1:65" s="2" customFormat="1" ht="16.5" customHeight="1">
      <c r="A949" s="36"/>
      <c r="B949" s="37"/>
      <c r="C949" s="251" t="s">
        <v>1433</v>
      </c>
      <c r="D949" s="251" t="s">
        <v>451</v>
      </c>
      <c r="E949" s="252" t="s">
        <v>1434</v>
      </c>
      <c r="F949" s="253" t="s">
        <v>1435</v>
      </c>
      <c r="G949" s="254" t="s">
        <v>198</v>
      </c>
      <c r="H949" s="255">
        <v>4.42</v>
      </c>
      <c r="I949" s="256"/>
      <c r="J949" s="257">
        <f>ROUND(I949*H949,2)</f>
        <v>0</v>
      </c>
      <c r="K949" s="253" t="s">
        <v>199</v>
      </c>
      <c r="L949" s="258"/>
      <c r="M949" s="259" t="s">
        <v>19</v>
      </c>
      <c r="N949" s="260" t="s">
        <v>43</v>
      </c>
      <c r="O949" s="66"/>
      <c r="P949" s="203">
        <f>O949*H949</f>
        <v>0</v>
      </c>
      <c r="Q949" s="203">
        <v>0.55000000000000004</v>
      </c>
      <c r="R949" s="203">
        <f>Q949*H949</f>
        <v>2.431</v>
      </c>
      <c r="S949" s="203">
        <v>0</v>
      </c>
      <c r="T949" s="204">
        <f>S949*H949</f>
        <v>0</v>
      </c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R949" s="205" t="s">
        <v>404</v>
      </c>
      <c r="AT949" s="205" t="s">
        <v>451</v>
      </c>
      <c r="AU949" s="205" t="s">
        <v>81</v>
      </c>
      <c r="AY949" s="19" t="s">
        <v>193</v>
      </c>
      <c r="BE949" s="206">
        <f>IF(N949="základní",J949,0)</f>
        <v>0</v>
      </c>
      <c r="BF949" s="206">
        <f>IF(N949="snížená",J949,0)</f>
        <v>0</v>
      </c>
      <c r="BG949" s="206">
        <f>IF(N949="zákl. přenesená",J949,0)</f>
        <v>0</v>
      </c>
      <c r="BH949" s="206">
        <f>IF(N949="sníž. přenesená",J949,0)</f>
        <v>0</v>
      </c>
      <c r="BI949" s="206">
        <f>IF(N949="nulová",J949,0)</f>
        <v>0</v>
      </c>
      <c r="BJ949" s="19" t="s">
        <v>79</v>
      </c>
      <c r="BK949" s="206">
        <f>ROUND(I949*H949,2)</f>
        <v>0</v>
      </c>
      <c r="BL949" s="19" t="s">
        <v>302</v>
      </c>
      <c r="BM949" s="205" t="s">
        <v>1436</v>
      </c>
    </row>
    <row r="950" spans="1:65" s="14" customFormat="1">
      <c r="B950" s="218"/>
      <c r="C950" s="219"/>
      <c r="D950" s="209" t="s">
        <v>202</v>
      </c>
      <c r="E950" s="219"/>
      <c r="F950" s="221" t="s">
        <v>1437</v>
      </c>
      <c r="G950" s="219"/>
      <c r="H950" s="222">
        <v>4.42</v>
      </c>
      <c r="I950" s="223"/>
      <c r="J950" s="219"/>
      <c r="K950" s="219"/>
      <c r="L950" s="224"/>
      <c r="M950" s="225"/>
      <c r="N950" s="226"/>
      <c r="O950" s="226"/>
      <c r="P950" s="226"/>
      <c r="Q950" s="226"/>
      <c r="R950" s="226"/>
      <c r="S950" s="226"/>
      <c r="T950" s="227"/>
      <c r="AT950" s="228" t="s">
        <v>202</v>
      </c>
      <c r="AU950" s="228" t="s">
        <v>81</v>
      </c>
      <c r="AV950" s="14" t="s">
        <v>81</v>
      </c>
      <c r="AW950" s="14" t="s">
        <v>4</v>
      </c>
      <c r="AX950" s="14" t="s">
        <v>79</v>
      </c>
      <c r="AY950" s="228" t="s">
        <v>193</v>
      </c>
    </row>
    <row r="951" spans="1:65" s="2" customFormat="1" ht="21.75" customHeight="1">
      <c r="A951" s="36"/>
      <c r="B951" s="37"/>
      <c r="C951" s="194" t="s">
        <v>1438</v>
      </c>
      <c r="D951" s="194" t="s">
        <v>195</v>
      </c>
      <c r="E951" s="195" t="s">
        <v>1439</v>
      </c>
      <c r="F951" s="196" t="s">
        <v>1440</v>
      </c>
      <c r="G951" s="197" t="s">
        <v>305</v>
      </c>
      <c r="H951" s="198">
        <v>58.384999999999998</v>
      </c>
      <c r="I951" s="199"/>
      <c r="J951" s="200">
        <f>ROUND(I951*H951,2)</f>
        <v>0</v>
      </c>
      <c r="K951" s="196" t="s">
        <v>199</v>
      </c>
      <c r="L951" s="41"/>
      <c r="M951" s="201" t="s">
        <v>19</v>
      </c>
      <c r="N951" s="202" t="s">
        <v>43</v>
      </c>
      <c r="O951" s="66"/>
      <c r="P951" s="203">
        <f>O951*H951</f>
        <v>0</v>
      </c>
      <c r="Q951" s="203">
        <v>2.963E-2</v>
      </c>
      <c r="R951" s="203">
        <f>Q951*H951</f>
        <v>1.7299475499999999</v>
      </c>
      <c r="S951" s="203">
        <v>0</v>
      </c>
      <c r="T951" s="204">
        <f>S951*H951</f>
        <v>0</v>
      </c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R951" s="205" t="s">
        <v>302</v>
      </c>
      <c r="AT951" s="205" t="s">
        <v>195</v>
      </c>
      <c r="AU951" s="205" t="s">
        <v>81</v>
      </c>
      <c r="AY951" s="19" t="s">
        <v>193</v>
      </c>
      <c r="BE951" s="206">
        <f>IF(N951="základní",J951,0)</f>
        <v>0</v>
      </c>
      <c r="BF951" s="206">
        <f>IF(N951="snížená",J951,0)</f>
        <v>0</v>
      </c>
      <c r="BG951" s="206">
        <f>IF(N951="zákl. přenesená",J951,0)</f>
        <v>0</v>
      </c>
      <c r="BH951" s="206">
        <f>IF(N951="sníž. přenesená",J951,0)</f>
        <v>0</v>
      </c>
      <c r="BI951" s="206">
        <f>IF(N951="nulová",J951,0)</f>
        <v>0</v>
      </c>
      <c r="BJ951" s="19" t="s">
        <v>79</v>
      </c>
      <c r="BK951" s="206">
        <f>ROUND(I951*H951,2)</f>
        <v>0</v>
      </c>
      <c r="BL951" s="19" t="s">
        <v>302</v>
      </c>
      <c r="BM951" s="205" t="s">
        <v>1441</v>
      </c>
    </row>
    <row r="952" spans="1:65" s="14" customFormat="1">
      <c r="B952" s="218"/>
      <c r="C952" s="219"/>
      <c r="D952" s="209" t="s">
        <v>202</v>
      </c>
      <c r="E952" s="220" t="s">
        <v>19</v>
      </c>
      <c r="F952" s="221" t="s">
        <v>729</v>
      </c>
      <c r="G952" s="219"/>
      <c r="H952" s="222">
        <v>33.744999999999997</v>
      </c>
      <c r="I952" s="223"/>
      <c r="J952" s="219"/>
      <c r="K952" s="219"/>
      <c r="L952" s="224"/>
      <c r="M952" s="225"/>
      <c r="N952" s="226"/>
      <c r="O952" s="226"/>
      <c r="P952" s="226"/>
      <c r="Q952" s="226"/>
      <c r="R952" s="226"/>
      <c r="S952" s="226"/>
      <c r="T952" s="227"/>
      <c r="AT952" s="228" t="s">
        <v>202</v>
      </c>
      <c r="AU952" s="228" t="s">
        <v>81</v>
      </c>
      <c r="AV952" s="14" t="s">
        <v>81</v>
      </c>
      <c r="AW952" s="14" t="s">
        <v>33</v>
      </c>
      <c r="AX952" s="14" t="s">
        <v>72</v>
      </c>
      <c r="AY952" s="228" t="s">
        <v>193</v>
      </c>
    </row>
    <row r="953" spans="1:65" s="14" customFormat="1">
      <c r="B953" s="218"/>
      <c r="C953" s="219"/>
      <c r="D953" s="209" t="s">
        <v>202</v>
      </c>
      <c r="E953" s="220" t="s">
        <v>19</v>
      </c>
      <c r="F953" s="221" t="s">
        <v>730</v>
      </c>
      <c r="G953" s="219"/>
      <c r="H953" s="222">
        <v>24.64</v>
      </c>
      <c r="I953" s="223"/>
      <c r="J953" s="219"/>
      <c r="K953" s="219"/>
      <c r="L953" s="224"/>
      <c r="M953" s="225"/>
      <c r="N953" s="226"/>
      <c r="O953" s="226"/>
      <c r="P953" s="226"/>
      <c r="Q953" s="226"/>
      <c r="R953" s="226"/>
      <c r="S953" s="226"/>
      <c r="T953" s="227"/>
      <c r="AT953" s="228" t="s">
        <v>202</v>
      </c>
      <c r="AU953" s="228" t="s">
        <v>81</v>
      </c>
      <c r="AV953" s="14" t="s">
        <v>81</v>
      </c>
      <c r="AW953" s="14" t="s">
        <v>33</v>
      </c>
      <c r="AX953" s="14" t="s">
        <v>72</v>
      </c>
      <c r="AY953" s="228" t="s">
        <v>193</v>
      </c>
    </row>
    <row r="954" spans="1:65" s="15" customFormat="1">
      <c r="B954" s="229"/>
      <c r="C954" s="230"/>
      <c r="D954" s="209" t="s">
        <v>202</v>
      </c>
      <c r="E954" s="231" t="s">
        <v>19</v>
      </c>
      <c r="F954" s="232" t="s">
        <v>208</v>
      </c>
      <c r="G954" s="230"/>
      <c r="H954" s="233">
        <v>58.384999999999998</v>
      </c>
      <c r="I954" s="234"/>
      <c r="J954" s="230"/>
      <c r="K954" s="230"/>
      <c r="L954" s="235"/>
      <c r="M954" s="236"/>
      <c r="N954" s="237"/>
      <c r="O954" s="237"/>
      <c r="P954" s="237"/>
      <c r="Q954" s="237"/>
      <c r="R954" s="237"/>
      <c r="S954" s="237"/>
      <c r="T954" s="238"/>
      <c r="AT954" s="239" t="s">
        <v>202</v>
      </c>
      <c r="AU954" s="239" t="s">
        <v>81</v>
      </c>
      <c r="AV954" s="15" t="s">
        <v>209</v>
      </c>
      <c r="AW954" s="15" t="s">
        <v>33</v>
      </c>
      <c r="AX954" s="15" t="s">
        <v>79</v>
      </c>
      <c r="AY954" s="239" t="s">
        <v>193</v>
      </c>
    </row>
    <row r="955" spans="1:65" s="2" customFormat="1" ht="16.5" customHeight="1">
      <c r="A955" s="36"/>
      <c r="B955" s="37"/>
      <c r="C955" s="194" t="s">
        <v>1442</v>
      </c>
      <c r="D955" s="194" t="s">
        <v>195</v>
      </c>
      <c r="E955" s="195" t="s">
        <v>1443</v>
      </c>
      <c r="F955" s="196" t="s">
        <v>1444</v>
      </c>
      <c r="G955" s="197" t="s">
        <v>305</v>
      </c>
      <c r="H955" s="198">
        <v>58.384999999999998</v>
      </c>
      <c r="I955" s="199"/>
      <c r="J955" s="200">
        <f>ROUND(I955*H955,2)</f>
        <v>0</v>
      </c>
      <c r="K955" s="196" t="s">
        <v>199</v>
      </c>
      <c r="L955" s="41"/>
      <c r="M955" s="201" t="s">
        <v>19</v>
      </c>
      <c r="N955" s="202" t="s">
        <v>43</v>
      </c>
      <c r="O955" s="66"/>
      <c r="P955" s="203">
        <f>O955*H955</f>
        <v>0</v>
      </c>
      <c r="Q955" s="203">
        <v>2.0000000000000001E-4</v>
      </c>
      <c r="R955" s="203">
        <f>Q955*H955</f>
        <v>1.1677E-2</v>
      </c>
      <c r="S955" s="203">
        <v>0</v>
      </c>
      <c r="T955" s="204">
        <f>S955*H955</f>
        <v>0</v>
      </c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R955" s="205" t="s">
        <v>302</v>
      </c>
      <c r="AT955" s="205" t="s">
        <v>195</v>
      </c>
      <c r="AU955" s="205" t="s">
        <v>81</v>
      </c>
      <c r="AY955" s="19" t="s">
        <v>193</v>
      </c>
      <c r="BE955" s="206">
        <f>IF(N955="základní",J955,0)</f>
        <v>0</v>
      </c>
      <c r="BF955" s="206">
        <f>IF(N955="snížená",J955,0)</f>
        <v>0</v>
      </c>
      <c r="BG955" s="206">
        <f>IF(N955="zákl. přenesená",J955,0)</f>
        <v>0</v>
      </c>
      <c r="BH955" s="206">
        <f>IF(N955="sníž. přenesená",J955,0)</f>
        <v>0</v>
      </c>
      <c r="BI955" s="206">
        <f>IF(N955="nulová",J955,0)</f>
        <v>0</v>
      </c>
      <c r="BJ955" s="19" t="s">
        <v>79</v>
      </c>
      <c r="BK955" s="206">
        <f>ROUND(I955*H955,2)</f>
        <v>0</v>
      </c>
      <c r="BL955" s="19" t="s">
        <v>302</v>
      </c>
      <c r="BM955" s="205" t="s">
        <v>1445</v>
      </c>
    </row>
    <row r="956" spans="1:65" s="2" customFormat="1" ht="16.5" customHeight="1">
      <c r="A956" s="36"/>
      <c r="B956" s="37"/>
      <c r="C956" s="194" t="s">
        <v>1446</v>
      </c>
      <c r="D956" s="194" t="s">
        <v>195</v>
      </c>
      <c r="E956" s="195" t="s">
        <v>1447</v>
      </c>
      <c r="F956" s="196" t="s">
        <v>1448</v>
      </c>
      <c r="G956" s="197" t="s">
        <v>305</v>
      </c>
      <c r="H956" s="198">
        <v>50</v>
      </c>
      <c r="I956" s="199"/>
      <c r="J956" s="200">
        <f>ROUND(I956*H956,2)</f>
        <v>0</v>
      </c>
      <c r="K956" s="196" t="s">
        <v>199</v>
      </c>
      <c r="L956" s="41"/>
      <c r="M956" s="201" t="s">
        <v>19</v>
      </c>
      <c r="N956" s="202" t="s">
        <v>43</v>
      </c>
      <c r="O956" s="66"/>
      <c r="P956" s="203">
        <f>O956*H956</f>
        <v>0</v>
      </c>
      <c r="Q956" s="203">
        <v>0</v>
      </c>
      <c r="R956" s="203">
        <f>Q956*H956</f>
        <v>0</v>
      </c>
      <c r="S956" s="203">
        <v>0</v>
      </c>
      <c r="T956" s="204">
        <f>S956*H956</f>
        <v>0</v>
      </c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R956" s="205" t="s">
        <v>302</v>
      </c>
      <c r="AT956" s="205" t="s">
        <v>195</v>
      </c>
      <c r="AU956" s="205" t="s">
        <v>81</v>
      </c>
      <c r="AY956" s="19" t="s">
        <v>193</v>
      </c>
      <c r="BE956" s="206">
        <f>IF(N956="základní",J956,0)</f>
        <v>0</v>
      </c>
      <c r="BF956" s="206">
        <f>IF(N956="snížená",J956,0)</f>
        <v>0</v>
      </c>
      <c r="BG956" s="206">
        <f>IF(N956="zákl. přenesená",J956,0)</f>
        <v>0</v>
      </c>
      <c r="BH956" s="206">
        <f>IF(N956="sníž. přenesená",J956,0)</f>
        <v>0</v>
      </c>
      <c r="BI956" s="206">
        <f>IF(N956="nulová",J956,0)</f>
        <v>0</v>
      </c>
      <c r="BJ956" s="19" t="s">
        <v>79</v>
      </c>
      <c r="BK956" s="206">
        <f>ROUND(I956*H956,2)</f>
        <v>0</v>
      </c>
      <c r="BL956" s="19" t="s">
        <v>302</v>
      </c>
      <c r="BM956" s="205" t="s">
        <v>1449</v>
      </c>
    </row>
    <row r="957" spans="1:65" s="13" customFormat="1">
      <c r="B957" s="207"/>
      <c r="C957" s="208"/>
      <c r="D957" s="209" t="s">
        <v>202</v>
      </c>
      <c r="E957" s="210" t="s">
        <v>19</v>
      </c>
      <c r="F957" s="211" t="s">
        <v>1450</v>
      </c>
      <c r="G957" s="208"/>
      <c r="H957" s="210" t="s">
        <v>19</v>
      </c>
      <c r="I957" s="212"/>
      <c r="J957" s="208"/>
      <c r="K957" s="208"/>
      <c r="L957" s="213"/>
      <c r="M957" s="214"/>
      <c r="N957" s="215"/>
      <c r="O957" s="215"/>
      <c r="P957" s="215"/>
      <c r="Q957" s="215"/>
      <c r="R957" s="215"/>
      <c r="S957" s="215"/>
      <c r="T957" s="216"/>
      <c r="AT957" s="217" t="s">
        <v>202</v>
      </c>
      <c r="AU957" s="217" t="s">
        <v>81</v>
      </c>
      <c r="AV957" s="13" t="s">
        <v>79</v>
      </c>
      <c r="AW957" s="13" t="s">
        <v>33</v>
      </c>
      <c r="AX957" s="13" t="s">
        <v>72</v>
      </c>
      <c r="AY957" s="217" t="s">
        <v>193</v>
      </c>
    </row>
    <row r="958" spans="1:65" s="14" customFormat="1">
      <c r="B958" s="218"/>
      <c r="C958" s="219"/>
      <c r="D958" s="209" t="s">
        <v>202</v>
      </c>
      <c r="E958" s="220" t="s">
        <v>19</v>
      </c>
      <c r="F958" s="221" t="s">
        <v>1451</v>
      </c>
      <c r="G958" s="219"/>
      <c r="H958" s="222">
        <v>50</v>
      </c>
      <c r="I958" s="223"/>
      <c r="J958" s="219"/>
      <c r="K958" s="219"/>
      <c r="L958" s="224"/>
      <c r="M958" s="225"/>
      <c r="N958" s="226"/>
      <c r="O958" s="226"/>
      <c r="P958" s="226"/>
      <c r="Q958" s="226"/>
      <c r="R958" s="226"/>
      <c r="S958" s="226"/>
      <c r="T958" s="227"/>
      <c r="AT958" s="228" t="s">
        <v>202</v>
      </c>
      <c r="AU958" s="228" t="s">
        <v>81</v>
      </c>
      <c r="AV958" s="14" t="s">
        <v>81</v>
      </c>
      <c r="AW958" s="14" t="s">
        <v>33</v>
      </c>
      <c r="AX958" s="14" t="s">
        <v>72</v>
      </c>
      <c r="AY958" s="228" t="s">
        <v>193</v>
      </c>
    </row>
    <row r="959" spans="1:65" s="15" customFormat="1">
      <c r="B959" s="229"/>
      <c r="C959" s="230"/>
      <c r="D959" s="209" t="s">
        <v>202</v>
      </c>
      <c r="E959" s="231" t="s">
        <v>19</v>
      </c>
      <c r="F959" s="232" t="s">
        <v>208</v>
      </c>
      <c r="G959" s="230"/>
      <c r="H959" s="233">
        <v>50</v>
      </c>
      <c r="I959" s="234"/>
      <c r="J959" s="230"/>
      <c r="K959" s="230"/>
      <c r="L959" s="235"/>
      <c r="M959" s="236"/>
      <c r="N959" s="237"/>
      <c r="O959" s="237"/>
      <c r="P959" s="237"/>
      <c r="Q959" s="237"/>
      <c r="R959" s="237"/>
      <c r="S959" s="237"/>
      <c r="T959" s="238"/>
      <c r="AT959" s="239" t="s">
        <v>202</v>
      </c>
      <c r="AU959" s="239" t="s">
        <v>81</v>
      </c>
      <c r="AV959" s="15" t="s">
        <v>209</v>
      </c>
      <c r="AW959" s="15" t="s">
        <v>33</v>
      </c>
      <c r="AX959" s="15" t="s">
        <v>79</v>
      </c>
      <c r="AY959" s="239" t="s">
        <v>193</v>
      </c>
    </row>
    <row r="960" spans="1:65" s="2" customFormat="1" ht="16.5" customHeight="1">
      <c r="A960" s="36"/>
      <c r="B960" s="37"/>
      <c r="C960" s="194" t="s">
        <v>1452</v>
      </c>
      <c r="D960" s="194" t="s">
        <v>195</v>
      </c>
      <c r="E960" s="195" t="s">
        <v>1453</v>
      </c>
      <c r="F960" s="196" t="s">
        <v>1454</v>
      </c>
      <c r="G960" s="197" t="s">
        <v>305</v>
      </c>
      <c r="H960" s="198">
        <v>50</v>
      </c>
      <c r="I960" s="199"/>
      <c r="J960" s="200">
        <f>ROUND(I960*H960,2)</f>
        <v>0</v>
      </c>
      <c r="K960" s="196" t="s">
        <v>199</v>
      </c>
      <c r="L960" s="41"/>
      <c r="M960" s="201" t="s">
        <v>19</v>
      </c>
      <c r="N960" s="202" t="s">
        <v>43</v>
      </c>
      <c r="O960" s="66"/>
      <c r="P960" s="203">
        <f>O960*H960</f>
        <v>0</v>
      </c>
      <c r="Q960" s="203">
        <v>2.0000000000000001E-4</v>
      </c>
      <c r="R960" s="203">
        <f>Q960*H960</f>
        <v>0.01</v>
      </c>
      <c r="S960" s="203">
        <v>0</v>
      </c>
      <c r="T960" s="204">
        <f>S960*H960</f>
        <v>0</v>
      </c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R960" s="205" t="s">
        <v>302</v>
      </c>
      <c r="AT960" s="205" t="s">
        <v>195</v>
      </c>
      <c r="AU960" s="205" t="s">
        <v>81</v>
      </c>
      <c r="AY960" s="19" t="s">
        <v>193</v>
      </c>
      <c r="BE960" s="206">
        <f>IF(N960="základní",J960,0)</f>
        <v>0</v>
      </c>
      <c r="BF960" s="206">
        <f>IF(N960="snížená",J960,0)</f>
        <v>0</v>
      </c>
      <c r="BG960" s="206">
        <f>IF(N960="zákl. přenesená",J960,0)</f>
        <v>0</v>
      </c>
      <c r="BH960" s="206">
        <f>IF(N960="sníž. přenesená",J960,0)</f>
        <v>0</v>
      </c>
      <c r="BI960" s="206">
        <f>IF(N960="nulová",J960,0)</f>
        <v>0</v>
      </c>
      <c r="BJ960" s="19" t="s">
        <v>79</v>
      </c>
      <c r="BK960" s="206">
        <f>ROUND(I960*H960,2)</f>
        <v>0</v>
      </c>
      <c r="BL960" s="19" t="s">
        <v>302</v>
      </c>
      <c r="BM960" s="205" t="s">
        <v>1455</v>
      </c>
    </row>
    <row r="961" spans="1:65" s="2" customFormat="1" ht="16.5" customHeight="1">
      <c r="A961" s="36"/>
      <c r="B961" s="37"/>
      <c r="C961" s="251" t="s">
        <v>1456</v>
      </c>
      <c r="D961" s="251" t="s">
        <v>451</v>
      </c>
      <c r="E961" s="252" t="s">
        <v>1457</v>
      </c>
      <c r="F961" s="253" t="s">
        <v>1458</v>
      </c>
      <c r="G961" s="254" t="s">
        <v>198</v>
      </c>
      <c r="H961" s="255">
        <v>2.75</v>
      </c>
      <c r="I961" s="256"/>
      <c r="J961" s="257">
        <f>ROUND(I961*H961,2)</f>
        <v>0</v>
      </c>
      <c r="K961" s="253" t="s">
        <v>199</v>
      </c>
      <c r="L961" s="258"/>
      <c r="M961" s="259" t="s">
        <v>19</v>
      </c>
      <c r="N961" s="260" t="s">
        <v>43</v>
      </c>
      <c r="O961" s="66"/>
      <c r="P961" s="203">
        <f>O961*H961</f>
        <v>0</v>
      </c>
      <c r="Q961" s="203">
        <v>0.55000000000000004</v>
      </c>
      <c r="R961" s="203">
        <f>Q961*H961</f>
        <v>1.5125000000000002</v>
      </c>
      <c r="S961" s="203">
        <v>0</v>
      </c>
      <c r="T961" s="204">
        <f>S961*H961</f>
        <v>0</v>
      </c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R961" s="205" t="s">
        <v>404</v>
      </c>
      <c r="AT961" s="205" t="s">
        <v>451</v>
      </c>
      <c r="AU961" s="205" t="s">
        <v>81</v>
      </c>
      <c r="AY961" s="19" t="s">
        <v>193</v>
      </c>
      <c r="BE961" s="206">
        <f>IF(N961="základní",J961,0)</f>
        <v>0</v>
      </c>
      <c r="BF961" s="206">
        <f>IF(N961="snížená",J961,0)</f>
        <v>0</v>
      </c>
      <c r="BG961" s="206">
        <f>IF(N961="zákl. přenesená",J961,0)</f>
        <v>0</v>
      </c>
      <c r="BH961" s="206">
        <f>IF(N961="sníž. přenesená",J961,0)</f>
        <v>0</v>
      </c>
      <c r="BI961" s="206">
        <f>IF(N961="nulová",J961,0)</f>
        <v>0</v>
      </c>
      <c r="BJ961" s="19" t="s">
        <v>79</v>
      </c>
      <c r="BK961" s="206">
        <f>ROUND(I961*H961,2)</f>
        <v>0</v>
      </c>
      <c r="BL961" s="19" t="s">
        <v>302</v>
      </c>
      <c r="BM961" s="205" t="s">
        <v>1459</v>
      </c>
    </row>
    <row r="962" spans="1:65" s="14" customFormat="1">
      <c r="B962" s="218"/>
      <c r="C962" s="219"/>
      <c r="D962" s="209" t="s">
        <v>202</v>
      </c>
      <c r="E962" s="219"/>
      <c r="F962" s="221" t="s">
        <v>1460</v>
      </c>
      <c r="G962" s="219"/>
      <c r="H962" s="222">
        <v>2.75</v>
      </c>
      <c r="I962" s="223"/>
      <c r="J962" s="219"/>
      <c r="K962" s="219"/>
      <c r="L962" s="224"/>
      <c r="M962" s="225"/>
      <c r="N962" s="226"/>
      <c r="O962" s="226"/>
      <c r="P962" s="226"/>
      <c r="Q962" s="226"/>
      <c r="R962" s="226"/>
      <c r="S962" s="226"/>
      <c r="T962" s="227"/>
      <c r="AT962" s="228" t="s">
        <v>202</v>
      </c>
      <c r="AU962" s="228" t="s">
        <v>81</v>
      </c>
      <c r="AV962" s="14" t="s">
        <v>81</v>
      </c>
      <c r="AW962" s="14" t="s">
        <v>4</v>
      </c>
      <c r="AX962" s="14" t="s">
        <v>79</v>
      </c>
      <c r="AY962" s="228" t="s">
        <v>193</v>
      </c>
    </row>
    <row r="963" spans="1:65" s="2" customFormat="1" ht="16.5" customHeight="1">
      <c r="A963" s="36"/>
      <c r="B963" s="37"/>
      <c r="C963" s="194" t="s">
        <v>1461</v>
      </c>
      <c r="D963" s="194" t="s">
        <v>195</v>
      </c>
      <c r="E963" s="195" t="s">
        <v>1462</v>
      </c>
      <c r="F963" s="196" t="s">
        <v>1463</v>
      </c>
      <c r="G963" s="197" t="s">
        <v>402</v>
      </c>
      <c r="H963" s="198">
        <v>1</v>
      </c>
      <c r="I963" s="199"/>
      <c r="J963" s="200">
        <f>ROUND(I963*H963,2)</f>
        <v>0</v>
      </c>
      <c r="K963" s="196" t="s">
        <v>199</v>
      </c>
      <c r="L963" s="41"/>
      <c r="M963" s="201" t="s">
        <v>19</v>
      </c>
      <c r="N963" s="202" t="s">
        <v>43</v>
      </c>
      <c r="O963" s="66"/>
      <c r="P963" s="203">
        <f>O963*H963</f>
        <v>0</v>
      </c>
      <c r="Q963" s="203">
        <v>1.5599999999999999E-2</v>
      </c>
      <c r="R963" s="203">
        <f>Q963*H963</f>
        <v>1.5599999999999999E-2</v>
      </c>
      <c r="S963" s="203">
        <v>0</v>
      </c>
      <c r="T963" s="204">
        <f>S963*H963</f>
        <v>0</v>
      </c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R963" s="205" t="s">
        <v>302</v>
      </c>
      <c r="AT963" s="205" t="s">
        <v>195</v>
      </c>
      <c r="AU963" s="205" t="s">
        <v>81</v>
      </c>
      <c r="AY963" s="19" t="s">
        <v>193</v>
      </c>
      <c r="BE963" s="206">
        <f>IF(N963="základní",J963,0)</f>
        <v>0</v>
      </c>
      <c r="BF963" s="206">
        <f>IF(N963="snížená",J963,0)</f>
        <v>0</v>
      </c>
      <c r="BG963" s="206">
        <f>IF(N963="zákl. přenesená",J963,0)</f>
        <v>0</v>
      </c>
      <c r="BH963" s="206">
        <f>IF(N963="sníž. přenesená",J963,0)</f>
        <v>0</v>
      </c>
      <c r="BI963" s="206">
        <f>IF(N963="nulová",J963,0)</f>
        <v>0</v>
      </c>
      <c r="BJ963" s="19" t="s">
        <v>79</v>
      </c>
      <c r="BK963" s="206">
        <f>ROUND(I963*H963,2)</f>
        <v>0</v>
      </c>
      <c r="BL963" s="19" t="s">
        <v>302</v>
      </c>
      <c r="BM963" s="205" t="s">
        <v>1464</v>
      </c>
    </row>
    <row r="964" spans="1:65" s="2" customFormat="1" ht="21.75" customHeight="1">
      <c r="A964" s="36"/>
      <c r="B964" s="37"/>
      <c r="C964" s="194" t="s">
        <v>1465</v>
      </c>
      <c r="D964" s="194" t="s">
        <v>195</v>
      </c>
      <c r="E964" s="195" t="s">
        <v>1466</v>
      </c>
      <c r="F964" s="196" t="s">
        <v>1467</v>
      </c>
      <c r="G964" s="197" t="s">
        <v>266</v>
      </c>
      <c r="H964" s="198">
        <v>21.143000000000001</v>
      </c>
      <c r="I964" s="199"/>
      <c r="J964" s="200">
        <f>ROUND(I964*H964,2)</f>
        <v>0</v>
      </c>
      <c r="K964" s="196" t="s">
        <v>199</v>
      </c>
      <c r="L964" s="41"/>
      <c r="M964" s="201" t="s">
        <v>19</v>
      </c>
      <c r="N964" s="202" t="s">
        <v>43</v>
      </c>
      <c r="O964" s="66"/>
      <c r="P964" s="203">
        <f>O964*H964</f>
        <v>0</v>
      </c>
      <c r="Q964" s="203">
        <v>0</v>
      </c>
      <c r="R964" s="203">
        <f>Q964*H964</f>
        <v>0</v>
      </c>
      <c r="S964" s="203">
        <v>0</v>
      </c>
      <c r="T964" s="204">
        <f>S964*H964</f>
        <v>0</v>
      </c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R964" s="205" t="s">
        <v>302</v>
      </c>
      <c r="AT964" s="205" t="s">
        <v>195</v>
      </c>
      <c r="AU964" s="205" t="s">
        <v>81</v>
      </c>
      <c r="AY964" s="19" t="s">
        <v>193</v>
      </c>
      <c r="BE964" s="206">
        <f>IF(N964="základní",J964,0)</f>
        <v>0</v>
      </c>
      <c r="BF964" s="206">
        <f>IF(N964="snížená",J964,0)</f>
        <v>0</v>
      </c>
      <c r="BG964" s="206">
        <f>IF(N964="zákl. přenesená",J964,0)</f>
        <v>0</v>
      </c>
      <c r="BH964" s="206">
        <f>IF(N964="sníž. přenesená",J964,0)</f>
        <v>0</v>
      </c>
      <c r="BI964" s="206">
        <f>IF(N964="nulová",J964,0)</f>
        <v>0</v>
      </c>
      <c r="BJ964" s="19" t="s">
        <v>79</v>
      </c>
      <c r="BK964" s="206">
        <f>ROUND(I964*H964,2)</f>
        <v>0</v>
      </c>
      <c r="BL964" s="19" t="s">
        <v>302</v>
      </c>
      <c r="BM964" s="205" t="s">
        <v>1468</v>
      </c>
    </row>
    <row r="965" spans="1:65" s="12" customFormat="1" ht="22.9" customHeight="1">
      <c r="B965" s="178"/>
      <c r="C965" s="179"/>
      <c r="D965" s="180" t="s">
        <v>71</v>
      </c>
      <c r="E965" s="192" t="s">
        <v>1469</v>
      </c>
      <c r="F965" s="192" t="s">
        <v>1470</v>
      </c>
      <c r="G965" s="179"/>
      <c r="H965" s="179"/>
      <c r="I965" s="182"/>
      <c r="J965" s="193">
        <f>BK965</f>
        <v>0</v>
      </c>
      <c r="K965" s="179"/>
      <c r="L965" s="184"/>
      <c r="M965" s="185"/>
      <c r="N965" s="186"/>
      <c r="O965" s="186"/>
      <c r="P965" s="187">
        <f>SUM(P966:P1017)</f>
        <v>0</v>
      </c>
      <c r="Q965" s="186"/>
      <c r="R965" s="187">
        <f>SUM(R966:R1017)</f>
        <v>5.6095337199999999</v>
      </c>
      <c r="S965" s="186"/>
      <c r="T965" s="188">
        <f>SUM(T966:T1017)</f>
        <v>0</v>
      </c>
      <c r="AR965" s="189" t="s">
        <v>81</v>
      </c>
      <c r="AT965" s="190" t="s">
        <v>71</v>
      </c>
      <c r="AU965" s="190" t="s">
        <v>79</v>
      </c>
      <c r="AY965" s="189" t="s">
        <v>193</v>
      </c>
      <c r="BK965" s="191">
        <f>SUM(BK966:BK1017)</f>
        <v>0</v>
      </c>
    </row>
    <row r="966" spans="1:65" s="2" customFormat="1" ht="16.5" customHeight="1">
      <c r="A966" s="36"/>
      <c r="B966" s="37"/>
      <c r="C966" s="194" t="s">
        <v>1471</v>
      </c>
      <c r="D966" s="194" t="s">
        <v>195</v>
      </c>
      <c r="E966" s="195" t="s">
        <v>1472</v>
      </c>
      <c r="F966" s="196" t="s">
        <v>1473</v>
      </c>
      <c r="G966" s="197" t="s">
        <v>305</v>
      </c>
      <c r="H966" s="198">
        <v>108.616</v>
      </c>
      <c r="I966" s="199"/>
      <c r="J966" s="200">
        <f>ROUND(I966*H966,2)</f>
        <v>0</v>
      </c>
      <c r="K966" s="196" t="s">
        <v>199</v>
      </c>
      <c r="L966" s="41"/>
      <c r="M966" s="201" t="s">
        <v>19</v>
      </c>
      <c r="N966" s="202" t="s">
        <v>43</v>
      </c>
      <c r="O966" s="66"/>
      <c r="P966" s="203">
        <f>O966*H966</f>
        <v>0</v>
      </c>
      <c r="Q966" s="203">
        <v>0</v>
      </c>
      <c r="R966" s="203">
        <f>Q966*H966</f>
        <v>0</v>
      </c>
      <c r="S966" s="203">
        <v>0</v>
      </c>
      <c r="T966" s="204">
        <f>S966*H966</f>
        <v>0</v>
      </c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R966" s="205" t="s">
        <v>302</v>
      </c>
      <c r="AT966" s="205" t="s">
        <v>195</v>
      </c>
      <c r="AU966" s="205" t="s">
        <v>81</v>
      </c>
      <c r="AY966" s="19" t="s">
        <v>193</v>
      </c>
      <c r="BE966" s="206">
        <f>IF(N966="základní",J966,0)</f>
        <v>0</v>
      </c>
      <c r="BF966" s="206">
        <f>IF(N966="snížená",J966,0)</f>
        <v>0</v>
      </c>
      <c r="BG966" s="206">
        <f>IF(N966="zákl. přenesená",J966,0)</f>
        <v>0</v>
      </c>
      <c r="BH966" s="206">
        <f>IF(N966="sníž. přenesená",J966,0)</f>
        <v>0</v>
      </c>
      <c r="BI966" s="206">
        <f>IF(N966="nulová",J966,0)</f>
        <v>0</v>
      </c>
      <c r="BJ966" s="19" t="s">
        <v>79</v>
      </c>
      <c r="BK966" s="206">
        <f>ROUND(I966*H966,2)</f>
        <v>0</v>
      </c>
      <c r="BL966" s="19" t="s">
        <v>302</v>
      </c>
      <c r="BM966" s="205" t="s">
        <v>1474</v>
      </c>
    </row>
    <row r="967" spans="1:65" s="13" customFormat="1">
      <c r="B967" s="207"/>
      <c r="C967" s="208"/>
      <c r="D967" s="209" t="s">
        <v>202</v>
      </c>
      <c r="E967" s="210" t="s">
        <v>19</v>
      </c>
      <c r="F967" s="211" t="s">
        <v>1475</v>
      </c>
      <c r="G967" s="208"/>
      <c r="H967" s="210" t="s">
        <v>19</v>
      </c>
      <c r="I967" s="212"/>
      <c r="J967" s="208"/>
      <c r="K967" s="208"/>
      <c r="L967" s="213"/>
      <c r="M967" s="214"/>
      <c r="N967" s="215"/>
      <c r="O967" s="215"/>
      <c r="P967" s="215"/>
      <c r="Q967" s="215"/>
      <c r="R967" s="215"/>
      <c r="S967" s="215"/>
      <c r="T967" s="216"/>
      <c r="AT967" s="217" t="s">
        <v>202</v>
      </c>
      <c r="AU967" s="217" t="s">
        <v>81</v>
      </c>
      <c r="AV967" s="13" t="s">
        <v>79</v>
      </c>
      <c r="AW967" s="13" t="s">
        <v>33</v>
      </c>
      <c r="AX967" s="13" t="s">
        <v>72</v>
      </c>
      <c r="AY967" s="217" t="s">
        <v>193</v>
      </c>
    </row>
    <row r="968" spans="1:65" s="14" customFormat="1">
      <c r="B968" s="218"/>
      <c r="C968" s="219"/>
      <c r="D968" s="209" t="s">
        <v>202</v>
      </c>
      <c r="E968" s="220" t="s">
        <v>19</v>
      </c>
      <c r="F968" s="221" t="s">
        <v>1476</v>
      </c>
      <c r="G968" s="219"/>
      <c r="H968" s="222">
        <v>106.72</v>
      </c>
      <c r="I968" s="223"/>
      <c r="J968" s="219"/>
      <c r="K968" s="219"/>
      <c r="L968" s="224"/>
      <c r="M968" s="225"/>
      <c r="N968" s="226"/>
      <c r="O968" s="226"/>
      <c r="P968" s="226"/>
      <c r="Q968" s="226"/>
      <c r="R968" s="226"/>
      <c r="S968" s="226"/>
      <c r="T968" s="227"/>
      <c r="AT968" s="228" t="s">
        <v>202</v>
      </c>
      <c r="AU968" s="228" t="s">
        <v>81</v>
      </c>
      <c r="AV968" s="14" t="s">
        <v>81</v>
      </c>
      <c r="AW968" s="14" t="s">
        <v>33</v>
      </c>
      <c r="AX968" s="14" t="s">
        <v>72</v>
      </c>
      <c r="AY968" s="228" t="s">
        <v>193</v>
      </c>
    </row>
    <row r="969" spans="1:65" s="14" customFormat="1">
      <c r="B969" s="218"/>
      <c r="C969" s="219"/>
      <c r="D969" s="209" t="s">
        <v>202</v>
      </c>
      <c r="E969" s="220" t="s">
        <v>19</v>
      </c>
      <c r="F969" s="221" t="s">
        <v>1477</v>
      </c>
      <c r="G969" s="219"/>
      <c r="H969" s="222">
        <v>1.8959999999999999</v>
      </c>
      <c r="I969" s="223"/>
      <c r="J969" s="219"/>
      <c r="K969" s="219"/>
      <c r="L969" s="224"/>
      <c r="M969" s="225"/>
      <c r="N969" s="226"/>
      <c r="O969" s="226"/>
      <c r="P969" s="226"/>
      <c r="Q969" s="226"/>
      <c r="R969" s="226"/>
      <c r="S969" s="226"/>
      <c r="T969" s="227"/>
      <c r="AT969" s="228" t="s">
        <v>202</v>
      </c>
      <c r="AU969" s="228" t="s">
        <v>81</v>
      </c>
      <c r="AV969" s="14" t="s">
        <v>81</v>
      </c>
      <c r="AW969" s="14" t="s">
        <v>33</v>
      </c>
      <c r="AX969" s="14" t="s">
        <v>72</v>
      </c>
      <c r="AY969" s="228" t="s">
        <v>193</v>
      </c>
    </row>
    <row r="970" spans="1:65" s="15" customFormat="1">
      <c r="B970" s="229"/>
      <c r="C970" s="230"/>
      <c r="D970" s="209" t="s">
        <v>202</v>
      </c>
      <c r="E970" s="231" t="s">
        <v>19</v>
      </c>
      <c r="F970" s="232" t="s">
        <v>208</v>
      </c>
      <c r="G970" s="230"/>
      <c r="H970" s="233">
        <v>108.616</v>
      </c>
      <c r="I970" s="234"/>
      <c r="J970" s="230"/>
      <c r="K970" s="230"/>
      <c r="L970" s="235"/>
      <c r="M970" s="236"/>
      <c r="N970" s="237"/>
      <c r="O970" s="237"/>
      <c r="P970" s="237"/>
      <c r="Q970" s="237"/>
      <c r="R970" s="237"/>
      <c r="S970" s="237"/>
      <c r="T970" s="238"/>
      <c r="AT970" s="239" t="s">
        <v>202</v>
      </c>
      <c r="AU970" s="239" t="s">
        <v>81</v>
      </c>
      <c r="AV970" s="15" t="s">
        <v>209</v>
      </c>
      <c r="AW970" s="15" t="s">
        <v>33</v>
      </c>
      <c r="AX970" s="15" t="s">
        <v>79</v>
      </c>
      <c r="AY970" s="239" t="s">
        <v>193</v>
      </c>
    </row>
    <row r="971" spans="1:65" s="2" customFormat="1" ht="21.75" customHeight="1">
      <c r="A971" s="36"/>
      <c r="B971" s="37"/>
      <c r="C971" s="194" t="s">
        <v>1478</v>
      </c>
      <c r="D971" s="194" t="s">
        <v>195</v>
      </c>
      <c r="E971" s="195" t="s">
        <v>1336</v>
      </c>
      <c r="F971" s="196" t="s">
        <v>1337</v>
      </c>
      <c r="G971" s="197" t="s">
        <v>402</v>
      </c>
      <c r="H971" s="198">
        <v>20</v>
      </c>
      <c r="I971" s="199"/>
      <c r="J971" s="200">
        <f>ROUND(I971*H971,2)</f>
        <v>0</v>
      </c>
      <c r="K971" s="196" t="s">
        <v>199</v>
      </c>
      <c r="L971" s="41"/>
      <c r="M971" s="201" t="s">
        <v>19</v>
      </c>
      <c r="N971" s="202" t="s">
        <v>43</v>
      </c>
      <c r="O971" s="66"/>
      <c r="P971" s="203">
        <f>O971*H971</f>
        <v>0</v>
      </c>
      <c r="Q971" s="203">
        <v>0</v>
      </c>
      <c r="R971" s="203">
        <f>Q971*H971</f>
        <v>0</v>
      </c>
      <c r="S971" s="203">
        <v>0</v>
      </c>
      <c r="T971" s="204">
        <f>S971*H971</f>
        <v>0</v>
      </c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R971" s="205" t="s">
        <v>302</v>
      </c>
      <c r="AT971" s="205" t="s">
        <v>195</v>
      </c>
      <c r="AU971" s="205" t="s">
        <v>81</v>
      </c>
      <c r="AY971" s="19" t="s">
        <v>193</v>
      </c>
      <c r="BE971" s="206">
        <f>IF(N971="základní",J971,0)</f>
        <v>0</v>
      </c>
      <c r="BF971" s="206">
        <f>IF(N971="snížená",J971,0)</f>
        <v>0</v>
      </c>
      <c r="BG971" s="206">
        <f>IF(N971="zákl. přenesená",J971,0)</f>
        <v>0</v>
      </c>
      <c r="BH971" s="206">
        <f>IF(N971="sníž. přenesená",J971,0)</f>
        <v>0</v>
      </c>
      <c r="BI971" s="206">
        <f>IF(N971="nulová",J971,0)</f>
        <v>0</v>
      </c>
      <c r="BJ971" s="19" t="s">
        <v>79</v>
      </c>
      <c r="BK971" s="206">
        <f>ROUND(I971*H971,2)</f>
        <v>0</v>
      </c>
      <c r="BL971" s="19" t="s">
        <v>302</v>
      </c>
      <c r="BM971" s="205" t="s">
        <v>1479</v>
      </c>
    </row>
    <row r="972" spans="1:65" s="14" customFormat="1">
      <c r="B972" s="218"/>
      <c r="C972" s="219"/>
      <c r="D972" s="209" t="s">
        <v>202</v>
      </c>
      <c r="E972" s="220" t="s">
        <v>19</v>
      </c>
      <c r="F972" s="221" t="s">
        <v>1480</v>
      </c>
      <c r="G972" s="219"/>
      <c r="H972" s="222">
        <v>20</v>
      </c>
      <c r="I972" s="223"/>
      <c r="J972" s="219"/>
      <c r="K972" s="219"/>
      <c r="L972" s="224"/>
      <c r="M972" s="225"/>
      <c r="N972" s="226"/>
      <c r="O972" s="226"/>
      <c r="P972" s="226"/>
      <c r="Q972" s="226"/>
      <c r="R972" s="226"/>
      <c r="S972" s="226"/>
      <c r="T972" s="227"/>
      <c r="AT972" s="228" t="s">
        <v>202</v>
      </c>
      <c r="AU972" s="228" t="s">
        <v>81</v>
      </c>
      <c r="AV972" s="14" t="s">
        <v>81</v>
      </c>
      <c r="AW972" s="14" t="s">
        <v>33</v>
      </c>
      <c r="AX972" s="14" t="s">
        <v>72</v>
      </c>
      <c r="AY972" s="228" t="s">
        <v>193</v>
      </c>
    </row>
    <row r="973" spans="1:65" s="15" customFormat="1">
      <c r="B973" s="229"/>
      <c r="C973" s="230"/>
      <c r="D973" s="209" t="s">
        <v>202</v>
      </c>
      <c r="E973" s="231" t="s">
        <v>19</v>
      </c>
      <c r="F973" s="232" t="s">
        <v>208</v>
      </c>
      <c r="G973" s="230"/>
      <c r="H973" s="233">
        <v>20</v>
      </c>
      <c r="I973" s="234"/>
      <c r="J973" s="230"/>
      <c r="K973" s="230"/>
      <c r="L973" s="235"/>
      <c r="M973" s="236"/>
      <c r="N973" s="237"/>
      <c r="O973" s="237"/>
      <c r="P973" s="237"/>
      <c r="Q973" s="237"/>
      <c r="R973" s="237"/>
      <c r="S973" s="237"/>
      <c r="T973" s="238"/>
      <c r="AT973" s="239" t="s">
        <v>202</v>
      </c>
      <c r="AU973" s="239" t="s">
        <v>81</v>
      </c>
      <c r="AV973" s="15" t="s">
        <v>209</v>
      </c>
      <c r="AW973" s="15" t="s">
        <v>33</v>
      </c>
      <c r="AX973" s="15" t="s">
        <v>79</v>
      </c>
      <c r="AY973" s="239" t="s">
        <v>193</v>
      </c>
    </row>
    <row r="974" spans="1:65" s="2" customFormat="1" ht="21.75" customHeight="1">
      <c r="A974" s="36"/>
      <c r="B974" s="37"/>
      <c r="C974" s="194" t="s">
        <v>1481</v>
      </c>
      <c r="D974" s="194" t="s">
        <v>195</v>
      </c>
      <c r="E974" s="195" t="s">
        <v>1482</v>
      </c>
      <c r="F974" s="196" t="s">
        <v>1483</v>
      </c>
      <c r="G974" s="197" t="s">
        <v>402</v>
      </c>
      <c r="H974" s="198">
        <v>30</v>
      </c>
      <c r="I974" s="199"/>
      <c r="J974" s="200">
        <f>ROUND(I974*H974,2)</f>
        <v>0</v>
      </c>
      <c r="K974" s="196" t="s">
        <v>199</v>
      </c>
      <c r="L974" s="41"/>
      <c r="M974" s="201" t="s">
        <v>19</v>
      </c>
      <c r="N974" s="202" t="s">
        <v>43</v>
      </c>
      <c r="O974" s="66"/>
      <c r="P974" s="203">
        <f>O974*H974</f>
        <v>0</v>
      </c>
      <c r="Q974" s="203">
        <v>0</v>
      </c>
      <c r="R974" s="203">
        <f>Q974*H974</f>
        <v>0</v>
      </c>
      <c r="S974" s="203">
        <v>0</v>
      </c>
      <c r="T974" s="204">
        <f>S974*H974</f>
        <v>0</v>
      </c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R974" s="205" t="s">
        <v>302</v>
      </c>
      <c r="AT974" s="205" t="s">
        <v>195</v>
      </c>
      <c r="AU974" s="205" t="s">
        <v>81</v>
      </c>
      <c r="AY974" s="19" t="s">
        <v>193</v>
      </c>
      <c r="BE974" s="206">
        <f>IF(N974="základní",J974,0)</f>
        <v>0</v>
      </c>
      <c r="BF974" s="206">
        <f>IF(N974="snížená",J974,0)</f>
        <v>0</v>
      </c>
      <c r="BG974" s="206">
        <f>IF(N974="zákl. přenesená",J974,0)</f>
        <v>0</v>
      </c>
      <c r="BH974" s="206">
        <f>IF(N974="sníž. přenesená",J974,0)</f>
        <v>0</v>
      </c>
      <c r="BI974" s="206">
        <f>IF(N974="nulová",J974,0)</f>
        <v>0</v>
      </c>
      <c r="BJ974" s="19" t="s">
        <v>79</v>
      </c>
      <c r="BK974" s="206">
        <f>ROUND(I974*H974,2)</f>
        <v>0</v>
      </c>
      <c r="BL974" s="19" t="s">
        <v>302</v>
      </c>
      <c r="BM974" s="205" t="s">
        <v>1484</v>
      </c>
    </row>
    <row r="975" spans="1:65" s="14" customFormat="1">
      <c r="B975" s="218"/>
      <c r="C975" s="219"/>
      <c r="D975" s="209" t="s">
        <v>202</v>
      </c>
      <c r="E975" s="220" t="s">
        <v>19</v>
      </c>
      <c r="F975" s="221" t="s">
        <v>1485</v>
      </c>
      <c r="G975" s="219"/>
      <c r="H975" s="222">
        <v>30</v>
      </c>
      <c r="I975" s="223"/>
      <c r="J975" s="219"/>
      <c r="K975" s="219"/>
      <c r="L975" s="224"/>
      <c r="M975" s="225"/>
      <c r="N975" s="226"/>
      <c r="O975" s="226"/>
      <c r="P975" s="226"/>
      <c r="Q975" s="226"/>
      <c r="R975" s="226"/>
      <c r="S975" s="226"/>
      <c r="T975" s="227"/>
      <c r="AT975" s="228" t="s">
        <v>202</v>
      </c>
      <c r="AU975" s="228" t="s">
        <v>81</v>
      </c>
      <c r="AV975" s="14" t="s">
        <v>81</v>
      </c>
      <c r="AW975" s="14" t="s">
        <v>33</v>
      </c>
      <c r="AX975" s="14" t="s">
        <v>72</v>
      </c>
      <c r="AY975" s="228" t="s">
        <v>193</v>
      </c>
    </row>
    <row r="976" spans="1:65" s="15" customFormat="1">
      <c r="B976" s="229"/>
      <c r="C976" s="230"/>
      <c r="D976" s="209" t="s">
        <v>202</v>
      </c>
      <c r="E976" s="231" t="s">
        <v>19</v>
      </c>
      <c r="F976" s="232" t="s">
        <v>208</v>
      </c>
      <c r="G976" s="230"/>
      <c r="H976" s="233">
        <v>30</v>
      </c>
      <c r="I976" s="234"/>
      <c r="J976" s="230"/>
      <c r="K976" s="230"/>
      <c r="L976" s="235"/>
      <c r="M976" s="236"/>
      <c r="N976" s="237"/>
      <c r="O976" s="237"/>
      <c r="P976" s="237"/>
      <c r="Q976" s="237"/>
      <c r="R976" s="237"/>
      <c r="S976" s="237"/>
      <c r="T976" s="238"/>
      <c r="AT976" s="239" t="s">
        <v>202</v>
      </c>
      <c r="AU976" s="239" t="s">
        <v>81</v>
      </c>
      <c r="AV976" s="15" t="s">
        <v>209</v>
      </c>
      <c r="AW976" s="15" t="s">
        <v>33</v>
      </c>
      <c r="AX976" s="15" t="s">
        <v>79</v>
      </c>
      <c r="AY976" s="239" t="s">
        <v>193</v>
      </c>
    </row>
    <row r="977" spans="1:65" s="2" customFormat="1" ht="21.75" customHeight="1">
      <c r="A977" s="36"/>
      <c r="B977" s="37"/>
      <c r="C977" s="194" t="s">
        <v>1486</v>
      </c>
      <c r="D977" s="194" t="s">
        <v>195</v>
      </c>
      <c r="E977" s="195" t="s">
        <v>1345</v>
      </c>
      <c r="F977" s="196" t="s">
        <v>1346</v>
      </c>
      <c r="G977" s="197" t="s">
        <v>402</v>
      </c>
      <c r="H977" s="198">
        <v>9</v>
      </c>
      <c r="I977" s="199"/>
      <c r="J977" s="200">
        <f>ROUND(I977*H977,2)</f>
        <v>0</v>
      </c>
      <c r="K977" s="196" t="s">
        <v>199</v>
      </c>
      <c r="L977" s="41"/>
      <c r="M977" s="201" t="s">
        <v>19</v>
      </c>
      <c r="N977" s="202" t="s">
        <v>43</v>
      </c>
      <c r="O977" s="66"/>
      <c r="P977" s="203">
        <f>O977*H977</f>
        <v>0</v>
      </c>
      <c r="Q977" s="203">
        <v>2.6700000000000001E-3</v>
      </c>
      <c r="R977" s="203">
        <f>Q977*H977</f>
        <v>2.4029999999999999E-2</v>
      </c>
      <c r="S977" s="203">
        <v>0</v>
      </c>
      <c r="T977" s="204">
        <f>S977*H977</f>
        <v>0</v>
      </c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R977" s="205" t="s">
        <v>302</v>
      </c>
      <c r="AT977" s="205" t="s">
        <v>195</v>
      </c>
      <c r="AU977" s="205" t="s">
        <v>81</v>
      </c>
      <c r="AY977" s="19" t="s">
        <v>193</v>
      </c>
      <c r="BE977" s="206">
        <f>IF(N977="základní",J977,0)</f>
        <v>0</v>
      </c>
      <c r="BF977" s="206">
        <f>IF(N977="snížená",J977,0)</f>
        <v>0</v>
      </c>
      <c r="BG977" s="206">
        <f>IF(N977="zákl. přenesená",J977,0)</f>
        <v>0</v>
      </c>
      <c r="BH977" s="206">
        <f>IF(N977="sníž. přenesená",J977,0)</f>
        <v>0</v>
      </c>
      <c r="BI977" s="206">
        <f>IF(N977="nulová",J977,0)</f>
        <v>0</v>
      </c>
      <c r="BJ977" s="19" t="s">
        <v>79</v>
      </c>
      <c r="BK977" s="206">
        <f>ROUND(I977*H977,2)</f>
        <v>0</v>
      </c>
      <c r="BL977" s="19" t="s">
        <v>302</v>
      </c>
      <c r="BM977" s="205" t="s">
        <v>1487</v>
      </c>
    </row>
    <row r="978" spans="1:65" s="2" customFormat="1" ht="21.75" customHeight="1">
      <c r="A978" s="36"/>
      <c r="B978" s="37"/>
      <c r="C978" s="251" t="s">
        <v>1488</v>
      </c>
      <c r="D978" s="251" t="s">
        <v>451</v>
      </c>
      <c r="E978" s="252" t="s">
        <v>1489</v>
      </c>
      <c r="F978" s="253" t="s">
        <v>1490</v>
      </c>
      <c r="G978" s="254" t="s">
        <v>402</v>
      </c>
      <c r="H978" s="255">
        <v>9</v>
      </c>
      <c r="I978" s="256"/>
      <c r="J978" s="257">
        <f>ROUND(I978*H978,2)</f>
        <v>0</v>
      </c>
      <c r="K978" s="253" t="s">
        <v>19</v>
      </c>
      <c r="L978" s="258"/>
      <c r="M978" s="259" t="s">
        <v>19</v>
      </c>
      <c r="N978" s="260" t="s">
        <v>43</v>
      </c>
      <c r="O978" s="66"/>
      <c r="P978" s="203">
        <f>O978*H978</f>
        <v>0</v>
      </c>
      <c r="Q978" s="203">
        <v>4.0000000000000001E-3</v>
      </c>
      <c r="R978" s="203">
        <f>Q978*H978</f>
        <v>3.6000000000000004E-2</v>
      </c>
      <c r="S978" s="203">
        <v>0</v>
      </c>
      <c r="T978" s="204">
        <f>S978*H978</f>
        <v>0</v>
      </c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R978" s="205" t="s">
        <v>404</v>
      </c>
      <c r="AT978" s="205" t="s">
        <v>451</v>
      </c>
      <c r="AU978" s="205" t="s">
        <v>81</v>
      </c>
      <c r="AY978" s="19" t="s">
        <v>193</v>
      </c>
      <c r="BE978" s="206">
        <f>IF(N978="základní",J978,0)</f>
        <v>0</v>
      </c>
      <c r="BF978" s="206">
        <f>IF(N978="snížená",J978,0)</f>
        <v>0</v>
      </c>
      <c r="BG978" s="206">
        <f>IF(N978="zákl. přenesená",J978,0)</f>
        <v>0</v>
      </c>
      <c r="BH978" s="206">
        <f>IF(N978="sníž. přenesená",J978,0)</f>
        <v>0</v>
      </c>
      <c r="BI978" s="206">
        <f>IF(N978="nulová",J978,0)</f>
        <v>0</v>
      </c>
      <c r="BJ978" s="19" t="s">
        <v>79</v>
      </c>
      <c r="BK978" s="206">
        <f>ROUND(I978*H978,2)</f>
        <v>0</v>
      </c>
      <c r="BL978" s="19" t="s">
        <v>302</v>
      </c>
      <c r="BM978" s="205" t="s">
        <v>1491</v>
      </c>
    </row>
    <row r="979" spans="1:65" s="2" customFormat="1" ht="16.5" customHeight="1">
      <c r="A979" s="36"/>
      <c r="B979" s="37"/>
      <c r="C979" s="194" t="s">
        <v>1492</v>
      </c>
      <c r="D979" s="194" t="s">
        <v>195</v>
      </c>
      <c r="E979" s="195" t="s">
        <v>1493</v>
      </c>
      <c r="F979" s="196" t="s">
        <v>1494</v>
      </c>
      <c r="G979" s="197" t="s">
        <v>391</v>
      </c>
      <c r="H979" s="198">
        <v>70</v>
      </c>
      <c r="I979" s="199"/>
      <c r="J979" s="200">
        <f>ROUND(I979*H979,2)</f>
        <v>0</v>
      </c>
      <c r="K979" s="196" t="s">
        <v>199</v>
      </c>
      <c r="L979" s="41"/>
      <c r="M979" s="201" t="s">
        <v>19</v>
      </c>
      <c r="N979" s="202" t="s">
        <v>43</v>
      </c>
      <c r="O979" s="66"/>
      <c r="P979" s="203">
        <f>O979*H979</f>
        <v>0</v>
      </c>
      <c r="Q979" s="203">
        <v>0</v>
      </c>
      <c r="R979" s="203">
        <f>Q979*H979</f>
        <v>0</v>
      </c>
      <c r="S979" s="203">
        <v>0</v>
      </c>
      <c r="T979" s="204">
        <f>S979*H979</f>
        <v>0</v>
      </c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R979" s="205" t="s">
        <v>302</v>
      </c>
      <c r="AT979" s="205" t="s">
        <v>195</v>
      </c>
      <c r="AU979" s="205" t="s">
        <v>81</v>
      </c>
      <c r="AY979" s="19" t="s">
        <v>193</v>
      </c>
      <c r="BE979" s="206">
        <f>IF(N979="základní",J979,0)</f>
        <v>0</v>
      </c>
      <c r="BF979" s="206">
        <f>IF(N979="snížená",J979,0)</f>
        <v>0</v>
      </c>
      <c r="BG979" s="206">
        <f>IF(N979="zákl. přenesená",J979,0)</f>
        <v>0</v>
      </c>
      <c r="BH979" s="206">
        <f>IF(N979="sníž. přenesená",J979,0)</f>
        <v>0</v>
      </c>
      <c r="BI979" s="206">
        <f>IF(N979="nulová",J979,0)</f>
        <v>0</v>
      </c>
      <c r="BJ979" s="19" t="s">
        <v>79</v>
      </c>
      <c r="BK979" s="206">
        <f>ROUND(I979*H979,2)</f>
        <v>0</v>
      </c>
      <c r="BL979" s="19" t="s">
        <v>302</v>
      </c>
      <c r="BM979" s="205" t="s">
        <v>1495</v>
      </c>
    </row>
    <row r="980" spans="1:65" s="14" customFormat="1">
      <c r="B980" s="218"/>
      <c r="C980" s="219"/>
      <c r="D980" s="209" t="s">
        <v>202</v>
      </c>
      <c r="E980" s="220" t="s">
        <v>19</v>
      </c>
      <c r="F980" s="221" t="s">
        <v>1496</v>
      </c>
      <c r="G980" s="219"/>
      <c r="H980" s="222">
        <v>70</v>
      </c>
      <c r="I980" s="223"/>
      <c r="J980" s="219"/>
      <c r="K980" s="219"/>
      <c r="L980" s="224"/>
      <c r="M980" s="225"/>
      <c r="N980" s="226"/>
      <c r="O980" s="226"/>
      <c r="P980" s="226"/>
      <c r="Q980" s="226"/>
      <c r="R980" s="226"/>
      <c r="S980" s="226"/>
      <c r="T980" s="227"/>
      <c r="AT980" s="228" t="s">
        <v>202</v>
      </c>
      <c r="AU980" s="228" t="s">
        <v>81</v>
      </c>
      <c r="AV980" s="14" t="s">
        <v>81</v>
      </c>
      <c r="AW980" s="14" t="s">
        <v>33</v>
      </c>
      <c r="AX980" s="14" t="s">
        <v>72</v>
      </c>
      <c r="AY980" s="228" t="s">
        <v>193</v>
      </c>
    </row>
    <row r="981" spans="1:65" s="15" customFormat="1">
      <c r="B981" s="229"/>
      <c r="C981" s="230"/>
      <c r="D981" s="209" t="s">
        <v>202</v>
      </c>
      <c r="E981" s="231" t="s">
        <v>19</v>
      </c>
      <c r="F981" s="232" t="s">
        <v>208</v>
      </c>
      <c r="G981" s="230"/>
      <c r="H981" s="233">
        <v>70</v>
      </c>
      <c r="I981" s="234"/>
      <c r="J981" s="230"/>
      <c r="K981" s="230"/>
      <c r="L981" s="235"/>
      <c r="M981" s="236"/>
      <c r="N981" s="237"/>
      <c r="O981" s="237"/>
      <c r="P981" s="237"/>
      <c r="Q981" s="237"/>
      <c r="R981" s="237"/>
      <c r="S981" s="237"/>
      <c r="T981" s="238"/>
      <c r="AT981" s="239" t="s">
        <v>202</v>
      </c>
      <c r="AU981" s="239" t="s">
        <v>81</v>
      </c>
      <c r="AV981" s="15" t="s">
        <v>209</v>
      </c>
      <c r="AW981" s="15" t="s">
        <v>33</v>
      </c>
      <c r="AX981" s="15" t="s">
        <v>79</v>
      </c>
      <c r="AY981" s="239" t="s">
        <v>193</v>
      </c>
    </row>
    <row r="982" spans="1:65" s="2" customFormat="1" ht="16.5" customHeight="1">
      <c r="A982" s="36"/>
      <c r="B982" s="37"/>
      <c r="C982" s="194" t="s">
        <v>1497</v>
      </c>
      <c r="D982" s="194" t="s">
        <v>195</v>
      </c>
      <c r="E982" s="195" t="s">
        <v>1498</v>
      </c>
      <c r="F982" s="196" t="s">
        <v>1499</v>
      </c>
      <c r="G982" s="197" t="s">
        <v>391</v>
      </c>
      <c r="H982" s="198">
        <v>27</v>
      </c>
      <c r="I982" s="199"/>
      <c r="J982" s="200">
        <f>ROUND(I982*H982,2)</f>
        <v>0</v>
      </c>
      <c r="K982" s="196" t="s">
        <v>199</v>
      </c>
      <c r="L982" s="41"/>
      <c r="M982" s="201" t="s">
        <v>19</v>
      </c>
      <c r="N982" s="202" t="s">
        <v>43</v>
      </c>
      <c r="O982" s="66"/>
      <c r="P982" s="203">
        <f>O982*H982</f>
        <v>0</v>
      </c>
      <c r="Q982" s="203">
        <v>0</v>
      </c>
      <c r="R982" s="203">
        <f>Q982*H982</f>
        <v>0</v>
      </c>
      <c r="S982" s="203">
        <v>0</v>
      </c>
      <c r="T982" s="204">
        <f>S982*H982</f>
        <v>0</v>
      </c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R982" s="205" t="s">
        <v>302</v>
      </c>
      <c r="AT982" s="205" t="s">
        <v>195</v>
      </c>
      <c r="AU982" s="205" t="s">
        <v>81</v>
      </c>
      <c r="AY982" s="19" t="s">
        <v>193</v>
      </c>
      <c r="BE982" s="206">
        <f>IF(N982="základní",J982,0)</f>
        <v>0</v>
      </c>
      <c r="BF982" s="206">
        <f>IF(N982="snížená",J982,0)</f>
        <v>0</v>
      </c>
      <c r="BG982" s="206">
        <f>IF(N982="zákl. přenesená",J982,0)</f>
        <v>0</v>
      </c>
      <c r="BH982" s="206">
        <f>IF(N982="sníž. přenesená",J982,0)</f>
        <v>0</v>
      </c>
      <c r="BI982" s="206">
        <f>IF(N982="nulová",J982,0)</f>
        <v>0</v>
      </c>
      <c r="BJ982" s="19" t="s">
        <v>79</v>
      </c>
      <c r="BK982" s="206">
        <f>ROUND(I982*H982,2)</f>
        <v>0</v>
      </c>
      <c r="BL982" s="19" t="s">
        <v>302</v>
      </c>
      <c r="BM982" s="205" t="s">
        <v>1500</v>
      </c>
    </row>
    <row r="983" spans="1:65" s="14" customFormat="1">
      <c r="B983" s="218"/>
      <c r="C983" s="219"/>
      <c r="D983" s="209" t="s">
        <v>202</v>
      </c>
      <c r="E983" s="220" t="s">
        <v>19</v>
      </c>
      <c r="F983" s="221" t="s">
        <v>1501</v>
      </c>
      <c r="G983" s="219"/>
      <c r="H983" s="222">
        <v>27</v>
      </c>
      <c r="I983" s="223"/>
      <c r="J983" s="219"/>
      <c r="K983" s="219"/>
      <c r="L983" s="224"/>
      <c r="M983" s="225"/>
      <c r="N983" s="226"/>
      <c r="O983" s="226"/>
      <c r="P983" s="226"/>
      <c r="Q983" s="226"/>
      <c r="R983" s="226"/>
      <c r="S983" s="226"/>
      <c r="T983" s="227"/>
      <c r="AT983" s="228" t="s">
        <v>202</v>
      </c>
      <c r="AU983" s="228" t="s">
        <v>81</v>
      </c>
      <c r="AV983" s="14" t="s">
        <v>81</v>
      </c>
      <c r="AW983" s="14" t="s">
        <v>33</v>
      </c>
      <c r="AX983" s="14" t="s">
        <v>72</v>
      </c>
      <c r="AY983" s="228" t="s">
        <v>193</v>
      </c>
    </row>
    <row r="984" spans="1:65" s="15" customFormat="1">
      <c r="B984" s="229"/>
      <c r="C984" s="230"/>
      <c r="D984" s="209" t="s">
        <v>202</v>
      </c>
      <c r="E984" s="231" t="s">
        <v>19</v>
      </c>
      <c r="F984" s="232" t="s">
        <v>208</v>
      </c>
      <c r="G984" s="230"/>
      <c r="H984" s="233">
        <v>27</v>
      </c>
      <c r="I984" s="234"/>
      <c r="J984" s="230"/>
      <c r="K984" s="230"/>
      <c r="L984" s="235"/>
      <c r="M984" s="236"/>
      <c r="N984" s="237"/>
      <c r="O984" s="237"/>
      <c r="P984" s="237"/>
      <c r="Q984" s="237"/>
      <c r="R984" s="237"/>
      <c r="S984" s="237"/>
      <c r="T984" s="238"/>
      <c r="AT984" s="239" t="s">
        <v>202</v>
      </c>
      <c r="AU984" s="239" t="s">
        <v>81</v>
      </c>
      <c r="AV984" s="15" t="s">
        <v>209</v>
      </c>
      <c r="AW984" s="15" t="s">
        <v>33</v>
      </c>
      <c r="AX984" s="15" t="s">
        <v>79</v>
      </c>
      <c r="AY984" s="239" t="s">
        <v>193</v>
      </c>
    </row>
    <row r="985" spans="1:65" s="2" customFormat="1" ht="16.5" customHeight="1">
      <c r="A985" s="36"/>
      <c r="B985" s="37"/>
      <c r="C985" s="194" t="s">
        <v>1502</v>
      </c>
      <c r="D985" s="194" t="s">
        <v>195</v>
      </c>
      <c r="E985" s="195" t="s">
        <v>1503</v>
      </c>
      <c r="F985" s="196" t="s">
        <v>1504</v>
      </c>
      <c r="G985" s="197" t="s">
        <v>391</v>
      </c>
      <c r="H985" s="198">
        <v>42</v>
      </c>
      <c r="I985" s="199"/>
      <c r="J985" s="200">
        <f>ROUND(I985*H985,2)</f>
        <v>0</v>
      </c>
      <c r="K985" s="196" t="s">
        <v>199</v>
      </c>
      <c r="L985" s="41"/>
      <c r="M985" s="201" t="s">
        <v>19</v>
      </c>
      <c r="N985" s="202" t="s">
        <v>43</v>
      </c>
      <c r="O985" s="66"/>
      <c r="P985" s="203">
        <f>O985*H985</f>
        <v>0</v>
      </c>
      <c r="Q985" s="203">
        <v>0</v>
      </c>
      <c r="R985" s="203">
        <f>Q985*H985</f>
        <v>0</v>
      </c>
      <c r="S985" s="203">
        <v>0</v>
      </c>
      <c r="T985" s="204">
        <f>S985*H985</f>
        <v>0</v>
      </c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R985" s="205" t="s">
        <v>302</v>
      </c>
      <c r="AT985" s="205" t="s">
        <v>195</v>
      </c>
      <c r="AU985" s="205" t="s">
        <v>81</v>
      </c>
      <c r="AY985" s="19" t="s">
        <v>193</v>
      </c>
      <c r="BE985" s="206">
        <f>IF(N985="základní",J985,0)</f>
        <v>0</v>
      </c>
      <c r="BF985" s="206">
        <f>IF(N985="snížená",J985,0)</f>
        <v>0</v>
      </c>
      <c r="BG985" s="206">
        <f>IF(N985="zákl. přenesená",J985,0)</f>
        <v>0</v>
      </c>
      <c r="BH985" s="206">
        <f>IF(N985="sníž. přenesená",J985,0)</f>
        <v>0</v>
      </c>
      <c r="BI985" s="206">
        <f>IF(N985="nulová",J985,0)</f>
        <v>0</v>
      </c>
      <c r="BJ985" s="19" t="s">
        <v>79</v>
      </c>
      <c r="BK985" s="206">
        <f>ROUND(I985*H985,2)</f>
        <v>0</v>
      </c>
      <c r="BL985" s="19" t="s">
        <v>302</v>
      </c>
      <c r="BM985" s="205" t="s">
        <v>1505</v>
      </c>
    </row>
    <row r="986" spans="1:65" s="14" customFormat="1">
      <c r="B986" s="218"/>
      <c r="C986" s="219"/>
      <c r="D986" s="209" t="s">
        <v>202</v>
      </c>
      <c r="E986" s="220" t="s">
        <v>19</v>
      </c>
      <c r="F986" s="221" t="s">
        <v>1506</v>
      </c>
      <c r="G986" s="219"/>
      <c r="H986" s="222">
        <v>42</v>
      </c>
      <c r="I986" s="223"/>
      <c r="J986" s="219"/>
      <c r="K986" s="219"/>
      <c r="L986" s="224"/>
      <c r="M986" s="225"/>
      <c r="N986" s="226"/>
      <c r="O986" s="226"/>
      <c r="P986" s="226"/>
      <c r="Q986" s="226"/>
      <c r="R986" s="226"/>
      <c r="S986" s="226"/>
      <c r="T986" s="227"/>
      <c r="AT986" s="228" t="s">
        <v>202</v>
      </c>
      <c r="AU986" s="228" t="s">
        <v>81</v>
      </c>
      <c r="AV986" s="14" t="s">
        <v>81</v>
      </c>
      <c r="AW986" s="14" t="s">
        <v>33</v>
      </c>
      <c r="AX986" s="14" t="s">
        <v>72</v>
      </c>
      <c r="AY986" s="228" t="s">
        <v>193</v>
      </c>
    </row>
    <row r="987" spans="1:65" s="15" customFormat="1">
      <c r="B987" s="229"/>
      <c r="C987" s="230"/>
      <c r="D987" s="209" t="s">
        <v>202</v>
      </c>
      <c r="E987" s="231" t="s">
        <v>19</v>
      </c>
      <c r="F987" s="232" t="s">
        <v>208</v>
      </c>
      <c r="G987" s="230"/>
      <c r="H987" s="233">
        <v>42</v>
      </c>
      <c r="I987" s="234"/>
      <c r="J987" s="230"/>
      <c r="K987" s="230"/>
      <c r="L987" s="235"/>
      <c r="M987" s="236"/>
      <c r="N987" s="237"/>
      <c r="O987" s="237"/>
      <c r="P987" s="237"/>
      <c r="Q987" s="237"/>
      <c r="R987" s="237"/>
      <c r="S987" s="237"/>
      <c r="T987" s="238"/>
      <c r="AT987" s="239" t="s">
        <v>202</v>
      </c>
      <c r="AU987" s="239" t="s">
        <v>81</v>
      </c>
      <c r="AV987" s="15" t="s">
        <v>209</v>
      </c>
      <c r="AW987" s="15" t="s">
        <v>33</v>
      </c>
      <c r="AX987" s="15" t="s">
        <v>79</v>
      </c>
      <c r="AY987" s="239" t="s">
        <v>193</v>
      </c>
    </row>
    <row r="988" spans="1:65" s="2" customFormat="1" ht="16.5" customHeight="1">
      <c r="A988" s="36"/>
      <c r="B988" s="37"/>
      <c r="C988" s="194" t="s">
        <v>1507</v>
      </c>
      <c r="D988" s="194" t="s">
        <v>195</v>
      </c>
      <c r="E988" s="195" t="s">
        <v>1508</v>
      </c>
      <c r="F988" s="196" t="s">
        <v>1509</v>
      </c>
      <c r="G988" s="197" t="s">
        <v>198</v>
      </c>
      <c r="H988" s="198">
        <v>5.1959999999999997</v>
      </c>
      <c r="I988" s="199"/>
      <c r="J988" s="200">
        <f>ROUND(I988*H988,2)</f>
        <v>0</v>
      </c>
      <c r="K988" s="196" t="s">
        <v>199</v>
      </c>
      <c r="L988" s="41"/>
      <c r="M988" s="201" t="s">
        <v>19</v>
      </c>
      <c r="N988" s="202" t="s">
        <v>43</v>
      </c>
      <c r="O988" s="66"/>
      <c r="P988" s="203">
        <f>O988*H988</f>
        <v>0</v>
      </c>
      <c r="Q988" s="203">
        <v>2.4469999999999999E-2</v>
      </c>
      <c r="R988" s="203">
        <f>Q988*H988</f>
        <v>0.12714611999999997</v>
      </c>
      <c r="S988" s="203">
        <v>0</v>
      </c>
      <c r="T988" s="204">
        <f>S988*H988</f>
        <v>0</v>
      </c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R988" s="205" t="s">
        <v>302</v>
      </c>
      <c r="AT988" s="205" t="s">
        <v>195</v>
      </c>
      <c r="AU988" s="205" t="s">
        <v>81</v>
      </c>
      <c r="AY988" s="19" t="s">
        <v>193</v>
      </c>
      <c r="BE988" s="206">
        <f>IF(N988="základní",J988,0)</f>
        <v>0</v>
      </c>
      <c r="BF988" s="206">
        <f>IF(N988="snížená",J988,0)</f>
        <v>0</v>
      </c>
      <c r="BG988" s="206">
        <f>IF(N988="zákl. přenesená",J988,0)</f>
        <v>0</v>
      </c>
      <c r="BH988" s="206">
        <f>IF(N988="sníž. přenesená",J988,0)</f>
        <v>0</v>
      </c>
      <c r="BI988" s="206">
        <f>IF(N988="nulová",J988,0)</f>
        <v>0</v>
      </c>
      <c r="BJ988" s="19" t="s">
        <v>79</v>
      </c>
      <c r="BK988" s="206">
        <f>ROUND(I988*H988,2)</f>
        <v>0</v>
      </c>
      <c r="BL988" s="19" t="s">
        <v>302</v>
      </c>
      <c r="BM988" s="205" t="s">
        <v>1510</v>
      </c>
    </row>
    <row r="989" spans="1:65" s="13" customFormat="1">
      <c r="B989" s="207"/>
      <c r="C989" s="208"/>
      <c r="D989" s="209" t="s">
        <v>202</v>
      </c>
      <c r="E989" s="210" t="s">
        <v>19</v>
      </c>
      <c r="F989" s="211" t="s">
        <v>1511</v>
      </c>
      <c r="G989" s="208"/>
      <c r="H989" s="210" t="s">
        <v>19</v>
      </c>
      <c r="I989" s="212"/>
      <c r="J989" s="208"/>
      <c r="K989" s="208"/>
      <c r="L989" s="213"/>
      <c r="M989" s="214"/>
      <c r="N989" s="215"/>
      <c r="O989" s="215"/>
      <c r="P989" s="215"/>
      <c r="Q989" s="215"/>
      <c r="R989" s="215"/>
      <c r="S989" s="215"/>
      <c r="T989" s="216"/>
      <c r="AT989" s="217" t="s">
        <v>202</v>
      </c>
      <c r="AU989" s="217" t="s">
        <v>81</v>
      </c>
      <c r="AV989" s="13" t="s">
        <v>79</v>
      </c>
      <c r="AW989" s="13" t="s">
        <v>33</v>
      </c>
      <c r="AX989" s="13" t="s">
        <v>72</v>
      </c>
      <c r="AY989" s="217" t="s">
        <v>193</v>
      </c>
    </row>
    <row r="990" spans="1:65" s="14" customFormat="1">
      <c r="B990" s="218"/>
      <c r="C990" s="219"/>
      <c r="D990" s="209" t="s">
        <v>202</v>
      </c>
      <c r="E990" s="220" t="s">
        <v>19</v>
      </c>
      <c r="F990" s="221" t="s">
        <v>1512</v>
      </c>
      <c r="G990" s="219"/>
      <c r="H990" s="222">
        <v>1.764</v>
      </c>
      <c r="I990" s="223"/>
      <c r="J990" s="219"/>
      <c r="K990" s="219"/>
      <c r="L990" s="224"/>
      <c r="M990" s="225"/>
      <c r="N990" s="226"/>
      <c r="O990" s="226"/>
      <c r="P990" s="226"/>
      <c r="Q990" s="226"/>
      <c r="R990" s="226"/>
      <c r="S990" s="226"/>
      <c r="T990" s="227"/>
      <c r="AT990" s="228" t="s">
        <v>202</v>
      </c>
      <c r="AU990" s="228" t="s">
        <v>81</v>
      </c>
      <c r="AV990" s="14" t="s">
        <v>81</v>
      </c>
      <c r="AW990" s="14" t="s">
        <v>33</v>
      </c>
      <c r="AX990" s="14" t="s">
        <v>72</v>
      </c>
      <c r="AY990" s="228" t="s">
        <v>193</v>
      </c>
    </row>
    <row r="991" spans="1:65" s="14" customFormat="1">
      <c r="B991" s="218"/>
      <c r="C991" s="219"/>
      <c r="D991" s="209" t="s">
        <v>202</v>
      </c>
      <c r="E991" s="220" t="s">
        <v>19</v>
      </c>
      <c r="F991" s="221" t="s">
        <v>1513</v>
      </c>
      <c r="G991" s="219"/>
      <c r="H991" s="222">
        <v>1.08</v>
      </c>
      <c r="I991" s="223"/>
      <c r="J991" s="219"/>
      <c r="K991" s="219"/>
      <c r="L991" s="224"/>
      <c r="M991" s="225"/>
      <c r="N991" s="226"/>
      <c r="O991" s="226"/>
      <c r="P991" s="226"/>
      <c r="Q991" s="226"/>
      <c r="R991" s="226"/>
      <c r="S991" s="226"/>
      <c r="T991" s="227"/>
      <c r="AT991" s="228" t="s">
        <v>202</v>
      </c>
      <c r="AU991" s="228" t="s">
        <v>81</v>
      </c>
      <c r="AV991" s="14" t="s">
        <v>81</v>
      </c>
      <c r="AW991" s="14" t="s">
        <v>33</v>
      </c>
      <c r="AX991" s="14" t="s">
        <v>72</v>
      </c>
      <c r="AY991" s="228" t="s">
        <v>193</v>
      </c>
    </row>
    <row r="992" spans="1:65" s="14" customFormat="1">
      <c r="B992" s="218"/>
      <c r="C992" s="219"/>
      <c r="D992" s="209" t="s">
        <v>202</v>
      </c>
      <c r="E992" s="220" t="s">
        <v>19</v>
      </c>
      <c r="F992" s="221" t="s">
        <v>1514</v>
      </c>
      <c r="G992" s="219"/>
      <c r="H992" s="222">
        <v>2.3519999999999999</v>
      </c>
      <c r="I992" s="223"/>
      <c r="J992" s="219"/>
      <c r="K992" s="219"/>
      <c r="L992" s="224"/>
      <c r="M992" s="225"/>
      <c r="N992" s="226"/>
      <c r="O992" s="226"/>
      <c r="P992" s="226"/>
      <c r="Q992" s="226"/>
      <c r="R992" s="226"/>
      <c r="S992" s="226"/>
      <c r="T992" s="227"/>
      <c r="AT992" s="228" t="s">
        <v>202</v>
      </c>
      <c r="AU992" s="228" t="s">
        <v>81</v>
      </c>
      <c r="AV992" s="14" t="s">
        <v>81</v>
      </c>
      <c r="AW992" s="14" t="s">
        <v>33</v>
      </c>
      <c r="AX992" s="14" t="s">
        <v>72</v>
      </c>
      <c r="AY992" s="228" t="s">
        <v>193</v>
      </c>
    </row>
    <row r="993" spans="1:65" s="15" customFormat="1">
      <c r="B993" s="229"/>
      <c r="C993" s="230"/>
      <c r="D993" s="209" t="s">
        <v>202</v>
      </c>
      <c r="E993" s="231" t="s">
        <v>19</v>
      </c>
      <c r="F993" s="232" t="s">
        <v>208</v>
      </c>
      <c r="G993" s="230"/>
      <c r="H993" s="233">
        <v>5.1959999999999997</v>
      </c>
      <c r="I993" s="234"/>
      <c r="J993" s="230"/>
      <c r="K993" s="230"/>
      <c r="L993" s="235"/>
      <c r="M993" s="236"/>
      <c r="N993" s="237"/>
      <c r="O993" s="237"/>
      <c r="P993" s="237"/>
      <c r="Q993" s="237"/>
      <c r="R993" s="237"/>
      <c r="S993" s="237"/>
      <c r="T993" s="238"/>
      <c r="AT993" s="239" t="s">
        <v>202</v>
      </c>
      <c r="AU993" s="239" t="s">
        <v>81</v>
      </c>
      <c r="AV993" s="15" t="s">
        <v>209</v>
      </c>
      <c r="AW993" s="15" t="s">
        <v>33</v>
      </c>
      <c r="AX993" s="15" t="s">
        <v>79</v>
      </c>
      <c r="AY993" s="239" t="s">
        <v>193</v>
      </c>
    </row>
    <row r="994" spans="1:65" s="2" customFormat="1" ht="16.5" customHeight="1">
      <c r="A994" s="36"/>
      <c r="B994" s="37"/>
      <c r="C994" s="251" t="s">
        <v>1515</v>
      </c>
      <c r="D994" s="251" t="s">
        <v>451</v>
      </c>
      <c r="E994" s="252" t="s">
        <v>1414</v>
      </c>
      <c r="F994" s="253" t="s">
        <v>1415</v>
      </c>
      <c r="G994" s="254" t="s">
        <v>198</v>
      </c>
      <c r="H994" s="255">
        <v>1.94</v>
      </c>
      <c r="I994" s="256"/>
      <c r="J994" s="257">
        <f>ROUND(I994*H994,2)</f>
        <v>0</v>
      </c>
      <c r="K994" s="253" t="s">
        <v>199</v>
      </c>
      <c r="L994" s="258"/>
      <c r="M994" s="259" t="s">
        <v>19</v>
      </c>
      <c r="N994" s="260" t="s">
        <v>43</v>
      </c>
      <c r="O994" s="66"/>
      <c r="P994" s="203">
        <f>O994*H994</f>
        <v>0</v>
      </c>
      <c r="Q994" s="203">
        <v>0.55000000000000004</v>
      </c>
      <c r="R994" s="203">
        <f>Q994*H994</f>
        <v>1.0669999999999999</v>
      </c>
      <c r="S994" s="203">
        <v>0</v>
      </c>
      <c r="T994" s="204">
        <f>S994*H994</f>
        <v>0</v>
      </c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R994" s="205" t="s">
        <v>404</v>
      </c>
      <c r="AT994" s="205" t="s">
        <v>451</v>
      </c>
      <c r="AU994" s="205" t="s">
        <v>81</v>
      </c>
      <c r="AY994" s="19" t="s">
        <v>193</v>
      </c>
      <c r="BE994" s="206">
        <f>IF(N994="základní",J994,0)</f>
        <v>0</v>
      </c>
      <c r="BF994" s="206">
        <f>IF(N994="snížená",J994,0)</f>
        <v>0</v>
      </c>
      <c r="BG994" s="206">
        <f>IF(N994="zákl. přenesená",J994,0)</f>
        <v>0</v>
      </c>
      <c r="BH994" s="206">
        <f>IF(N994="sníž. přenesená",J994,0)</f>
        <v>0</v>
      </c>
      <c r="BI994" s="206">
        <f>IF(N994="nulová",J994,0)</f>
        <v>0</v>
      </c>
      <c r="BJ994" s="19" t="s">
        <v>79</v>
      </c>
      <c r="BK994" s="206">
        <f>ROUND(I994*H994,2)</f>
        <v>0</v>
      </c>
      <c r="BL994" s="19" t="s">
        <v>302</v>
      </c>
      <c r="BM994" s="205" t="s">
        <v>1516</v>
      </c>
    </row>
    <row r="995" spans="1:65" s="14" customFormat="1">
      <c r="B995" s="218"/>
      <c r="C995" s="219"/>
      <c r="D995" s="209" t="s">
        <v>202</v>
      </c>
      <c r="E995" s="219"/>
      <c r="F995" s="221" t="s">
        <v>1517</v>
      </c>
      <c r="G995" s="219"/>
      <c r="H995" s="222">
        <v>1.94</v>
      </c>
      <c r="I995" s="223"/>
      <c r="J995" s="219"/>
      <c r="K995" s="219"/>
      <c r="L995" s="224"/>
      <c r="M995" s="225"/>
      <c r="N995" s="226"/>
      <c r="O995" s="226"/>
      <c r="P995" s="226"/>
      <c r="Q995" s="226"/>
      <c r="R995" s="226"/>
      <c r="S995" s="226"/>
      <c r="T995" s="227"/>
      <c r="AT995" s="228" t="s">
        <v>202</v>
      </c>
      <c r="AU995" s="228" t="s">
        <v>81</v>
      </c>
      <c r="AV995" s="14" t="s">
        <v>81</v>
      </c>
      <c r="AW995" s="14" t="s">
        <v>4</v>
      </c>
      <c r="AX995" s="14" t="s">
        <v>79</v>
      </c>
      <c r="AY995" s="228" t="s">
        <v>193</v>
      </c>
    </row>
    <row r="996" spans="1:65" s="2" customFormat="1" ht="16.5" customHeight="1">
      <c r="A996" s="36"/>
      <c r="B996" s="37"/>
      <c r="C996" s="251" t="s">
        <v>1518</v>
      </c>
      <c r="D996" s="251" t="s">
        <v>451</v>
      </c>
      <c r="E996" s="252" t="s">
        <v>1519</v>
      </c>
      <c r="F996" s="253" t="s">
        <v>1520</v>
      </c>
      <c r="G996" s="254" t="s">
        <v>198</v>
      </c>
      <c r="H996" s="255">
        <v>1.1879999999999999</v>
      </c>
      <c r="I996" s="256"/>
      <c r="J996" s="257">
        <f>ROUND(I996*H996,2)</f>
        <v>0</v>
      </c>
      <c r="K996" s="253" t="s">
        <v>199</v>
      </c>
      <c r="L996" s="258"/>
      <c r="M996" s="259" t="s">
        <v>19</v>
      </c>
      <c r="N996" s="260" t="s">
        <v>43</v>
      </c>
      <c r="O996" s="66"/>
      <c r="P996" s="203">
        <f>O996*H996</f>
        <v>0</v>
      </c>
      <c r="Q996" s="203">
        <v>0.55000000000000004</v>
      </c>
      <c r="R996" s="203">
        <f>Q996*H996</f>
        <v>0.65339999999999998</v>
      </c>
      <c r="S996" s="203">
        <v>0</v>
      </c>
      <c r="T996" s="204">
        <f>S996*H996</f>
        <v>0</v>
      </c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R996" s="205" t="s">
        <v>404</v>
      </c>
      <c r="AT996" s="205" t="s">
        <v>451</v>
      </c>
      <c r="AU996" s="205" t="s">
        <v>81</v>
      </c>
      <c r="AY996" s="19" t="s">
        <v>193</v>
      </c>
      <c r="BE996" s="206">
        <f>IF(N996="základní",J996,0)</f>
        <v>0</v>
      </c>
      <c r="BF996" s="206">
        <f>IF(N996="snížená",J996,0)</f>
        <v>0</v>
      </c>
      <c r="BG996" s="206">
        <f>IF(N996="zákl. přenesená",J996,0)</f>
        <v>0</v>
      </c>
      <c r="BH996" s="206">
        <f>IF(N996="sníž. přenesená",J996,0)</f>
        <v>0</v>
      </c>
      <c r="BI996" s="206">
        <f>IF(N996="nulová",J996,0)</f>
        <v>0</v>
      </c>
      <c r="BJ996" s="19" t="s">
        <v>79</v>
      </c>
      <c r="BK996" s="206">
        <f>ROUND(I996*H996,2)</f>
        <v>0</v>
      </c>
      <c r="BL996" s="19" t="s">
        <v>302</v>
      </c>
      <c r="BM996" s="205" t="s">
        <v>1521</v>
      </c>
    </row>
    <row r="997" spans="1:65" s="14" customFormat="1">
      <c r="B997" s="218"/>
      <c r="C997" s="219"/>
      <c r="D997" s="209" t="s">
        <v>202</v>
      </c>
      <c r="E997" s="219"/>
      <c r="F997" s="221" t="s">
        <v>1522</v>
      </c>
      <c r="G997" s="219"/>
      <c r="H997" s="222">
        <v>1.1879999999999999</v>
      </c>
      <c r="I997" s="223"/>
      <c r="J997" s="219"/>
      <c r="K997" s="219"/>
      <c r="L997" s="224"/>
      <c r="M997" s="225"/>
      <c r="N997" s="226"/>
      <c r="O997" s="226"/>
      <c r="P997" s="226"/>
      <c r="Q997" s="226"/>
      <c r="R997" s="226"/>
      <c r="S997" s="226"/>
      <c r="T997" s="227"/>
      <c r="AT997" s="228" t="s">
        <v>202</v>
      </c>
      <c r="AU997" s="228" t="s">
        <v>81</v>
      </c>
      <c r="AV997" s="14" t="s">
        <v>81</v>
      </c>
      <c r="AW997" s="14" t="s">
        <v>4</v>
      </c>
      <c r="AX997" s="14" t="s">
        <v>79</v>
      </c>
      <c r="AY997" s="228" t="s">
        <v>193</v>
      </c>
    </row>
    <row r="998" spans="1:65" s="2" customFormat="1" ht="16.5" customHeight="1">
      <c r="A998" s="36"/>
      <c r="B998" s="37"/>
      <c r="C998" s="251" t="s">
        <v>1523</v>
      </c>
      <c r="D998" s="251" t="s">
        <v>451</v>
      </c>
      <c r="E998" s="252" t="s">
        <v>1524</v>
      </c>
      <c r="F998" s="253" t="s">
        <v>1525</v>
      </c>
      <c r="G998" s="254" t="s">
        <v>198</v>
      </c>
      <c r="H998" s="255">
        <v>2.5870000000000002</v>
      </c>
      <c r="I998" s="256"/>
      <c r="J998" s="257">
        <f>ROUND(I998*H998,2)</f>
        <v>0</v>
      </c>
      <c r="K998" s="253" t="s">
        <v>199</v>
      </c>
      <c r="L998" s="258"/>
      <c r="M998" s="259" t="s">
        <v>19</v>
      </c>
      <c r="N998" s="260" t="s">
        <v>43</v>
      </c>
      <c r="O998" s="66"/>
      <c r="P998" s="203">
        <f>O998*H998</f>
        <v>0</v>
      </c>
      <c r="Q998" s="203">
        <v>0.55000000000000004</v>
      </c>
      <c r="R998" s="203">
        <f>Q998*H998</f>
        <v>1.4228500000000002</v>
      </c>
      <c r="S998" s="203">
        <v>0</v>
      </c>
      <c r="T998" s="204">
        <f>S998*H998</f>
        <v>0</v>
      </c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R998" s="205" t="s">
        <v>404</v>
      </c>
      <c r="AT998" s="205" t="s">
        <v>451</v>
      </c>
      <c r="AU998" s="205" t="s">
        <v>81</v>
      </c>
      <c r="AY998" s="19" t="s">
        <v>193</v>
      </c>
      <c r="BE998" s="206">
        <f>IF(N998="základní",J998,0)</f>
        <v>0</v>
      </c>
      <c r="BF998" s="206">
        <f>IF(N998="snížená",J998,0)</f>
        <v>0</v>
      </c>
      <c r="BG998" s="206">
        <f>IF(N998="zákl. přenesená",J998,0)</f>
        <v>0</v>
      </c>
      <c r="BH998" s="206">
        <f>IF(N998="sníž. přenesená",J998,0)</f>
        <v>0</v>
      </c>
      <c r="BI998" s="206">
        <f>IF(N998="nulová",J998,0)</f>
        <v>0</v>
      </c>
      <c r="BJ998" s="19" t="s">
        <v>79</v>
      </c>
      <c r="BK998" s="206">
        <f>ROUND(I998*H998,2)</f>
        <v>0</v>
      </c>
      <c r="BL998" s="19" t="s">
        <v>302</v>
      </c>
      <c r="BM998" s="205" t="s">
        <v>1526</v>
      </c>
    </row>
    <row r="999" spans="1:65" s="14" customFormat="1">
      <c r="B999" s="218"/>
      <c r="C999" s="219"/>
      <c r="D999" s="209" t="s">
        <v>202</v>
      </c>
      <c r="E999" s="219"/>
      <c r="F999" s="221" t="s">
        <v>1527</v>
      </c>
      <c r="G999" s="219"/>
      <c r="H999" s="222">
        <v>2.5870000000000002</v>
      </c>
      <c r="I999" s="223"/>
      <c r="J999" s="219"/>
      <c r="K999" s="219"/>
      <c r="L999" s="224"/>
      <c r="M999" s="225"/>
      <c r="N999" s="226"/>
      <c r="O999" s="226"/>
      <c r="P999" s="226"/>
      <c r="Q999" s="226"/>
      <c r="R999" s="226"/>
      <c r="S999" s="226"/>
      <c r="T999" s="227"/>
      <c r="AT999" s="228" t="s">
        <v>202</v>
      </c>
      <c r="AU999" s="228" t="s">
        <v>81</v>
      </c>
      <c r="AV999" s="14" t="s">
        <v>81</v>
      </c>
      <c r="AW999" s="14" t="s">
        <v>4</v>
      </c>
      <c r="AX999" s="14" t="s">
        <v>79</v>
      </c>
      <c r="AY999" s="228" t="s">
        <v>193</v>
      </c>
    </row>
    <row r="1000" spans="1:65" s="2" customFormat="1" ht="16.5" customHeight="1">
      <c r="A1000" s="36"/>
      <c r="B1000" s="37"/>
      <c r="C1000" s="194" t="s">
        <v>1528</v>
      </c>
      <c r="D1000" s="194" t="s">
        <v>195</v>
      </c>
      <c r="E1000" s="195" t="s">
        <v>1529</v>
      </c>
      <c r="F1000" s="196" t="s">
        <v>1530</v>
      </c>
      <c r="G1000" s="197" t="s">
        <v>305</v>
      </c>
      <c r="H1000" s="198">
        <v>49</v>
      </c>
      <c r="I1000" s="199"/>
      <c r="J1000" s="200">
        <f>ROUND(I1000*H1000,2)</f>
        <v>0</v>
      </c>
      <c r="K1000" s="196" t="s">
        <v>199</v>
      </c>
      <c r="L1000" s="41"/>
      <c r="M1000" s="201" t="s">
        <v>19</v>
      </c>
      <c r="N1000" s="202" t="s">
        <v>43</v>
      </c>
      <c r="O1000" s="66"/>
      <c r="P1000" s="203">
        <f>O1000*H1000</f>
        <v>0</v>
      </c>
      <c r="Q1000" s="203">
        <v>0</v>
      </c>
      <c r="R1000" s="203">
        <f>Q1000*H1000</f>
        <v>0</v>
      </c>
      <c r="S1000" s="203">
        <v>0</v>
      </c>
      <c r="T1000" s="204">
        <f>S1000*H1000</f>
        <v>0</v>
      </c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R1000" s="205" t="s">
        <v>302</v>
      </c>
      <c r="AT1000" s="205" t="s">
        <v>195</v>
      </c>
      <c r="AU1000" s="205" t="s">
        <v>81</v>
      </c>
      <c r="AY1000" s="19" t="s">
        <v>193</v>
      </c>
      <c r="BE1000" s="206">
        <f>IF(N1000="základní",J1000,0)</f>
        <v>0</v>
      </c>
      <c r="BF1000" s="206">
        <f>IF(N1000="snížená",J1000,0)</f>
        <v>0</v>
      </c>
      <c r="BG1000" s="206">
        <f>IF(N1000="zákl. přenesená",J1000,0)</f>
        <v>0</v>
      </c>
      <c r="BH1000" s="206">
        <f>IF(N1000="sníž. přenesená",J1000,0)</f>
        <v>0</v>
      </c>
      <c r="BI1000" s="206">
        <f>IF(N1000="nulová",J1000,0)</f>
        <v>0</v>
      </c>
      <c r="BJ1000" s="19" t="s">
        <v>79</v>
      </c>
      <c r="BK1000" s="206">
        <f>ROUND(I1000*H1000,2)</f>
        <v>0</v>
      </c>
      <c r="BL1000" s="19" t="s">
        <v>302</v>
      </c>
      <c r="BM1000" s="205" t="s">
        <v>1531</v>
      </c>
    </row>
    <row r="1001" spans="1:65" s="14" customFormat="1">
      <c r="B1001" s="218"/>
      <c r="C1001" s="219"/>
      <c r="D1001" s="209" t="s">
        <v>202</v>
      </c>
      <c r="E1001" s="220" t="s">
        <v>19</v>
      </c>
      <c r="F1001" s="221" t="s">
        <v>1532</v>
      </c>
      <c r="G1001" s="219"/>
      <c r="H1001" s="222">
        <v>49</v>
      </c>
      <c r="I1001" s="223"/>
      <c r="J1001" s="219"/>
      <c r="K1001" s="219"/>
      <c r="L1001" s="224"/>
      <c r="M1001" s="225"/>
      <c r="N1001" s="226"/>
      <c r="O1001" s="226"/>
      <c r="P1001" s="226"/>
      <c r="Q1001" s="226"/>
      <c r="R1001" s="226"/>
      <c r="S1001" s="226"/>
      <c r="T1001" s="227"/>
      <c r="AT1001" s="228" t="s">
        <v>202</v>
      </c>
      <c r="AU1001" s="228" t="s">
        <v>81</v>
      </c>
      <c r="AV1001" s="14" t="s">
        <v>81</v>
      </c>
      <c r="AW1001" s="14" t="s">
        <v>33</v>
      </c>
      <c r="AX1001" s="14" t="s">
        <v>72</v>
      </c>
      <c r="AY1001" s="228" t="s">
        <v>193</v>
      </c>
    </row>
    <row r="1002" spans="1:65" s="15" customFormat="1">
      <c r="B1002" s="229"/>
      <c r="C1002" s="230"/>
      <c r="D1002" s="209" t="s">
        <v>202</v>
      </c>
      <c r="E1002" s="231" t="s">
        <v>19</v>
      </c>
      <c r="F1002" s="232" t="s">
        <v>208</v>
      </c>
      <c r="G1002" s="230"/>
      <c r="H1002" s="233">
        <v>49</v>
      </c>
      <c r="I1002" s="234"/>
      <c r="J1002" s="230"/>
      <c r="K1002" s="230"/>
      <c r="L1002" s="235"/>
      <c r="M1002" s="236"/>
      <c r="N1002" s="237"/>
      <c r="O1002" s="237"/>
      <c r="P1002" s="237"/>
      <c r="Q1002" s="237"/>
      <c r="R1002" s="237"/>
      <c r="S1002" s="237"/>
      <c r="T1002" s="238"/>
      <c r="AT1002" s="239" t="s">
        <v>202</v>
      </c>
      <c r="AU1002" s="239" t="s">
        <v>81</v>
      </c>
      <c r="AV1002" s="15" t="s">
        <v>209</v>
      </c>
      <c r="AW1002" s="15" t="s">
        <v>33</v>
      </c>
      <c r="AX1002" s="15" t="s">
        <v>79</v>
      </c>
      <c r="AY1002" s="239" t="s">
        <v>193</v>
      </c>
    </row>
    <row r="1003" spans="1:65" s="2" customFormat="1" ht="16.5" customHeight="1">
      <c r="A1003" s="36"/>
      <c r="B1003" s="37"/>
      <c r="C1003" s="194" t="s">
        <v>1533</v>
      </c>
      <c r="D1003" s="194" t="s">
        <v>195</v>
      </c>
      <c r="E1003" s="195" t="s">
        <v>1453</v>
      </c>
      <c r="F1003" s="196" t="s">
        <v>1454</v>
      </c>
      <c r="G1003" s="197" t="s">
        <v>305</v>
      </c>
      <c r="H1003" s="198">
        <v>49</v>
      </c>
      <c r="I1003" s="199"/>
      <c r="J1003" s="200">
        <f>ROUND(I1003*H1003,2)</f>
        <v>0</v>
      </c>
      <c r="K1003" s="196" t="s">
        <v>199</v>
      </c>
      <c r="L1003" s="41"/>
      <c r="M1003" s="201" t="s">
        <v>19</v>
      </c>
      <c r="N1003" s="202" t="s">
        <v>43</v>
      </c>
      <c r="O1003" s="66"/>
      <c r="P1003" s="203">
        <f>O1003*H1003</f>
        <v>0</v>
      </c>
      <c r="Q1003" s="203">
        <v>2.0000000000000001E-4</v>
      </c>
      <c r="R1003" s="203">
        <f>Q1003*H1003</f>
        <v>9.7999999999999997E-3</v>
      </c>
      <c r="S1003" s="203">
        <v>0</v>
      </c>
      <c r="T1003" s="204">
        <f>S1003*H1003</f>
        <v>0</v>
      </c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R1003" s="205" t="s">
        <v>302</v>
      </c>
      <c r="AT1003" s="205" t="s">
        <v>195</v>
      </c>
      <c r="AU1003" s="205" t="s">
        <v>81</v>
      </c>
      <c r="AY1003" s="19" t="s">
        <v>193</v>
      </c>
      <c r="BE1003" s="206">
        <f>IF(N1003="základní",J1003,0)</f>
        <v>0</v>
      </c>
      <c r="BF1003" s="206">
        <f>IF(N1003="snížená",J1003,0)</f>
        <v>0</v>
      </c>
      <c r="BG1003" s="206">
        <f>IF(N1003="zákl. přenesená",J1003,0)</f>
        <v>0</v>
      </c>
      <c r="BH1003" s="206">
        <f>IF(N1003="sníž. přenesená",J1003,0)</f>
        <v>0</v>
      </c>
      <c r="BI1003" s="206">
        <f>IF(N1003="nulová",J1003,0)</f>
        <v>0</v>
      </c>
      <c r="BJ1003" s="19" t="s">
        <v>79</v>
      </c>
      <c r="BK1003" s="206">
        <f>ROUND(I1003*H1003,2)</f>
        <v>0</v>
      </c>
      <c r="BL1003" s="19" t="s">
        <v>302</v>
      </c>
      <c r="BM1003" s="205" t="s">
        <v>1534</v>
      </c>
    </row>
    <row r="1004" spans="1:65" s="14" customFormat="1">
      <c r="B1004" s="218"/>
      <c r="C1004" s="219"/>
      <c r="D1004" s="209" t="s">
        <v>202</v>
      </c>
      <c r="E1004" s="220" t="s">
        <v>19</v>
      </c>
      <c r="F1004" s="221" t="s">
        <v>1532</v>
      </c>
      <c r="G1004" s="219"/>
      <c r="H1004" s="222">
        <v>49</v>
      </c>
      <c r="I1004" s="223"/>
      <c r="J1004" s="219"/>
      <c r="K1004" s="219"/>
      <c r="L1004" s="224"/>
      <c r="M1004" s="225"/>
      <c r="N1004" s="226"/>
      <c r="O1004" s="226"/>
      <c r="P1004" s="226"/>
      <c r="Q1004" s="226"/>
      <c r="R1004" s="226"/>
      <c r="S1004" s="226"/>
      <c r="T1004" s="227"/>
      <c r="AT1004" s="228" t="s">
        <v>202</v>
      </c>
      <c r="AU1004" s="228" t="s">
        <v>81</v>
      </c>
      <c r="AV1004" s="14" t="s">
        <v>81</v>
      </c>
      <c r="AW1004" s="14" t="s">
        <v>33</v>
      </c>
      <c r="AX1004" s="14" t="s">
        <v>72</v>
      </c>
      <c r="AY1004" s="228" t="s">
        <v>193</v>
      </c>
    </row>
    <row r="1005" spans="1:65" s="15" customFormat="1">
      <c r="B1005" s="229"/>
      <c r="C1005" s="230"/>
      <c r="D1005" s="209" t="s">
        <v>202</v>
      </c>
      <c r="E1005" s="231" t="s">
        <v>19</v>
      </c>
      <c r="F1005" s="232" t="s">
        <v>208</v>
      </c>
      <c r="G1005" s="230"/>
      <c r="H1005" s="233">
        <v>49</v>
      </c>
      <c r="I1005" s="234"/>
      <c r="J1005" s="230"/>
      <c r="K1005" s="230"/>
      <c r="L1005" s="235"/>
      <c r="M1005" s="236"/>
      <c r="N1005" s="237"/>
      <c r="O1005" s="237"/>
      <c r="P1005" s="237"/>
      <c r="Q1005" s="237"/>
      <c r="R1005" s="237"/>
      <c r="S1005" s="237"/>
      <c r="T1005" s="238"/>
      <c r="AT1005" s="239" t="s">
        <v>202</v>
      </c>
      <c r="AU1005" s="239" t="s">
        <v>81</v>
      </c>
      <c r="AV1005" s="15" t="s">
        <v>209</v>
      </c>
      <c r="AW1005" s="15" t="s">
        <v>33</v>
      </c>
      <c r="AX1005" s="15" t="s">
        <v>79</v>
      </c>
      <c r="AY1005" s="239" t="s">
        <v>193</v>
      </c>
    </row>
    <row r="1006" spans="1:65" s="2" customFormat="1" ht="16.5" customHeight="1">
      <c r="A1006" s="36"/>
      <c r="B1006" s="37"/>
      <c r="C1006" s="251" t="s">
        <v>1535</v>
      </c>
      <c r="D1006" s="251" t="s">
        <v>451</v>
      </c>
      <c r="E1006" s="252" t="s">
        <v>1536</v>
      </c>
      <c r="F1006" s="253" t="s">
        <v>1537</v>
      </c>
      <c r="G1006" s="254" t="s">
        <v>305</v>
      </c>
      <c r="H1006" s="255">
        <v>51.45</v>
      </c>
      <c r="I1006" s="256"/>
      <c r="J1006" s="257">
        <f>ROUND(I1006*H1006,2)</f>
        <v>0</v>
      </c>
      <c r="K1006" s="253" t="s">
        <v>19</v>
      </c>
      <c r="L1006" s="258"/>
      <c r="M1006" s="259" t="s">
        <v>19</v>
      </c>
      <c r="N1006" s="260" t="s">
        <v>43</v>
      </c>
      <c r="O1006" s="66"/>
      <c r="P1006" s="203">
        <f>O1006*H1006</f>
        <v>0</v>
      </c>
      <c r="Q1006" s="203">
        <v>2.1999999999999999E-2</v>
      </c>
      <c r="R1006" s="203">
        <f>Q1006*H1006</f>
        <v>1.1318999999999999</v>
      </c>
      <c r="S1006" s="203">
        <v>0</v>
      </c>
      <c r="T1006" s="204">
        <f>S1006*H1006</f>
        <v>0</v>
      </c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R1006" s="205" t="s">
        <v>404</v>
      </c>
      <c r="AT1006" s="205" t="s">
        <v>451</v>
      </c>
      <c r="AU1006" s="205" t="s">
        <v>81</v>
      </c>
      <c r="AY1006" s="19" t="s">
        <v>193</v>
      </c>
      <c r="BE1006" s="206">
        <f>IF(N1006="základní",J1006,0)</f>
        <v>0</v>
      </c>
      <c r="BF1006" s="206">
        <f>IF(N1006="snížená",J1006,0)</f>
        <v>0</v>
      </c>
      <c r="BG1006" s="206">
        <f>IF(N1006="zákl. přenesená",J1006,0)</f>
        <v>0</v>
      </c>
      <c r="BH1006" s="206">
        <f>IF(N1006="sníž. přenesená",J1006,0)</f>
        <v>0</v>
      </c>
      <c r="BI1006" s="206">
        <f>IF(N1006="nulová",J1006,0)</f>
        <v>0</v>
      </c>
      <c r="BJ1006" s="19" t="s">
        <v>79</v>
      </c>
      <c r="BK1006" s="206">
        <f>ROUND(I1006*H1006,2)</f>
        <v>0</v>
      </c>
      <c r="BL1006" s="19" t="s">
        <v>302</v>
      </c>
      <c r="BM1006" s="205" t="s">
        <v>1538</v>
      </c>
    </row>
    <row r="1007" spans="1:65" s="14" customFormat="1">
      <c r="B1007" s="218"/>
      <c r="C1007" s="219"/>
      <c r="D1007" s="209" t="s">
        <v>202</v>
      </c>
      <c r="E1007" s="219"/>
      <c r="F1007" s="221" t="s">
        <v>1539</v>
      </c>
      <c r="G1007" s="219"/>
      <c r="H1007" s="222">
        <v>51.45</v>
      </c>
      <c r="I1007" s="223"/>
      <c r="J1007" s="219"/>
      <c r="K1007" s="219"/>
      <c r="L1007" s="224"/>
      <c r="M1007" s="225"/>
      <c r="N1007" s="226"/>
      <c r="O1007" s="226"/>
      <c r="P1007" s="226"/>
      <c r="Q1007" s="226"/>
      <c r="R1007" s="226"/>
      <c r="S1007" s="226"/>
      <c r="T1007" s="227"/>
      <c r="AT1007" s="228" t="s">
        <v>202</v>
      </c>
      <c r="AU1007" s="228" t="s">
        <v>81</v>
      </c>
      <c r="AV1007" s="14" t="s">
        <v>81</v>
      </c>
      <c r="AW1007" s="14" t="s">
        <v>4</v>
      </c>
      <c r="AX1007" s="14" t="s">
        <v>79</v>
      </c>
      <c r="AY1007" s="228" t="s">
        <v>193</v>
      </c>
    </row>
    <row r="1008" spans="1:65" s="2" customFormat="1" ht="21.75" customHeight="1">
      <c r="A1008" s="36"/>
      <c r="B1008" s="37"/>
      <c r="C1008" s="194" t="s">
        <v>1540</v>
      </c>
      <c r="D1008" s="194" t="s">
        <v>195</v>
      </c>
      <c r="E1008" s="195" t="s">
        <v>1541</v>
      </c>
      <c r="F1008" s="196" t="s">
        <v>1542</v>
      </c>
      <c r="G1008" s="197" t="s">
        <v>305</v>
      </c>
      <c r="H1008" s="198">
        <v>49</v>
      </c>
      <c r="I1008" s="199"/>
      <c r="J1008" s="200">
        <f>ROUND(I1008*H1008,2)</f>
        <v>0</v>
      </c>
      <c r="K1008" s="196" t="s">
        <v>199</v>
      </c>
      <c r="L1008" s="41"/>
      <c r="M1008" s="201" t="s">
        <v>19</v>
      </c>
      <c r="N1008" s="202" t="s">
        <v>43</v>
      </c>
      <c r="O1008" s="66"/>
      <c r="P1008" s="203">
        <f>O1008*H1008</f>
        <v>0</v>
      </c>
      <c r="Q1008" s="203">
        <v>0</v>
      </c>
      <c r="R1008" s="203">
        <f>Q1008*H1008</f>
        <v>0</v>
      </c>
      <c r="S1008" s="203">
        <v>0</v>
      </c>
      <c r="T1008" s="204">
        <f>S1008*H1008</f>
        <v>0</v>
      </c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R1008" s="205" t="s">
        <v>302</v>
      </c>
      <c r="AT1008" s="205" t="s">
        <v>195</v>
      </c>
      <c r="AU1008" s="205" t="s">
        <v>81</v>
      </c>
      <c r="AY1008" s="19" t="s">
        <v>193</v>
      </c>
      <c r="BE1008" s="206">
        <f>IF(N1008="základní",J1008,0)</f>
        <v>0</v>
      </c>
      <c r="BF1008" s="206">
        <f>IF(N1008="snížená",J1008,0)</f>
        <v>0</v>
      </c>
      <c r="BG1008" s="206">
        <f>IF(N1008="zákl. přenesená",J1008,0)</f>
        <v>0</v>
      </c>
      <c r="BH1008" s="206">
        <f>IF(N1008="sníž. přenesená",J1008,0)</f>
        <v>0</v>
      </c>
      <c r="BI1008" s="206">
        <f>IF(N1008="nulová",J1008,0)</f>
        <v>0</v>
      </c>
      <c r="BJ1008" s="19" t="s">
        <v>79</v>
      </c>
      <c r="BK1008" s="206">
        <f>ROUND(I1008*H1008,2)</f>
        <v>0</v>
      </c>
      <c r="BL1008" s="19" t="s">
        <v>302</v>
      </c>
      <c r="BM1008" s="205" t="s">
        <v>1543</v>
      </c>
    </row>
    <row r="1009" spans="1:65" s="14" customFormat="1">
      <c r="B1009" s="218"/>
      <c r="C1009" s="219"/>
      <c r="D1009" s="209" t="s">
        <v>202</v>
      </c>
      <c r="E1009" s="220" t="s">
        <v>19</v>
      </c>
      <c r="F1009" s="221" t="s">
        <v>1532</v>
      </c>
      <c r="G1009" s="219"/>
      <c r="H1009" s="222">
        <v>49</v>
      </c>
      <c r="I1009" s="223"/>
      <c r="J1009" s="219"/>
      <c r="K1009" s="219"/>
      <c r="L1009" s="224"/>
      <c r="M1009" s="225"/>
      <c r="N1009" s="226"/>
      <c r="O1009" s="226"/>
      <c r="P1009" s="226"/>
      <c r="Q1009" s="226"/>
      <c r="R1009" s="226"/>
      <c r="S1009" s="226"/>
      <c r="T1009" s="227"/>
      <c r="AT1009" s="228" t="s">
        <v>202</v>
      </c>
      <c r="AU1009" s="228" t="s">
        <v>81</v>
      </c>
      <c r="AV1009" s="14" t="s">
        <v>81</v>
      </c>
      <c r="AW1009" s="14" t="s">
        <v>33</v>
      </c>
      <c r="AX1009" s="14" t="s">
        <v>72</v>
      </c>
      <c r="AY1009" s="228" t="s">
        <v>193</v>
      </c>
    </row>
    <row r="1010" spans="1:65" s="15" customFormat="1">
      <c r="B1010" s="229"/>
      <c r="C1010" s="230"/>
      <c r="D1010" s="209" t="s">
        <v>202</v>
      </c>
      <c r="E1010" s="231" t="s">
        <v>19</v>
      </c>
      <c r="F1010" s="232" t="s">
        <v>208</v>
      </c>
      <c r="G1010" s="230"/>
      <c r="H1010" s="233">
        <v>49</v>
      </c>
      <c r="I1010" s="234"/>
      <c r="J1010" s="230"/>
      <c r="K1010" s="230"/>
      <c r="L1010" s="235"/>
      <c r="M1010" s="236"/>
      <c r="N1010" s="237"/>
      <c r="O1010" s="237"/>
      <c r="P1010" s="237"/>
      <c r="Q1010" s="237"/>
      <c r="R1010" s="237"/>
      <c r="S1010" s="237"/>
      <c r="T1010" s="238"/>
      <c r="AT1010" s="239" t="s">
        <v>202</v>
      </c>
      <c r="AU1010" s="239" t="s">
        <v>81</v>
      </c>
      <c r="AV1010" s="15" t="s">
        <v>209</v>
      </c>
      <c r="AW1010" s="15" t="s">
        <v>33</v>
      </c>
      <c r="AX1010" s="15" t="s">
        <v>79</v>
      </c>
      <c r="AY1010" s="239" t="s">
        <v>193</v>
      </c>
    </row>
    <row r="1011" spans="1:65" s="2" customFormat="1" ht="16.5" customHeight="1">
      <c r="A1011" s="36"/>
      <c r="B1011" s="37"/>
      <c r="C1011" s="194" t="s">
        <v>1544</v>
      </c>
      <c r="D1011" s="194" t="s">
        <v>195</v>
      </c>
      <c r="E1011" s="195" t="s">
        <v>1545</v>
      </c>
      <c r="F1011" s="196" t="s">
        <v>1546</v>
      </c>
      <c r="G1011" s="197" t="s">
        <v>198</v>
      </c>
      <c r="H1011" s="198">
        <v>1.96</v>
      </c>
      <c r="I1011" s="199"/>
      <c r="J1011" s="200">
        <f>ROUND(I1011*H1011,2)</f>
        <v>0</v>
      </c>
      <c r="K1011" s="196" t="s">
        <v>199</v>
      </c>
      <c r="L1011" s="41"/>
      <c r="M1011" s="201" t="s">
        <v>19</v>
      </c>
      <c r="N1011" s="202" t="s">
        <v>43</v>
      </c>
      <c r="O1011" s="66"/>
      <c r="P1011" s="203">
        <f>O1011*H1011</f>
        <v>0</v>
      </c>
      <c r="Q1011" s="203">
        <v>2.81E-3</v>
      </c>
      <c r="R1011" s="203">
        <f>Q1011*H1011</f>
        <v>5.5075999999999996E-3</v>
      </c>
      <c r="S1011" s="203">
        <v>0</v>
      </c>
      <c r="T1011" s="204">
        <f>S1011*H1011</f>
        <v>0</v>
      </c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R1011" s="205" t="s">
        <v>302</v>
      </c>
      <c r="AT1011" s="205" t="s">
        <v>195</v>
      </c>
      <c r="AU1011" s="205" t="s">
        <v>81</v>
      </c>
      <c r="AY1011" s="19" t="s">
        <v>193</v>
      </c>
      <c r="BE1011" s="206">
        <f>IF(N1011="základní",J1011,0)</f>
        <v>0</v>
      </c>
      <c r="BF1011" s="206">
        <f>IF(N1011="snížená",J1011,0)</f>
        <v>0</v>
      </c>
      <c r="BG1011" s="206">
        <f>IF(N1011="zákl. přenesená",J1011,0)</f>
        <v>0</v>
      </c>
      <c r="BH1011" s="206">
        <f>IF(N1011="sníž. přenesená",J1011,0)</f>
        <v>0</v>
      </c>
      <c r="BI1011" s="206">
        <f>IF(N1011="nulová",J1011,0)</f>
        <v>0</v>
      </c>
      <c r="BJ1011" s="19" t="s">
        <v>79</v>
      </c>
      <c r="BK1011" s="206">
        <f>ROUND(I1011*H1011,2)</f>
        <v>0</v>
      </c>
      <c r="BL1011" s="19" t="s">
        <v>302</v>
      </c>
      <c r="BM1011" s="205" t="s">
        <v>1547</v>
      </c>
    </row>
    <row r="1012" spans="1:65" s="14" customFormat="1">
      <c r="B1012" s="218"/>
      <c r="C1012" s="219"/>
      <c r="D1012" s="209" t="s">
        <v>202</v>
      </c>
      <c r="E1012" s="220" t="s">
        <v>19</v>
      </c>
      <c r="F1012" s="221" t="s">
        <v>1548</v>
      </c>
      <c r="G1012" s="219"/>
      <c r="H1012" s="222">
        <v>1.96</v>
      </c>
      <c r="I1012" s="223"/>
      <c r="J1012" s="219"/>
      <c r="K1012" s="219"/>
      <c r="L1012" s="224"/>
      <c r="M1012" s="225"/>
      <c r="N1012" s="226"/>
      <c r="O1012" s="226"/>
      <c r="P1012" s="226"/>
      <c r="Q1012" s="226"/>
      <c r="R1012" s="226"/>
      <c r="S1012" s="226"/>
      <c r="T1012" s="227"/>
      <c r="AT1012" s="228" t="s">
        <v>202</v>
      </c>
      <c r="AU1012" s="228" t="s">
        <v>81</v>
      </c>
      <c r="AV1012" s="14" t="s">
        <v>81</v>
      </c>
      <c r="AW1012" s="14" t="s">
        <v>33</v>
      </c>
      <c r="AX1012" s="14" t="s">
        <v>72</v>
      </c>
      <c r="AY1012" s="228" t="s">
        <v>193</v>
      </c>
    </row>
    <row r="1013" spans="1:65" s="15" customFormat="1">
      <c r="B1013" s="229"/>
      <c r="C1013" s="230"/>
      <c r="D1013" s="209" t="s">
        <v>202</v>
      </c>
      <c r="E1013" s="231" t="s">
        <v>19</v>
      </c>
      <c r="F1013" s="232" t="s">
        <v>208</v>
      </c>
      <c r="G1013" s="230"/>
      <c r="H1013" s="233">
        <v>1.96</v>
      </c>
      <c r="I1013" s="234"/>
      <c r="J1013" s="230"/>
      <c r="K1013" s="230"/>
      <c r="L1013" s="235"/>
      <c r="M1013" s="236"/>
      <c r="N1013" s="237"/>
      <c r="O1013" s="237"/>
      <c r="P1013" s="237"/>
      <c r="Q1013" s="237"/>
      <c r="R1013" s="237"/>
      <c r="S1013" s="237"/>
      <c r="T1013" s="238"/>
      <c r="AT1013" s="239" t="s">
        <v>202</v>
      </c>
      <c r="AU1013" s="239" t="s">
        <v>81</v>
      </c>
      <c r="AV1013" s="15" t="s">
        <v>209</v>
      </c>
      <c r="AW1013" s="15" t="s">
        <v>33</v>
      </c>
      <c r="AX1013" s="15" t="s">
        <v>79</v>
      </c>
      <c r="AY1013" s="239" t="s">
        <v>193</v>
      </c>
    </row>
    <row r="1014" spans="1:65" s="2" customFormat="1" ht="16.5" customHeight="1">
      <c r="A1014" s="36"/>
      <c r="B1014" s="37"/>
      <c r="C1014" s="251" t="s">
        <v>1549</v>
      </c>
      <c r="D1014" s="251" t="s">
        <v>451</v>
      </c>
      <c r="E1014" s="252" t="s">
        <v>1536</v>
      </c>
      <c r="F1014" s="253" t="s">
        <v>1537</v>
      </c>
      <c r="G1014" s="254" t="s">
        <v>305</v>
      </c>
      <c r="H1014" s="255">
        <v>51.45</v>
      </c>
      <c r="I1014" s="256"/>
      <c r="J1014" s="257">
        <f>ROUND(I1014*H1014,2)</f>
        <v>0</v>
      </c>
      <c r="K1014" s="253" t="s">
        <v>19</v>
      </c>
      <c r="L1014" s="258"/>
      <c r="M1014" s="259" t="s">
        <v>19</v>
      </c>
      <c r="N1014" s="260" t="s">
        <v>43</v>
      </c>
      <c r="O1014" s="66"/>
      <c r="P1014" s="203">
        <f>O1014*H1014</f>
        <v>0</v>
      </c>
      <c r="Q1014" s="203">
        <v>2.1999999999999999E-2</v>
      </c>
      <c r="R1014" s="203">
        <f>Q1014*H1014</f>
        <v>1.1318999999999999</v>
      </c>
      <c r="S1014" s="203">
        <v>0</v>
      </c>
      <c r="T1014" s="204">
        <f>S1014*H1014</f>
        <v>0</v>
      </c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R1014" s="205" t="s">
        <v>404</v>
      </c>
      <c r="AT1014" s="205" t="s">
        <v>451</v>
      </c>
      <c r="AU1014" s="205" t="s">
        <v>81</v>
      </c>
      <c r="AY1014" s="19" t="s">
        <v>193</v>
      </c>
      <c r="BE1014" s="206">
        <f>IF(N1014="základní",J1014,0)</f>
        <v>0</v>
      </c>
      <c r="BF1014" s="206">
        <f>IF(N1014="snížená",J1014,0)</f>
        <v>0</v>
      </c>
      <c r="BG1014" s="206">
        <f>IF(N1014="zákl. přenesená",J1014,0)</f>
        <v>0</v>
      </c>
      <c r="BH1014" s="206">
        <f>IF(N1014="sníž. přenesená",J1014,0)</f>
        <v>0</v>
      </c>
      <c r="BI1014" s="206">
        <f>IF(N1014="nulová",J1014,0)</f>
        <v>0</v>
      </c>
      <c r="BJ1014" s="19" t="s">
        <v>79</v>
      </c>
      <c r="BK1014" s="206">
        <f>ROUND(I1014*H1014,2)</f>
        <v>0</v>
      </c>
      <c r="BL1014" s="19" t="s">
        <v>302</v>
      </c>
      <c r="BM1014" s="205" t="s">
        <v>1550</v>
      </c>
    </row>
    <row r="1015" spans="1:65" s="14" customFormat="1">
      <c r="B1015" s="218"/>
      <c r="C1015" s="219"/>
      <c r="D1015" s="209" t="s">
        <v>202</v>
      </c>
      <c r="E1015" s="219"/>
      <c r="F1015" s="221" t="s">
        <v>1539</v>
      </c>
      <c r="G1015" s="219"/>
      <c r="H1015" s="222">
        <v>51.45</v>
      </c>
      <c r="I1015" s="223"/>
      <c r="J1015" s="219"/>
      <c r="K1015" s="219"/>
      <c r="L1015" s="224"/>
      <c r="M1015" s="225"/>
      <c r="N1015" s="226"/>
      <c r="O1015" s="226"/>
      <c r="P1015" s="226"/>
      <c r="Q1015" s="226"/>
      <c r="R1015" s="226"/>
      <c r="S1015" s="226"/>
      <c r="T1015" s="227"/>
      <c r="AT1015" s="228" t="s">
        <v>202</v>
      </c>
      <c r="AU1015" s="228" t="s">
        <v>81</v>
      </c>
      <c r="AV1015" s="14" t="s">
        <v>81</v>
      </c>
      <c r="AW1015" s="14" t="s">
        <v>4</v>
      </c>
      <c r="AX1015" s="14" t="s">
        <v>79</v>
      </c>
      <c r="AY1015" s="228" t="s">
        <v>193</v>
      </c>
    </row>
    <row r="1016" spans="1:65" s="2" customFormat="1" ht="55.5" customHeight="1">
      <c r="A1016" s="36"/>
      <c r="B1016" s="37"/>
      <c r="C1016" s="194" t="s">
        <v>1551</v>
      </c>
      <c r="D1016" s="194" t="s">
        <v>195</v>
      </c>
      <c r="E1016" s="195" t="s">
        <v>1552</v>
      </c>
      <c r="F1016" s="196" t="s">
        <v>1553</v>
      </c>
      <c r="G1016" s="197" t="s">
        <v>402</v>
      </c>
      <c r="H1016" s="198">
        <v>1</v>
      </c>
      <c r="I1016" s="199"/>
      <c r="J1016" s="200">
        <f>ROUND(I1016*H1016,2)</f>
        <v>0</v>
      </c>
      <c r="K1016" s="196" t="s">
        <v>19</v>
      </c>
      <c r="L1016" s="41"/>
      <c r="M1016" s="201" t="s">
        <v>19</v>
      </c>
      <c r="N1016" s="202" t="s">
        <v>43</v>
      </c>
      <c r="O1016" s="66"/>
      <c r="P1016" s="203">
        <f>O1016*H1016</f>
        <v>0</v>
      </c>
      <c r="Q1016" s="203">
        <v>0</v>
      </c>
      <c r="R1016" s="203">
        <f>Q1016*H1016</f>
        <v>0</v>
      </c>
      <c r="S1016" s="203">
        <v>0</v>
      </c>
      <c r="T1016" s="204">
        <f>S1016*H1016</f>
        <v>0</v>
      </c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R1016" s="205" t="s">
        <v>302</v>
      </c>
      <c r="AT1016" s="205" t="s">
        <v>195</v>
      </c>
      <c r="AU1016" s="205" t="s">
        <v>81</v>
      </c>
      <c r="AY1016" s="19" t="s">
        <v>193</v>
      </c>
      <c r="BE1016" s="206">
        <f>IF(N1016="základní",J1016,0)</f>
        <v>0</v>
      </c>
      <c r="BF1016" s="206">
        <f>IF(N1016="snížená",J1016,0)</f>
        <v>0</v>
      </c>
      <c r="BG1016" s="206">
        <f>IF(N1016="zákl. přenesená",J1016,0)</f>
        <v>0</v>
      </c>
      <c r="BH1016" s="206">
        <f>IF(N1016="sníž. přenesená",J1016,0)</f>
        <v>0</v>
      </c>
      <c r="BI1016" s="206">
        <f>IF(N1016="nulová",J1016,0)</f>
        <v>0</v>
      </c>
      <c r="BJ1016" s="19" t="s">
        <v>79</v>
      </c>
      <c r="BK1016" s="206">
        <f>ROUND(I1016*H1016,2)</f>
        <v>0</v>
      </c>
      <c r="BL1016" s="19" t="s">
        <v>302</v>
      </c>
      <c r="BM1016" s="205" t="s">
        <v>1554</v>
      </c>
    </row>
    <row r="1017" spans="1:65" s="2" customFormat="1" ht="21.75" customHeight="1">
      <c r="A1017" s="36"/>
      <c r="B1017" s="37"/>
      <c r="C1017" s="194" t="s">
        <v>1555</v>
      </c>
      <c r="D1017" s="194" t="s">
        <v>195</v>
      </c>
      <c r="E1017" s="195" t="s">
        <v>1466</v>
      </c>
      <c r="F1017" s="196" t="s">
        <v>1467</v>
      </c>
      <c r="G1017" s="197" t="s">
        <v>266</v>
      </c>
      <c r="H1017" s="198">
        <v>5.61</v>
      </c>
      <c r="I1017" s="199"/>
      <c r="J1017" s="200">
        <f>ROUND(I1017*H1017,2)</f>
        <v>0</v>
      </c>
      <c r="K1017" s="196" t="s">
        <v>199</v>
      </c>
      <c r="L1017" s="41"/>
      <c r="M1017" s="201" t="s">
        <v>19</v>
      </c>
      <c r="N1017" s="202" t="s">
        <v>43</v>
      </c>
      <c r="O1017" s="66"/>
      <c r="P1017" s="203">
        <f>O1017*H1017</f>
        <v>0</v>
      </c>
      <c r="Q1017" s="203">
        <v>0</v>
      </c>
      <c r="R1017" s="203">
        <f>Q1017*H1017</f>
        <v>0</v>
      </c>
      <c r="S1017" s="203">
        <v>0</v>
      </c>
      <c r="T1017" s="204">
        <f>S1017*H1017</f>
        <v>0</v>
      </c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R1017" s="205" t="s">
        <v>302</v>
      </c>
      <c r="AT1017" s="205" t="s">
        <v>195</v>
      </c>
      <c r="AU1017" s="205" t="s">
        <v>81</v>
      </c>
      <c r="AY1017" s="19" t="s">
        <v>193</v>
      </c>
      <c r="BE1017" s="206">
        <f>IF(N1017="základní",J1017,0)</f>
        <v>0</v>
      </c>
      <c r="BF1017" s="206">
        <f>IF(N1017="snížená",J1017,0)</f>
        <v>0</v>
      </c>
      <c r="BG1017" s="206">
        <f>IF(N1017="zákl. přenesená",J1017,0)</f>
        <v>0</v>
      </c>
      <c r="BH1017" s="206">
        <f>IF(N1017="sníž. přenesená",J1017,0)</f>
        <v>0</v>
      </c>
      <c r="BI1017" s="206">
        <f>IF(N1017="nulová",J1017,0)</f>
        <v>0</v>
      </c>
      <c r="BJ1017" s="19" t="s">
        <v>79</v>
      </c>
      <c r="BK1017" s="206">
        <f>ROUND(I1017*H1017,2)</f>
        <v>0</v>
      </c>
      <c r="BL1017" s="19" t="s">
        <v>302</v>
      </c>
      <c r="BM1017" s="205" t="s">
        <v>1556</v>
      </c>
    </row>
    <row r="1018" spans="1:65" s="12" customFormat="1" ht="22.9" customHeight="1">
      <c r="B1018" s="178"/>
      <c r="C1018" s="179"/>
      <c r="D1018" s="180" t="s">
        <v>71</v>
      </c>
      <c r="E1018" s="192" t="s">
        <v>1557</v>
      </c>
      <c r="F1018" s="192" t="s">
        <v>1558</v>
      </c>
      <c r="G1018" s="179"/>
      <c r="H1018" s="179"/>
      <c r="I1018" s="182"/>
      <c r="J1018" s="193">
        <f>BK1018</f>
        <v>0</v>
      </c>
      <c r="K1018" s="179"/>
      <c r="L1018" s="184"/>
      <c r="M1018" s="185"/>
      <c r="N1018" s="186"/>
      <c r="O1018" s="186"/>
      <c r="P1018" s="187">
        <f>SUM(P1019:P1040)</f>
        <v>0</v>
      </c>
      <c r="Q1018" s="186"/>
      <c r="R1018" s="187">
        <f>SUM(R1019:R1040)</f>
        <v>2.0975717899999999</v>
      </c>
      <c r="S1018" s="186"/>
      <c r="T1018" s="188">
        <f>SUM(T1019:T1040)</f>
        <v>0</v>
      </c>
      <c r="AR1018" s="189" t="s">
        <v>81</v>
      </c>
      <c r="AT1018" s="190" t="s">
        <v>71</v>
      </c>
      <c r="AU1018" s="190" t="s">
        <v>79</v>
      </c>
      <c r="AY1018" s="189" t="s">
        <v>193</v>
      </c>
      <c r="BK1018" s="191">
        <f>SUM(BK1019:BK1040)</f>
        <v>0</v>
      </c>
    </row>
    <row r="1019" spans="1:65" s="2" customFormat="1" ht="21.75" customHeight="1">
      <c r="A1019" s="36"/>
      <c r="B1019" s="37"/>
      <c r="C1019" s="194" t="s">
        <v>1559</v>
      </c>
      <c r="D1019" s="194" t="s">
        <v>195</v>
      </c>
      <c r="E1019" s="195" t="s">
        <v>1345</v>
      </c>
      <c r="F1019" s="196" t="s">
        <v>1346</v>
      </c>
      <c r="G1019" s="197" t="s">
        <v>402</v>
      </c>
      <c r="H1019" s="198">
        <v>4</v>
      </c>
      <c r="I1019" s="199"/>
      <c r="J1019" s="200">
        <f>ROUND(I1019*H1019,2)</f>
        <v>0</v>
      </c>
      <c r="K1019" s="196" t="s">
        <v>199</v>
      </c>
      <c r="L1019" s="41"/>
      <c r="M1019" s="201" t="s">
        <v>19</v>
      </c>
      <c r="N1019" s="202" t="s">
        <v>43</v>
      </c>
      <c r="O1019" s="66"/>
      <c r="P1019" s="203">
        <f>O1019*H1019</f>
        <v>0</v>
      </c>
      <c r="Q1019" s="203">
        <v>2.6700000000000001E-3</v>
      </c>
      <c r="R1019" s="203">
        <f>Q1019*H1019</f>
        <v>1.068E-2</v>
      </c>
      <c r="S1019" s="203">
        <v>0</v>
      </c>
      <c r="T1019" s="204">
        <f>S1019*H1019</f>
        <v>0</v>
      </c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R1019" s="205" t="s">
        <v>302</v>
      </c>
      <c r="AT1019" s="205" t="s">
        <v>195</v>
      </c>
      <c r="AU1019" s="205" t="s">
        <v>81</v>
      </c>
      <c r="AY1019" s="19" t="s">
        <v>193</v>
      </c>
      <c r="BE1019" s="206">
        <f>IF(N1019="základní",J1019,0)</f>
        <v>0</v>
      </c>
      <c r="BF1019" s="206">
        <f>IF(N1019="snížená",J1019,0)</f>
        <v>0</v>
      </c>
      <c r="BG1019" s="206">
        <f>IF(N1019="zákl. přenesená",J1019,0)</f>
        <v>0</v>
      </c>
      <c r="BH1019" s="206">
        <f>IF(N1019="sníž. přenesená",J1019,0)</f>
        <v>0</v>
      </c>
      <c r="BI1019" s="206">
        <f>IF(N1019="nulová",J1019,0)</f>
        <v>0</v>
      </c>
      <c r="BJ1019" s="19" t="s">
        <v>79</v>
      </c>
      <c r="BK1019" s="206">
        <f>ROUND(I1019*H1019,2)</f>
        <v>0</v>
      </c>
      <c r="BL1019" s="19" t="s">
        <v>302</v>
      </c>
      <c r="BM1019" s="205" t="s">
        <v>1560</v>
      </c>
    </row>
    <row r="1020" spans="1:65" s="2" customFormat="1" ht="16.5" customHeight="1">
      <c r="A1020" s="36"/>
      <c r="B1020" s="37"/>
      <c r="C1020" s="251" t="s">
        <v>1561</v>
      </c>
      <c r="D1020" s="251" t="s">
        <v>451</v>
      </c>
      <c r="E1020" s="252" t="s">
        <v>1562</v>
      </c>
      <c r="F1020" s="253" t="s">
        <v>1563</v>
      </c>
      <c r="G1020" s="254" t="s">
        <v>1360</v>
      </c>
      <c r="H1020" s="255">
        <v>4</v>
      </c>
      <c r="I1020" s="256"/>
      <c r="J1020" s="257">
        <f>ROUND(I1020*H1020,2)</f>
        <v>0</v>
      </c>
      <c r="K1020" s="253" t="s">
        <v>19</v>
      </c>
      <c r="L1020" s="258"/>
      <c r="M1020" s="259" t="s">
        <v>19</v>
      </c>
      <c r="N1020" s="260" t="s">
        <v>43</v>
      </c>
      <c r="O1020" s="66"/>
      <c r="P1020" s="203">
        <f>O1020*H1020</f>
        <v>0</v>
      </c>
      <c r="Q1020" s="203">
        <v>3.8000000000000002E-4</v>
      </c>
      <c r="R1020" s="203">
        <f>Q1020*H1020</f>
        <v>1.5200000000000001E-3</v>
      </c>
      <c r="S1020" s="203">
        <v>0</v>
      </c>
      <c r="T1020" s="204">
        <f>S1020*H1020</f>
        <v>0</v>
      </c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R1020" s="205" t="s">
        <v>404</v>
      </c>
      <c r="AT1020" s="205" t="s">
        <v>451</v>
      </c>
      <c r="AU1020" s="205" t="s">
        <v>81</v>
      </c>
      <c r="AY1020" s="19" t="s">
        <v>193</v>
      </c>
      <c r="BE1020" s="206">
        <f>IF(N1020="základní",J1020,0)</f>
        <v>0</v>
      </c>
      <c r="BF1020" s="206">
        <f>IF(N1020="snížená",J1020,0)</f>
        <v>0</v>
      </c>
      <c r="BG1020" s="206">
        <f>IF(N1020="zákl. přenesená",J1020,0)</f>
        <v>0</v>
      </c>
      <c r="BH1020" s="206">
        <f>IF(N1020="sníž. přenesená",J1020,0)</f>
        <v>0</v>
      </c>
      <c r="BI1020" s="206">
        <f>IF(N1020="nulová",J1020,0)</f>
        <v>0</v>
      </c>
      <c r="BJ1020" s="19" t="s">
        <v>79</v>
      </c>
      <c r="BK1020" s="206">
        <f>ROUND(I1020*H1020,2)</f>
        <v>0</v>
      </c>
      <c r="BL1020" s="19" t="s">
        <v>302</v>
      </c>
      <c r="BM1020" s="205" t="s">
        <v>1564</v>
      </c>
    </row>
    <row r="1021" spans="1:65" s="2" customFormat="1" ht="21.75" customHeight="1">
      <c r="A1021" s="36"/>
      <c r="B1021" s="37"/>
      <c r="C1021" s="194" t="s">
        <v>1565</v>
      </c>
      <c r="D1021" s="194" t="s">
        <v>195</v>
      </c>
      <c r="E1021" s="195" t="s">
        <v>1368</v>
      </c>
      <c r="F1021" s="196" t="s">
        <v>1369</v>
      </c>
      <c r="G1021" s="197" t="s">
        <v>391</v>
      </c>
      <c r="H1021" s="198">
        <v>38.4</v>
      </c>
      <c r="I1021" s="199"/>
      <c r="J1021" s="200">
        <f>ROUND(I1021*H1021,2)</f>
        <v>0</v>
      </c>
      <c r="K1021" s="196" t="s">
        <v>199</v>
      </c>
      <c r="L1021" s="41"/>
      <c r="M1021" s="201" t="s">
        <v>19</v>
      </c>
      <c r="N1021" s="202" t="s">
        <v>43</v>
      </c>
      <c r="O1021" s="66"/>
      <c r="P1021" s="203">
        <f>O1021*H1021</f>
        <v>0</v>
      </c>
      <c r="Q1021" s="203">
        <v>0</v>
      </c>
      <c r="R1021" s="203">
        <f>Q1021*H1021</f>
        <v>0</v>
      </c>
      <c r="S1021" s="203">
        <v>0</v>
      </c>
      <c r="T1021" s="204">
        <f>S1021*H1021</f>
        <v>0</v>
      </c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R1021" s="205" t="s">
        <v>302</v>
      </c>
      <c r="AT1021" s="205" t="s">
        <v>195</v>
      </c>
      <c r="AU1021" s="205" t="s">
        <v>81</v>
      </c>
      <c r="AY1021" s="19" t="s">
        <v>193</v>
      </c>
      <c r="BE1021" s="206">
        <f>IF(N1021="základní",J1021,0)</f>
        <v>0</v>
      </c>
      <c r="BF1021" s="206">
        <f>IF(N1021="snížená",J1021,0)</f>
        <v>0</v>
      </c>
      <c r="BG1021" s="206">
        <f>IF(N1021="zákl. přenesená",J1021,0)</f>
        <v>0</v>
      </c>
      <c r="BH1021" s="206">
        <f>IF(N1021="sníž. přenesená",J1021,0)</f>
        <v>0</v>
      </c>
      <c r="BI1021" s="206">
        <f>IF(N1021="nulová",J1021,0)</f>
        <v>0</v>
      </c>
      <c r="BJ1021" s="19" t="s">
        <v>79</v>
      </c>
      <c r="BK1021" s="206">
        <f>ROUND(I1021*H1021,2)</f>
        <v>0</v>
      </c>
      <c r="BL1021" s="19" t="s">
        <v>302</v>
      </c>
      <c r="BM1021" s="205" t="s">
        <v>1566</v>
      </c>
    </row>
    <row r="1022" spans="1:65" s="14" customFormat="1">
      <c r="B1022" s="218"/>
      <c r="C1022" s="219"/>
      <c r="D1022" s="209" t="s">
        <v>202</v>
      </c>
      <c r="E1022" s="220" t="s">
        <v>19</v>
      </c>
      <c r="F1022" s="221" t="s">
        <v>1567</v>
      </c>
      <c r="G1022" s="219"/>
      <c r="H1022" s="222">
        <v>38.4</v>
      </c>
      <c r="I1022" s="223"/>
      <c r="J1022" s="219"/>
      <c r="K1022" s="219"/>
      <c r="L1022" s="224"/>
      <c r="M1022" s="225"/>
      <c r="N1022" s="226"/>
      <c r="O1022" s="226"/>
      <c r="P1022" s="226"/>
      <c r="Q1022" s="226"/>
      <c r="R1022" s="226"/>
      <c r="S1022" s="226"/>
      <c r="T1022" s="227"/>
      <c r="AT1022" s="228" t="s">
        <v>202</v>
      </c>
      <c r="AU1022" s="228" t="s">
        <v>81</v>
      </c>
      <c r="AV1022" s="14" t="s">
        <v>81</v>
      </c>
      <c r="AW1022" s="14" t="s">
        <v>33</v>
      </c>
      <c r="AX1022" s="14" t="s">
        <v>72</v>
      </c>
      <c r="AY1022" s="228" t="s">
        <v>193</v>
      </c>
    </row>
    <row r="1023" spans="1:65" s="15" customFormat="1">
      <c r="B1023" s="229"/>
      <c r="C1023" s="230"/>
      <c r="D1023" s="209" t="s">
        <v>202</v>
      </c>
      <c r="E1023" s="231" t="s">
        <v>19</v>
      </c>
      <c r="F1023" s="232" t="s">
        <v>208</v>
      </c>
      <c r="G1023" s="230"/>
      <c r="H1023" s="233">
        <v>38.4</v>
      </c>
      <c r="I1023" s="234"/>
      <c r="J1023" s="230"/>
      <c r="K1023" s="230"/>
      <c r="L1023" s="235"/>
      <c r="M1023" s="236"/>
      <c r="N1023" s="237"/>
      <c r="O1023" s="237"/>
      <c r="P1023" s="237"/>
      <c r="Q1023" s="237"/>
      <c r="R1023" s="237"/>
      <c r="S1023" s="237"/>
      <c r="T1023" s="238"/>
      <c r="AT1023" s="239" t="s">
        <v>202</v>
      </c>
      <c r="AU1023" s="239" t="s">
        <v>81</v>
      </c>
      <c r="AV1023" s="15" t="s">
        <v>209</v>
      </c>
      <c r="AW1023" s="15" t="s">
        <v>33</v>
      </c>
      <c r="AX1023" s="15" t="s">
        <v>79</v>
      </c>
      <c r="AY1023" s="239" t="s">
        <v>193</v>
      </c>
    </row>
    <row r="1024" spans="1:65" s="2" customFormat="1" ht="21.75" customHeight="1">
      <c r="A1024" s="36"/>
      <c r="B1024" s="37"/>
      <c r="C1024" s="194" t="s">
        <v>1568</v>
      </c>
      <c r="D1024" s="194" t="s">
        <v>195</v>
      </c>
      <c r="E1024" s="195" t="s">
        <v>1569</v>
      </c>
      <c r="F1024" s="196" t="s">
        <v>1570</v>
      </c>
      <c r="G1024" s="197" t="s">
        <v>305</v>
      </c>
      <c r="H1024" s="198">
        <v>35.909999999999997</v>
      </c>
      <c r="I1024" s="199"/>
      <c r="J1024" s="200">
        <f>ROUND(I1024*H1024,2)</f>
        <v>0</v>
      </c>
      <c r="K1024" s="196" t="s">
        <v>199</v>
      </c>
      <c r="L1024" s="41"/>
      <c r="M1024" s="201" t="s">
        <v>19</v>
      </c>
      <c r="N1024" s="202" t="s">
        <v>43</v>
      </c>
      <c r="O1024" s="66"/>
      <c r="P1024" s="203">
        <f>O1024*H1024</f>
        <v>0</v>
      </c>
      <c r="Q1024" s="203">
        <v>1.61E-2</v>
      </c>
      <c r="R1024" s="203">
        <f>Q1024*H1024</f>
        <v>0.57815099999999997</v>
      </c>
      <c r="S1024" s="203">
        <v>0</v>
      </c>
      <c r="T1024" s="204">
        <f>S1024*H1024</f>
        <v>0</v>
      </c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R1024" s="205" t="s">
        <v>302</v>
      </c>
      <c r="AT1024" s="205" t="s">
        <v>195</v>
      </c>
      <c r="AU1024" s="205" t="s">
        <v>81</v>
      </c>
      <c r="AY1024" s="19" t="s">
        <v>193</v>
      </c>
      <c r="BE1024" s="206">
        <f>IF(N1024="základní",J1024,0)</f>
        <v>0</v>
      </c>
      <c r="BF1024" s="206">
        <f>IF(N1024="snížená",J1024,0)</f>
        <v>0</v>
      </c>
      <c r="BG1024" s="206">
        <f>IF(N1024="zákl. přenesená",J1024,0)</f>
        <v>0</v>
      </c>
      <c r="BH1024" s="206">
        <f>IF(N1024="sníž. přenesená",J1024,0)</f>
        <v>0</v>
      </c>
      <c r="BI1024" s="206">
        <f>IF(N1024="nulová",J1024,0)</f>
        <v>0</v>
      </c>
      <c r="BJ1024" s="19" t="s">
        <v>79</v>
      </c>
      <c r="BK1024" s="206">
        <f>ROUND(I1024*H1024,2)</f>
        <v>0</v>
      </c>
      <c r="BL1024" s="19" t="s">
        <v>302</v>
      </c>
      <c r="BM1024" s="205" t="s">
        <v>1571</v>
      </c>
    </row>
    <row r="1025" spans="1:65" s="14" customFormat="1">
      <c r="B1025" s="218"/>
      <c r="C1025" s="219"/>
      <c r="D1025" s="209" t="s">
        <v>202</v>
      </c>
      <c r="E1025" s="220" t="s">
        <v>19</v>
      </c>
      <c r="F1025" s="221" t="s">
        <v>1572</v>
      </c>
      <c r="G1025" s="219"/>
      <c r="H1025" s="222">
        <v>35.909999999999997</v>
      </c>
      <c r="I1025" s="223"/>
      <c r="J1025" s="219"/>
      <c r="K1025" s="219"/>
      <c r="L1025" s="224"/>
      <c r="M1025" s="225"/>
      <c r="N1025" s="226"/>
      <c r="O1025" s="226"/>
      <c r="P1025" s="226"/>
      <c r="Q1025" s="226"/>
      <c r="R1025" s="226"/>
      <c r="S1025" s="226"/>
      <c r="T1025" s="227"/>
      <c r="AT1025" s="228" t="s">
        <v>202</v>
      </c>
      <c r="AU1025" s="228" t="s">
        <v>81</v>
      </c>
      <c r="AV1025" s="14" t="s">
        <v>81</v>
      </c>
      <c r="AW1025" s="14" t="s">
        <v>33</v>
      </c>
      <c r="AX1025" s="14" t="s">
        <v>72</v>
      </c>
      <c r="AY1025" s="228" t="s">
        <v>193</v>
      </c>
    </row>
    <row r="1026" spans="1:65" s="15" customFormat="1">
      <c r="B1026" s="229"/>
      <c r="C1026" s="230"/>
      <c r="D1026" s="209" t="s">
        <v>202</v>
      </c>
      <c r="E1026" s="231" t="s">
        <v>19</v>
      </c>
      <c r="F1026" s="232" t="s">
        <v>208</v>
      </c>
      <c r="G1026" s="230"/>
      <c r="H1026" s="233">
        <v>35.909999999999997</v>
      </c>
      <c r="I1026" s="234"/>
      <c r="J1026" s="230"/>
      <c r="K1026" s="230"/>
      <c r="L1026" s="235"/>
      <c r="M1026" s="236"/>
      <c r="N1026" s="237"/>
      <c r="O1026" s="237"/>
      <c r="P1026" s="237"/>
      <c r="Q1026" s="237"/>
      <c r="R1026" s="237"/>
      <c r="S1026" s="237"/>
      <c r="T1026" s="238"/>
      <c r="AT1026" s="239" t="s">
        <v>202</v>
      </c>
      <c r="AU1026" s="239" t="s">
        <v>81</v>
      </c>
      <c r="AV1026" s="15" t="s">
        <v>209</v>
      </c>
      <c r="AW1026" s="15" t="s">
        <v>33</v>
      </c>
      <c r="AX1026" s="15" t="s">
        <v>79</v>
      </c>
      <c r="AY1026" s="239" t="s">
        <v>193</v>
      </c>
    </row>
    <row r="1027" spans="1:65" s="2" customFormat="1" ht="16.5" customHeight="1">
      <c r="A1027" s="36"/>
      <c r="B1027" s="37"/>
      <c r="C1027" s="194" t="s">
        <v>1573</v>
      </c>
      <c r="D1027" s="194" t="s">
        <v>195</v>
      </c>
      <c r="E1027" s="195" t="s">
        <v>1144</v>
      </c>
      <c r="F1027" s="196" t="s">
        <v>1145</v>
      </c>
      <c r="G1027" s="197" t="s">
        <v>198</v>
      </c>
      <c r="H1027" s="198">
        <v>1.7270000000000001</v>
      </c>
      <c r="I1027" s="199"/>
      <c r="J1027" s="200">
        <f>ROUND(I1027*H1027,2)</f>
        <v>0</v>
      </c>
      <c r="K1027" s="196" t="s">
        <v>199</v>
      </c>
      <c r="L1027" s="41"/>
      <c r="M1027" s="201" t="s">
        <v>19</v>
      </c>
      <c r="N1027" s="202" t="s">
        <v>43</v>
      </c>
      <c r="O1027" s="66"/>
      <c r="P1027" s="203">
        <f>O1027*H1027</f>
        <v>0</v>
      </c>
      <c r="Q1027" s="203">
        <v>2.3369999999999998E-2</v>
      </c>
      <c r="R1027" s="203">
        <f>Q1027*H1027</f>
        <v>4.0359989999999998E-2</v>
      </c>
      <c r="S1027" s="203">
        <v>0</v>
      </c>
      <c r="T1027" s="204">
        <f>S1027*H1027</f>
        <v>0</v>
      </c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R1027" s="205" t="s">
        <v>302</v>
      </c>
      <c r="AT1027" s="205" t="s">
        <v>195</v>
      </c>
      <c r="AU1027" s="205" t="s">
        <v>81</v>
      </c>
      <c r="AY1027" s="19" t="s">
        <v>193</v>
      </c>
      <c r="BE1027" s="206">
        <f>IF(N1027="základní",J1027,0)</f>
        <v>0</v>
      </c>
      <c r="BF1027" s="206">
        <f>IF(N1027="snížená",J1027,0)</f>
        <v>0</v>
      </c>
      <c r="BG1027" s="206">
        <f>IF(N1027="zákl. přenesená",J1027,0)</f>
        <v>0</v>
      </c>
      <c r="BH1027" s="206">
        <f>IF(N1027="sníž. přenesená",J1027,0)</f>
        <v>0</v>
      </c>
      <c r="BI1027" s="206">
        <f>IF(N1027="nulová",J1027,0)</f>
        <v>0</v>
      </c>
      <c r="BJ1027" s="19" t="s">
        <v>79</v>
      </c>
      <c r="BK1027" s="206">
        <f>ROUND(I1027*H1027,2)</f>
        <v>0</v>
      </c>
      <c r="BL1027" s="19" t="s">
        <v>302</v>
      </c>
      <c r="BM1027" s="205" t="s">
        <v>1574</v>
      </c>
    </row>
    <row r="1028" spans="1:65" s="14" customFormat="1">
      <c r="B1028" s="218"/>
      <c r="C1028" s="219"/>
      <c r="D1028" s="209" t="s">
        <v>202</v>
      </c>
      <c r="E1028" s="220" t="s">
        <v>19</v>
      </c>
      <c r="F1028" s="221" t="s">
        <v>1575</v>
      </c>
      <c r="G1028" s="219"/>
      <c r="H1028" s="222">
        <v>0.82899999999999996</v>
      </c>
      <c r="I1028" s="223"/>
      <c r="J1028" s="219"/>
      <c r="K1028" s="219"/>
      <c r="L1028" s="224"/>
      <c r="M1028" s="225"/>
      <c r="N1028" s="226"/>
      <c r="O1028" s="226"/>
      <c r="P1028" s="226"/>
      <c r="Q1028" s="226"/>
      <c r="R1028" s="226"/>
      <c r="S1028" s="226"/>
      <c r="T1028" s="227"/>
      <c r="AT1028" s="228" t="s">
        <v>202</v>
      </c>
      <c r="AU1028" s="228" t="s">
        <v>81</v>
      </c>
      <c r="AV1028" s="14" t="s">
        <v>81</v>
      </c>
      <c r="AW1028" s="14" t="s">
        <v>33</v>
      </c>
      <c r="AX1028" s="14" t="s">
        <v>72</v>
      </c>
      <c r="AY1028" s="228" t="s">
        <v>193</v>
      </c>
    </row>
    <row r="1029" spans="1:65" s="14" customFormat="1">
      <c r="B1029" s="218"/>
      <c r="C1029" s="219"/>
      <c r="D1029" s="209" t="s">
        <v>202</v>
      </c>
      <c r="E1029" s="220" t="s">
        <v>19</v>
      </c>
      <c r="F1029" s="221" t="s">
        <v>1576</v>
      </c>
      <c r="G1029" s="219"/>
      <c r="H1029" s="222">
        <v>0.89800000000000002</v>
      </c>
      <c r="I1029" s="223"/>
      <c r="J1029" s="219"/>
      <c r="K1029" s="219"/>
      <c r="L1029" s="224"/>
      <c r="M1029" s="225"/>
      <c r="N1029" s="226"/>
      <c r="O1029" s="226"/>
      <c r="P1029" s="226"/>
      <c r="Q1029" s="226"/>
      <c r="R1029" s="226"/>
      <c r="S1029" s="226"/>
      <c r="T1029" s="227"/>
      <c r="AT1029" s="228" t="s">
        <v>202</v>
      </c>
      <c r="AU1029" s="228" t="s">
        <v>81</v>
      </c>
      <c r="AV1029" s="14" t="s">
        <v>81</v>
      </c>
      <c r="AW1029" s="14" t="s">
        <v>33</v>
      </c>
      <c r="AX1029" s="14" t="s">
        <v>72</v>
      </c>
      <c r="AY1029" s="228" t="s">
        <v>193</v>
      </c>
    </row>
    <row r="1030" spans="1:65" s="15" customFormat="1">
      <c r="B1030" s="229"/>
      <c r="C1030" s="230"/>
      <c r="D1030" s="209" t="s">
        <v>202</v>
      </c>
      <c r="E1030" s="231" t="s">
        <v>19</v>
      </c>
      <c r="F1030" s="232" t="s">
        <v>208</v>
      </c>
      <c r="G1030" s="230"/>
      <c r="H1030" s="233">
        <v>1.7270000000000001</v>
      </c>
      <c r="I1030" s="234"/>
      <c r="J1030" s="230"/>
      <c r="K1030" s="230"/>
      <c r="L1030" s="235"/>
      <c r="M1030" s="236"/>
      <c r="N1030" s="237"/>
      <c r="O1030" s="237"/>
      <c r="P1030" s="237"/>
      <c r="Q1030" s="237"/>
      <c r="R1030" s="237"/>
      <c r="S1030" s="237"/>
      <c r="T1030" s="238"/>
      <c r="AT1030" s="239" t="s">
        <v>202</v>
      </c>
      <c r="AU1030" s="239" t="s">
        <v>81</v>
      </c>
      <c r="AV1030" s="15" t="s">
        <v>209</v>
      </c>
      <c r="AW1030" s="15" t="s">
        <v>33</v>
      </c>
      <c r="AX1030" s="15" t="s">
        <v>79</v>
      </c>
      <c r="AY1030" s="239" t="s">
        <v>193</v>
      </c>
    </row>
    <row r="1031" spans="1:65" s="2" customFormat="1" ht="16.5" customHeight="1">
      <c r="A1031" s="36"/>
      <c r="B1031" s="37"/>
      <c r="C1031" s="251" t="s">
        <v>1577</v>
      </c>
      <c r="D1031" s="251" t="s">
        <v>451</v>
      </c>
      <c r="E1031" s="252" t="s">
        <v>1414</v>
      </c>
      <c r="F1031" s="253" t="s">
        <v>1415</v>
      </c>
      <c r="G1031" s="254" t="s">
        <v>198</v>
      </c>
      <c r="H1031" s="255">
        <v>0.91200000000000003</v>
      </c>
      <c r="I1031" s="256"/>
      <c r="J1031" s="257">
        <f>ROUND(I1031*H1031,2)</f>
        <v>0</v>
      </c>
      <c r="K1031" s="253" t="s">
        <v>199</v>
      </c>
      <c r="L1031" s="258"/>
      <c r="M1031" s="259" t="s">
        <v>19</v>
      </c>
      <c r="N1031" s="260" t="s">
        <v>43</v>
      </c>
      <c r="O1031" s="66"/>
      <c r="P1031" s="203">
        <f>O1031*H1031</f>
        <v>0</v>
      </c>
      <c r="Q1031" s="203">
        <v>0.55000000000000004</v>
      </c>
      <c r="R1031" s="203">
        <f>Q1031*H1031</f>
        <v>0.50160000000000005</v>
      </c>
      <c r="S1031" s="203">
        <v>0</v>
      </c>
      <c r="T1031" s="204">
        <f>S1031*H1031</f>
        <v>0</v>
      </c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R1031" s="205" t="s">
        <v>404</v>
      </c>
      <c r="AT1031" s="205" t="s">
        <v>451</v>
      </c>
      <c r="AU1031" s="205" t="s">
        <v>81</v>
      </c>
      <c r="AY1031" s="19" t="s">
        <v>193</v>
      </c>
      <c r="BE1031" s="206">
        <f>IF(N1031="základní",J1031,0)</f>
        <v>0</v>
      </c>
      <c r="BF1031" s="206">
        <f>IF(N1031="snížená",J1031,0)</f>
        <v>0</v>
      </c>
      <c r="BG1031" s="206">
        <f>IF(N1031="zákl. přenesená",J1031,0)</f>
        <v>0</v>
      </c>
      <c r="BH1031" s="206">
        <f>IF(N1031="sníž. přenesená",J1031,0)</f>
        <v>0</v>
      </c>
      <c r="BI1031" s="206">
        <f>IF(N1031="nulová",J1031,0)</f>
        <v>0</v>
      </c>
      <c r="BJ1031" s="19" t="s">
        <v>79</v>
      </c>
      <c r="BK1031" s="206">
        <f>ROUND(I1031*H1031,2)</f>
        <v>0</v>
      </c>
      <c r="BL1031" s="19" t="s">
        <v>302</v>
      </c>
      <c r="BM1031" s="205" t="s">
        <v>1578</v>
      </c>
    </row>
    <row r="1032" spans="1:65" s="14" customFormat="1">
      <c r="B1032" s="218"/>
      <c r="C1032" s="219"/>
      <c r="D1032" s="209" t="s">
        <v>202</v>
      </c>
      <c r="E1032" s="219"/>
      <c r="F1032" s="221" t="s">
        <v>1579</v>
      </c>
      <c r="G1032" s="219"/>
      <c r="H1032" s="222">
        <v>0.91200000000000003</v>
      </c>
      <c r="I1032" s="223"/>
      <c r="J1032" s="219"/>
      <c r="K1032" s="219"/>
      <c r="L1032" s="224"/>
      <c r="M1032" s="225"/>
      <c r="N1032" s="226"/>
      <c r="O1032" s="226"/>
      <c r="P1032" s="226"/>
      <c r="Q1032" s="226"/>
      <c r="R1032" s="226"/>
      <c r="S1032" s="226"/>
      <c r="T1032" s="227"/>
      <c r="AT1032" s="228" t="s">
        <v>202</v>
      </c>
      <c r="AU1032" s="228" t="s">
        <v>81</v>
      </c>
      <c r="AV1032" s="14" t="s">
        <v>81</v>
      </c>
      <c r="AW1032" s="14" t="s">
        <v>4</v>
      </c>
      <c r="AX1032" s="14" t="s">
        <v>79</v>
      </c>
      <c r="AY1032" s="228" t="s">
        <v>193</v>
      </c>
    </row>
    <row r="1033" spans="1:65" s="2" customFormat="1" ht="21.75" customHeight="1">
      <c r="A1033" s="36"/>
      <c r="B1033" s="37"/>
      <c r="C1033" s="194" t="s">
        <v>1580</v>
      </c>
      <c r="D1033" s="194" t="s">
        <v>195</v>
      </c>
      <c r="E1033" s="195" t="s">
        <v>1581</v>
      </c>
      <c r="F1033" s="196" t="s">
        <v>1582</v>
      </c>
      <c r="G1033" s="197" t="s">
        <v>305</v>
      </c>
      <c r="H1033" s="198">
        <v>30.78</v>
      </c>
      <c r="I1033" s="199"/>
      <c r="J1033" s="200">
        <f>ROUND(I1033*H1033,2)</f>
        <v>0</v>
      </c>
      <c r="K1033" s="196" t="s">
        <v>199</v>
      </c>
      <c r="L1033" s="41"/>
      <c r="M1033" s="201" t="s">
        <v>19</v>
      </c>
      <c r="N1033" s="202" t="s">
        <v>43</v>
      </c>
      <c r="O1033" s="66"/>
      <c r="P1033" s="203">
        <f>O1033*H1033</f>
        <v>0</v>
      </c>
      <c r="Q1033" s="203">
        <v>1.2200000000000001E-2</v>
      </c>
      <c r="R1033" s="203">
        <f>Q1033*H1033</f>
        <v>0.37551600000000002</v>
      </c>
      <c r="S1033" s="203">
        <v>0</v>
      </c>
      <c r="T1033" s="204">
        <f>S1033*H1033</f>
        <v>0</v>
      </c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R1033" s="205" t="s">
        <v>302</v>
      </c>
      <c r="AT1033" s="205" t="s">
        <v>195</v>
      </c>
      <c r="AU1033" s="205" t="s">
        <v>81</v>
      </c>
      <c r="AY1033" s="19" t="s">
        <v>193</v>
      </c>
      <c r="BE1033" s="206">
        <f>IF(N1033="základní",J1033,0)</f>
        <v>0</v>
      </c>
      <c r="BF1033" s="206">
        <f>IF(N1033="snížená",J1033,0)</f>
        <v>0</v>
      </c>
      <c r="BG1033" s="206">
        <f>IF(N1033="zákl. přenesená",J1033,0)</f>
        <v>0</v>
      </c>
      <c r="BH1033" s="206">
        <f>IF(N1033="sníž. přenesená",J1033,0)</f>
        <v>0</v>
      </c>
      <c r="BI1033" s="206">
        <f>IF(N1033="nulová",J1033,0)</f>
        <v>0</v>
      </c>
      <c r="BJ1033" s="19" t="s">
        <v>79</v>
      </c>
      <c r="BK1033" s="206">
        <f>ROUND(I1033*H1033,2)</f>
        <v>0</v>
      </c>
      <c r="BL1033" s="19" t="s">
        <v>302</v>
      </c>
      <c r="BM1033" s="205" t="s">
        <v>1583</v>
      </c>
    </row>
    <row r="1034" spans="1:65" s="13" customFormat="1">
      <c r="B1034" s="207"/>
      <c r="C1034" s="208"/>
      <c r="D1034" s="209" t="s">
        <v>202</v>
      </c>
      <c r="E1034" s="210" t="s">
        <v>19</v>
      </c>
      <c r="F1034" s="211" t="s">
        <v>1584</v>
      </c>
      <c r="G1034" s="208"/>
      <c r="H1034" s="210" t="s">
        <v>19</v>
      </c>
      <c r="I1034" s="212"/>
      <c r="J1034" s="208"/>
      <c r="K1034" s="208"/>
      <c r="L1034" s="213"/>
      <c r="M1034" s="214"/>
      <c r="N1034" s="215"/>
      <c r="O1034" s="215"/>
      <c r="P1034" s="215"/>
      <c r="Q1034" s="215"/>
      <c r="R1034" s="215"/>
      <c r="S1034" s="215"/>
      <c r="T1034" s="216"/>
      <c r="AT1034" s="217" t="s">
        <v>202</v>
      </c>
      <c r="AU1034" s="217" t="s">
        <v>81</v>
      </c>
      <c r="AV1034" s="13" t="s">
        <v>79</v>
      </c>
      <c r="AW1034" s="13" t="s">
        <v>33</v>
      </c>
      <c r="AX1034" s="13" t="s">
        <v>72</v>
      </c>
      <c r="AY1034" s="217" t="s">
        <v>193</v>
      </c>
    </row>
    <row r="1035" spans="1:65" s="14" customFormat="1">
      <c r="B1035" s="218"/>
      <c r="C1035" s="219"/>
      <c r="D1035" s="209" t="s">
        <v>202</v>
      </c>
      <c r="E1035" s="220" t="s">
        <v>19</v>
      </c>
      <c r="F1035" s="221" t="s">
        <v>1585</v>
      </c>
      <c r="G1035" s="219"/>
      <c r="H1035" s="222">
        <v>30.78</v>
      </c>
      <c r="I1035" s="223"/>
      <c r="J1035" s="219"/>
      <c r="K1035" s="219"/>
      <c r="L1035" s="224"/>
      <c r="M1035" s="225"/>
      <c r="N1035" s="226"/>
      <c r="O1035" s="226"/>
      <c r="P1035" s="226"/>
      <c r="Q1035" s="226"/>
      <c r="R1035" s="226"/>
      <c r="S1035" s="226"/>
      <c r="T1035" s="227"/>
      <c r="AT1035" s="228" t="s">
        <v>202</v>
      </c>
      <c r="AU1035" s="228" t="s">
        <v>81</v>
      </c>
      <c r="AV1035" s="14" t="s">
        <v>81</v>
      </c>
      <c r="AW1035" s="14" t="s">
        <v>33</v>
      </c>
      <c r="AX1035" s="14" t="s">
        <v>72</v>
      </c>
      <c r="AY1035" s="228" t="s">
        <v>193</v>
      </c>
    </row>
    <row r="1036" spans="1:65" s="15" customFormat="1">
      <c r="B1036" s="229"/>
      <c r="C1036" s="230"/>
      <c r="D1036" s="209" t="s">
        <v>202</v>
      </c>
      <c r="E1036" s="231" t="s">
        <v>19</v>
      </c>
      <c r="F1036" s="232" t="s">
        <v>208</v>
      </c>
      <c r="G1036" s="230"/>
      <c r="H1036" s="233">
        <v>30.78</v>
      </c>
      <c r="I1036" s="234"/>
      <c r="J1036" s="230"/>
      <c r="K1036" s="230"/>
      <c r="L1036" s="235"/>
      <c r="M1036" s="236"/>
      <c r="N1036" s="237"/>
      <c r="O1036" s="237"/>
      <c r="P1036" s="237"/>
      <c r="Q1036" s="237"/>
      <c r="R1036" s="237"/>
      <c r="S1036" s="237"/>
      <c r="T1036" s="238"/>
      <c r="AT1036" s="239" t="s">
        <v>202</v>
      </c>
      <c r="AU1036" s="239" t="s">
        <v>81</v>
      </c>
      <c r="AV1036" s="15" t="s">
        <v>209</v>
      </c>
      <c r="AW1036" s="15" t="s">
        <v>33</v>
      </c>
      <c r="AX1036" s="15" t="s">
        <v>79</v>
      </c>
      <c r="AY1036" s="239" t="s">
        <v>193</v>
      </c>
    </row>
    <row r="1037" spans="1:65" s="2" customFormat="1" ht="16.5" customHeight="1">
      <c r="A1037" s="36"/>
      <c r="B1037" s="37"/>
      <c r="C1037" s="251" t="s">
        <v>1586</v>
      </c>
      <c r="D1037" s="251" t="s">
        <v>451</v>
      </c>
      <c r="E1037" s="252" t="s">
        <v>1587</v>
      </c>
      <c r="F1037" s="253" t="s">
        <v>1588</v>
      </c>
      <c r="G1037" s="254" t="s">
        <v>305</v>
      </c>
      <c r="H1037" s="255">
        <v>-30.78</v>
      </c>
      <c r="I1037" s="256"/>
      <c r="J1037" s="257">
        <f>ROUND(I1037*H1037,2)</f>
        <v>0</v>
      </c>
      <c r="K1037" s="253" t="s">
        <v>199</v>
      </c>
      <c r="L1037" s="258"/>
      <c r="M1037" s="259" t="s">
        <v>19</v>
      </c>
      <c r="N1037" s="260" t="s">
        <v>43</v>
      </c>
      <c r="O1037" s="66"/>
      <c r="P1037" s="203">
        <f>O1037*H1037</f>
        <v>0</v>
      </c>
      <c r="Q1037" s="203">
        <v>8.9999999999999993E-3</v>
      </c>
      <c r="R1037" s="203">
        <f>Q1037*H1037</f>
        <v>-0.27701999999999999</v>
      </c>
      <c r="S1037" s="203">
        <v>0</v>
      </c>
      <c r="T1037" s="204">
        <f>S1037*H1037</f>
        <v>0</v>
      </c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R1037" s="205" t="s">
        <v>404</v>
      </c>
      <c r="AT1037" s="205" t="s">
        <v>451</v>
      </c>
      <c r="AU1037" s="205" t="s">
        <v>81</v>
      </c>
      <c r="AY1037" s="19" t="s">
        <v>193</v>
      </c>
      <c r="BE1037" s="206">
        <f>IF(N1037="základní",J1037,0)</f>
        <v>0</v>
      </c>
      <c r="BF1037" s="206">
        <f>IF(N1037="snížená",J1037,0)</f>
        <v>0</v>
      </c>
      <c r="BG1037" s="206">
        <f>IF(N1037="zákl. přenesená",J1037,0)</f>
        <v>0</v>
      </c>
      <c r="BH1037" s="206">
        <f>IF(N1037="sníž. přenesená",J1037,0)</f>
        <v>0</v>
      </c>
      <c r="BI1037" s="206">
        <f>IF(N1037="nulová",J1037,0)</f>
        <v>0</v>
      </c>
      <c r="BJ1037" s="19" t="s">
        <v>79</v>
      </c>
      <c r="BK1037" s="206">
        <f>ROUND(I1037*H1037,2)</f>
        <v>0</v>
      </c>
      <c r="BL1037" s="19" t="s">
        <v>302</v>
      </c>
      <c r="BM1037" s="205" t="s">
        <v>1589</v>
      </c>
    </row>
    <row r="1038" spans="1:65" s="2" customFormat="1" ht="16.5" customHeight="1">
      <c r="A1038" s="36"/>
      <c r="B1038" s="37"/>
      <c r="C1038" s="251" t="s">
        <v>1590</v>
      </c>
      <c r="D1038" s="251" t="s">
        <v>451</v>
      </c>
      <c r="E1038" s="252" t="s">
        <v>1591</v>
      </c>
      <c r="F1038" s="253" t="s">
        <v>1592</v>
      </c>
      <c r="G1038" s="254" t="s">
        <v>305</v>
      </c>
      <c r="H1038" s="255">
        <v>33.857999999999997</v>
      </c>
      <c r="I1038" s="256"/>
      <c r="J1038" s="257">
        <f>ROUND(I1038*H1038,2)</f>
        <v>0</v>
      </c>
      <c r="K1038" s="253" t="s">
        <v>199</v>
      </c>
      <c r="L1038" s="258"/>
      <c r="M1038" s="259" t="s">
        <v>19</v>
      </c>
      <c r="N1038" s="260" t="s">
        <v>43</v>
      </c>
      <c r="O1038" s="66"/>
      <c r="P1038" s="203">
        <f>O1038*H1038</f>
        <v>0</v>
      </c>
      <c r="Q1038" s="203">
        <v>2.5600000000000001E-2</v>
      </c>
      <c r="R1038" s="203">
        <f>Q1038*H1038</f>
        <v>0.8667648</v>
      </c>
      <c r="S1038" s="203">
        <v>0</v>
      </c>
      <c r="T1038" s="204">
        <f>S1038*H1038</f>
        <v>0</v>
      </c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R1038" s="205" t="s">
        <v>404</v>
      </c>
      <c r="AT1038" s="205" t="s">
        <v>451</v>
      </c>
      <c r="AU1038" s="205" t="s">
        <v>81</v>
      </c>
      <c r="AY1038" s="19" t="s">
        <v>193</v>
      </c>
      <c r="BE1038" s="206">
        <f>IF(N1038="základní",J1038,0)</f>
        <v>0</v>
      </c>
      <c r="BF1038" s="206">
        <f>IF(N1038="snížená",J1038,0)</f>
        <v>0</v>
      </c>
      <c r="BG1038" s="206">
        <f>IF(N1038="zákl. přenesená",J1038,0)</f>
        <v>0</v>
      </c>
      <c r="BH1038" s="206">
        <f>IF(N1038="sníž. přenesená",J1038,0)</f>
        <v>0</v>
      </c>
      <c r="BI1038" s="206">
        <f>IF(N1038="nulová",J1038,0)</f>
        <v>0</v>
      </c>
      <c r="BJ1038" s="19" t="s">
        <v>79</v>
      </c>
      <c r="BK1038" s="206">
        <f>ROUND(I1038*H1038,2)</f>
        <v>0</v>
      </c>
      <c r="BL1038" s="19" t="s">
        <v>302</v>
      </c>
      <c r="BM1038" s="205" t="s">
        <v>1593</v>
      </c>
    </row>
    <row r="1039" spans="1:65" s="14" customFormat="1">
      <c r="B1039" s="218"/>
      <c r="C1039" s="219"/>
      <c r="D1039" s="209" t="s">
        <v>202</v>
      </c>
      <c r="E1039" s="219"/>
      <c r="F1039" s="221" t="s">
        <v>1594</v>
      </c>
      <c r="G1039" s="219"/>
      <c r="H1039" s="222">
        <v>33.857999999999997</v>
      </c>
      <c r="I1039" s="223"/>
      <c r="J1039" s="219"/>
      <c r="K1039" s="219"/>
      <c r="L1039" s="224"/>
      <c r="M1039" s="225"/>
      <c r="N1039" s="226"/>
      <c r="O1039" s="226"/>
      <c r="P1039" s="226"/>
      <c r="Q1039" s="226"/>
      <c r="R1039" s="226"/>
      <c r="S1039" s="226"/>
      <c r="T1039" s="227"/>
      <c r="AT1039" s="228" t="s">
        <v>202</v>
      </c>
      <c r="AU1039" s="228" t="s">
        <v>81</v>
      </c>
      <c r="AV1039" s="14" t="s">
        <v>81</v>
      </c>
      <c r="AW1039" s="14" t="s">
        <v>4</v>
      </c>
      <c r="AX1039" s="14" t="s">
        <v>79</v>
      </c>
      <c r="AY1039" s="228" t="s">
        <v>193</v>
      </c>
    </row>
    <row r="1040" spans="1:65" s="2" customFormat="1" ht="21.75" customHeight="1">
      <c r="A1040" s="36"/>
      <c r="B1040" s="37"/>
      <c r="C1040" s="194" t="s">
        <v>1595</v>
      </c>
      <c r="D1040" s="194" t="s">
        <v>195</v>
      </c>
      <c r="E1040" s="195" t="s">
        <v>1466</v>
      </c>
      <c r="F1040" s="196" t="s">
        <v>1467</v>
      </c>
      <c r="G1040" s="197" t="s">
        <v>266</v>
      </c>
      <c r="H1040" s="198">
        <v>2.0979999999999999</v>
      </c>
      <c r="I1040" s="199"/>
      <c r="J1040" s="200">
        <f>ROUND(I1040*H1040,2)</f>
        <v>0</v>
      </c>
      <c r="K1040" s="196" t="s">
        <v>199</v>
      </c>
      <c r="L1040" s="41"/>
      <c r="M1040" s="201" t="s">
        <v>19</v>
      </c>
      <c r="N1040" s="202" t="s">
        <v>43</v>
      </c>
      <c r="O1040" s="66"/>
      <c r="P1040" s="203">
        <f>O1040*H1040</f>
        <v>0</v>
      </c>
      <c r="Q1040" s="203">
        <v>0</v>
      </c>
      <c r="R1040" s="203">
        <f>Q1040*H1040</f>
        <v>0</v>
      </c>
      <c r="S1040" s="203">
        <v>0</v>
      </c>
      <c r="T1040" s="204">
        <f>S1040*H1040</f>
        <v>0</v>
      </c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R1040" s="205" t="s">
        <v>302</v>
      </c>
      <c r="AT1040" s="205" t="s">
        <v>195</v>
      </c>
      <c r="AU1040" s="205" t="s">
        <v>81</v>
      </c>
      <c r="AY1040" s="19" t="s">
        <v>193</v>
      </c>
      <c r="BE1040" s="206">
        <f>IF(N1040="základní",J1040,0)</f>
        <v>0</v>
      </c>
      <c r="BF1040" s="206">
        <f>IF(N1040="snížená",J1040,0)</f>
        <v>0</v>
      </c>
      <c r="BG1040" s="206">
        <f>IF(N1040="zákl. přenesená",J1040,0)</f>
        <v>0</v>
      </c>
      <c r="BH1040" s="206">
        <f>IF(N1040="sníž. přenesená",J1040,0)</f>
        <v>0</v>
      </c>
      <c r="BI1040" s="206">
        <f>IF(N1040="nulová",J1040,0)</f>
        <v>0</v>
      </c>
      <c r="BJ1040" s="19" t="s">
        <v>79</v>
      </c>
      <c r="BK1040" s="206">
        <f>ROUND(I1040*H1040,2)</f>
        <v>0</v>
      </c>
      <c r="BL1040" s="19" t="s">
        <v>302</v>
      </c>
      <c r="BM1040" s="205" t="s">
        <v>1596</v>
      </c>
    </row>
    <row r="1041" spans="1:65" s="12" customFormat="1" ht="22.9" customHeight="1">
      <c r="B1041" s="178"/>
      <c r="C1041" s="179"/>
      <c r="D1041" s="180" t="s">
        <v>71</v>
      </c>
      <c r="E1041" s="192" t="s">
        <v>1597</v>
      </c>
      <c r="F1041" s="192" t="s">
        <v>1598</v>
      </c>
      <c r="G1041" s="179"/>
      <c r="H1041" s="179"/>
      <c r="I1041" s="182"/>
      <c r="J1041" s="193">
        <f>BK1041</f>
        <v>0</v>
      </c>
      <c r="K1041" s="179"/>
      <c r="L1041" s="184"/>
      <c r="M1041" s="185"/>
      <c r="N1041" s="186"/>
      <c r="O1041" s="186"/>
      <c r="P1041" s="187">
        <f>SUM(P1042:P1075)</f>
        <v>0</v>
      </c>
      <c r="Q1041" s="186"/>
      <c r="R1041" s="187">
        <f>SUM(R1042:R1075)</f>
        <v>1.8193973999999997</v>
      </c>
      <c r="S1041" s="186"/>
      <c r="T1041" s="188">
        <f>SUM(T1042:T1075)</f>
        <v>0</v>
      </c>
      <c r="AR1041" s="189" t="s">
        <v>81</v>
      </c>
      <c r="AT1041" s="190" t="s">
        <v>71</v>
      </c>
      <c r="AU1041" s="190" t="s">
        <v>79</v>
      </c>
      <c r="AY1041" s="189" t="s">
        <v>193</v>
      </c>
      <c r="BK1041" s="191">
        <f>SUM(BK1042:BK1075)</f>
        <v>0</v>
      </c>
    </row>
    <row r="1042" spans="1:65" s="2" customFormat="1" ht="21.75" customHeight="1">
      <c r="A1042" s="36"/>
      <c r="B1042" s="37"/>
      <c r="C1042" s="194" t="s">
        <v>1599</v>
      </c>
      <c r="D1042" s="194" t="s">
        <v>195</v>
      </c>
      <c r="E1042" s="195" t="s">
        <v>1600</v>
      </c>
      <c r="F1042" s="196" t="s">
        <v>1601</v>
      </c>
      <c r="G1042" s="197" t="s">
        <v>305</v>
      </c>
      <c r="H1042" s="198">
        <v>29</v>
      </c>
      <c r="I1042" s="199"/>
      <c r="J1042" s="200">
        <f>ROUND(I1042*H1042,2)</f>
        <v>0</v>
      </c>
      <c r="K1042" s="196" t="s">
        <v>199</v>
      </c>
      <c r="L1042" s="41"/>
      <c r="M1042" s="201" t="s">
        <v>19</v>
      </c>
      <c r="N1042" s="202" t="s">
        <v>43</v>
      </c>
      <c r="O1042" s="66"/>
      <c r="P1042" s="203">
        <f>O1042*H1042</f>
        <v>0</v>
      </c>
      <c r="Q1042" s="203">
        <v>1.259E-2</v>
      </c>
      <c r="R1042" s="203">
        <f>Q1042*H1042</f>
        <v>0.36510999999999999</v>
      </c>
      <c r="S1042" s="203">
        <v>0</v>
      </c>
      <c r="T1042" s="204">
        <f>S1042*H1042</f>
        <v>0</v>
      </c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R1042" s="205" t="s">
        <v>302</v>
      </c>
      <c r="AT1042" s="205" t="s">
        <v>195</v>
      </c>
      <c r="AU1042" s="205" t="s">
        <v>81</v>
      </c>
      <c r="AY1042" s="19" t="s">
        <v>193</v>
      </c>
      <c r="BE1042" s="206">
        <f>IF(N1042="základní",J1042,0)</f>
        <v>0</v>
      </c>
      <c r="BF1042" s="206">
        <f>IF(N1042="snížená",J1042,0)</f>
        <v>0</v>
      </c>
      <c r="BG1042" s="206">
        <f>IF(N1042="zákl. přenesená",J1042,0)</f>
        <v>0</v>
      </c>
      <c r="BH1042" s="206">
        <f>IF(N1042="sníž. přenesená",J1042,0)</f>
        <v>0</v>
      </c>
      <c r="BI1042" s="206">
        <f>IF(N1042="nulová",J1042,0)</f>
        <v>0</v>
      </c>
      <c r="BJ1042" s="19" t="s">
        <v>79</v>
      </c>
      <c r="BK1042" s="206">
        <f>ROUND(I1042*H1042,2)</f>
        <v>0</v>
      </c>
      <c r="BL1042" s="19" t="s">
        <v>302</v>
      </c>
      <c r="BM1042" s="205" t="s">
        <v>1602</v>
      </c>
    </row>
    <row r="1043" spans="1:65" s="14" customFormat="1">
      <c r="B1043" s="218"/>
      <c r="C1043" s="219"/>
      <c r="D1043" s="209" t="s">
        <v>202</v>
      </c>
      <c r="E1043" s="220" t="s">
        <v>19</v>
      </c>
      <c r="F1043" s="221" t="s">
        <v>1603</v>
      </c>
      <c r="G1043" s="219"/>
      <c r="H1043" s="222">
        <v>29</v>
      </c>
      <c r="I1043" s="223"/>
      <c r="J1043" s="219"/>
      <c r="K1043" s="219"/>
      <c r="L1043" s="224"/>
      <c r="M1043" s="225"/>
      <c r="N1043" s="226"/>
      <c r="O1043" s="226"/>
      <c r="P1043" s="226"/>
      <c r="Q1043" s="226"/>
      <c r="R1043" s="226"/>
      <c r="S1043" s="226"/>
      <c r="T1043" s="227"/>
      <c r="AT1043" s="228" t="s">
        <v>202</v>
      </c>
      <c r="AU1043" s="228" t="s">
        <v>81</v>
      </c>
      <c r="AV1043" s="14" t="s">
        <v>81</v>
      </c>
      <c r="AW1043" s="14" t="s">
        <v>33</v>
      </c>
      <c r="AX1043" s="14" t="s">
        <v>72</v>
      </c>
      <c r="AY1043" s="228" t="s">
        <v>193</v>
      </c>
    </row>
    <row r="1044" spans="1:65" s="15" customFormat="1">
      <c r="B1044" s="229"/>
      <c r="C1044" s="230"/>
      <c r="D1044" s="209" t="s">
        <v>202</v>
      </c>
      <c r="E1044" s="231" t="s">
        <v>19</v>
      </c>
      <c r="F1044" s="232" t="s">
        <v>208</v>
      </c>
      <c r="G1044" s="230"/>
      <c r="H1044" s="233">
        <v>29</v>
      </c>
      <c r="I1044" s="234"/>
      <c r="J1044" s="230"/>
      <c r="K1044" s="230"/>
      <c r="L1044" s="235"/>
      <c r="M1044" s="236"/>
      <c r="N1044" s="237"/>
      <c r="O1044" s="237"/>
      <c r="P1044" s="237"/>
      <c r="Q1044" s="237"/>
      <c r="R1044" s="237"/>
      <c r="S1044" s="237"/>
      <c r="T1044" s="238"/>
      <c r="AT1044" s="239" t="s">
        <v>202</v>
      </c>
      <c r="AU1044" s="239" t="s">
        <v>81</v>
      </c>
      <c r="AV1044" s="15" t="s">
        <v>209</v>
      </c>
      <c r="AW1044" s="15" t="s">
        <v>33</v>
      </c>
      <c r="AX1044" s="15" t="s">
        <v>79</v>
      </c>
      <c r="AY1044" s="239" t="s">
        <v>193</v>
      </c>
    </row>
    <row r="1045" spans="1:65" s="2" customFormat="1" ht="21.75" customHeight="1">
      <c r="A1045" s="36"/>
      <c r="B1045" s="37"/>
      <c r="C1045" s="194" t="s">
        <v>1604</v>
      </c>
      <c r="D1045" s="194" t="s">
        <v>195</v>
      </c>
      <c r="E1045" s="195" t="s">
        <v>1605</v>
      </c>
      <c r="F1045" s="196" t="s">
        <v>1606</v>
      </c>
      <c r="G1045" s="197" t="s">
        <v>305</v>
      </c>
      <c r="H1045" s="198">
        <v>29</v>
      </c>
      <c r="I1045" s="199"/>
      <c r="J1045" s="200">
        <f>ROUND(I1045*H1045,2)</f>
        <v>0</v>
      </c>
      <c r="K1045" s="196" t="s">
        <v>199</v>
      </c>
      <c r="L1045" s="41"/>
      <c r="M1045" s="201" t="s">
        <v>19</v>
      </c>
      <c r="N1045" s="202" t="s">
        <v>43</v>
      </c>
      <c r="O1045" s="66"/>
      <c r="P1045" s="203">
        <f>O1045*H1045</f>
        <v>0</v>
      </c>
      <c r="Q1045" s="203">
        <v>1E-4</v>
      </c>
      <c r="R1045" s="203">
        <f>Q1045*H1045</f>
        <v>2.9000000000000002E-3</v>
      </c>
      <c r="S1045" s="203">
        <v>0</v>
      </c>
      <c r="T1045" s="204">
        <f>S1045*H1045</f>
        <v>0</v>
      </c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R1045" s="205" t="s">
        <v>302</v>
      </c>
      <c r="AT1045" s="205" t="s">
        <v>195</v>
      </c>
      <c r="AU1045" s="205" t="s">
        <v>81</v>
      </c>
      <c r="AY1045" s="19" t="s">
        <v>193</v>
      </c>
      <c r="BE1045" s="206">
        <f>IF(N1045="základní",J1045,0)</f>
        <v>0</v>
      </c>
      <c r="BF1045" s="206">
        <f>IF(N1045="snížená",J1045,0)</f>
        <v>0</v>
      </c>
      <c r="BG1045" s="206">
        <f>IF(N1045="zákl. přenesená",J1045,0)</f>
        <v>0</v>
      </c>
      <c r="BH1045" s="206">
        <f>IF(N1045="sníž. přenesená",J1045,0)</f>
        <v>0</v>
      </c>
      <c r="BI1045" s="206">
        <f>IF(N1045="nulová",J1045,0)</f>
        <v>0</v>
      </c>
      <c r="BJ1045" s="19" t="s">
        <v>79</v>
      </c>
      <c r="BK1045" s="206">
        <f>ROUND(I1045*H1045,2)</f>
        <v>0</v>
      </c>
      <c r="BL1045" s="19" t="s">
        <v>302</v>
      </c>
      <c r="BM1045" s="205" t="s">
        <v>1607</v>
      </c>
    </row>
    <row r="1046" spans="1:65" s="2" customFormat="1" ht="16.5" customHeight="1">
      <c r="A1046" s="36"/>
      <c r="B1046" s="37"/>
      <c r="C1046" s="194" t="s">
        <v>1608</v>
      </c>
      <c r="D1046" s="194" t="s">
        <v>195</v>
      </c>
      <c r="E1046" s="195" t="s">
        <v>1609</v>
      </c>
      <c r="F1046" s="196" t="s">
        <v>1610</v>
      </c>
      <c r="G1046" s="197" t="s">
        <v>305</v>
      </c>
      <c r="H1046" s="198">
        <v>5.2</v>
      </c>
      <c r="I1046" s="199"/>
      <c r="J1046" s="200">
        <f>ROUND(I1046*H1046,2)</f>
        <v>0</v>
      </c>
      <c r="K1046" s="196" t="s">
        <v>199</v>
      </c>
      <c r="L1046" s="41"/>
      <c r="M1046" s="201" t="s">
        <v>19</v>
      </c>
      <c r="N1046" s="202" t="s">
        <v>43</v>
      </c>
      <c r="O1046" s="66"/>
      <c r="P1046" s="203">
        <f>O1046*H1046</f>
        <v>0</v>
      </c>
      <c r="Q1046" s="203">
        <v>0</v>
      </c>
      <c r="R1046" s="203">
        <f>Q1046*H1046</f>
        <v>0</v>
      </c>
      <c r="S1046" s="203">
        <v>0</v>
      </c>
      <c r="T1046" s="204">
        <f>S1046*H1046</f>
        <v>0</v>
      </c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R1046" s="205" t="s">
        <v>302</v>
      </c>
      <c r="AT1046" s="205" t="s">
        <v>195</v>
      </c>
      <c r="AU1046" s="205" t="s">
        <v>81</v>
      </c>
      <c r="AY1046" s="19" t="s">
        <v>193</v>
      </c>
      <c r="BE1046" s="206">
        <f>IF(N1046="základní",J1046,0)</f>
        <v>0</v>
      </c>
      <c r="BF1046" s="206">
        <f>IF(N1046="snížená",J1046,0)</f>
        <v>0</v>
      </c>
      <c r="BG1046" s="206">
        <f>IF(N1046="zákl. přenesená",J1046,0)</f>
        <v>0</v>
      </c>
      <c r="BH1046" s="206">
        <f>IF(N1046="sníž. přenesená",J1046,0)</f>
        <v>0</v>
      </c>
      <c r="BI1046" s="206">
        <f>IF(N1046="nulová",J1046,0)</f>
        <v>0</v>
      </c>
      <c r="BJ1046" s="19" t="s">
        <v>79</v>
      </c>
      <c r="BK1046" s="206">
        <f>ROUND(I1046*H1046,2)</f>
        <v>0</v>
      </c>
      <c r="BL1046" s="19" t="s">
        <v>302</v>
      </c>
      <c r="BM1046" s="205" t="s">
        <v>1611</v>
      </c>
    </row>
    <row r="1047" spans="1:65" s="14" customFormat="1">
      <c r="B1047" s="218"/>
      <c r="C1047" s="219"/>
      <c r="D1047" s="209" t="s">
        <v>202</v>
      </c>
      <c r="E1047" s="220" t="s">
        <v>19</v>
      </c>
      <c r="F1047" s="221" t="s">
        <v>1612</v>
      </c>
      <c r="G1047" s="219"/>
      <c r="H1047" s="222">
        <v>5.2</v>
      </c>
      <c r="I1047" s="223"/>
      <c r="J1047" s="219"/>
      <c r="K1047" s="219"/>
      <c r="L1047" s="224"/>
      <c r="M1047" s="225"/>
      <c r="N1047" s="226"/>
      <c r="O1047" s="226"/>
      <c r="P1047" s="226"/>
      <c r="Q1047" s="226"/>
      <c r="R1047" s="226"/>
      <c r="S1047" s="226"/>
      <c r="T1047" s="227"/>
      <c r="AT1047" s="228" t="s">
        <v>202</v>
      </c>
      <c r="AU1047" s="228" t="s">
        <v>81</v>
      </c>
      <c r="AV1047" s="14" t="s">
        <v>81</v>
      </c>
      <c r="AW1047" s="14" t="s">
        <v>33</v>
      </c>
      <c r="AX1047" s="14" t="s">
        <v>72</v>
      </c>
      <c r="AY1047" s="228" t="s">
        <v>193</v>
      </c>
    </row>
    <row r="1048" spans="1:65" s="15" customFormat="1">
      <c r="B1048" s="229"/>
      <c r="C1048" s="230"/>
      <c r="D1048" s="209" t="s">
        <v>202</v>
      </c>
      <c r="E1048" s="231" t="s">
        <v>19</v>
      </c>
      <c r="F1048" s="232" t="s">
        <v>208</v>
      </c>
      <c r="G1048" s="230"/>
      <c r="H1048" s="233">
        <v>5.2</v>
      </c>
      <c r="I1048" s="234"/>
      <c r="J1048" s="230"/>
      <c r="K1048" s="230"/>
      <c r="L1048" s="235"/>
      <c r="M1048" s="236"/>
      <c r="N1048" s="237"/>
      <c r="O1048" s="237"/>
      <c r="P1048" s="237"/>
      <c r="Q1048" s="237"/>
      <c r="R1048" s="237"/>
      <c r="S1048" s="237"/>
      <c r="T1048" s="238"/>
      <c r="AT1048" s="239" t="s">
        <v>202</v>
      </c>
      <c r="AU1048" s="239" t="s">
        <v>81</v>
      </c>
      <c r="AV1048" s="15" t="s">
        <v>209</v>
      </c>
      <c r="AW1048" s="15" t="s">
        <v>33</v>
      </c>
      <c r="AX1048" s="15" t="s">
        <v>79</v>
      </c>
      <c r="AY1048" s="239" t="s">
        <v>193</v>
      </c>
    </row>
    <row r="1049" spans="1:65" s="2" customFormat="1" ht="21.75" customHeight="1">
      <c r="A1049" s="36"/>
      <c r="B1049" s="37"/>
      <c r="C1049" s="194" t="s">
        <v>1613</v>
      </c>
      <c r="D1049" s="194" t="s">
        <v>195</v>
      </c>
      <c r="E1049" s="195" t="s">
        <v>1614</v>
      </c>
      <c r="F1049" s="196" t="s">
        <v>1615</v>
      </c>
      <c r="G1049" s="197" t="s">
        <v>305</v>
      </c>
      <c r="H1049" s="198">
        <v>105</v>
      </c>
      <c r="I1049" s="199"/>
      <c r="J1049" s="200">
        <f>ROUND(I1049*H1049,2)</f>
        <v>0</v>
      </c>
      <c r="K1049" s="196" t="s">
        <v>199</v>
      </c>
      <c r="L1049" s="41"/>
      <c r="M1049" s="201" t="s">
        <v>19</v>
      </c>
      <c r="N1049" s="202" t="s">
        <v>43</v>
      </c>
      <c r="O1049" s="66"/>
      <c r="P1049" s="203">
        <f>O1049*H1049</f>
        <v>0</v>
      </c>
      <c r="Q1049" s="203">
        <v>0</v>
      </c>
      <c r="R1049" s="203">
        <f>Q1049*H1049</f>
        <v>0</v>
      </c>
      <c r="S1049" s="203">
        <v>0</v>
      </c>
      <c r="T1049" s="204">
        <f>S1049*H1049</f>
        <v>0</v>
      </c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R1049" s="205" t="s">
        <v>302</v>
      </c>
      <c r="AT1049" s="205" t="s">
        <v>195</v>
      </c>
      <c r="AU1049" s="205" t="s">
        <v>81</v>
      </c>
      <c r="AY1049" s="19" t="s">
        <v>193</v>
      </c>
      <c r="BE1049" s="206">
        <f>IF(N1049="základní",J1049,0)</f>
        <v>0</v>
      </c>
      <c r="BF1049" s="206">
        <f>IF(N1049="snížená",J1049,0)</f>
        <v>0</v>
      </c>
      <c r="BG1049" s="206">
        <f>IF(N1049="zákl. přenesená",J1049,0)</f>
        <v>0</v>
      </c>
      <c r="BH1049" s="206">
        <f>IF(N1049="sníž. přenesená",J1049,0)</f>
        <v>0</v>
      </c>
      <c r="BI1049" s="206">
        <f>IF(N1049="nulová",J1049,0)</f>
        <v>0</v>
      </c>
      <c r="BJ1049" s="19" t="s">
        <v>79</v>
      </c>
      <c r="BK1049" s="206">
        <f>ROUND(I1049*H1049,2)</f>
        <v>0</v>
      </c>
      <c r="BL1049" s="19" t="s">
        <v>302</v>
      </c>
      <c r="BM1049" s="205" t="s">
        <v>1616</v>
      </c>
    </row>
    <row r="1050" spans="1:65" s="13" customFormat="1">
      <c r="B1050" s="207"/>
      <c r="C1050" s="208"/>
      <c r="D1050" s="209" t="s">
        <v>202</v>
      </c>
      <c r="E1050" s="210" t="s">
        <v>19</v>
      </c>
      <c r="F1050" s="211" t="s">
        <v>1617</v>
      </c>
      <c r="G1050" s="208"/>
      <c r="H1050" s="210" t="s">
        <v>19</v>
      </c>
      <c r="I1050" s="212"/>
      <c r="J1050" s="208"/>
      <c r="K1050" s="208"/>
      <c r="L1050" s="213"/>
      <c r="M1050" s="214"/>
      <c r="N1050" s="215"/>
      <c r="O1050" s="215"/>
      <c r="P1050" s="215"/>
      <c r="Q1050" s="215"/>
      <c r="R1050" s="215"/>
      <c r="S1050" s="215"/>
      <c r="T1050" s="216"/>
      <c r="AT1050" s="217" t="s">
        <v>202</v>
      </c>
      <c r="AU1050" s="217" t="s">
        <v>81</v>
      </c>
      <c r="AV1050" s="13" t="s">
        <v>79</v>
      </c>
      <c r="AW1050" s="13" t="s">
        <v>33</v>
      </c>
      <c r="AX1050" s="13" t="s">
        <v>72</v>
      </c>
      <c r="AY1050" s="217" t="s">
        <v>193</v>
      </c>
    </row>
    <row r="1051" spans="1:65" s="14" customFormat="1">
      <c r="B1051" s="218"/>
      <c r="C1051" s="219"/>
      <c r="D1051" s="209" t="s">
        <v>202</v>
      </c>
      <c r="E1051" s="220" t="s">
        <v>19</v>
      </c>
      <c r="F1051" s="221" t="s">
        <v>1618</v>
      </c>
      <c r="G1051" s="219"/>
      <c r="H1051" s="222">
        <v>105</v>
      </c>
      <c r="I1051" s="223"/>
      <c r="J1051" s="219"/>
      <c r="K1051" s="219"/>
      <c r="L1051" s="224"/>
      <c r="M1051" s="225"/>
      <c r="N1051" s="226"/>
      <c r="O1051" s="226"/>
      <c r="P1051" s="226"/>
      <c r="Q1051" s="226"/>
      <c r="R1051" s="226"/>
      <c r="S1051" s="226"/>
      <c r="T1051" s="227"/>
      <c r="AT1051" s="228" t="s">
        <v>202</v>
      </c>
      <c r="AU1051" s="228" t="s">
        <v>81</v>
      </c>
      <c r="AV1051" s="14" t="s">
        <v>81</v>
      </c>
      <c r="AW1051" s="14" t="s">
        <v>33</v>
      </c>
      <c r="AX1051" s="14" t="s">
        <v>72</v>
      </c>
      <c r="AY1051" s="228" t="s">
        <v>193</v>
      </c>
    </row>
    <row r="1052" spans="1:65" s="15" customFormat="1">
      <c r="B1052" s="229"/>
      <c r="C1052" s="230"/>
      <c r="D1052" s="209" t="s">
        <v>202</v>
      </c>
      <c r="E1052" s="231" t="s">
        <v>19</v>
      </c>
      <c r="F1052" s="232" t="s">
        <v>208</v>
      </c>
      <c r="G1052" s="230"/>
      <c r="H1052" s="233">
        <v>105</v>
      </c>
      <c r="I1052" s="234"/>
      <c r="J1052" s="230"/>
      <c r="K1052" s="230"/>
      <c r="L1052" s="235"/>
      <c r="M1052" s="236"/>
      <c r="N1052" s="237"/>
      <c r="O1052" s="237"/>
      <c r="P1052" s="237"/>
      <c r="Q1052" s="237"/>
      <c r="R1052" s="237"/>
      <c r="S1052" s="237"/>
      <c r="T1052" s="238"/>
      <c r="AT1052" s="239" t="s">
        <v>202</v>
      </c>
      <c r="AU1052" s="239" t="s">
        <v>81</v>
      </c>
      <c r="AV1052" s="15" t="s">
        <v>209</v>
      </c>
      <c r="AW1052" s="15" t="s">
        <v>33</v>
      </c>
      <c r="AX1052" s="15" t="s">
        <v>79</v>
      </c>
      <c r="AY1052" s="239" t="s">
        <v>193</v>
      </c>
    </row>
    <row r="1053" spans="1:65" s="2" customFormat="1" ht="16.5" customHeight="1">
      <c r="A1053" s="36"/>
      <c r="B1053" s="37"/>
      <c r="C1053" s="251" t="s">
        <v>1619</v>
      </c>
      <c r="D1053" s="251" t="s">
        <v>451</v>
      </c>
      <c r="E1053" s="252" t="s">
        <v>1620</v>
      </c>
      <c r="F1053" s="253" t="s">
        <v>1621</v>
      </c>
      <c r="G1053" s="254" t="s">
        <v>305</v>
      </c>
      <c r="H1053" s="255">
        <v>115.5</v>
      </c>
      <c r="I1053" s="256"/>
      <c r="J1053" s="257">
        <f>ROUND(I1053*H1053,2)</f>
        <v>0</v>
      </c>
      <c r="K1053" s="253" t="s">
        <v>199</v>
      </c>
      <c r="L1053" s="258"/>
      <c r="M1053" s="259" t="s">
        <v>19</v>
      </c>
      <c r="N1053" s="260" t="s">
        <v>43</v>
      </c>
      <c r="O1053" s="66"/>
      <c r="P1053" s="203">
        <f>O1053*H1053</f>
        <v>0</v>
      </c>
      <c r="Q1053" s="203">
        <v>1.7000000000000001E-4</v>
      </c>
      <c r="R1053" s="203">
        <f>Q1053*H1053</f>
        <v>1.9635E-2</v>
      </c>
      <c r="S1053" s="203">
        <v>0</v>
      </c>
      <c r="T1053" s="204">
        <f>S1053*H1053</f>
        <v>0</v>
      </c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R1053" s="205" t="s">
        <v>404</v>
      </c>
      <c r="AT1053" s="205" t="s">
        <v>451</v>
      </c>
      <c r="AU1053" s="205" t="s">
        <v>81</v>
      </c>
      <c r="AY1053" s="19" t="s">
        <v>193</v>
      </c>
      <c r="BE1053" s="206">
        <f>IF(N1053="základní",J1053,0)</f>
        <v>0</v>
      </c>
      <c r="BF1053" s="206">
        <f>IF(N1053="snížená",J1053,0)</f>
        <v>0</v>
      </c>
      <c r="BG1053" s="206">
        <f>IF(N1053="zákl. přenesená",J1053,0)</f>
        <v>0</v>
      </c>
      <c r="BH1053" s="206">
        <f>IF(N1053="sníž. přenesená",J1053,0)</f>
        <v>0</v>
      </c>
      <c r="BI1053" s="206">
        <f>IF(N1053="nulová",J1053,0)</f>
        <v>0</v>
      </c>
      <c r="BJ1053" s="19" t="s">
        <v>79</v>
      </c>
      <c r="BK1053" s="206">
        <f>ROUND(I1053*H1053,2)</f>
        <v>0</v>
      </c>
      <c r="BL1053" s="19" t="s">
        <v>302</v>
      </c>
      <c r="BM1053" s="205" t="s">
        <v>1622</v>
      </c>
    </row>
    <row r="1054" spans="1:65" s="14" customFormat="1">
      <c r="B1054" s="218"/>
      <c r="C1054" s="219"/>
      <c r="D1054" s="209" t="s">
        <v>202</v>
      </c>
      <c r="E1054" s="219"/>
      <c r="F1054" s="221" t="s">
        <v>1623</v>
      </c>
      <c r="G1054" s="219"/>
      <c r="H1054" s="222">
        <v>115.5</v>
      </c>
      <c r="I1054" s="223"/>
      <c r="J1054" s="219"/>
      <c r="K1054" s="219"/>
      <c r="L1054" s="224"/>
      <c r="M1054" s="225"/>
      <c r="N1054" s="226"/>
      <c r="O1054" s="226"/>
      <c r="P1054" s="226"/>
      <c r="Q1054" s="226"/>
      <c r="R1054" s="226"/>
      <c r="S1054" s="226"/>
      <c r="T1054" s="227"/>
      <c r="AT1054" s="228" t="s">
        <v>202</v>
      </c>
      <c r="AU1054" s="228" t="s">
        <v>81</v>
      </c>
      <c r="AV1054" s="14" t="s">
        <v>81</v>
      </c>
      <c r="AW1054" s="14" t="s">
        <v>4</v>
      </c>
      <c r="AX1054" s="14" t="s">
        <v>79</v>
      </c>
      <c r="AY1054" s="228" t="s">
        <v>193</v>
      </c>
    </row>
    <row r="1055" spans="1:65" s="2" customFormat="1" ht="21.75" customHeight="1">
      <c r="A1055" s="36"/>
      <c r="B1055" s="37"/>
      <c r="C1055" s="194" t="s">
        <v>1624</v>
      </c>
      <c r="D1055" s="194" t="s">
        <v>195</v>
      </c>
      <c r="E1055" s="195" t="s">
        <v>1625</v>
      </c>
      <c r="F1055" s="196" t="s">
        <v>1626</v>
      </c>
      <c r="G1055" s="197" t="s">
        <v>305</v>
      </c>
      <c r="H1055" s="198">
        <v>105</v>
      </c>
      <c r="I1055" s="199"/>
      <c r="J1055" s="200">
        <f>ROUND(I1055*H1055,2)</f>
        <v>0</v>
      </c>
      <c r="K1055" s="196" t="s">
        <v>199</v>
      </c>
      <c r="L1055" s="41"/>
      <c r="M1055" s="201" t="s">
        <v>19</v>
      </c>
      <c r="N1055" s="202" t="s">
        <v>43</v>
      </c>
      <c r="O1055" s="66"/>
      <c r="P1055" s="203">
        <f>O1055*H1055</f>
        <v>0</v>
      </c>
      <c r="Q1055" s="203">
        <v>1.158E-2</v>
      </c>
      <c r="R1055" s="203">
        <f>Q1055*H1055</f>
        <v>1.2159</v>
      </c>
      <c r="S1055" s="203">
        <v>0</v>
      </c>
      <c r="T1055" s="204">
        <f>S1055*H1055</f>
        <v>0</v>
      </c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R1055" s="205" t="s">
        <v>302</v>
      </c>
      <c r="AT1055" s="205" t="s">
        <v>195</v>
      </c>
      <c r="AU1055" s="205" t="s">
        <v>81</v>
      </c>
      <c r="AY1055" s="19" t="s">
        <v>193</v>
      </c>
      <c r="BE1055" s="206">
        <f>IF(N1055="základní",J1055,0)</f>
        <v>0</v>
      </c>
      <c r="BF1055" s="206">
        <f>IF(N1055="snížená",J1055,0)</f>
        <v>0</v>
      </c>
      <c r="BG1055" s="206">
        <f>IF(N1055="zákl. přenesená",J1055,0)</f>
        <v>0</v>
      </c>
      <c r="BH1055" s="206">
        <f>IF(N1055="sníž. přenesená",J1055,0)</f>
        <v>0</v>
      </c>
      <c r="BI1055" s="206">
        <f>IF(N1055="nulová",J1055,0)</f>
        <v>0</v>
      </c>
      <c r="BJ1055" s="19" t="s">
        <v>79</v>
      </c>
      <c r="BK1055" s="206">
        <f>ROUND(I1055*H1055,2)</f>
        <v>0</v>
      </c>
      <c r="BL1055" s="19" t="s">
        <v>302</v>
      </c>
      <c r="BM1055" s="205" t="s">
        <v>1627</v>
      </c>
    </row>
    <row r="1056" spans="1:65" s="13" customFormat="1">
      <c r="B1056" s="207"/>
      <c r="C1056" s="208"/>
      <c r="D1056" s="209" t="s">
        <v>202</v>
      </c>
      <c r="E1056" s="210" t="s">
        <v>19</v>
      </c>
      <c r="F1056" s="211" t="s">
        <v>1617</v>
      </c>
      <c r="G1056" s="208"/>
      <c r="H1056" s="210" t="s">
        <v>19</v>
      </c>
      <c r="I1056" s="212"/>
      <c r="J1056" s="208"/>
      <c r="K1056" s="208"/>
      <c r="L1056" s="213"/>
      <c r="M1056" s="214"/>
      <c r="N1056" s="215"/>
      <c r="O1056" s="215"/>
      <c r="P1056" s="215"/>
      <c r="Q1056" s="215"/>
      <c r="R1056" s="215"/>
      <c r="S1056" s="215"/>
      <c r="T1056" s="216"/>
      <c r="AT1056" s="217" t="s">
        <v>202</v>
      </c>
      <c r="AU1056" s="217" t="s">
        <v>81</v>
      </c>
      <c r="AV1056" s="13" t="s">
        <v>79</v>
      </c>
      <c r="AW1056" s="13" t="s">
        <v>33</v>
      </c>
      <c r="AX1056" s="13" t="s">
        <v>72</v>
      </c>
      <c r="AY1056" s="217" t="s">
        <v>193</v>
      </c>
    </row>
    <row r="1057" spans="1:65" s="14" customFormat="1">
      <c r="B1057" s="218"/>
      <c r="C1057" s="219"/>
      <c r="D1057" s="209" t="s">
        <v>202</v>
      </c>
      <c r="E1057" s="220" t="s">
        <v>19</v>
      </c>
      <c r="F1057" s="221" t="s">
        <v>1618</v>
      </c>
      <c r="G1057" s="219"/>
      <c r="H1057" s="222">
        <v>105</v>
      </c>
      <c r="I1057" s="223"/>
      <c r="J1057" s="219"/>
      <c r="K1057" s="219"/>
      <c r="L1057" s="224"/>
      <c r="M1057" s="225"/>
      <c r="N1057" s="226"/>
      <c r="O1057" s="226"/>
      <c r="P1057" s="226"/>
      <c r="Q1057" s="226"/>
      <c r="R1057" s="226"/>
      <c r="S1057" s="226"/>
      <c r="T1057" s="227"/>
      <c r="AT1057" s="228" t="s">
        <v>202</v>
      </c>
      <c r="AU1057" s="228" t="s">
        <v>81</v>
      </c>
      <c r="AV1057" s="14" t="s">
        <v>81</v>
      </c>
      <c r="AW1057" s="14" t="s">
        <v>33</v>
      </c>
      <c r="AX1057" s="14" t="s">
        <v>72</v>
      </c>
      <c r="AY1057" s="228" t="s">
        <v>193</v>
      </c>
    </row>
    <row r="1058" spans="1:65" s="15" customFormat="1">
      <c r="B1058" s="229"/>
      <c r="C1058" s="230"/>
      <c r="D1058" s="209" t="s">
        <v>202</v>
      </c>
      <c r="E1058" s="231" t="s">
        <v>19</v>
      </c>
      <c r="F1058" s="232" t="s">
        <v>208</v>
      </c>
      <c r="G1058" s="230"/>
      <c r="H1058" s="233">
        <v>105</v>
      </c>
      <c r="I1058" s="234"/>
      <c r="J1058" s="230"/>
      <c r="K1058" s="230"/>
      <c r="L1058" s="235"/>
      <c r="M1058" s="236"/>
      <c r="N1058" s="237"/>
      <c r="O1058" s="237"/>
      <c r="P1058" s="237"/>
      <c r="Q1058" s="237"/>
      <c r="R1058" s="237"/>
      <c r="S1058" s="237"/>
      <c r="T1058" s="238"/>
      <c r="AT1058" s="239" t="s">
        <v>202</v>
      </c>
      <c r="AU1058" s="239" t="s">
        <v>81</v>
      </c>
      <c r="AV1058" s="15" t="s">
        <v>209</v>
      </c>
      <c r="AW1058" s="15" t="s">
        <v>33</v>
      </c>
      <c r="AX1058" s="15" t="s">
        <v>79</v>
      </c>
      <c r="AY1058" s="239" t="s">
        <v>193</v>
      </c>
    </row>
    <row r="1059" spans="1:65" s="2" customFormat="1" ht="21.75" customHeight="1">
      <c r="A1059" s="36"/>
      <c r="B1059" s="37"/>
      <c r="C1059" s="194" t="s">
        <v>1628</v>
      </c>
      <c r="D1059" s="194" t="s">
        <v>195</v>
      </c>
      <c r="E1059" s="195" t="s">
        <v>1605</v>
      </c>
      <c r="F1059" s="196" t="s">
        <v>1606</v>
      </c>
      <c r="G1059" s="197" t="s">
        <v>305</v>
      </c>
      <c r="H1059" s="198">
        <v>105</v>
      </c>
      <c r="I1059" s="199"/>
      <c r="J1059" s="200">
        <f>ROUND(I1059*H1059,2)</f>
        <v>0</v>
      </c>
      <c r="K1059" s="196" t="s">
        <v>199</v>
      </c>
      <c r="L1059" s="41"/>
      <c r="M1059" s="201" t="s">
        <v>19</v>
      </c>
      <c r="N1059" s="202" t="s">
        <v>43</v>
      </c>
      <c r="O1059" s="66"/>
      <c r="P1059" s="203">
        <f>O1059*H1059</f>
        <v>0</v>
      </c>
      <c r="Q1059" s="203">
        <v>1E-4</v>
      </c>
      <c r="R1059" s="203">
        <f>Q1059*H1059</f>
        <v>1.0500000000000001E-2</v>
      </c>
      <c r="S1059" s="203">
        <v>0</v>
      </c>
      <c r="T1059" s="204">
        <f>S1059*H1059</f>
        <v>0</v>
      </c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R1059" s="205" t="s">
        <v>302</v>
      </c>
      <c r="AT1059" s="205" t="s">
        <v>195</v>
      </c>
      <c r="AU1059" s="205" t="s">
        <v>81</v>
      </c>
      <c r="AY1059" s="19" t="s">
        <v>193</v>
      </c>
      <c r="BE1059" s="206">
        <f>IF(N1059="základní",J1059,0)</f>
        <v>0</v>
      </c>
      <c r="BF1059" s="206">
        <f>IF(N1059="snížená",J1059,0)</f>
        <v>0</v>
      </c>
      <c r="BG1059" s="206">
        <f>IF(N1059="zákl. přenesená",J1059,0)</f>
        <v>0</v>
      </c>
      <c r="BH1059" s="206">
        <f>IF(N1059="sníž. přenesená",J1059,0)</f>
        <v>0</v>
      </c>
      <c r="BI1059" s="206">
        <f>IF(N1059="nulová",J1059,0)</f>
        <v>0</v>
      </c>
      <c r="BJ1059" s="19" t="s">
        <v>79</v>
      </c>
      <c r="BK1059" s="206">
        <f>ROUND(I1059*H1059,2)</f>
        <v>0</v>
      </c>
      <c r="BL1059" s="19" t="s">
        <v>302</v>
      </c>
      <c r="BM1059" s="205" t="s">
        <v>1629</v>
      </c>
    </row>
    <row r="1060" spans="1:65" s="2" customFormat="1" ht="21.75" customHeight="1">
      <c r="A1060" s="36"/>
      <c r="B1060" s="37"/>
      <c r="C1060" s="194" t="s">
        <v>1630</v>
      </c>
      <c r="D1060" s="194" t="s">
        <v>195</v>
      </c>
      <c r="E1060" s="195" t="s">
        <v>1631</v>
      </c>
      <c r="F1060" s="196" t="s">
        <v>1632</v>
      </c>
      <c r="G1060" s="197" t="s">
        <v>391</v>
      </c>
      <c r="H1060" s="198">
        <v>19.2</v>
      </c>
      <c r="I1060" s="199"/>
      <c r="J1060" s="200">
        <f>ROUND(I1060*H1060,2)</f>
        <v>0</v>
      </c>
      <c r="K1060" s="196" t="s">
        <v>199</v>
      </c>
      <c r="L1060" s="41"/>
      <c r="M1060" s="201" t="s">
        <v>19</v>
      </c>
      <c r="N1060" s="202" t="s">
        <v>43</v>
      </c>
      <c r="O1060" s="66"/>
      <c r="P1060" s="203">
        <f>O1060*H1060</f>
        <v>0</v>
      </c>
      <c r="Q1060" s="203">
        <v>5.5399999999999998E-3</v>
      </c>
      <c r="R1060" s="203">
        <f>Q1060*H1060</f>
        <v>0.10636799999999999</v>
      </c>
      <c r="S1060" s="203">
        <v>0</v>
      </c>
      <c r="T1060" s="204">
        <f>S1060*H1060</f>
        <v>0</v>
      </c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R1060" s="205" t="s">
        <v>302</v>
      </c>
      <c r="AT1060" s="205" t="s">
        <v>195</v>
      </c>
      <c r="AU1060" s="205" t="s">
        <v>81</v>
      </c>
      <c r="AY1060" s="19" t="s">
        <v>193</v>
      </c>
      <c r="BE1060" s="206">
        <f>IF(N1060="základní",J1060,0)</f>
        <v>0</v>
      </c>
      <c r="BF1060" s="206">
        <f>IF(N1060="snížená",J1060,0)</f>
        <v>0</v>
      </c>
      <c r="BG1060" s="206">
        <f>IF(N1060="zákl. přenesená",J1060,0)</f>
        <v>0</v>
      </c>
      <c r="BH1060" s="206">
        <f>IF(N1060="sníž. přenesená",J1060,0)</f>
        <v>0</v>
      </c>
      <c r="BI1060" s="206">
        <f>IF(N1060="nulová",J1060,0)</f>
        <v>0</v>
      </c>
      <c r="BJ1060" s="19" t="s">
        <v>79</v>
      </c>
      <c r="BK1060" s="206">
        <f>ROUND(I1060*H1060,2)</f>
        <v>0</v>
      </c>
      <c r="BL1060" s="19" t="s">
        <v>302</v>
      </c>
      <c r="BM1060" s="205" t="s">
        <v>1633</v>
      </c>
    </row>
    <row r="1061" spans="1:65" s="14" customFormat="1">
      <c r="B1061" s="218"/>
      <c r="C1061" s="219"/>
      <c r="D1061" s="209" t="s">
        <v>202</v>
      </c>
      <c r="E1061" s="220" t="s">
        <v>19</v>
      </c>
      <c r="F1061" s="221" t="s">
        <v>1634</v>
      </c>
      <c r="G1061" s="219"/>
      <c r="H1061" s="222">
        <v>19.2</v>
      </c>
      <c r="I1061" s="223"/>
      <c r="J1061" s="219"/>
      <c r="K1061" s="219"/>
      <c r="L1061" s="224"/>
      <c r="M1061" s="225"/>
      <c r="N1061" s="226"/>
      <c r="O1061" s="226"/>
      <c r="P1061" s="226"/>
      <c r="Q1061" s="226"/>
      <c r="R1061" s="226"/>
      <c r="S1061" s="226"/>
      <c r="T1061" s="227"/>
      <c r="AT1061" s="228" t="s">
        <v>202</v>
      </c>
      <c r="AU1061" s="228" t="s">
        <v>81</v>
      </c>
      <c r="AV1061" s="14" t="s">
        <v>81</v>
      </c>
      <c r="AW1061" s="14" t="s">
        <v>33</v>
      </c>
      <c r="AX1061" s="14" t="s">
        <v>72</v>
      </c>
      <c r="AY1061" s="228" t="s">
        <v>193</v>
      </c>
    </row>
    <row r="1062" spans="1:65" s="15" customFormat="1">
      <c r="B1062" s="229"/>
      <c r="C1062" s="230"/>
      <c r="D1062" s="209" t="s">
        <v>202</v>
      </c>
      <c r="E1062" s="231" t="s">
        <v>19</v>
      </c>
      <c r="F1062" s="232" t="s">
        <v>208</v>
      </c>
      <c r="G1062" s="230"/>
      <c r="H1062" s="233">
        <v>19.2</v>
      </c>
      <c r="I1062" s="234"/>
      <c r="J1062" s="230"/>
      <c r="K1062" s="230"/>
      <c r="L1062" s="235"/>
      <c r="M1062" s="236"/>
      <c r="N1062" s="237"/>
      <c r="O1062" s="237"/>
      <c r="P1062" s="237"/>
      <c r="Q1062" s="237"/>
      <c r="R1062" s="237"/>
      <c r="S1062" s="237"/>
      <c r="T1062" s="238"/>
      <c r="AT1062" s="239" t="s">
        <v>202</v>
      </c>
      <c r="AU1062" s="239" t="s">
        <v>81</v>
      </c>
      <c r="AV1062" s="15" t="s">
        <v>209</v>
      </c>
      <c r="AW1062" s="15" t="s">
        <v>33</v>
      </c>
      <c r="AX1062" s="15" t="s">
        <v>79</v>
      </c>
      <c r="AY1062" s="239" t="s">
        <v>193</v>
      </c>
    </row>
    <row r="1063" spans="1:65" s="2" customFormat="1" ht="21.75" customHeight="1">
      <c r="A1063" s="36"/>
      <c r="B1063" s="37"/>
      <c r="C1063" s="194" t="s">
        <v>1635</v>
      </c>
      <c r="D1063" s="194" t="s">
        <v>195</v>
      </c>
      <c r="E1063" s="195" t="s">
        <v>1636</v>
      </c>
      <c r="F1063" s="196" t="s">
        <v>1637</v>
      </c>
      <c r="G1063" s="197" t="s">
        <v>305</v>
      </c>
      <c r="H1063" s="198">
        <v>34.9</v>
      </c>
      <c r="I1063" s="199"/>
      <c r="J1063" s="200">
        <f>ROUND(I1063*H1063,2)</f>
        <v>0</v>
      </c>
      <c r="K1063" s="196" t="s">
        <v>199</v>
      </c>
      <c r="L1063" s="41"/>
      <c r="M1063" s="201" t="s">
        <v>19</v>
      </c>
      <c r="N1063" s="202" t="s">
        <v>43</v>
      </c>
      <c r="O1063" s="66"/>
      <c r="P1063" s="203">
        <f>O1063*H1063</f>
        <v>0</v>
      </c>
      <c r="Q1063" s="203">
        <v>1.17E-3</v>
      </c>
      <c r="R1063" s="203">
        <f>Q1063*H1063</f>
        <v>4.0833000000000001E-2</v>
      </c>
      <c r="S1063" s="203">
        <v>0</v>
      </c>
      <c r="T1063" s="204">
        <f>S1063*H1063</f>
        <v>0</v>
      </c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R1063" s="205" t="s">
        <v>302</v>
      </c>
      <c r="AT1063" s="205" t="s">
        <v>195</v>
      </c>
      <c r="AU1063" s="205" t="s">
        <v>81</v>
      </c>
      <c r="AY1063" s="19" t="s">
        <v>193</v>
      </c>
      <c r="BE1063" s="206">
        <f>IF(N1063="základní",J1063,0)</f>
        <v>0</v>
      </c>
      <c r="BF1063" s="206">
        <f>IF(N1063="snížená",J1063,0)</f>
        <v>0</v>
      </c>
      <c r="BG1063" s="206">
        <f>IF(N1063="zákl. přenesená",J1063,0)</f>
        <v>0</v>
      </c>
      <c r="BH1063" s="206">
        <f>IF(N1063="sníž. přenesená",J1063,0)</f>
        <v>0</v>
      </c>
      <c r="BI1063" s="206">
        <f>IF(N1063="nulová",J1063,0)</f>
        <v>0</v>
      </c>
      <c r="BJ1063" s="19" t="s">
        <v>79</v>
      </c>
      <c r="BK1063" s="206">
        <f>ROUND(I1063*H1063,2)</f>
        <v>0</v>
      </c>
      <c r="BL1063" s="19" t="s">
        <v>302</v>
      </c>
      <c r="BM1063" s="205" t="s">
        <v>1638</v>
      </c>
    </row>
    <row r="1064" spans="1:65" s="14" customFormat="1">
      <c r="B1064" s="218"/>
      <c r="C1064" s="219"/>
      <c r="D1064" s="209" t="s">
        <v>202</v>
      </c>
      <c r="E1064" s="220" t="s">
        <v>19</v>
      </c>
      <c r="F1064" s="221" t="s">
        <v>1639</v>
      </c>
      <c r="G1064" s="219"/>
      <c r="H1064" s="222">
        <v>34.9</v>
      </c>
      <c r="I1064" s="223"/>
      <c r="J1064" s="219"/>
      <c r="K1064" s="219"/>
      <c r="L1064" s="224"/>
      <c r="M1064" s="225"/>
      <c r="N1064" s="226"/>
      <c r="O1064" s="226"/>
      <c r="P1064" s="226"/>
      <c r="Q1064" s="226"/>
      <c r="R1064" s="226"/>
      <c r="S1064" s="226"/>
      <c r="T1064" s="227"/>
      <c r="AT1064" s="228" t="s">
        <v>202</v>
      </c>
      <c r="AU1064" s="228" t="s">
        <v>81</v>
      </c>
      <c r="AV1064" s="14" t="s">
        <v>81</v>
      </c>
      <c r="AW1064" s="14" t="s">
        <v>33</v>
      </c>
      <c r="AX1064" s="14" t="s">
        <v>72</v>
      </c>
      <c r="AY1064" s="228" t="s">
        <v>193</v>
      </c>
    </row>
    <row r="1065" spans="1:65" s="15" customFormat="1">
      <c r="B1065" s="229"/>
      <c r="C1065" s="230"/>
      <c r="D1065" s="209" t="s">
        <v>202</v>
      </c>
      <c r="E1065" s="231" t="s">
        <v>19</v>
      </c>
      <c r="F1065" s="232" t="s">
        <v>208</v>
      </c>
      <c r="G1065" s="230"/>
      <c r="H1065" s="233">
        <v>34.9</v>
      </c>
      <c r="I1065" s="234"/>
      <c r="J1065" s="230"/>
      <c r="K1065" s="230"/>
      <c r="L1065" s="235"/>
      <c r="M1065" s="236"/>
      <c r="N1065" s="237"/>
      <c r="O1065" s="237"/>
      <c r="P1065" s="237"/>
      <c r="Q1065" s="237"/>
      <c r="R1065" s="237"/>
      <c r="S1065" s="237"/>
      <c r="T1065" s="238"/>
      <c r="AT1065" s="239" t="s">
        <v>202</v>
      </c>
      <c r="AU1065" s="239" t="s">
        <v>81</v>
      </c>
      <c r="AV1065" s="15" t="s">
        <v>209</v>
      </c>
      <c r="AW1065" s="15" t="s">
        <v>33</v>
      </c>
      <c r="AX1065" s="15" t="s">
        <v>79</v>
      </c>
      <c r="AY1065" s="239" t="s">
        <v>193</v>
      </c>
    </row>
    <row r="1066" spans="1:65" s="2" customFormat="1" ht="21.75" customHeight="1">
      <c r="A1066" s="36"/>
      <c r="B1066" s="37"/>
      <c r="C1066" s="251" t="s">
        <v>1640</v>
      </c>
      <c r="D1066" s="251" t="s">
        <v>451</v>
      </c>
      <c r="E1066" s="252" t="s">
        <v>1641</v>
      </c>
      <c r="F1066" s="253" t="s">
        <v>1642</v>
      </c>
      <c r="G1066" s="254" t="s">
        <v>305</v>
      </c>
      <c r="H1066" s="255">
        <v>36.645000000000003</v>
      </c>
      <c r="I1066" s="256"/>
      <c r="J1066" s="257">
        <f>ROUND(I1066*H1066,2)</f>
        <v>0</v>
      </c>
      <c r="K1066" s="253" t="s">
        <v>199</v>
      </c>
      <c r="L1066" s="258"/>
      <c r="M1066" s="259" t="s">
        <v>19</v>
      </c>
      <c r="N1066" s="260" t="s">
        <v>43</v>
      </c>
      <c r="O1066" s="66"/>
      <c r="P1066" s="203">
        <f>O1066*H1066</f>
        <v>0</v>
      </c>
      <c r="Q1066" s="203">
        <v>1.32E-3</v>
      </c>
      <c r="R1066" s="203">
        <f>Q1066*H1066</f>
        <v>4.8371400000000002E-2</v>
      </c>
      <c r="S1066" s="203">
        <v>0</v>
      </c>
      <c r="T1066" s="204">
        <f>S1066*H1066</f>
        <v>0</v>
      </c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R1066" s="205" t="s">
        <v>404</v>
      </c>
      <c r="AT1066" s="205" t="s">
        <v>451</v>
      </c>
      <c r="AU1066" s="205" t="s">
        <v>81</v>
      </c>
      <c r="AY1066" s="19" t="s">
        <v>193</v>
      </c>
      <c r="BE1066" s="206">
        <f>IF(N1066="základní",J1066,0)</f>
        <v>0</v>
      </c>
      <c r="BF1066" s="206">
        <f>IF(N1066="snížená",J1066,0)</f>
        <v>0</v>
      </c>
      <c r="BG1066" s="206">
        <f>IF(N1066="zákl. přenesená",J1066,0)</f>
        <v>0</v>
      </c>
      <c r="BH1066" s="206">
        <f>IF(N1066="sníž. přenesená",J1066,0)</f>
        <v>0</v>
      </c>
      <c r="BI1066" s="206">
        <f>IF(N1066="nulová",J1066,0)</f>
        <v>0</v>
      </c>
      <c r="BJ1066" s="19" t="s">
        <v>79</v>
      </c>
      <c r="BK1066" s="206">
        <f>ROUND(I1066*H1066,2)</f>
        <v>0</v>
      </c>
      <c r="BL1066" s="19" t="s">
        <v>302</v>
      </c>
      <c r="BM1066" s="205" t="s">
        <v>1643</v>
      </c>
    </row>
    <row r="1067" spans="1:65" s="14" customFormat="1">
      <c r="B1067" s="218"/>
      <c r="C1067" s="219"/>
      <c r="D1067" s="209" t="s">
        <v>202</v>
      </c>
      <c r="E1067" s="219"/>
      <c r="F1067" s="221" t="s">
        <v>1644</v>
      </c>
      <c r="G1067" s="219"/>
      <c r="H1067" s="222">
        <v>36.645000000000003</v>
      </c>
      <c r="I1067" s="223"/>
      <c r="J1067" s="219"/>
      <c r="K1067" s="219"/>
      <c r="L1067" s="224"/>
      <c r="M1067" s="225"/>
      <c r="N1067" s="226"/>
      <c r="O1067" s="226"/>
      <c r="P1067" s="226"/>
      <c r="Q1067" s="226"/>
      <c r="R1067" s="226"/>
      <c r="S1067" s="226"/>
      <c r="T1067" s="227"/>
      <c r="AT1067" s="228" t="s">
        <v>202</v>
      </c>
      <c r="AU1067" s="228" t="s">
        <v>81</v>
      </c>
      <c r="AV1067" s="14" t="s">
        <v>81</v>
      </c>
      <c r="AW1067" s="14" t="s">
        <v>4</v>
      </c>
      <c r="AX1067" s="14" t="s">
        <v>79</v>
      </c>
      <c r="AY1067" s="228" t="s">
        <v>193</v>
      </c>
    </row>
    <row r="1068" spans="1:65" s="2" customFormat="1" ht="16.5" customHeight="1">
      <c r="A1068" s="36"/>
      <c r="B1068" s="37"/>
      <c r="C1068" s="194" t="s">
        <v>1645</v>
      </c>
      <c r="D1068" s="194" t="s">
        <v>195</v>
      </c>
      <c r="E1068" s="195" t="s">
        <v>1646</v>
      </c>
      <c r="F1068" s="196" t="s">
        <v>1647</v>
      </c>
      <c r="G1068" s="197" t="s">
        <v>391</v>
      </c>
      <c r="H1068" s="198">
        <v>48.9</v>
      </c>
      <c r="I1068" s="199"/>
      <c r="J1068" s="200">
        <f>ROUND(I1068*H1068,2)</f>
        <v>0</v>
      </c>
      <c r="K1068" s="196" t="s">
        <v>199</v>
      </c>
      <c r="L1068" s="41"/>
      <c r="M1068" s="201" t="s">
        <v>19</v>
      </c>
      <c r="N1068" s="202" t="s">
        <v>43</v>
      </c>
      <c r="O1068" s="66"/>
      <c r="P1068" s="203">
        <f>O1068*H1068</f>
        <v>0</v>
      </c>
      <c r="Q1068" s="203">
        <v>2.0000000000000001E-4</v>
      </c>
      <c r="R1068" s="203">
        <f>Q1068*H1068</f>
        <v>9.7800000000000005E-3</v>
      </c>
      <c r="S1068" s="203">
        <v>0</v>
      </c>
      <c r="T1068" s="204">
        <f>S1068*H1068</f>
        <v>0</v>
      </c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R1068" s="205" t="s">
        <v>302</v>
      </c>
      <c r="AT1068" s="205" t="s">
        <v>195</v>
      </c>
      <c r="AU1068" s="205" t="s">
        <v>81</v>
      </c>
      <c r="AY1068" s="19" t="s">
        <v>193</v>
      </c>
      <c r="BE1068" s="206">
        <f>IF(N1068="základní",J1068,0)</f>
        <v>0</v>
      </c>
      <c r="BF1068" s="206">
        <f>IF(N1068="snížená",J1068,0)</f>
        <v>0</v>
      </c>
      <c r="BG1068" s="206">
        <f>IF(N1068="zákl. přenesená",J1068,0)</f>
        <v>0</v>
      </c>
      <c r="BH1068" s="206">
        <f>IF(N1068="sníž. přenesená",J1068,0)</f>
        <v>0</v>
      </c>
      <c r="BI1068" s="206">
        <f>IF(N1068="nulová",J1068,0)</f>
        <v>0</v>
      </c>
      <c r="BJ1068" s="19" t="s">
        <v>79</v>
      </c>
      <c r="BK1068" s="206">
        <f>ROUND(I1068*H1068,2)</f>
        <v>0</v>
      </c>
      <c r="BL1068" s="19" t="s">
        <v>302</v>
      </c>
      <c r="BM1068" s="205" t="s">
        <v>1648</v>
      </c>
    </row>
    <row r="1069" spans="1:65" s="13" customFormat="1">
      <c r="B1069" s="207"/>
      <c r="C1069" s="208"/>
      <c r="D1069" s="209" t="s">
        <v>202</v>
      </c>
      <c r="E1069" s="210" t="s">
        <v>19</v>
      </c>
      <c r="F1069" s="211" t="s">
        <v>1649</v>
      </c>
      <c r="G1069" s="208"/>
      <c r="H1069" s="210" t="s">
        <v>19</v>
      </c>
      <c r="I1069" s="212"/>
      <c r="J1069" s="208"/>
      <c r="K1069" s="208"/>
      <c r="L1069" s="213"/>
      <c r="M1069" s="214"/>
      <c r="N1069" s="215"/>
      <c r="O1069" s="215"/>
      <c r="P1069" s="215"/>
      <c r="Q1069" s="215"/>
      <c r="R1069" s="215"/>
      <c r="S1069" s="215"/>
      <c r="T1069" s="216"/>
      <c r="AT1069" s="217" t="s">
        <v>202</v>
      </c>
      <c r="AU1069" s="217" t="s">
        <v>81</v>
      </c>
      <c r="AV1069" s="13" t="s">
        <v>79</v>
      </c>
      <c r="AW1069" s="13" t="s">
        <v>33</v>
      </c>
      <c r="AX1069" s="13" t="s">
        <v>72</v>
      </c>
      <c r="AY1069" s="217" t="s">
        <v>193</v>
      </c>
    </row>
    <row r="1070" spans="1:65" s="14" customFormat="1">
      <c r="B1070" s="218"/>
      <c r="C1070" s="219"/>
      <c r="D1070" s="209" t="s">
        <v>202</v>
      </c>
      <c r="E1070" s="220" t="s">
        <v>19</v>
      </c>
      <c r="F1070" s="221" t="s">
        <v>1650</v>
      </c>
      <c r="G1070" s="219"/>
      <c r="H1070" s="222">
        <v>10.1</v>
      </c>
      <c r="I1070" s="223"/>
      <c r="J1070" s="219"/>
      <c r="K1070" s="219"/>
      <c r="L1070" s="224"/>
      <c r="M1070" s="225"/>
      <c r="N1070" s="226"/>
      <c r="O1070" s="226"/>
      <c r="P1070" s="226"/>
      <c r="Q1070" s="226"/>
      <c r="R1070" s="226"/>
      <c r="S1070" s="226"/>
      <c r="T1070" s="227"/>
      <c r="AT1070" s="228" t="s">
        <v>202</v>
      </c>
      <c r="AU1070" s="228" t="s">
        <v>81</v>
      </c>
      <c r="AV1070" s="14" t="s">
        <v>81</v>
      </c>
      <c r="AW1070" s="14" t="s">
        <v>33</v>
      </c>
      <c r="AX1070" s="14" t="s">
        <v>72</v>
      </c>
      <c r="AY1070" s="228" t="s">
        <v>193</v>
      </c>
    </row>
    <row r="1071" spans="1:65" s="14" customFormat="1">
      <c r="B1071" s="218"/>
      <c r="C1071" s="219"/>
      <c r="D1071" s="209" t="s">
        <v>202</v>
      </c>
      <c r="E1071" s="220" t="s">
        <v>19</v>
      </c>
      <c r="F1071" s="221" t="s">
        <v>1651</v>
      </c>
      <c r="G1071" s="219"/>
      <c r="H1071" s="222">
        <v>15</v>
      </c>
      <c r="I1071" s="223"/>
      <c r="J1071" s="219"/>
      <c r="K1071" s="219"/>
      <c r="L1071" s="224"/>
      <c r="M1071" s="225"/>
      <c r="N1071" s="226"/>
      <c r="O1071" s="226"/>
      <c r="P1071" s="226"/>
      <c r="Q1071" s="226"/>
      <c r="R1071" s="226"/>
      <c r="S1071" s="226"/>
      <c r="T1071" s="227"/>
      <c r="AT1071" s="228" t="s">
        <v>202</v>
      </c>
      <c r="AU1071" s="228" t="s">
        <v>81</v>
      </c>
      <c r="AV1071" s="14" t="s">
        <v>81</v>
      </c>
      <c r="AW1071" s="14" t="s">
        <v>33</v>
      </c>
      <c r="AX1071" s="14" t="s">
        <v>72</v>
      </c>
      <c r="AY1071" s="228" t="s">
        <v>193</v>
      </c>
    </row>
    <row r="1072" spans="1:65" s="14" customFormat="1">
      <c r="B1072" s="218"/>
      <c r="C1072" s="219"/>
      <c r="D1072" s="209" t="s">
        <v>202</v>
      </c>
      <c r="E1072" s="220" t="s">
        <v>19</v>
      </c>
      <c r="F1072" s="221" t="s">
        <v>1652</v>
      </c>
      <c r="G1072" s="219"/>
      <c r="H1072" s="222">
        <v>12.35</v>
      </c>
      <c r="I1072" s="223"/>
      <c r="J1072" s="219"/>
      <c r="K1072" s="219"/>
      <c r="L1072" s="224"/>
      <c r="M1072" s="225"/>
      <c r="N1072" s="226"/>
      <c r="O1072" s="226"/>
      <c r="P1072" s="226"/>
      <c r="Q1072" s="226"/>
      <c r="R1072" s="226"/>
      <c r="S1072" s="226"/>
      <c r="T1072" s="227"/>
      <c r="AT1072" s="228" t="s">
        <v>202</v>
      </c>
      <c r="AU1072" s="228" t="s">
        <v>81</v>
      </c>
      <c r="AV1072" s="14" t="s">
        <v>81</v>
      </c>
      <c r="AW1072" s="14" t="s">
        <v>33</v>
      </c>
      <c r="AX1072" s="14" t="s">
        <v>72</v>
      </c>
      <c r="AY1072" s="228" t="s">
        <v>193</v>
      </c>
    </row>
    <row r="1073" spans="1:65" s="14" customFormat="1">
      <c r="B1073" s="218"/>
      <c r="C1073" s="219"/>
      <c r="D1073" s="209" t="s">
        <v>202</v>
      </c>
      <c r="E1073" s="220" t="s">
        <v>19</v>
      </c>
      <c r="F1073" s="221" t="s">
        <v>1653</v>
      </c>
      <c r="G1073" s="219"/>
      <c r="H1073" s="222">
        <v>11.45</v>
      </c>
      <c r="I1073" s="223"/>
      <c r="J1073" s="219"/>
      <c r="K1073" s="219"/>
      <c r="L1073" s="224"/>
      <c r="M1073" s="225"/>
      <c r="N1073" s="226"/>
      <c r="O1073" s="226"/>
      <c r="P1073" s="226"/>
      <c r="Q1073" s="226"/>
      <c r="R1073" s="226"/>
      <c r="S1073" s="226"/>
      <c r="T1073" s="227"/>
      <c r="AT1073" s="228" t="s">
        <v>202</v>
      </c>
      <c r="AU1073" s="228" t="s">
        <v>81</v>
      </c>
      <c r="AV1073" s="14" t="s">
        <v>81</v>
      </c>
      <c r="AW1073" s="14" t="s">
        <v>33</v>
      </c>
      <c r="AX1073" s="14" t="s">
        <v>72</v>
      </c>
      <c r="AY1073" s="228" t="s">
        <v>193</v>
      </c>
    </row>
    <row r="1074" spans="1:65" s="15" customFormat="1">
      <c r="B1074" s="229"/>
      <c r="C1074" s="230"/>
      <c r="D1074" s="209" t="s">
        <v>202</v>
      </c>
      <c r="E1074" s="231" t="s">
        <v>19</v>
      </c>
      <c r="F1074" s="232" t="s">
        <v>208</v>
      </c>
      <c r="G1074" s="230"/>
      <c r="H1074" s="233">
        <v>48.9</v>
      </c>
      <c r="I1074" s="234"/>
      <c r="J1074" s="230"/>
      <c r="K1074" s="230"/>
      <c r="L1074" s="235"/>
      <c r="M1074" s="236"/>
      <c r="N1074" s="237"/>
      <c r="O1074" s="237"/>
      <c r="P1074" s="237"/>
      <c r="Q1074" s="237"/>
      <c r="R1074" s="237"/>
      <c r="S1074" s="237"/>
      <c r="T1074" s="238"/>
      <c r="AT1074" s="239" t="s">
        <v>202</v>
      </c>
      <c r="AU1074" s="239" t="s">
        <v>81</v>
      </c>
      <c r="AV1074" s="15" t="s">
        <v>209</v>
      </c>
      <c r="AW1074" s="15" t="s">
        <v>33</v>
      </c>
      <c r="AX1074" s="15" t="s">
        <v>79</v>
      </c>
      <c r="AY1074" s="239" t="s">
        <v>193</v>
      </c>
    </row>
    <row r="1075" spans="1:65" s="2" customFormat="1" ht="33" customHeight="1">
      <c r="A1075" s="36"/>
      <c r="B1075" s="37"/>
      <c r="C1075" s="194" t="s">
        <v>1654</v>
      </c>
      <c r="D1075" s="194" t="s">
        <v>195</v>
      </c>
      <c r="E1075" s="195" t="s">
        <v>1655</v>
      </c>
      <c r="F1075" s="196" t="s">
        <v>1656</v>
      </c>
      <c r="G1075" s="197" t="s">
        <v>266</v>
      </c>
      <c r="H1075" s="198">
        <v>1.819</v>
      </c>
      <c r="I1075" s="199"/>
      <c r="J1075" s="200">
        <f>ROUND(I1075*H1075,2)</f>
        <v>0</v>
      </c>
      <c r="K1075" s="196" t="s">
        <v>199</v>
      </c>
      <c r="L1075" s="41"/>
      <c r="M1075" s="201" t="s">
        <v>19</v>
      </c>
      <c r="N1075" s="202" t="s">
        <v>43</v>
      </c>
      <c r="O1075" s="66"/>
      <c r="P1075" s="203">
        <f>O1075*H1075</f>
        <v>0</v>
      </c>
      <c r="Q1075" s="203">
        <v>0</v>
      </c>
      <c r="R1075" s="203">
        <f>Q1075*H1075</f>
        <v>0</v>
      </c>
      <c r="S1075" s="203">
        <v>0</v>
      </c>
      <c r="T1075" s="204">
        <f>S1075*H1075</f>
        <v>0</v>
      </c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R1075" s="205" t="s">
        <v>302</v>
      </c>
      <c r="AT1075" s="205" t="s">
        <v>195</v>
      </c>
      <c r="AU1075" s="205" t="s">
        <v>81</v>
      </c>
      <c r="AY1075" s="19" t="s">
        <v>193</v>
      </c>
      <c r="BE1075" s="206">
        <f>IF(N1075="základní",J1075,0)</f>
        <v>0</v>
      </c>
      <c r="BF1075" s="206">
        <f>IF(N1075="snížená",J1075,0)</f>
        <v>0</v>
      </c>
      <c r="BG1075" s="206">
        <f>IF(N1075="zákl. přenesená",J1075,0)</f>
        <v>0</v>
      </c>
      <c r="BH1075" s="206">
        <f>IF(N1075="sníž. přenesená",J1075,0)</f>
        <v>0</v>
      </c>
      <c r="BI1075" s="206">
        <f>IF(N1075="nulová",J1075,0)</f>
        <v>0</v>
      </c>
      <c r="BJ1075" s="19" t="s">
        <v>79</v>
      </c>
      <c r="BK1075" s="206">
        <f>ROUND(I1075*H1075,2)</f>
        <v>0</v>
      </c>
      <c r="BL1075" s="19" t="s">
        <v>302</v>
      </c>
      <c r="BM1075" s="205" t="s">
        <v>1657</v>
      </c>
    </row>
    <row r="1076" spans="1:65" s="12" customFormat="1" ht="22.9" customHeight="1">
      <c r="B1076" s="178"/>
      <c r="C1076" s="179"/>
      <c r="D1076" s="180" t="s">
        <v>71</v>
      </c>
      <c r="E1076" s="192" t="s">
        <v>1658</v>
      </c>
      <c r="F1076" s="192" t="s">
        <v>1659</v>
      </c>
      <c r="G1076" s="179"/>
      <c r="H1076" s="179"/>
      <c r="I1076" s="182"/>
      <c r="J1076" s="193">
        <f>BK1076</f>
        <v>0</v>
      </c>
      <c r="K1076" s="179"/>
      <c r="L1076" s="184"/>
      <c r="M1076" s="185"/>
      <c r="N1076" s="186"/>
      <c r="O1076" s="186"/>
      <c r="P1076" s="187">
        <f>SUM(P1077:P1103)</f>
        <v>0</v>
      </c>
      <c r="Q1076" s="186"/>
      <c r="R1076" s="187">
        <f>SUM(R1077:R1103)</f>
        <v>0.38905320000000004</v>
      </c>
      <c r="S1076" s="186"/>
      <c r="T1076" s="188">
        <f>SUM(T1077:T1103)</f>
        <v>0</v>
      </c>
      <c r="AR1076" s="189" t="s">
        <v>81</v>
      </c>
      <c r="AT1076" s="190" t="s">
        <v>71</v>
      </c>
      <c r="AU1076" s="190" t="s">
        <v>79</v>
      </c>
      <c r="AY1076" s="189" t="s">
        <v>193</v>
      </c>
      <c r="BK1076" s="191">
        <f>SUM(BK1077:BK1103)</f>
        <v>0</v>
      </c>
    </row>
    <row r="1077" spans="1:65" s="2" customFormat="1" ht="21.75" customHeight="1">
      <c r="A1077" s="36"/>
      <c r="B1077" s="37"/>
      <c r="C1077" s="194" t="s">
        <v>1660</v>
      </c>
      <c r="D1077" s="194" t="s">
        <v>195</v>
      </c>
      <c r="E1077" s="195" t="s">
        <v>1661</v>
      </c>
      <c r="F1077" s="196" t="s">
        <v>1662</v>
      </c>
      <c r="G1077" s="197" t="s">
        <v>391</v>
      </c>
      <c r="H1077" s="198">
        <v>39.700000000000003</v>
      </c>
      <c r="I1077" s="199"/>
      <c r="J1077" s="200">
        <f>ROUND(I1077*H1077,2)</f>
        <v>0</v>
      </c>
      <c r="K1077" s="196" t="s">
        <v>199</v>
      </c>
      <c r="L1077" s="41"/>
      <c r="M1077" s="201" t="s">
        <v>19</v>
      </c>
      <c r="N1077" s="202" t="s">
        <v>43</v>
      </c>
      <c r="O1077" s="66"/>
      <c r="P1077" s="203">
        <f>O1077*H1077</f>
        <v>0</v>
      </c>
      <c r="Q1077" s="203">
        <v>1.8500000000000001E-3</v>
      </c>
      <c r="R1077" s="203">
        <f>Q1077*H1077</f>
        <v>7.344500000000001E-2</v>
      </c>
      <c r="S1077" s="203">
        <v>0</v>
      </c>
      <c r="T1077" s="204">
        <f>S1077*H1077</f>
        <v>0</v>
      </c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R1077" s="205" t="s">
        <v>302</v>
      </c>
      <c r="AT1077" s="205" t="s">
        <v>195</v>
      </c>
      <c r="AU1077" s="205" t="s">
        <v>81</v>
      </c>
      <c r="AY1077" s="19" t="s">
        <v>193</v>
      </c>
      <c r="BE1077" s="206">
        <f>IF(N1077="základní",J1077,0)</f>
        <v>0</v>
      </c>
      <c r="BF1077" s="206">
        <f>IF(N1077="snížená",J1077,0)</f>
        <v>0</v>
      </c>
      <c r="BG1077" s="206">
        <f>IF(N1077="zákl. přenesená",J1077,0)</f>
        <v>0</v>
      </c>
      <c r="BH1077" s="206">
        <f>IF(N1077="sníž. přenesená",J1077,0)</f>
        <v>0</v>
      </c>
      <c r="BI1077" s="206">
        <f>IF(N1077="nulová",J1077,0)</f>
        <v>0</v>
      </c>
      <c r="BJ1077" s="19" t="s">
        <v>79</v>
      </c>
      <c r="BK1077" s="206">
        <f>ROUND(I1077*H1077,2)</f>
        <v>0</v>
      </c>
      <c r="BL1077" s="19" t="s">
        <v>302</v>
      </c>
      <c r="BM1077" s="205" t="s">
        <v>1663</v>
      </c>
    </row>
    <row r="1078" spans="1:65" s="13" customFormat="1">
      <c r="B1078" s="207"/>
      <c r="C1078" s="208"/>
      <c r="D1078" s="209" t="s">
        <v>202</v>
      </c>
      <c r="E1078" s="210" t="s">
        <v>19</v>
      </c>
      <c r="F1078" s="211" t="s">
        <v>1664</v>
      </c>
      <c r="G1078" s="208"/>
      <c r="H1078" s="210" t="s">
        <v>19</v>
      </c>
      <c r="I1078" s="212"/>
      <c r="J1078" s="208"/>
      <c r="K1078" s="208"/>
      <c r="L1078" s="213"/>
      <c r="M1078" s="214"/>
      <c r="N1078" s="215"/>
      <c r="O1078" s="215"/>
      <c r="P1078" s="215"/>
      <c r="Q1078" s="215"/>
      <c r="R1078" s="215"/>
      <c r="S1078" s="215"/>
      <c r="T1078" s="216"/>
      <c r="AT1078" s="217" t="s">
        <v>202</v>
      </c>
      <c r="AU1078" s="217" t="s">
        <v>81</v>
      </c>
      <c r="AV1078" s="13" t="s">
        <v>79</v>
      </c>
      <c r="AW1078" s="13" t="s">
        <v>33</v>
      </c>
      <c r="AX1078" s="13" t="s">
        <v>72</v>
      </c>
      <c r="AY1078" s="217" t="s">
        <v>193</v>
      </c>
    </row>
    <row r="1079" spans="1:65" s="14" customFormat="1">
      <c r="B1079" s="218"/>
      <c r="C1079" s="219"/>
      <c r="D1079" s="209" t="s">
        <v>202</v>
      </c>
      <c r="E1079" s="220" t="s">
        <v>19</v>
      </c>
      <c r="F1079" s="221" t="s">
        <v>1665</v>
      </c>
      <c r="G1079" s="219"/>
      <c r="H1079" s="222">
        <v>39.700000000000003</v>
      </c>
      <c r="I1079" s="223"/>
      <c r="J1079" s="219"/>
      <c r="K1079" s="219"/>
      <c r="L1079" s="224"/>
      <c r="M1079" s="225"/>
      <c r="N1079" s="226"/>
      <c r="O1079" s="226"/>
      <c r="P1079" s="226"/>
      <c r="Q1079" s="226"/>
      <c r="R1079" s="226"/>
      <c r="S1079" s="226"/>
      <c r="T1079" s="227"/>
      <c r="AT1079" s="228" t="s">
        <v>202</v>
      </c>
      <c r="AU1079" s="228" t="s">
        <v>81</v>
      </c>
      <c r="AV1079" s="14" t="s">
        <v>81</v>
      </c>
      <c r="AW1079" s="14" t="s">
        <v>33</v>
      </c>
      <c r="AX1079" s="14" t="s">
        <v>72</v>
      </c>
      <c r="AY1079" s="228" t="s">
        <v>193</v>
      </c>
    </row>
    <row r="1080" spans="1:65" s="15" customFormat="1">
      <c r="B1080" s="229"/>
      <c r="C1080" s="230"/>
      <c r="D1080" s="209" t="s">
        <v>202</v>
      </c>
      <c r="E1080" s="231" t="s">
        <v>19</v>
      </c>
      <c r="F1080" s="232" t="s">
        <v>208</v>
      </c>
      <c r="G1080" s="230"/>
      <c r="H1080" s="233">
        <v>39.700000000000003</v>
      </c>
      <c r="I1080" s="234"/>
      <c r="J1080" s="230"/>
      <c r="K1080" s="230"/>
      <c r="L1080" s="235"/>
      <c r="M1080" s="236"/>
      <c r="N1080" s="237"/>
      <c r="O1080" s="237"/>
      <c r="P1080" s="237"/>
      <c r="Q1080" s="237"/>
      <c r="R1080" s="237"/>
      <c r="S1080" s="237"/>
      <c r="T1080" s="238"/>
      <c r="AT1080" s="239" t="s">
        <v>202</v>
      </c>
      <c r="AU1080" s="239" t="s">
        <v>81</v>
      </c>
      <c r="AV1080" s="15" t="s">
        <v>209</v>
      </c>
      <c r="AW1080" s="15" t="s">
        <v>33</v>
      </c>
      <c r="AX1080" s="15" t="s">
        <v>79</v>
      </c>
      <c r="AY1080" s="239" t="s">
        <v>193</v>
      </c>
    </row>
    <row r="1081" spans="1:65" s="2" customFormat="1" ht="21.75" customHeight="1">
      <c r="A1081" s="36"/>
      <c r="B1081" s="37"/>
      <c r="C1081" s="194" t="s">
        <v>1666</v>
      </c>
      <c r="D1081" s="194" t="s">
        <v>195</v>
      </c>
      <c r="E1081" s="195" t="s">
        <v>1667</v>
      </c>
      <c r="F1081" s="196" t="s">
        <v>1668</v>
      </c>
      <c r="G1081" s="197" t="s">
        <v>391</v>
      </c>
      <c r="H1081" s="198">
        <v>39.700000000000003</v>
      </c>
      <c r="I1081" s="199"/>
      <c r="J1081" s="200">
        <f>ROUND(I1081*H1081,2)</f>
        <v>0</v>
      </c>
      <c r="K1081" s="196" t="s">
        <v>199</v>
      </c>
      <c r="L1081" s="41"/>
      <c r="M1081" s="201" t="s">
        <v>19</v>
      </c>
      <c r="N1081" s="202" t="s">
        <v>43</v>
      </c>
      <c r="O1081" s="66"/>
      <c r="P1081" s="203">
        <f>O1081*H1081</f>
        <v>0</v>
      </c>
      <c r="Q1081" s="203">
        <v>3.5799999999999998E-3</v>
      </c>
      <c r="R1081" s="203">
        <f>Q1081*H1081</f>
        <v>0.142126</v>
      </c>
      <c r="S1081" s="203">
        <v>0</v>
      </c>
      <c r="T1081" s="204">
        <f>S1081*H1081</f>
        <v>0</v>
      </c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R1081" s="205" t="s">
        <v>302</v>
      </c>
      <c r="AT1081" s="205" t="s">
        <v>195</v>
      </c>
      <c r="AU1081" s="205" t="s">
        <v>81</v>
      </c>
      <c r="AY1081" s="19" t="s">
        <v>193</v>
      </c>
      <c r="BE1081" s="206">
        <f>IF(N1081="základní",J1081,0)</f>
        <v>0</v>
      </c>
      <c r="BF1081" s="206">
        <f>IF(N1081="snížená",J1081,0)</f>
        <v>0</v>
      </c>
      <c r="BG1081" s="206">
        <f>IF(N1081="zákl. přenesená",J1081,0)</f>
        <v>0</v>
      </c>
      <c r="BH1081" s="206">
        <f>IF(N1081="sníž. přenesená",J1081,0)</f>
        <v>0</v>
      </c>
      <c r="BI1081" s="206">
        <f>IF(N1081="nulová",J1081,0)</f>
        <v>0</v>
      </c>
      <c r="BJ1081" s="19" t="s">
        <v>79</v>
      </c>
      <c r="BK1081" s="206">
        <f>ROUND(I1081*H1081,2)</f>
        <v>0</v>
      </c>
      <c r="BL1081" s="19" t="s">
        <v>302</v>
      </c>
      <c r="BM1081" s="205" t="s">
        <v>1669</v>
      </c>
    </row>
    <row r="1082" spans="1:65" s="14" customFormat="1">
      <c r="B1082" s="218"/>
      <c r="C1082" s="219"/>
      <c r="D1082" s="209" t="s">
        <v>202</v>
      </c>
      <c r="E1082" s="220" t="s">
        <v>19</v>
      </c>
      <c r="F1082" s="221" t="s">
        <v>1665</v>
      </c>
      <c r="G1082" s="219"/>
      <c r="H1082" s="222">
        <v>39.700000000000003</v>
      </c>
      <c r="I1082" s="223"/>
      <c r="J1082" s="219"/>
      <c r="K1082" s="219"/>
      <c r="L1082" s="224"/>
      <c r="M1082" s="225"/>
      <c r="N1082" s="226"/>
      <c r="O1082" s="226"/>
      <c r="P1082" s="226"/>
      <c r="Q1082" s="226"/>
      <c r="R1082" s="226"/>
      <c r="S1082" s="226"/>
      <c r="T1082" s="227"/>
      <c r="AT1082" s="228" t="s">
        <v>202</v>
      </c>
      <c r="AU1082" s="228" t="s">
        <v>81</v>
      </c>
      <c r="AV1082" s="14" t="s">
        <v>81</v>
      </c>
      <c r="AW1082" s="14" t="s">
        <v>33</v>
      </c>
      <c r="AX1082" s="14" t="s">
        <v>72</v>
      </c>
      <c r="AY1082" s="228" t="s">
        <v>193</v>
      </c>
    </row>
    <row r="1083" spans="1:65" s="15" customFormat="1">
      <c r="B1083" s="229"/>
      <c r="C1083" s="230"/>
      <c r="D1083" s="209" t="s">
        <v>202</v>
      </c>
      <c r="E1083" s="231" t="s">
        <v>19</v>
      </c>
      <c r="F1083" s="232" t="s">
        <v>208</v>
      </c>
      <c r="G1083" s="230"/>
      <c r="H1083" s="233">
        <v>39.700000000000003</v>
      </c>
      <c r="I1083" s="234"/>
      <c r="J1083" s="230"/>
      <c r="K1083" s="230"/>
      <c r="L1083" s="235"/>
      <c r="M1083" s="236"/>
      <c r="N1083" s="237"/>
      <c r="O1083" s="237"/>
      <c r="P1083" s="237"/>
      <c r="Q1083" s="237"/>
      <c r="R1083" s="237"/>
      <c r="S1083" s="237"/>
      <c r="T1083" s="238"/>
      <c r="AT1083" s="239" t="s">
        <v>202</v>
      </c>
      <c r="AU1083" s="239" t="s">
        <v>81</v>
      </c>
      <c r="AV1083" s="15" t="s">
        <v>209</v>
      </c>
      <c r="AW1083" s="15" t="s">
        <v>33</v>
      </c>
      <c r="AX1083" s="15" t="s">
        <v>79</v>
      </c>
      <c r="AY1083" s="239" t="s">
        <v>193</v>
      </c>
    </row>
    <row r="1084" spans="1:65" s="2" customFormat="1" ht="21.75" customHeight="1">
      <c r="A1084" s="36"/>
      <c r="B1084" s="37"/>
      <c r="C1084" s="194" t="s">
        <v>1670</v>
      </c>
      <c r="D1084" s="194" t="s">
        <v>195</v>
      </c>
      <c r="E1084" s="195" t="s">
        <v>1671</v>
      </c>
      <c r="F1084" s="196" t="s">
        <v>1672</v>
      </c>
      <c r="G1084" s="197" t="s">
        <v>391</v>
      </c>
      <c r="H1084" s="198">
        <v>8.1</v>
      </c>
      <c r="I1084" s="199"/>
      <c r="J1084" s="200">
        <f>ROUND(I1084*H1084,2)</f>
        <v>0</v>
      </c>
      <c r="K1084" s="196" t="s">
        <v>199</v>
      </c>
      <c r="L1084" s="41"/>
      <c r="M1084" s="201" t="s">
        <v>19</v>
      </c>
      <c r="N1084" s="202" t="s">
        <v>43</v>
      </c>
      <c r="O1084" s="66"/>
      <c r="P1084" s="203">
        <f>O1084*H1084</f>
        <v>0</v>
      </c>
      <c r="Q1084" s="203">
        <v>1.7899999999999999E-3</v>
      </c>
      <c r="R1084" s="203">
        <f>Q1084*H1084</f>
        <v>1.4498999999999998E-2</v>
      </c>
      <c r="S1084" s="203">
        <v>0</v>
      </c>
      <c r="T1084" s="204">
        <f>S1084*H1084</f>
        <v>0</v>
      </c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R1084" s="205" t="s">
        <v>302</v>
      </c>
      <c r="AT1084" s="205" t="s">
        <v>195</v>
      </c>
      <c r="AU1084" s="205" t="s">
        <v>81</v>
      </c>
      <c r="AY1084" s="19" t="s">
        <v>193</v>
      </c>
      <c r="BE1084" s="206">
        <f>IF(N1084="základní",J1084,0)</f>
        <v>0</v>
      </c>
      <c r="BF1084" s="206">
        <f>IF(N1084="snížená",J1084,0)</f>
        <v>0</v>
      </c>
      <c r="BG1084" s="206">
        <f>IF(N1084="zákl. přenesená",J1084,0)</f>
        <v>0</v>
      </c>
      <c r="BH1084" s="206">
        <f>IF(N1084="sníž. přenesená",J1084,0)</f>
        <v>0</v>
      </c>
      <c r="BI1084" s="206">
        <f>IF(N1084="nulová",J1084,0)</f>
        <v>0</v>
      </c>
      <c r="BJ1084" s="19" t="s">
        <v>79</v>
      </c>
      <c r="BK1084" s="206">
        <f>ROUND(I1084*H1084,2)</f>
        <v>0</v>
      </c>
      <c r="BL1084" s="19" t="s">
        <v>302</v>
      </c>
      <c r="BM1084" s="205" t="s">
        <v>1673</v>
      </c>
    </row>
    <row r="1085" spans="1:65" s="14" customFormat="1">
      <c r="B1085" s="218"/>
      <c r="C1085" s="219"/>
      <c r="D1085" s="209" t="s">
        <v>202</v>
      </c>
      <c r="E1085" s="220" t="s">
        <v>19</v>
      </c>
      <c r="F1085" s="221" t="s">
        <v>1674</v>
      </c>
      <c r="G1085" s="219"/>
      <c r="H1085" s="222">
        <v>8.1</v>
      </c>
      <c r="I1085" s="223"/>
      <c r="J1085" s="219"/>
      <c r="K1085" s="219"/>
      <c r="L1085" s="224"/>
      <c r="M1085" s="225"/>
      <c r="N1085" s="226"/>
      <c r="O1085" s="226"/>
      <c r="P1085" s="226"/>
      <c r="Q1085" s="226"/>
      <c r="R1085" s="226"/>
      <c r="S1085" s="226"/>
      <c r="T1085" s="227"/>
      <c r="AT1085" s="228" t="s">
        <v>202</v>
      </c>
      <c r="AU1085" s="228" t="s">
        <v>81</v>
      </c>
      <c r="AV1085" s="14" t="s">
        <v>81</v>
      </c>
      <c r="AW1085" s="14" t="s">
        <v>33</v>
      </c>
      <c r="AX1085" s="14" t="s">
        <v>72</v>
      </c>
      <c r="AY1085" s="228" t="s">
        <v>193</v>
      </c>
    </row>
    <row r="1086" spans="1:65" s="15" customFormat="1">
      <c r="B1086" s="229"/>
      <c r="C1086" s="230"/>
      <c r="D1086" s="209" t="s">
        <v>202</v>
      </c>
      <c r="E1086" s="231" t="s">
        <v>19</v>
      </c>
      <c r="F1086" s="232" t="s">
        <v>208</v>
      </c>
      <c r="G1086" s="230"/>
      <c r="H1086" s="233">
        <v>8.1</v>
      </c>
      <c r="I1086" s="234"/>
      <c r="J1086" s="230"/>
      <c r="K1086" s="230"/>
      <c r="L1086" s="235"/>
      <c r="M1086" s="236"/>
      <c r="N1086" s="237"/>
      <c r="O1086" s="237"/>
      <c r="P1086" s="237"/>
      <c r="Q1086" s="237"/>
      <c r="R1086" s="237"/>
      <c r="S1086" s="237"/>
      <c r="T1086" s="238"/>
      <c r="AT1086" s="239" t="s">
        <v>202</v>
      </c>
      <c r="AU1086" s="239" t="s">
        <v>81</v>
      </c>
      <c r="AV1086" s="15" t="s">
        <v>209</v>
      </c>
      <c r="AW1086" s="15" t="s">
        <v>33</v>
      </c>
      <c r="AX1086" s="15" t="s">
        <v>79</v>
      </c>
      <c r="AY1086" s="239" t="s">
        <v>193</v>
      </c>
    </row>
    <row r="1087" spans="1:65" s="2" customFormat="1" ht="21.75" customHeight="1">
      <c r="A1087" s="36"/>
      <c r="B1087" s="37"/>
      <c r="C1087" s="194" t="s">
        <v>1675</v>
      </c>
      <c r="D1087" s="194" t="s">
        <v>195</v>
      </c>
      <c r="E1087" s="195" t="s">
        <v>1676</v>
      </c>
      <c r="F1087" s="196" t="s">
        <v>1677</v>
      </c>
      <c r="G1087" s="197" t="s">
        <v>391</v>
      </c>
      <c r="H1087" s="198">
        <v>13.5</v>
      </c>
      <c r="I1087" s="199"/>
      <c r="J1087" s="200">
        <f>ROUND(I1087*H1087,2)</f>
        <v>0</v>
      </c>
      <c r="K1087" s="196" t="s">
        <v>199</v>
      </c>
      <c r="L1087" s="41"/>
      <c r="M1087" s="201" t="s">
        <v>19</v>
      </c>
      <c r="N1087" s="202" t="s">
        <v>43</v>
      </c>
      <c r="O1087" s="66"/>
      <c r="P1087" s="203">
        <f>O1087*H1087</f>
        <v>0</v>
      </c>
      <c r="Q1087" s="203">
        <v>2.2200000000000002E-3</v>
      </c>
      <c r="R1087" s="203">
        <f>Q1087*H1087</f>
        <v>2.9970000000000004E-2</v>
      </c>
      <c r="S1087" s="203">
        <v>0</v>
      </c>
      <c r="T1087" s="204">
        <f>S1087*H1087</f>
        <v>0</v>
      </c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R1087" s="205" t="s">
        <v>302</v>
      </c>
      <c r="AT1087" s="205" t="s">
        <v>195</v>
      </c>
      <c r="AU1087" s="205" t="s">
        <v>81</v>
      </c>
      <c r="AY1087" s="19" t="s">
        <v>193</v>
      </c>
      <c r="BE1087" s="206">
        <f>IF(N1087="základní",J1087,0)</f>
        <v>0</v>
      </c>
      <c r="BF1087" s="206">
        <f>IF(N1087="snížená",J1087,0)</f>
        <v>0</v>
      </c>
      <c r="BG1087" s="206">
        <f>IF(N1087="zákl. přenesená",J1087,0)</f>
        <v>0</v>
      </c>
      <c r="BH1087" s="206">
        <f>IF(N1087="sníž. přenesená",J1087,0)</f>
        <v>0</v>
      </c>
      <c r="BI1087" s="206">
        <f>IF(N1087="nulová",J1087,0)</f>
        <v>0</v>
      </c>
      <c r="BJ1087" s="19" t="s">
        <v>79</v>
      </c>
      <c r="BK1087" s="206">
        <f>ROUND(I1087*H1087,2)</f>
        <v>0</v>
      </c>
      <c r="BL1087" s="19" t="s">
        <v>302</v>
      </c>
      <c r="BM1087" s="205" t="s">
        <v>1678</v>
      </c>
    </row>
    <row r="1088" spans="1:65" s="14" customFormat="1">
      <c r="B1088" s="218"/>
      <c r="C1088" s="219"/>
      <c r="D1088" s="209" t="s">
        <v>202</v>
      </c>
      <c r="E1088" s="220" t="s">
        <v>19</v>
      </c>
      <c r="F1088" s="221" t="s">
        <v>1679</v>
      </c>
      <c r="G1088" s="219"/>
      <c r="H1088" s="222">
        <v>4.2</v>
      </c>
      <c r="I1088" s="223"/>
      <c r="J1088" s="219"/>
      <c r="K1088" s="219"/>
      <c r="L1088" s="224"/>
      <c r="M1088" s="225"/>
      <c r="N1088" s="226"/>
      <c r="O1088" s="226"/>
      <c r="P1088" s="226"/>
      <c r="Q1088" s="226"/>
      <c r="R1088" s="226"/>
      <c r="S1088" s="226"/>
      <c r="T1088" s="227"/>
      <c r="AT1088" s="228" t="s">
        <v>202</v>
      </c>
      <c r="AU1088" s="228" t="s">
        <v>81</v>
      </c>
      <c r="AV1088" s="14" t="s">
        <v>81</v>
      </c>
      <c r="AW1088" s="14" t="s">
        <v>33</v>
      </c>
      <c r="AX1088" s="14" t="s">
        <v>72</v>
      </c>
      <c r="AY1088" s="228" t="s">
        <v>193</v>
      </c>
    </row>
    <row r="1089" spans="1:65" s="14" customFormat="1">
      <c r="B1089" s="218"/>
      <c r="C1089" s="219"/>
      <c r="D1089" s="209" t="s">
        <v>202</v>
      </c>
      <c r="E1089" s="220" t="s">
        <v>19</v>
      </c>
      <c r="F1089" s="221" t="s">
        <v>1680</v>
      </c>
      <c r="G1089" s="219"/>
      <c r="H1089" s="222">
        <v>9.3000000000000007</v>
      </c>
      <c r="I1089" s="223"/>
      <c r="J1089" s="219"/>
      <c r="K1089" s="219"/>
      <c r="L1089" s="224"/>
      <c r="M1089" s="225"/>
      <c r="N1089" s="226"/>
      <c r="O1089" s="226"/>
      <c r="P1089" s="226"/>
      <c r="Q1089" s="226"/>
      <c r="R1089" s="226"/>
      <c r="S1089" s="226"/>
      <c r="T1089" s="227"/>
      <c r="AT1089" s="228" t="s">
        <v>202</v>
      </c>
      <c r="AU1089" s="228" t="s">
        <v>81</v>
      </c>
      <c r="AV1089" s="14" t="s">
        <v>81</v>
      </c>
      <c r="AW1089" s="14" t="s">
        <v>33</v>
      </c>
      <c r="AX1089" s="14" t="s">
        <v>72</v>
      </c>
      <c r="AY1089" s="228" t="s">
        <v>193</v>
      </c>
    </row>
    <row r="1090" spans="1:65" s="15" customFormat="1">
      <c r="B1090" s="229"/>
      <c r="C1090" s="230"/>
      <c r="D1090" s="209" t="s">
        <v>202</v>
      </c>
      <c r="E1090" s="231" t="s">
        <v>19</v>
      </c>
      <c r="F1090" s="232" t="s">
        <v>208</v>
      </c>
      <c r="G1090" s="230"/>
      <c r="H1090" s="233">
        <v>13.5</v>
      </c>
      <c r="I1090" s="234"/>
      <c r="J1090" s="230"/>
      <c r="K1090" s="230"/>
      <c r="L1090" s="235"/>
      <c r="M1090" s="236"/>
      <c r="N1090" s="237"/>
      <c r="O1090" s="237"/>
      <c r="P1090" s="237"/>
      <c r="Q1090" s="237"/>
      <c r="R1090" s="237"/>
      <c r="S1090" s="237"/>
      <c r="T1090" s="238"/>
      <c r="AT1090" s="239" t="s">
        <v>202</v>
      </c>
      <c r="AU1090" s="239" t="s">
        <v>81</v>
      </c>
      <c r="AV1090" s="15" t="s">
        <v>209</v>
      </c>
      <c r="AW1090" s="15" t="s">
        <v>33</v>
      </c>
      <c r="AX1090" s="15" t="s">
        <v>79</v>
      </c>
      <c r="AY1090" s="239" t="s">
        <v>193</v>
      </c>
    </row>
    <row r="1091" spans="1:65" s="2" customFormat="1" ht="16.5" customHeight="1">
      <c r="A1091" s="36"/>
      <c r="B1091" s="37"/>
      <c r="C1091" s="194" t="s">
        <v>1681</v>
      </c>
      <c r="D1091" s="194" t="s">
        <v>195</v>
      </c>
      <c r="E1091" s="195" t="s">
        <v>1682</v>
      </c>
      <c r="F1091" s="196" t="s">
        <v>1683</v>
      </c>
      <c r="G1091" s="197" t="s">
        <v>305</v>
      </c>
      <c r="H1091" s="198">
        <v>1.72</v>
      </c>
      <c r="I1091" s="199"/>
      <c r="J1091" s="200">
        <f>ROUND(I1091*H1091,2)</f>
        <v>0</v>
      </c>
      <c r="K1091" s="196" t="s">
        <v>199</v>
      </c>
      <c r="L1091" s="41"/>
      <c r="M1091" s="201" t="s">
        <v>19</v>
      </c>
      <c r="N1091" s="202" t="s">
        <v>43</v>
      </c>
      <c r="O1091" s="66"/>
      <c r="P1091" s="203">
        <f>O1091*H1091</f>
        <v>0</v>
      </c>
      <c r="Q1091" s="203">
        <v>5.8100000000000001E-3</v>
      </c>
      <c r="R1091" s="203">
        <f>Q1091*H1091</f>
        <v>9.9932000000000007E-3</v>
      </c>
      <c r="S1091" s="203">
        <v>0</v>
      </c>
      <c r="T1091" s="204">
        <f>S1091*H1091</f>
        <v>0</v>
      </c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R1091" s="205" t="s">
        <v>302</v>
      </c>
      <c r="AT1091" s="205" t="s">
        <v>195</v>
      </c>
      <c r="AU1091" s="205" t="s">
        <v>81</v>
      </c>
      <c r="AY1091" s="19" t="s">
        <v>193</v>
      </c>
      <c r="BE1091" s="206">
        <f>IF(N1091="základní",J1091,0)</f>
        <v>0</v>
      </c>
      <c r="BF1091" s="206">
        <f>IF(N1091="snížená",J1091,0)</f>
        <v>0</v>
      </c>
      <c r="BG1091" s="206">
        <f>IF(N1091="zákl. přenesená",J1091,0)</f>
        <v>0</v>
      </c>
      <c r="BH1091" s="206">
        <f>IF(N1091="sníž. přenesená",J1091,0)</f>
        <v>0</v>
      </c>
      <c r="BI1091" s="206">
        <f>IF(N1091="nulová",J1091,0)</f>
        <v>0</v>
      </c>
      <c r="BJ1091" s="19" t="s">
        <v>79</v>
      </c>
      <c r="BK1091" s="206">
        <f>ROUND(I1091*H1091,2)</f>
        <v>0</v>
      </c>
      <c r="BL1091" s="19" t="s">
        <v>302</v>
      </c>
      <c r="BM1091" s="205" t="s">
        <v>1684</v>
      </c>
    </row>
    <row r="1092" spans="1:65" s="14" customFormat="1">
      <c r="B1092" s="218"/>
      <c r="C1092" s="219"/>
      <c r="D1092" s="209" t="s">
        <v>202</v>
      </c>
      <c r="E1092" s="220" t="s">
        <v>19</v>
      </c>
      <c r="F1092" s="221" t="s">
        <v>1685</v>
      </c>
      <c r="G1092" s="219"/>
      <c r="H1092" s="222">
        <v>1.72</v>
      </c>
      <c r="I1092" s="223"/>
      <c r="J1092" s="219"/>
      <c r="K1092" s="219"/>
      <c r="L1092" s="224"/>
      <c r="M1092" s="225"/>
      <c r="N1092" s="226"/>
      <c r="O1092" s="226"/>
      <c r="P1092" s="226"/>
      <c r="Q1092" s="226"/>
      <c r="R1092" s="226"/>
      <c r="S1092" s="226"/>
      <c r="T1092" s="227"/>
      <c r="AT1092" s="228" t="s">
        <v>202</v>
      </c>
      <c r="AU1092" s="228" t="s">
        <v>81</v>
      </c>
      <c r="AV1092" s="14" t="s">
        <v>81</v>
      </c>
      <c r="AW1092" s="14" t="s">
        <v>33</v>
      </c>
      <c r="AX1092" s="14" t="s">
        <v>72</v>
      </c>
      <c r="AY1092" s="228" t="s">
        <v>193</v>
      </c>
    </row>
    <row r="1093" spans="1:65" s="15" customFormat="1">
      <c r="B1093" s="229"/>
      <c r="C1093" s="230"/>
      <c r="D1093" s="209" t="s">
        <v>202</v>
      </c>
      <c r="E1093" s="231" t="s">
        <v>19</v>
      </c>
      <c r="F1093" s="232" t="s">
        <v>208</v>
      </c>
      <c r="G1093" s="230"/>
      <c r="H1093" s="233">
        <v>1.72</v>
      </c>
      <c r="I1093" s="234"/>
      <c r="J1093" s="230"/>
      <c r="K1093" s="230"/>
      <c r="L1093" s="235"/>
      <c r="M1093" s="236"/>
      <c r="N1093" s="237"/>
      <c r="O1093" s="237"/>
      <c r="P1093" s="237"/>
      <c r="Q1093" s="237"/>
      <c r="R1093" s="237"/>
      <c r="S1093" s="237"/>
      <c r="T1093" s="238"/>
      <c r="AT1093" s="239" t="s">
        <v>202</v>
      </c>
      <c r="AU1093" s="239" t="s">
        <v>81</v>
      </c>
      <c r="AV1093" s="15" t="s">
        <v>209</v>
      </c>
      <c r="AW1093" s="15" t="s">
        <v>33</v>
      </c>
      <c r="AX1093" s="15" t="s">
        <v>79</v>
      </c>
      <c r="AY1093" s="239" t="s">
        <v>193</v>
      </c>
    </row>
    <row r="1094" spans="1:65" s="2" customFormat="1" ht="16.5" customHeight="1">
      <c r="A1094" s="36"/>
      <c r="B1094" s="37"/>
      <c r="C1094" s="194" t="s">
        <v>1686</v>
      </c>
      <c r="D1094" s="194" t="s">
        <v>195</v>
      </c>
      <c r="E1094" s="195" t="s">
        <v>1687</v>
      </c>
      <c r="F1094" s="196" t="s">
        <v>1688</v>
      </c>
      <c r="G1094" s="197" t="s">
        <v>391</v>
      </c>
      <c r="H1094" s="198">
        <v>46</v>
      </c>
      <c r="I1094" s="199"/>
      <c r="J1094" s="200">
        <f>ROUND(I1094*H1094,2)</f>
        <v>0</v>
      </c>
      <c r="K1094" s="196" t="s">
        <v>199</v>
      </c>
      <c r="L1094" s="41"/>
      <c r="M1094" s="201" t="s">
        <v>19</v>
      </c>
      <c r="N1094" s="202" t="s">
        <v>43</v>
      </c>
      <c r="O1094" s="66"/>
      <c r="P1094" s="203">
        <f>O1094*H1094</f>
        <v>0</v>
      </c>
      <c r="Q1094" s="203">
        <v>1.6900000000000001E-3</v>
      </c>
      <c r="R1094" s="203">
        <f>Q1094*H1094</f>
        <v>7.7740000000000004E-2</v>
      </c>
      <c r="S1094" s="203">
        <v>0</v>
      </c>
      <c r="T1094" s="204">
        <f>S1094*H1094</f>
        <v>0</v>
      </c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R1094" s="205" t="s">
        <v>302</v>
      </c>
      <c r="AT1094" s="205" t="s">
        <v>195</v>
      </c>
      <c r="AU1094" s="205" t="s">
        <v>81</v>
      </c>
      <c r="AY1094" s="19" t="s">
        <v>193</v>
      </c>
      <c r="BE1094" s="206">
        <f>IF(N1094="základní",J1094,0)</f>
        <v>0</v>
      </c>
      <c r="BF1094" s="206">
        <f>IF(N1094="snížená",J1094,0)</f>
        <v>0</v>
      </c>
      <c r="BG1094" s="206">
        <f>IF(N1094="zákl. přenesená",J1094,0)</f>
        <v>0</v>
      </c>
      <c r="BH1094" s="206">
        <f>IF(N1094="sníž. přenesená",J1094,0)</f>
        <v>0</v>
      </c>
      <c r="BI1094" s="206">
        <f>IF(N1094="nulová",J1094,0)</f>
        <v>0</v>
      </c>
      <c r="BJ1094" s="19" t="s">
        <v>79</v>
      </c>
      <c r="BK1094" s="206">
        <f>ROUND(I1094*H1094,2)</f>
        <v>0</v>
      </c>
      <c r="BL1094" s="19" t="s">
        <v>302</v>
      </c>
      <c r="BM1094" s="205" t="s">
        <v>1689</v>
      </c>
    </row>
    <row r="1095" spans="1:65" s="14" customFormat="1">
      <c r="B1095" s="218"/>
      <c r="C1095" s="219"/>
      <c r="D1095" s="209" t="s">
        <v>202</v>
      </c>
      <c r="E1095" s="220" t="s">
        <v>19</v>
      </c>
      <c r="F1095" s="221" t="s">
        <v>1690</v>
      </c>
      <c r="G1095" s="219"/>
      <c r="H1095" s="222">
        <v>40</v>
      </c>
      <c r="I1095" s="223"/>
      <c r="J1095" s="219"/>
      <c r="K1095" s="219"/>
      <c r="L1095" s="224"/>
      <c r="M1095" s="225"/>
      <c r="N1095" s="226"/>
      <c r="O1095" s="226"/>
      <c r="P1095" s="226"/>
      <c r="Q1095" s="226"/>
      <c r="R1095" s="226"/>
      <c r="S1095" s="226"/>
      <c r="T1095" s="227"/>
      <c r="AT1095" s="228" t="s">
        <v>202</v>
      </c>
      <c r="AU1095" s="228" t="s">
        <v>81</v>
      </c>
      <c r="AV1095" s="14" t="s">
        <v>81</v>
      </c>
      <c r="AW1095" s="14" t="s">
        <v>33</v>
      </c>
      <c r="AX1095" s="14" t="s">
        <v>72</v>
      </c>
      <c r="AY1095" s="228" t="s">
        <v>193</v>
      </c>
    </row>
    <row r="1096" spans="1:65" s="14" customFormat="1">
      <c r="B1096" s="218"/>
      <c r="C1096" s="219"/>
      <c r="D1096" s="209" t="s">
        <v>202</v>
      </c>
      <c r="E1096" s="220" t="s">
        <v>19</v>
      </c>
      <c r="F1096" s="221" t="s">
        <v>1691</v>
      </c>
      <c r="G1096" s="219"/>
      <c r="H1096" s="222">
        <v>6</v>
      </c>
      <c r="I1096" s="223"/>
      <c r="J1096" s="219"/>
      <c r="K1096" s="219"/>
      <c r="L1096" s="224"/>
      <c r="M1096" s="225"/>
      <c r="N1096" s="226"/>
      <c r="O1096" s="226"/>
      <c r="P1096" s="226"/>
      <c r="Q1096" s="226"/>
      <c r="R1096" s="226"/>
      <c r="S1096" s="226"/>
      <c r="T1096" s="227"/>
      <c r="AT1096" s="228" t="s">
        <v>202</v>
      </c>
      <c r="AU1096" s="228" t="s">
        <v>81</v>
      </c>
      <c r="AV1096" s="14" t="s">
        <v>81</v>
      </c>
      <c r="AW1096" s="14" t="s">
        <v>33</v>
      </c>
      <c r="AX1096" s="14" t="s">
        <v>72</v>
      </c>
      <c r="AY1096" s="228" t="s">
        <v>193</v>
      </c>
    </row>
    <row r="1097" spans="1:65" s="15" customFormat="1">
      <c r="B1097" s="229"/>
      <c r="C1097" s="230"/>
      <c r="D1097" s="209" t="s">
        <v>202</v>
      </c>
      <c r="E1097" s="231" t="s">
        <v>19</v>
      </c>
      <c r="F1097" s="232" t="s">
        <v>208</v>
      </c>
      <c r="G1097" s="230"/>
      <c r="H1097" s="233">
        <v>46</v>
      </c>
      <c r="I1097" s="234"/>
      <c r="J1097" s="230"/>
      <c r="K1097" s="230"/>
      <c r="L1097" s="235"/>
      <c r="M1097" s="236"/>
      <c r="N1097" s="237"/>
      <c r="O1097" s="237"/>
      <c r="P1097" s="237"/>
      <c r="Q1097" s="237"/>
      <c r="R1097" s="237"/>
      <c r="S1097" s="237"/>
      <c r="T1097" s="238"/>
      <c r="AT1097" s="239" t="s">
        <v>202</v>
      </c>
      <c r="AU1097" s="239" t="s">
        <v>81</v>
      </c>
      <c r="AV1097" s="15" t="s">
        <v>209</v>
      </c>
      <c r="AW1097" s="15" t="s">
        <v>33</v>
      </c>
      <c r="AX1097" s="15" t="s">
        <v>79</v>
      </c>
      <c r="AY1097" s="239" t="s">
        <v>193</v>
      </c>
    </row>
    <row r="1098" spans="1:65" s="2" customFormat="1" ht="21.75" customHeight="1">
      <c r="A1098" s="36"/>
      <c r="B1098" s="37"/>
      <c r="C1098" s="194" t="s">
        <v>1692</v>
      </c>
      <c r="D1098" s="194" t="s">
        <v>195</v>
      </c>
      <c r="E1098" s="195" t="s">
        <v>1693</v>
      </c>
      <c r="F1098" s="196" t="s">
        <v>1694</v>
      </c>
      <c r="G1098" s="197" t="s">
        <v>402</v>
      </c>
      <c r="H1098" s="198">
        <v>5</v>
      </c>
      <c r="I1098" s="199"/>
      <c r="J1098" s="200">
        <f>ROUND(I1098*H1098,2)</f>
        <v>0</v>
      </c>
      <c r="K1098" s="196" t="s">
        <v>199</v>
      </c>
      <c r="L1098" s="41"/>
      <c r="M1098" s="201" t="s">
        <v>19</v>
      </c>
      <c r="N1098" s="202" t="s">
        <v>43</v>
      </c>
      <c r="O1098" s="66"/>
      <c r="P1098" s="203">
        <f>O1098*H1098</f>
        <v>0</v>
      </c>
      <c r="Q1098" s="203">
        <v>3.6000000000000002E-4</v>
      </c>
      <c r="R1098" s="203">
        <f>Q1098*H1098</f>
        <v>1.8000000000000002E-3</v>
      </c>
      <c r="S1098" s="203">
        <v>0</v>
      </c>
      <c r="T1098" s="204">
        <f>S1098*H1098</f>
        <v>0</v>
      </c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R1098" s="205" t="s">
        <v>302</v>
      </c>
      <c r="AT1098" s="205" t="s">
        <v>195</v>
      </c>
      <c r="AU1098" s="205" t="s">
        <v>81</v>
      </c>
      <c r="AY1098" s="19" t="s">
        <v>193</v>
      </c>
      <c r="BE1098" s="206">
        <f>IF(N1098="základní",J1098,0)</f>
        <v>0</v>
      </c>
      <c r="BF1098" s="206">
        <f>IF(N1098="snížená",J1098,0)</f>
        <v>0</v>
      </c>
      <c r="BG1098" s="206">
        <f>IF(N1098="zákl. přenesená",J1098,0)</f>
        <v>0</v>
      </c>
      <c r="BH1098" s="206">
        <f>IF(N1098="sníž. přenesená",J1098,0)</f>
        <v>0</v>
      </c>
      <c r="BI1098" s="206">
        <f>IF(N1098="nulová",J1098,0)</f>
        <v>0</v>
      </c>
      <c r="BJ1098" s="19" t="s">
        <v>79</v>
      </c>
      <c r="BK1098" s="206">
        <f>ROUND(I1098*H1098,2)</f>
        <v>0</v>
      </c>
      <c r="BL1098" s="19" t="s">
        <v>302</v>
      </c>
      <c r="BM1098" s="205" t="s">
        <v>1695</v>
      </c>
    </row>
    <row r="1099" spans="1:65" s="2" customFormat="1" ht="21.75" customHeight="1">
      <c r="A1099" s="36"/>
      <c r="B1099" s="37"/>
      <c r="C1099" s="194" t="s">
        <v>1696</v>
      </c>
      <c r="D1099" s="194" t="s">
        <v>195</v>
      </c>
      <c r="E1099" s="195" t="s">
        <v>1697</v>
      </c>
      <c r="F1099" s="196" t="s">
        <v>1698</v>
      </c>
      <c r="G1099" s="197" t="s">
        <v>391</v>
      </c>
      <c r="H1099" s="198">
        <v>18.8</v>
      </c>
      <c r="I1099" s="199"/>
      <c r="J1099" s="200">
        <f>ROUND(I1099*H1099,2)</f>
        <v>0</v>
      </c>
      <c r="K1099" s="196" t="s">
        <v>199</v>
      </c>
      <c r="L1099" s="41"/>
      <c r="M1099" s="201" t="s">
        <v>19</v>
      </c>
      <c r="N1099" s="202" t="s">
        <v>43</v>
      </c>
      <c r="O1099" s="66"/>
      <c r="P1099" s="203">
        <f>O1099*H1099</f>
        <v>0</v>
      </c>
      <c r="Q1099" s="203">
        <v>2.0999999999999999E-3</v>
      </c>
      <c r="R1099" s="203">
        <f>Q1099*H1099</f>
        <v>3.9480000000000001E-2</v>
      </c>
      <c r="S1099" s="203">
        <v>0</v>
      </c>
      <c r="T1099" s="204">
        <f>S1099*H1099</f>
        <v>0</v>
      </c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R1099" s="205" t="s">
        <v>302</v>
      </c>
      <c r="AT1099" s="205" t="s">
        <v>195</v>
      </c>
      <c r="AU1099" s="205" t="s">
        <v>81</v>
      </c>
      <c r="AY1099" s="19" t="s">
        <v>193</v>
      </c>
      <c r="BE1099" s="206">
        <f>IF(N1099="základní",J1099,0)</f>
        <v>0</v>
      </c>
      <c r="BF1099" s="206">
        <f>IF(N1099="snížená",J1099,0)</f>
        <v>0</v>
      </c>
      <c r="BG1099" s="206">
        <f>IF(N1099="zákl. přenesená",J1099,0)</f>
        <v>0</v>
      </c>
      <c r="BH1099" s="206">
        <f>IF(N1099="sníž. přenesená",J1099,0)</f>
        <v>0</v>
      </c>
      <c r="BI1099" s="206">
        <f>IF(N1099="nulová",J1099,0)</f>
        <v>0</v>
      </c>
      <c r="BJ1099" s="19" t="s">
        <v>79</v>
      </c>
      <c r="BK1099" s="206">
        <f>ROUND(I1099*H1099,2)</f>
        <v>0</v>
      </c>
      <c r="BL1099" s="19" t="s">
        <v>302</v>
      </c>
      <c r="BM1099" s="205" t="s">
        <v>1699</v>
      </c>
    </row>
    <row r="1100" spans="1:65" s="14" customFormat="1">
      <c r="B1100" s="218"/>
      <c r="C1100" s="219"/>
      <c r="D1100" s="209" t="s">
        <v>202</v>
      </c>
      <c r="E1100" s="220" t="s">
        <v>19</v>
      </c>
      <c r="F1100" s="221" t="s">
        <v>1700</v>
      </c>
      <c r="G1100" s="219"/>
      <c r="H1100" s="222">
        <v>16</v>
      </c>
      <c r="I1100" s="223"/>
      <c r="J1100" s="219"/>
      <c r="K1100" s="219"/>
      <c r="L1100" s="224"/>
      <c r="M1100" s="225"/>
      <c r="N1100" s="226"/>
      <c r="O1100" s="226"/>
      <c r="P1100" s="226"/>
      <c r="Q1100" s="226"/>
      <c r="R1100" s="226"/>
      <c r="S1100" s="226"/>
      <c r="T1100" s="227"/>
      <c r="AT1100" s="228" t="s">
        <v>202</v>
      </c>
      <c r="AU1100" s="228" t="s">
        <v>81</v>
      </c>
      <c r="AV1100" s="14" t="s">
        <v>81</v>
      </c>
      <c r="AW1100" s="14" t="s">
        <v>33</v>
      </c>
      <c r="AX1100" s="14" t="s">
        <v>72</v>
      </c>
      <c r="AY1100" s="228" t="s">
        <v>193</v>
      </c>
    </row>
    <row r="1101" spans="1:65" s="14" customFormat="1">
      <c r="B1101" s="218"/>
      <c r="C1101" s="219"/>
      <c r="D1101" s="209" t="s">
        <v>202</v>
      </c>
      <c r="E1101" s="220" t="s">
        <v>19</v>
      </c>
      <c r="F1101" s="221" t="s">
        <v>1701</v>
      </c>
      <c r="G1101" s="219"/>
      <c r="H1101" s="222">
        <v>2.8</v>
      </c>
      <c r="I1101" s="223"/>
      <c r="J1101" s="219"/>
      <c r="K1101" s="219"/>
      <c r="L1101" s="224"/>
      <c r="M1101" s="225"/>
      <c r="N1101" s="226"/>
      <c r="O1101" s="226"/>
      <c r="P1101" s="226"/>
      <c r="Q1101" s="226"/>
      <c r="R1101" s="226"/>
      <c r="S1101" s="226"/>
      <c r="T1101" s="227"/>
      <c r="AT1101" s="228" t="s">
        <v>202</v>
      </c>
      <c r="AU1101" s="228" t="s">
        <v>81</v>
      </c>
      <c r="AV1101" s="14" t="s">
        <v>81</v>
      </c>
      <c r="AW1101" s="14" t="s">
        <v>33</v>
      </c>
      <c r="AX1101" s="14" t="s">
        <v>72</v>
      </c>
      <c r="AY1101" s="228" t="s">
        <v>193</v>
      </c>
    </row>
    <row r="1102" spans="1:65" s="15" customFormat="1">
      <c r="B1102" s="229"/>
      <c r="C1102" s="230"/>
      <c r="D1102" s="209" t="s">
        <v>202</v>
      </c>
      <c r="E1102" s="231" t="s">
        <v>19</v>
      </c>
      <c r="F1102" s="232" t="s">
        <v>208</v>
      </c>
      <c r="G1102" s="230"/>
      <c r="H1102" s="233">
        <v>18.8</v>
      </c>
      <c r="I1102" s="234"/>
      <c r="J1102" s="230"/>
      <c r="K1102" s="230"/>
      <c r="L1102" s="235"/>
      <c r="M1102" s="236"/>
      <c r="N1102" s="237"/>
      <c r="O1102" s="237"/>
      <c r="P1102" s="237"/>
      <c r="Q1102" s="237"/>
      <c r="R1102" s="237"/>
      <c r="S1102" s="237"/>
      <c r="T1102" s="238"/>
      <c r="AT1102" s="239" t="s">
        <v>202</v>
      </c>
      <c r="AU1102" s="239" t="s">
        <v>81</v>
      </c>
      <c r="AV1102" s="15" t="s">
        <v>209</v>
      </c>
      <c r="AW1102" s="15" t="s">
        <v>33</v>
      </c>
      <c r="AX1102" s="15" t="s">
        <v>79</v>
      </c>
      <c r="AY1102" s="239" t="s">
        <v>193</v>
      </c>
    </row>
    <row r="1103" spans="1:65" s="2" customFormat="1" ht="21.75" customHeight="1">
      <c r="A1103" s="36"/>
      <c r="B1103" s="37"/>
      <c r="C1103" s="194" t="s">
        <v>1702</v>
      </c>
      <c r="D1103" s="194" t="s">
        <v>195</v>
      </c>
      <c r="E1103" s="195" t="s">
        <v>1703</v>
      </c>
      <c r="F1103" s="196" t="s">
        <v>1704</v>
      </c>
      <c r="G1103" s="197" t="s">
        <v>266</v>
      </c>
      <c r="H1103" s="198">
        <v>0.38900000000000001</v>
      </c>
      <c r="I1103" s="199"/>
      <c r="J1103" s="200">
        <f>ROUND(I1103*H1103,2)</f>
        <v>0</v>
      </c>
      <c r="K1103" s="196" t="s">
        <v>199</v>
      </c>
      <c r="L1103" s="41"/>
      <c r="M1103" s="201" t="s">
        <v>19</v>
      </c>
      <c r="N1103" s="202" t="s">
        <v>43</v>
      </c>
      <c r="O1103" s="66"/>
      <c r="P1103" s="203">
        <f>O1103*H1103</f>
        <v>0</v>
      </c>
      <c r="Q1103" s="203">
        <v>0</v>
      </c>
      <c r="R1103" s="203">
        <f>Q1103*H1103</f>
        <v>0</v>
      </c>
      <c r="S1103" s="203">
        <v>0</v>
      </c>
      <c r="T1103" s="204">
        <f>S1103*H1103</f>
        <v>0</v>
      </c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R1103" s="205" t="s">
        <v>302</v>
      </c>
      <c r="AT1103" s="205" t="s">
        <v>195</v>
      </c>
      <c r="AU1103" s="205" t="s">
        <v>81</v>
      </c>
      <c r="AY1103" s="19" t="s">
        <v>193</v>
      </c>
      <c r="BE1103" s="206">
        <f>IF(N1103="základní",J1103,0)</f>
        <v>0</v>
      </c>
      <c r="BF1103" s="206">
        <f>IF(N1103="snížená",J1103,0)</f>
        <v>0</v>
      </c>
      <c r="BG1103" s="206">
        <f>IF(N1103="zákl. přenesená",J1103,0)</f>
        <v>0</v>
      </c>
      <c r="BH1103" s="206">
        <f>IF(N1103="sníž. přenesená",J1103,0)</f>
        <v>0</v>
      </c>
      <c r="BI1103" s="206">
        <f>IF(N1103="nulová",J1103,0)</f>
        <v>0</v>
      </c>
      <c r="BJ1103" s="19" t="s">
        <v>79</v>
      </c>
      <c r="BK1103" s="206">
        <f>ROUND(I1103*H1103,2)</f>
        <v>0</v>
      </c>
      <c r="BL1103" s="19" t="s">
        <v>302</v>
      </c>
      <c r="BM1103" s="205" t="s">
        <v>1705</v>
      </c>
    </row>
    <row r="1104" spans="1:65" s="12" customFormat="1" ht="22.9" customHeight="1">
      <c r="B1104" s="178"/>
      <c r="C1104" s="179"/>
      <c r="D1104" s="180" t="s">
        <v>71</v>
      </c>
      <c r="E1104" s="192" t="s">
        <v>1706</v>
      </c>
      <c r="F1104" s="192" t="s">
        <v>1707</v>
      </c>
      <c r="G1104" s="179"/>
      <c r="H1104" s="179"/>
      <c r="I1104" s="182"/>
      <c r="J1104" s="193">
        <f>BK1104</f>
        <v>0</v>
      </c>
      <c r="K1104" s="179"/>
      <c r="L1104" s="184"/>
      <c r="M1104" s="185"/>
      <c r="N1104" s="186"/>
      <c r="O1104" s="186"/>
      <c r="P1104" s="187">
        <f>SUM(P1105:P1169)</f>
        <v>0</v>
      </c>
      <c r="Q1104" s="186"/>
      <c r="R1104" s="187">
        <f>SUM(R1105:R1169)</f>
        <v>16.503976600000001</v>
      </c>
      <c r="S1104" s="186"/>
      <c r="T1104" s="188">
        <f>SUM(T1105:T1169)</f>
        <v>0</v>
      </c>
      <c r="AR1104" s="189" t="s">
        <v>81</v>
      </c>
      <c r="AT1104" s="190" t="s">
        <v>71</v>
      </c>
      <c r="AU1104" s="190" t="s">
        <v>79</v>
      </c>
      <c r="AY1104" s="189" t="s">
        <v>193</v>
      </c>
      <c r="BK1104" s="191">
        <f>SUM(BK1105:BK1169)</f>
        <v>0</v>
      </c>
    </row>
    <row r="1105" spans="1:65" s="2" customFormat="1" ht="16.5" customHeight="1">
      <c r="A1105" s="36"/>
      <c r="B1105" s="37"/>
      <c r="C1105" s="194" t="s">
        <v>1708</v>
      </c>
      <c r="D1105" s="194" t="s">
        <v>195</v>
      </c>
      <c r="E1105" s="195" t="s">
        <v>1709</v>
      </c>
      <c r="F1105" s="196" t="s">
        <v>1710</v>
      </c>
      <c r="G1105" s="197" t="s">
        <v>305</v>
      </c>
      <c r="H1105" s="198">
        <v>349.65600000000001</v>
      </c>
      <c r="I1105" s="199"/>
      <c r="J1105" s="200">
        <f>ROUND(I1105*H1105,2)</f>
        <v>0</v>
      </c>
      <c r="K1105" s="196" t="s">
        <v>199</v>
      </c>
      <c r="L1105" s="41"/>
      <c r="M1105" s="201" t="s">
        <v>19</v>
      </c>
      <c r="N1105" s="202" t="s">
        <v>43</v>
      </c>
      <c r="O1105" s="66"/>
      <c r="P1105" s="203">
        <f>O1105*H1105</f>
        <v>0</v>
      </c>
      <c r="Q1105" s="203">
        <v>4.4499999999999998E-2</v>
      </c>
      <c r="R1105" s="203">
        <f>Q1105*H1105</f>
        <v>15.559692</v>
      </c>
      <c r="S1105" s="203">
        <v>0</v>
      </c>
      <c r="T1105" s="204">
        <f>S1105*H1105</f>
        <v>0</v>
      </c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R1105" s="205" t="s">
        <v>302</v>
      </c>
      <c r="AT1105" s="205" t="s">
        <v>195</v>
      </c>
      <c r="AU1105" s="205" t="s">
        <v>81</v>
      </c>
      <c r="AY1105" s="19" t="s">
        <v>193</v>
      </c>
      <c r="BE1105" s="206">
        <f>IF(N1105="základní",J1105,0)</f>
        <v>0</v>
      </c>
      <c r="BF1105" s="206">
        <f>IF(N1105="snížená",J1105,0)</f>
        <v>0</v>
      </c>
      <c r="BG1105" s="206">
        <f>IF(N1105="zákl. přenesená",J1105,0)</f>
        <v>0</v>
      </c>
      <c r="BH1105" s="206">
        <f>IF(N1105="sníž. přenesená",J1105,0)</f>
        <v>0</v>
      </c>
      <c r="BI1105" s="206">
        <f>IF(N1105="nulová",J1105,0)</f>
        <v>0</v>
      </c>
      <c r="BJ1105" s="19" t="s">
        <v>79</v>
      </c>
      <c r="BK1105" s="206">
        <f>ROUND(I1105*H1105,2)</f>
        <v>0</v>
      </c>
      <c r="BL1105" s="19" t="s">
        <v>302</v>
      </c>
      <c r="BM1105" s="205" t="s">
        <v>1711</v>
      </c>
    </row>
    <row r="1106" spans="1:65" s="13" customFormat="1">
      <c r="B1106" s="207"/>
      <c r="C1106" s="208"/>
      <c r="D1106" s="209" t="s">
        <v>202</v>
      </c>
      <c r="E1106" s="210" t="s">
        <v>19</v>
      </c>
      <c r="F1106" s="211" t="s">
        <v>1712</v>
      </c>
      <c r="G1106" s="208"/>
      <c r="H1106" s="210" t="s">
        <v>19</v>
      </c>
      <c r="I1106" s="212"/>
      <c r="J1106" s="208"/>
      <c r="K1106" s="208"/>
      <c r="L1106" s="213"/>
      <c r="M1106" s="214"/>
      <c r="N1106" s="215"/>
      <c r="O1106" s="215"/>
      <c r="P1106" s="215"/>
      <c r="Q1106" s="215"/>
      <c r="R1106" s="215"/>
      <c r="S1106" s="215"/>
      <c r="T1106" s="216"/>
      <c r="AT1106" s="217" t="s">
        <v>202</v>
      </c>
      <c r="AU1106" s="217" t="s">
        <v>81</v>
      </c>
      <c r="AV1106" s="13" t="s">
        <v>79</v>
      </c>
      <c r="AW1106" s="13" t="s">
        <v>33</v>
      </c>
      <c r="AX1106" s="13" t="s">
        <v>72</v>
      </c>
      <c r="AY1106" s="217" t="s">
        <v>193</v>
      </c>
    </row>
    <row r="1107" spans="1:65" s="14" customFormat="1">
      <c r="B1107" s="218"/>
      <c r="C1107" s="219"/>
      <c r="D1107" s="209" t="s">
        <v>202</v>
      </c>
      <c r="E1107" s="220" t="s">
        <v>19</v>
      </c>
      <c r="F1107" s="221" t="s">
        <v>1381</v>
      </c>
      <c r="G1107" s="219"/>
      <c r="H1107" s="222">
        <v>354.64800000000002</v>
      </c>
      <c r="I1107" s="223"/>
      <c r="J1107" s="219"/>
      <c r="K1107" s="219"/>
      <c r="L1107" s="224"/>
      <c r="M1107" s="225"/>
      <c r="N1107" s="226"/>
      <c r="O1107" s="226"/>
      <c r="P1107" s="226"/>
      <c r="Q1107" s="226"/>
      <c r="R1107" s="226"/>
      <c r="S1107" s="226"/>
      <c r="T1107" s="227"/>
      <c r="AT1107" s="228" t="s">
        <v>202</v>
      </c>
      <c r="AU1107" s="228" t="s">
        <v>81</v>
      </c>
      <c r="AV1107" s="14" t="s">
        <v>81</v>
      </c>
      <c r="AW1107" s="14" t="s">
        <v>33</v>
      </c>
      <c r="AX1107" s="14" t="s">
        <v>72</v>
      </c>
      <c r="AY1107" s="228" t="s">
        <v>193</v>
      </c>
    </row>
    <row r="1108" spans="1:65" s="14" customFormat="1">
      <c r="B1108" s="218"/>
      <c r="C1108" s="219"/>
      <c r="D1108" s="209" t="s">
        <v>202</v>
      </c>
      <c r="E1108" s="220" t="s">
        <v>19</v>
      </c>
      <c r="F1108" s="221" t="s">
        <v>1382</v>
      </c>
      <c r="G1108" s="219"/>
      <c r="H1108" s="222">
        <v>-4.992</v>
      </c>
      <c r="I1108" s="223"/>
      <c r="J1108" s="219"/>
      <c r="K1108" s="219"/>
      <c r="L1108" s="224"/>
      <c r="M1108" s="225"/>
      <c r="N1108" s="226"/>
      <c r="O1108" s="226"/>
      <c r="P1108" s="226"/>
      <c r="Q1108" s="226"/>
      <c r="R1108" s="226"/>
      <c r="S1108" s="226"/>
      <c r="T1108" s="227"/>
      <c r="AT1108" s="228" t="s">
        <v>202</v>
      </c>
      <c r="AU1108" s="228" t="s">
        <v>81</v>
      </c>
      <c r="AV1108" s="14" t="s">
        <v>81</v>
      </c>
      <c r="AW1108" s="14" t="s">
        <v>33</v>
      </c>
      <c r="AX1108" s="14" t="s">
        <v>72</v>
      </c>
      <c r="AY1108" s="228" t="s">
        <v>193</v>
      </c>
    </row>
    <row r="1109" spans="1:65" s="15" customFormat="1">
      <c r="B1109" s="229"/>
      <c r="C1109" s="230"/>
      <c r="D1109" s="209" t="s">
        <v>202</v>
      </c>
      <c r="E1109" s="231" t="s">
        <v>19</v>
      </c>
      <c r="F1109" s="232" t="s">
        <v>208</v>
      </c>
      <c r="G1109" s="230"/>
      <c r="H1109" s="233">
        <v>349.65600000000001</v>
      </c>
      <c r="I1109" s="234"/>
      <c r="J1109" s="230"/>
      <c r="K1109" s="230"/>
      <c r="L1109" s="235"/>
      <c r="M1109" s="236"/>
      <c r="N1109" s="237"/>
      <c r="O1109" s="237"/>
      <c r="P1109" s="237"/>
      <c r="Q1109" s="237"/>
      <c r="R1109" s="237"/>
      <c r="S1109" s="237"/>
      <c r="T1109" s="238"/>
      <c r="AT1109" s="239" t="s">
        <v>202</v>
      </c>
      <c r="AU1109" s="239" t="s">
        <v>81</v>
      </c>
      <c r="AV1109" s="15" t="s">
        <v>209</v>
      </c>
      <c r="AW1109" s="15" t="s">
        <v>33</v>
      </c>
      <c r="AX1109" s="15" t="s">
        <v>79</v>
      </c>
      <c r="AY1109" s="239" t="s">
        <v>193</v>
      </c>
    </row>
    <row r="1110" spans="1:65" s="2" customFormat="1" ht="16.5" customHeight="1">
      <c r="A1110" s="36"/>
      <c r="B1110" s="37"/>
      <c r="C1110" s="251" t="s">
        <v>1713</v>
      </c>
      <c r="D1110" s="251" t="s">
        <v>451</v>
      </c>
      <c r="E1110" s="252" t="s">
        <v>1714</v>
      </c>
      <c r="F1110" s="253" t="s">
        <v>1715</v>
      </c>
      <c r="G1110" s="254" t="s">
        <v>402</v>
      </c>
      <c r="H1110" s="255">
        <v>-42</v>
      </c>
      <c r="I1110" s="256"/>
      <c r="J1110" s="257">
        <f>ROUND(I1110*H1110,2)</f>
        <v>0</v>
      </c>
      <c r="K1110" s="253" t="s">
        <v>199</v>
      </c>
      <c r="L1110" s="258"/>
      <c r="M1110" s="259" t="s">
        <v>19</v>
      </c>
      <c r="N1110" s="260" t="s">
        <v>43</v>
      </c>
      <c r="O1110" s="66"/>
      <c r="P1110" s="203">
        <f>O1110*H1110</f>
        <v>0</v>
      </c>
      <c r="Q1110" s="203">
        <v>3.7000000000000002E-3</v>
      </c>
      <c r="R1110" s="203">
        <f>Q1110*H1110</f>
        <v>-0.15540000000000001</v>
      </c>
      <c r="S1110" s="203">
        <v>0</v>
      </c>
      <c r="T1110" s="204">
        <f>S1110*H1110</f>
        <v>0</v>
      </c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R1110" s="205" t="s">
        <v>404</v>
      </c>
      <c r="AT1110" s="205" t="s">
        <v>451</v>
      </c>
      <c r="AU1110" s="205" t="s">
        <v>81</v>
      </c>
      <c r="AY1110" s="19" t="s">
        <v>193</v>
      </c>
      <c r="BE1110" s="206">
        <f>IF(N1110="základní",J1110,0)</f>
        <v>0</v>
      </c>
      <c r="BF1110" s="206">
        <f>IF(N1110="snížená",J1110,0)</f>
        <v>0</v>
      </c>
      <c r="BG1110" s="206">
        <f>IF(N1110="zákl. přenesená",J1110,0)</f>
        <v>0</v>
      </c>
      <c r="BH1110" s="206">
        <f>IF(N1110="sníž. přenesená",J1110,0)</f>
        <v>0</v>
      </c>
      <c r="BI1110" s="206">
        <f>IF(N1110="nulová",J1110,0)</f>
        <v>0</v>
      </c>
      <c r="BJ1110" s="19" t="s">
        <v>79</v>
      </c>
      <c r="BK1110" s="206">
        <f>ROUND(I1110*H1110,2)</f>
        <v>0</v>
      </c>
      <c r="BL1110" s="19" t="s">
        <v>302</v>
      </c>
      <c r="BM1110" s="205" t="s">
        <v>1716</v>
      </c>
    </row>
    <row r="1111" spans="1:65" s="2" customFormat="1" ht="21.75" customHeight="1">
      <c r="A1111" s="36"/>
      <c r="B1111" s="37"/>
      <c r="C1111" s="194" t="s">
        <v>1717</v>
      </c>
      <c r="D1111" s="194" t="s">
        <v>195</v>
      </c>
      <c r="E1111" s="195" t="s">
        <v>1718</v>
      </c>
      <c r="F1111" s="196" t="s">
        <v>1719</v>
      </c>
      <c r="G1111" s="197" t="s">
        <v>402</v>
      </c>
      <c r="H1111" s="198">
        <v>42</v>
      </c>
      <c r="I1111" s="199"/>
      <c r="J1111" s="200">
        <f>ROUND(I1111*H1111,2)</f>
        <v>0</v>
      </c>
      <c r="K1111" s="196" t="s">
        <v>199</v>
      </c>
      <c r="L1111" s="41"/>
      <c r="M1111" s="201" t="s">
        <v>19</v>
      </c>
      <c r="N1111" s="202" t="s">
        <v>43</v>
      </c>
      <c r="O1111" s="66"/>
      <c r="P1111" s="203">
        <f>O1111*H1111</f>
        <v>0</v>
      </c>
      <c r="Q1111" s="203">
        <v>0</v>
      </c>
      <c r="R1111" s="203">
        <f>Q1111*H1111</f>
        <v>0</v>
      </c>
      <c r="S1111" s="203">
        <v>0</v>
      </c>
      <c r="T1111" s="204">
        <f>S1111*H1111</f>
        <v>0</v>
      </c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R1111" s="205" t="s">
        <v>302</v>
      </c>
      <c r="AT1111" s="205" t="s">
        <v>195</v>
      </c>
      <c r="AU1111" s="205" t="s">
        <v>81</v>
      </c>
      <c r="AY1111" s="19" t="s">
        <v>193</v>
      </c>
      <c r="BE1111" s="206">
        <f>IF(N1111="základní",J1111,0)</f>
        <v>0</v>
      </c>
      <c r="BF1111" s="206">
        <f>IF(N1111="snížená",J1111,0)</f>
        <v>0</v>
      </c>
      <c r="BG1111" s="206">
        <f>IF(N1111="zákl. přenesená",J1111,0)</f>
        <v>0</v>
      </c>
      <c r="BH1111" s="206">
        <f>IF(N1111="sníž. přenesená",J1111,0)</f>
        <v>0</v>
      </c>
      <c r="BI1111" s="206">
        <f>IF(N1111="nulová",J1111,0)</f>
        <v>0</v>
      </c>
      <c r="BJ1111" s="19" t="s">
        <v>79</v>
      </c>
      <c r="BK1111" s="206">
        <f>ROUND(I1111*H1111,2)</f>
        <v>0</v>
      </c>
      <c r="BL1111" s="19" t="s">
        <v>302</v>
      </c>
      <c r="BM1111" s="205" t="s">
        <v>1720</v>
      </c>
    </row>
    <row r="1112" spans="1:65" s="2" customFormat="1" ht="16.5" customHeight="1">
      <c r="A1112" s="36"/>
      <c r="B1112" s="37"/>
      <c r="C1112" s="251" t="s">
        <v>1721</v>
      </c>
      <c r="D1112" s="251" t="s">
        <v>451</v>
      </c>
      <c r="E1112" s="252" t="s">
        <v>1722</v>
      </c>
      <c r="F1112" s="253" t="s">
        <v>1723</v>
      </c>
      <c r="G1112" s="254" t="s">
        <v>402</v>
      </c>
      <c r="H1112" s="255">
        <v>40</v>
      </c>
      <c r="I1112" s="256"/>
      <c r="J1112" s="257">
        <f>ROUND(I1112*H1112,2)</f>
        <v>0</v>
      </c>
      <c r="K1112" s="253" t="s">
        <v>199</v>
      </c>
      <c r="L1112" s="258"/>
      <c r="M1112" s="259" t="s">
        <v>19</v>
      </c>
      <c r="N1112" s="260" t="s">
        <v>43</v>
      </c>
      <c r="O1112" s="66"/>
      <c r="P1112" s="203">
        <f>O1112*H1112</f>
        <v>0</v>
      </c>
      <c r="Q1112" s="203">
        <v>3.0999999999999999E-3</v>
      </c>
      <c r="R1112" s="203">
        <f>Q1112*H1112</f>
        <v>0.124</v>
      </c>
      <c r="S1112" s="203">
        <v>0</v>
      </c>
      <c r="T1112" s="204">
        <f>S1112*H1112</f>
        <v>0</v>
      </c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R1112" s="205" t="s">
        <v>404</v>
      </c>
      <c r="AT1112" s="205" t="s">
        <v>451</v>
      </c>
      <c r="AU1112" s="205" t="s">
        <v>81</v>
      </c>
      <c r="AY1112" s="19" t="s">
        <v>193</v>
      </c>
      <c r="BE1112" s="206">
        <f>IF(N1112="základní",J1112,0)</f>
        <v>0</v>
      </c>
      <c r="BF1112" s="206">
        <f>IF(N1112="snížená",J1112,0)</f>
        <v>0</v>
      </c>
      <c r="BG1112" s="206">
        <f>IF(N1112="zákl. přenesená",J1112,0)</f>
        <v>0</v>
      </c>
      <c r="BH1112" s="206">
        <f>IF(N1112="sníž. přenesená",J1112,0)</f>
        <v>0</v>
      </c>
      <c r="BI1112" s="206">
        <f>IF(N1112="nulová",J1112,0)</f>
        <v>0</v>
      </c>
      <c r="BJ1112" s="19" t="s">
        <v>79</v>
      </c>
      <c r="BK1112" s="206">
        <f>ROUND(I1112*H1112,2)</f>
        <v>0</v>
      </c>
      <c r="BL1112" s="19" t="s">
        <v>302</v>
      </c>
      <c r="BM1112" s="205" t="s">
        <v>1724</v>
      </c>
    </row>
    <row r="1113" spans="1:65" s="2" customFormat="1" ht="16.5" customHeight="1">
      <c r="A1113" s="36"/>
      <c r="B1113" s="37"/>
      <c r="C1113" s="251" t="s">
        <v>1725</v>
      </c>
      <c r="D1113" s="251" t="s">
        <v>451</v>
      </c>
      <c r="E1113" s="252" t="s">
        <v>1726</v>
      </c>
      <c r="F1113" s="253" t="s">
        <v>1727</v>
      </c>
      <c r="G1113" s="254" t="s">
        <v>402</v>
      </c>
      <c r="H1113" s="255">
        <v>2</v>
      </c>
      <c r="I1113" s="256"/>
      <c r="J1113" s="257">
        <f>ROUND(I1113*H1113,2)</f>
        <v>0</v>
      </c>
      <c r="K1113" s="253" t="s">
        <v>199</v>
      </c>
      <c r="L1113" s="258"/>
      <c r="M1113" s="259" t="s">
        <v>19</v>
      </c>
      <c r="N1113" s="260" t="s">
        <v>43</v>
      </c>
      <c r="O1113" s="66"/>
      <c r="P1113" s="203">
        <f>O1113*H1113</f>
        <v>0</v>
      </c>
      <c r="Q1113" s="203">
        <v>3.62E-3</v>
      </c>
      <c r="R1113" s="203">
        <f>Q1113*H1113</f>
        <v>7.2399999999999999E-3</v>
      </c>
      <c r="S1113" s="203">
        <v>0</v>
      </c>
      <c r="T1113" s="204">
        <f>S1113*H1113</f>
        <v>0</v>
      </c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R1113" s="205" t="s">
        <v>404</v>
      </c>
      <c r="AT1113" s="205" t="s">
        <v>451</v>
      </c>
      <c r="AU1113" s="205" t="s">
        <v>81</v>
      </c>
      <c r="AY1113" s="19" t="s">
        <v>193</v>
      </c>
      <c r="BE1113" s="206">
        <f>IF(N1113="základní",J1113,0)</f>
        <v>0</v>
      </c>
      <c r="BF1113" s="206">
        <f>IF(N1113="snížená",J1113,0)</f>
        <v>0</v>
      </c>
      <c r="BG1113" s="206">
        <f>IF(N1113="zákl. přenesená",J1113,0)</f>
        <v>0</v>
      </c>
      <c r="BH1113" s="206">
        <f>IF(N1113="sníž. přenesená",J1113,0)</f>
        <v>0</v>
      </c>
      <c r="BI1113" s="206">
        <f>IF(N1113="nulová",J1113,0)</f>
        <v>0</v>
      </c>
      <c r="BJ1113" s="19" t="s">
        <v>79</v>
      </c>
      <c r="BK1113" s="206">
        <f>ROUND(I1113*H1113,2)</f>
        <v>0</v>
      </c>
      <c r="BL1113" s="19" t="s">
        <v>302</v>
      </c>
      <c r="BM1113" s="205" t="s">
        <v>1728</v>
      </c>
    </row>
    <row r="1114" spans="1:65" s="2" customFormat="1" ht="16.5" customHeight="1">
      <c r="A1114" s="36"/>
      <c r="B1114" s="37"/>
      <c r="C1114" s="194" t="s">
        <v>1729</v>
      </c>
      <c r="D1114" s="194" t="s">
        <v>195</v>
      </c>
      <c r="E1114" s="195" t="s">
        <v>1730</v>
      </c>
      <c r="F1114" s="196" t="s">
        <v>1731</v>
      </c>
      <c r="G1114" s="197" t="s">
        <v>391</v>
      </c>
      <c r="H1114" s="198">
        <v>39.700000000000003</v>
      </c>
      <c r="I1114" s="199"/>
      <c r="J1114" s="200">
        <f>ROUND(I1114*H1114,2)</f>
        <v>0</v>
      </c>
      <c r="K1114" s="196" t="s">
        <v>199</v>
      </c>
      <c r="L1114" s="41"/>
      <c r="M1114" s="201" t="s">
        <v>19</v>
      </c>
      <c r="N1114" s="202" t="s">
        <v>43</v>
      </c>
      <c r="O1114" s="66"/>
      <c r="P1114" s="203">
        <f>O1114*H1114</f>
        <v>0</v>
      </c>
      <c r="Q1114" s="203">
        <v>1.1E-4</v>
      </c>
      <c r="R1114" s="203">
        <f>Q1114*H1114</f>
        <v>4.3670000000000002E-3</v>
      </c>
      <c r="S1114" s="203">
        <v>0</v>
      </c>
      <c r="T1114" s="204">
        <f>S1114*H1114</f>
        <v>0</v>
      </c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R1114" s="205" t="s">
        <v>302</v>
      </c>
      <c r="AT1114" s="205" t="s">
        <v>195</v>
      </c>
      <c r="AU1114" s="205" t="s">
        <v>81</v>
      </c>
      <c r="AY1114" s="19" t="s">
        <v>193</v>
      </c>
      <c r="BE1114" s="206">
        <f>IF(N1114="základní",J1114,0)</f>
        <v>0</v>
      </c>
      <c r="BF1114" s="206">
        <f>IF(N1114="snížená",J1114,0)</f>
        <v>0</v>
      </c>
      <c r="BG1114" s="206">
        <f>IF(N1114="zákl. přenesená",J1114,0)</f>
        <v>0</v>
      </c>
      <c r="BH1114" s="206">
        <f>IF(N1114="sníž. přenesená",J1114,0)</f>
        <v>0</v>
      </c>
      <c r="BI1114" s="206">
        <f>IF(N1114="nulová",J1114,0)</f>
        <v>0</v>
      </c>
      <c r="BJ1114" s="19" t="s">
        <v>79</v>
      </c>
      <c r="BK1114" s="206">
        <f>ROUND(I1114*H1114,2)</f>
        <v>0</v>
      </c>
      <c r="BL1114" s="19" t="s">
        <v>302</v>
      </c>
      <c r="BM1114" s="205" t="s">
        <v>1732</v>
      </c>
    </row>
    <row r="1115" spans="1:65" s="14" customFormat="1">
      <c r="B1115" s="218"/>
      <c r="C1115" s="219"/>
      <c r="D1115" s="209" t="s">
        <v>202</v>
      </c>
      <c r="E1115" s="220" t="s">
        <v>19</v>
      </c>
      <c r="F1115" s="221" t="s">
        <v>1665</v>
      </c>
      <c r="G1115" s="219"/>
      <c r="H1115" s="222">
        <v>39.700000000000003</v>
      </c>
      <c r="I1115" s="223"/>
      <c r="J1115" s="219"/>
      <c r="K1115" s="219"/>
      <c r="L1115" s="224"/>
      <c r="M1115" s="225"/>
      <c r="N1115" s="226"/>
      <c r="O1115" s="226"/>
      <c r="P1115" s="226"/>
      <c r="Q1115" s="226"/>
      <c r="R1115" s="226"/>
      <c r="S1115" s="226"/>
      <c r="T1115" s="227"/>
      <c r="AT1115" s="228" t="s">
        <v>202</v>
      </c>
      <c r="AU1115" s="228" t="s">
        <v>81</v>
      </c>
      <c r="AV1115" s="14" t="s">
        <v>81</v>
      </c>
      <c r="AW1115" s="14" t="s">
        <v>33</v>
      </c>
      <c r="AX1115" s="14" t="s">
        <v>72</v>
      </c>
      <c r="AY1115" s="228" t="s">
        <v>193</v>
      </c>
    </row>
    <row r="1116" spans="1:65" s="15" customFormat="1">
      <c r="B1116" s="229"/>
      <c r="C1116" s="230"/>
      <c r="D1116" s="209" t="s">
        <v>202</v>
      </c>
      <c r="E1116" s="231" t="s">
        <v>19</v>
      </c>
      <c r="F1116" s="232" t="s">
        <v>208</v>
      </c>
      <c r="G1116" s="230"/>
      <c r="H1116" s="233">
        <v>39.700000000000003</v>
      </c>
      <c r="I1116" s="234"/>
      <c r="J1116" s="230"/>
      <c r="K1116" s="230"/>
      <c r="L1116" s="235"/>
      <c r="M1116" s="236"/>
      <c r="N1116" s="237"/>
      <c r="O1116" s="237"/>
      <c r="P1116" s="237"/>
      <c r="Q1116" s="237"/>
      <c r="R1116" s="237"/>
      <c r="S1116" s="237"/>
      <c r="T1116" s="238"/>
      <c r="AT1116" s="239" t="s">
        <v>202</v>
      </c>
      <c r="AU1116" s="239" t="s">
        <v>81</v>
      </c>
      <c r="AV1116" s="15" t="s">
        <v>209</v>
      </c>
      <c r="AW1116" s="15" t="s">
        <v>33</v>
      </c>
      <c r="AX1116" s="15" t="s">
        <v>79</v>
      </c>
      <c r="AY1116" s="239" t="s">
        <v>193</v>
      </c>
    </row>
    <row r="1117" spans="1:65" s="2" customFormat="1" ht="21.75" customHeight="1">
      <c r="A1117" s="36"/>
      <c r="B1117" s="37"/>
      <c r="C1117" s="194" t="s">
        <v>1733</v>
      </c>
      <c r="D1117" s="194" t="s">
        <v>195</v>
      </c>
      <c r="E1117" s="195" t="s">
        <v>1734</v>
      </c>
      <c r="F1117" s="196" t="s">
        <v>1735</v>
      </c>
      <c r="G1117" s="197" t="s">
        <v>391</v>
      </c>
      <c r="H1117" s="198">
        <v>19.850000000000001</v>
      </c>
      <c r="I1117" s="199"/>
      <c r="J1117" s="200">
        <f>ROUND(I1117*H1117,2)</f>
        <v>0</v>
      </c>
      <c r="K1117" s="196" t="s">
        <v>199</v>
      </c>
      <c r="L1117" s="41"/>
      <c r="M1117" s="201" t="s">
        <v>19</v>
      </c>
      <c r="N1117" s="202" t="s">
        <v>43</v>
      </c>
      <c r="O1117" s="66"/>
      <c r="P1117" s="203">
        <f>O1117*H1117</f>
        <v>0</v>
      </c>
      <c r="Q1117" s="203">
        <v>1.2529999999999999E-2</v>
      </c>
      <c r="R1117" s="203">
        <f>Q1117*H1117</f>
        <v>0.24872050000000001</v>
      </c>
      <c r="S1117" s="203">
        <v>0</v>
      </c>
      <c r="T1117" s="204">
        <f>S1117*H1117</f>
        <v>0</v>
      </c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R1117" s="205" t="s">
        <v>302</v>
      </c>
      <c r="AT1117" s="205" t="s">
        <v>195</v>
      </c>
      <c r="AU1117" s="205" t="s">
        <v>81</v>
      </c>
      <c r="AY1117" s="19" t="s">
        <v>193</v>
      </c>
      <c r="BE1117" s="206">
        <f>IF(N1117="základní",J1117,0)</f>
        <v>0</v>
      </c>
      <c r="BF1117" s="206">
        <f>IF(N1117="snížená",J1117,0)</f>
        <v>0</v>
      </c>
      <c r="BG1117" s="206">
        <f>IF(N1117="zákl. přenesená",J1117,0)</f>
        <v>0</v>
      </c>
      <c r="BH1117" s="206">
        <f>IF(N1117="sníž. přenesená",J1117,0)</f>
        <v>0</v>
      </c>
      <c r="BI1117" s="206">
        <f>IF(N1117="nulová",J1117,0)</f>
        <v>0</v>
      </c>
      <c r="BJ1117" s="19" t="s">
        <v>79</v>
      </c>
      <c r="BK1117" s="206">
        <f>ROUND(I1117*H1117,2)</f>
        <v>0</v>
      </c>
      <c r="BL1117" s="19" t="s">
        <v>302</v>
      </c>
      <c r="BM1117" s="205" t="s">
        <v>1736</v>
      </c>
    </row>
    <row r="1118" spans="1:65" s="14" customFormat="1">
      <c r="B1118" s="218"/>
      <c r="C1118" s="219"/>
      <c r="D1118" s="209" t="s">
        <v>202</v>
      </c>
      <c r="E1118" s="220" t="s">
        <v>19</v>
      </c>
      <c r="F1118" s="221" t="s">
        <v>1737</v>
      </c>
      <c r="G1118" s="219"/>
      <c r="H1118" s="222">
        <v>19.850000000000001</v>
      </c>
      <c r="I1118" s="223"/>
      <c r="J1118" s="219"/>
      <c r="K1118" s="219"/>
      <c r="L1118" s="224"/>
      <c r="M1118" s="225"/>
      <c r="N1118" s="226"/>
      <c r="O1118" s="226"/>
      <c r="P1118" s="226"/>
      <c r="Q1118" s="226"/>
      <c r="R1118" s="226"/>
      <c r="S1118" s="226"/>
      <c r="T1118" s="227"/>
      <c r="AT1118" s="228" t="s">
        <v>202</v>
      </c>
      <c r="AU1118" s="228" t="s">
        <v>81</v>
      </c>
      <c r="AV1118" s="14" t="s">
        <v>81</v>
      </c>
      <c r="AW1118" s="14" t="s">
        <v>33</v>
      </c>
      <c r="AX1118" s="14" t="s">
        <v>72</v>
      </c>
      <c r="AY1118" s="228" t="s">
        <v>193</v>
      </c>
    </row>
    <row r="1119" spans="1:65" s="15" customFormat="1">
      <c r="B1119" s="229"/>
      <c r="C1119" s="230"/>
      <c r="D1119" s="209" t="s">
        <v>202</v>
      </c>
      <c r="E1119" s="231" t="s">
        <v>19</v>
      </c>
      <c r="F1119" s="232" t="s">
        <v>208</v>
      </c>
      <c r="G1119" s="230"/>
      <c r="H1119" s="233">
        <v>19.850000000000001</v>
      </c>
      <c r="I1119" s="234"/>
      <c r="J1119" s="230"/>
      <c r="K1119" s="230"/>
      <c r="L1119" s="235"/>
      <c r="M1119" s="236"/>
      <c r="N1119" s="237"/>
      <c r="O1119" s="237"/>
      <c r="P1119" s="237"/>
      <c r="Q1119" s="237"/>
      <c r="R1119" s="237"/>
      <c r="S1119" s="237"/>
      <c r="T1119" s="238"/>
      <c r="AT1119" s="239" t="s">
        <v>202</v>
      </c>
      <c r="AU1119" s="239" t="s">
        <v>81</v>
      </c>
      <c r="AV1119" s="15" t="s">
        <v>209</v>
      </c>
      <c r="AW1119" s="15" t="s">
        <v>33</v>
      </c>
      <c r="AX1119" s="15" t="s">
        <v>79</v>
      </c>
      <c r="AY1119" s="239" t="s">
        <v>193</v>
      </c>
    </row>
    <row r="1120" spans="1:65" s="2" customFormat="1" ht="21.75" customHeight="1">
      <c r="A1120" s="36"/>
      <c r="B1120" s="37"/>
      <c r="C1120" s="194" t="s">
        <v>1738</v>
      </c>
      <c r="D1120" s="194" t="s">
        <v>195</v>
      </c>
      <c r="E1120" s="195" t="s">
        <v>1739</v>
      </c>
      <c r="F1120" s="196" t="s">
        <v>1740</v>
      </c>
      <c r="G1120" s="197" t="s">
        <v>391</v>
      </c>
      <c r="H1120" s="198">
        <v>36</v>
      </c>
      <c r="I1120" s="199"/>
      <c r="J1120" s="200">
        <f>ROUND(I1120*H1120,2)</f>
        <v>0</v>
      </c>
      <c r="K1120" s="196" t="s">
        <v>199</v>
      </c>
      <c r="L1120" s="41"/>
      <c r="M1120" s="201" t="s">
        <v>19</v>
      </c>
      <c r="N1120" s="202" t="s">
        <v>43</v>
      </c>
      <c r="O1120" s="66"/>
      <c r="P1120" s="203">
        <f>O1120*H1120</f>
        <v>0</v>
      </c>
      <c r="Q1120" s="203">
        <v>8.7299999999999999E-3</v>
      </c>
      <c r="R1120" s="203">
        <f>Q1120*H1120</f>
        <v>0.31428</v>
      </c>
      <c r="S1120" s="203">
        <v>0</v>
      </c>
      <c r="T1120" s="204">
        <f>S1120*H1120</f>
        <v>0</v>
      </c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R1120" s="205" t="s">
        <v>302</v>
      </c>
      <c r="AT1120" s="205" t="s">
        <v>195</v>
      </c>
      <c r="AU1120" s="205" t="s">
        <v>81</v>
      </c>
      <c r="AY1120" s="19" t="s">
        <v>193</v>
      </c>
      <c r="BE1120" s="206">
        <f>IF(N1120="základní",J1120,0)</f>
        <v>0</v>
      </c>
      <c r="BF1120" s="206">
        <f>IF(N1120="snížená",J1120,0)</f>
        <v>0</v>
      </c>
      <c r="BG1120" s="206">
        <f>IF(N1120="zákl. přenesená",J1120,0)</f>
        <v>0</v>
      </c>
      <c r="BH1120" s="206">
        <f>IF(N1120="sníž. přenesená",J1120,0)</f>
        <v>0</v>
      </c>
      <c r="BI1120" s="206">
        <f>IF(N1120="nulová",J1120,0)</f>
        <v>0</v>
      </c>
      <c r="BJ1120" s="19" t="s">
        <v>79</v>
      </c>
      <c r="BK1120" s="206">
        <f>ROUND(I1120*H1120,2)</f>
        <v>0</v>
      </c>
      <c r="BL1120" s="19" t="s">
        <v>302</v>
      </c>
      <c r="BM1120" s="205" t="s">
        <v>1741</v>
      </c>
    </row>
    <row r="1121" spans="1:65" s="14" customFormat="1">
      <c r="B1121" s="218"/>
      <c r="C1121" s="219"/>
      <c r="D1121" s="209" t="s">
        <v>202</v>
      </c>
      <c r="E1121" s="220" t="s">
        <v>19</v>
      </c>
      <c r="F1121" s="221" t="s">
        <v>1742</v>
      </c>
      <c r="G1121" s="219"/>
      <c r="H1121" s="222">
        <v>36</v>
      </c>
      <c r="I1121" s="223"/>
      <c r="J1121" s="219"/>
      <c r="K1121" s="219"/>
      <c r="L1121" s="224"/>
      <c r="M1121" s="225"/>
      <c r="N1121" s="226"/>
      <c r="O1121" s="226"/>
      <c r="P1121" s="226"/>
      <c r="Q1121" s="226"/>
      <c r="R1121" s="226"/>
      <c r="S1121" s="226"/>
      <c r="T1121" s="227"/>
      <c r="AT1121" s="228" t="s">
        <v>202</v>
      </c>
      <c r="AU1121" s="228" t="s">
        <v>81</v>
      </c>
      <c r="AV1121" s="14" t="s">
        <v>81</v>
      </c>
      <c r="AW1121" s="14" t="s">
        <v>33</v>
      </c>
      <c r="AX1121" s="14" t="s">
        <v>72</v>
      </c>
      <c r="AY1121" s="228" t="s">
        <v>193</v>
      </c>
    </row>
    <row r="1122" spans="1:65" s="15" customFormat="1">
      <c r="B1122" s="229"/>
      <c r="C1122" s="230"/>
      <c r="D1122" s="209" t="s">
        <v>202</v>
      </c>
      <c r="E1122" s="231" t="s">
        <v>19</v>
      </c>
      <c r="F1122" s="232" t="s">
        <v>208</v>
      </c>
      <c r="G1122" s="230"/>
      <c r="H1122" s="233">
        <v>36</v>
      </c>
      <c r="I1122" s="234"/>
      <c r="J1122" s="230"/>
      <c r="K1122" s="230"/>
      <c r="L1122" s="235"/>
      <c r="M1122" s="236"/>
      <c r="N1122" s="237"/>
      <c r="O1122" s="237"/>
      <c r="P1122" s="237"/>
      <c r="Q1122" s="237"/>
      <c r="R1122" s="237"/>
      <c r="S1122" s="237"/>
      <c r="T1122" s="238"/>
      <c r="AT1122" s="239" t="s">
        <v>202</v>
      </c>
      <c r="AU1122" s="239" t="s">
        <v>81</v>
      </c>
      <c r="AV1122" s="15" t="s">
        <v>209</v>
      </c>
      <c r="AW1122" s="15" t="s">
        <v>33</v>
      </c>
      <c r="AX1122" s="15" t="s">
        <v>79</v>
      </c>
      <c r="AY1122" s="239" t="s">
        <v>193</v>
      </c>
    </row>
    <row r="1123" spans="1:65" s="2" customFormat="1" ht="21.75" customHeight="1">
      <c r="A1123" s="36"/>
      <c r="B1123" s="37"/>
      <c r="C1123" s="194" t="s">
        <v>1743</v>
      </c>
      <c r="D1123" s="194" t="s">
        <v>195</v>
      </c>
      <c r="E1123" s="195" t="s">
        <v>1744</v>
      </c>
      <c r="F1123" s="196" t="s">
        <v>1745</v>
      </c>
      <c r="G1123" s="197" t="s">
        <v>402</v>
      </c>
      <c r="H1123" s="198">
        <v>3</v>
      </c>
      <c r="I1123" s="199"/>
      <c r="J1123" s="200">
        <f>ROUND(I1123*H1123,2)</f>
        <v>0</v>
      </c>
      <c r="K1123" s="196" t="s">
        <v>199</v>
      </c>
      <c r="L1123" s="41"/>
      <c r="M1123" s="201" t="s">
        <v>19</v>
      </c>
      <c r="N1123" s="202" t="s">
        <v>43</v>
      </c>
      <c r="O1123" s="66"/>
      <c r="P1123" s="203">
        <f>O1123*H1123</f>
        <v>0</v>
      </c>
      <c r="Q1123" s="203">
        <v>6.4000000000000005E-4</v>
      </c>
      <c r="R1123" s="203">
        <f>Q1123*H1123</f>
        <v>1.9200000000000003E-3</v>
      </c>
      <c r="S1123" s="203">
        <v>0</v>
      </c>
      <c r="T1123" s="204">
        <f>S1123*H1123</f>
        <v>0</v>
      </c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R1123" s="205" t="s">
        <v>302</v>
      </c>
      <c r="AT1123" s="205" t="s">
        <v>195</v>
      </c>
      <c r="AU1123" s="205" t="s">
        <v>81</v>
      </c>
      <c r="AY1123" s="19" t="s">
        <v>193</v>
      </c>
      <c r="BE1123" s="206">
        <f>IF(N1123="základní",J1123,0)</f>
        <v>0</v>
      </c>
      <c r="BF1123" s="206">
        <f>IF(N1123="snížená",J1123,0)</f>
        <v>0</v>
      </c>
      <c r="BG1123" s="206">
        <f>IF(N1123="zákl. přenesená",J1123,0)</f>
        <v>0</v>
      </c>
      <c r="BH1123" s="206">
        <f>IF(N1123="sníž. přenesená",J1123,0)</f>
        <v>0</v>
      </c>
      <c r="BI1123" s="206">
        <f>IF(N1123="nulová",J1123,0)</f>
        <v>0</v>
      </c>
      <c r="BJ1123" s="19" t="s">
        <v>79</v>
      </c>
      <c r="BK1123" s="206">
        <f>ROUND(I1123*H1123,2)</f>
        <v>0</v>
      </c>
      <c r="BL1123" s="19" t="s">
        <v>302</v>
      </c>
      <c r="BM1123" s="205" t="s">
        <v>1746</v>
      </c>
    </row>
    <row r="1124" spans="1:65" s="14" customFormat="1">
      <c r="B1124" s="218"/>
      <c r="C1124" s="219"/>
      <c r="D1124" s="209" t="s">
        <v>202</v>
      </c>
      <c r="E1124" s="220" t="s">
        <v>19</v>
      </c>
      <c r="F1124" s="221" t="s">
        <v>1747</v>
      </c>
      <c r="G1124" s="219"/>
      <c r="H1124" s="222">
        <v>2</v>
      </c>
      <c r="I1124" s="223"/>
      <c r="J1124" s="219"/>
      <c r="K1124" s="219"/>
      <c r="L1124" s="224"/>
      <c r="M1124" s="225"/>
      <c r="N1124" s="226"/>
      <c r="O1124" s="226"/>
      <c r="P1124" s="226"/>
      <c r="Q1124" s="226"/>
      <c r="R1124" s="226"/>
      <c r="S1124" s="226"/>
      <c r="T1124" s="227"/>
      <c r="AT1124" s="228" t="s">
        <v>202</v>
      </c>
      <c r="AU1124" s="228" t="s">
        <v>81</v>
      </c>
      <c r="AV1124" s="14" t="s">
        <v>81</v>
      </c>
      <c r="AW1124" s="14" t="s">
        <v>33</v>
      </c>
      <c r="AX1124" s="14" t="s">
        <v>72</v>
      </c>
      <c r="AY1124" s="228" t="s">
        <v>193</v>
      </c>
    </row>
    <row r="1125" spans="1:65" s="14" customFormat="1">
      <c r="B1125" s="218"/>
      <c r="C1125" s="219"/>
      <c r="D1125" s="209" t="s">
        <v>202</v>
      </c>
      <c r="E1125" s="220" t="s">
        <v>19</v>
      </c>
      <c r="F1125" s="221" t="s">
        <v>1748</v>
      </c>
      <c r="G1125" s="219"/>
      <c r="H1125" s="222">
        <v>1</v>
      </c>
      <c r="I1125" s="223"/>
      <c r="J1125" s="219"/>
      <c r="K1125" s="219"/>
      <c r="L1125" s="224"/>
      <c r="M1125" s="225"/>
      <c r="N1125" s="226"/>
      <c r="O1125" s="226"/>
      <c r="P1125" s="226"/>
      <c r="Q1125" s="226"/>
      <c r="R1125" s="226"/>
      <c r="S1125" s="226"/>
      <c r="T1125" s="227"/>
      <c r="AT1125" s="228" t="s">
        <v>202</v>
      </c>
      <c r="AU1125" s="228" t="s">
        <v>81</v>
      </c>
      <c r="AV1125" s="14" t="s">
        <v>81</v>
      </c>
      <c r="AW1125" s="14" t="s">
        <v>33</v>
      </c>
      <c r="AX1125" s="14" t="s">
        <v>72</v>
      </c>
      <c r="AY1125" s="228" t="s">
        <v>193</v>
      </c>
    </row>
    <row r="1126" spans="1:65" s="15" customFormat="1">
      <c r="B1126" s="229"/>
      <c r="C1126" s="230"/>
      <c r="D1126" s="209" t="s">
        <v>202</v>
      </c>
      <c r="E1126" s="231" t="s">
        <v>19</v>
      </c>
      <c r="F1126" s="232" t="s">
        <v>208</v>
      </c>
      <c r="G1126" s="230"/>
      <c r="H1126" s="233">
        <v>3</v>
      </c>
      <c r="I1126" s="234"/>
      <c r="J1126" s="230"/>
      <c r="K1126" s="230"/>
      <c r="L1126" s="235"/>
      <c r="M1126" s="236"/>
      <c r="N1126" s="237"/>
      <c r="O1126" s="237"/>
      <c r="P1126" s="237"/>
      <c r="Q1126" s="237"/>
      <c r="R1126" s="237"/>
      <c r="S1126" s="237"/>
      <c r="T1126" s="238"/>
      <c r="AT1126" s="239" t="s">
        <v>202</v>
      </c>
      <c r="AU1126" s="239" t="s">
        <v>81</v>
      </c>
      <c r="AV1126" s="15" t="s">
        <v>209</v>
      </c>
      <c r="AW1126" s="15" t="s">
        <v>33</v>
      </c>
      <c r="AX1126" s="15" t="s">
        <v>79</v>
      </c>
      <c r="AY1126" s="239" t="s">
        <v>193</v>
      </c>
    </row>
    <row r="1127" spans="1:65" s="2" customFormat="1" ht="21.75" customHeight="1">
      <c r="A1127" s="36"/>
      <c r="B1127" s="37"/>
      <c r="C1127" s="194" t="s">
        <v>1749</v>
      </c>
      <c r="D1127" s="194" t="s">
        <v>195</v>
      </c>
      <c r="E1127" s="195" t="s">
        <v>1750</v>
      </c>
      <c r="F1127" s="196" t="s">
        <v>1751</v>
      </c>
      <c r="G1127" s="197" t="s">
        <v>402</v>
      </c>
      <c r="H1127" s="198">
        <v>1</v>
      </c>
      <c r="I1127" s="199"/>
      <c r="J1127" s="200">
        <f>ROUND(I1127*H1127,2)</f>
        <v>0</v>
      </c>
      <c r="K1127" s="196" t="s">
        <v>199</v>
      </c>
      <c r="L1127" s="41"/>
      <c r="M1127" s="201" t="s">
        <v>19</v>
      </c>
      <c r="N1127" s="202" t="s">
        <v>43</v>
      </c>
      <c r="O1127" s="66"/>
      <c r="P1127" s="203">
        <f>O1127*H1127</f>
        <v>0</v>
      </c>
      <c r="Q1127" s="203">
        <v>9.1E-4</v>
      </c>
      <c r="R1127" s="203">
        <f>Q1127*H1127</f>
        <v>9.1E-4</v>
      </c>
      <c r="S1127" s="203">
        <v>0</v>
      </c>
      <c r="T1127" s="204">
        <f>S1127*H1127</f>
        <v>0</v>
      </c>
      <c r="U1127" s="36"/>
      <c r="V1127" s="36"/>
      <c r="W1127" s="36"/>
      <c r="X1127" s="36"/>
      <c r="Y1127" s="36"/>
      <c r="Z1127" s="36"/>
      <c r="AA1127" s="36"/>
      <c r="AB1127" s="36"/>
      <c r="AC1127" s="36"/>
      <c r="AD1127" s="36"/>
      <c r="AE1127" s="36"/>
      <c r="AR1127" s="205" t="s">
        <v>302</v>
      </c>
      <c r="AT1127" s="205" t="s">
        <v>195</v>
      </c>
      <c r="AU1127" s="205" t="s">
        <v>81</v>
      </c>
      <c r="AY1127" s="19" t="s">
        <v>193</v>
      </c>
      <c r="BE1127" s="206">
        <f>IF(N1127="základní",J1127,0)</f>
        <v>0</v>
      </c>
      <c r="BF1127" s="206">
        <f>IF(N1127="snížená",J1127,0)</f>
        <v>0</v>
      </c>
      <c r="BG1127" s="206">
        <f>IF(N1127="zákl. přenesená",J1127,0)</f>
        <v>0</v>
      </c>
      <c r="BH1127" s="206">
        <f>IF(N1127="sníž. přenesená",J1127,0)</f>
        <v>0</v>
      </c>
      <c r="BI1127" s="206">
        <f>IF(N1127="nulová",J1127,0)</f>
        <v>0</v>
      </c>
      <c r="BJ1127" s="19" t="s">
        <v>79</v>
      </c>
      <c r="BK1127" s="206">
        <f>ROUND(I1127*H1127,2)</f>
        <v>0</v>
      </c>
      <c r="BL1127" s="19" t="s">
        <v>302</v>
      </c>
      <c r="BM1127" s="205" t="s">
        <v>1752</v>
      </c>
    </row>
    <row r="1128" spans="1:65" s="14" customFormat="1">
      <c r="B1128" s="218"/>
      <c r="C1128" s="219"/>
      <c r="D1128" s="209" t="s">
        <v>202</v>
      </c>
      <c r="E1128" s="220" t="s">
        <v>19</v>
      </c>
      <c r="F1128" s="221" t="s">
        <v>1753</v>
      </c>
      <c r="G1128" s="219"/>
      <c r="H1128" s="222">
        <v>1</v>
      </c>
      <c r="I1128" s="223"/>
      <c r="J1128" s="219"/>
      <c r="K1128" s="219"/>
      <c r="L1128" s="224"/>
      <c r="M1128" s="225"/>
      <c r="N1128" s="226"/>
      <c r="O1128" s="226"/>
      <c r="P1128" s="226"/>
      <c r="Q1128" s="226"/>
      <c r="R1128" s="226"/>
      <c r="S1128" s="226"/>
      <c r="T1128" s="227"/>
      <c r="AT1128" s="228" t="s">
        <v>202</v>
      </c>
      <c r="AU1128" s="228" t="s">
        <v>81</v>
      </c>
      <c r="AV1128" s="14" t="s">
        <v>81</v>
      </c>
      <c r="AW1128" s="14" t="s">
        <v>33</v>
      </c>
      <c r="AX1128" s="14" t="s">
        <v>72</v>
      </c>
      <c r="AY1128" s="228" t="s">
        <v>193</v>
      </c>
    </row>
    <row r="1129" spans="1:65" s="15" customFormat="1">
      <c r="B1129" s="229"/>
      <c r="C1129" s="230"/>
      <c r="D1129" s="209" t="s">
        <v>202</v>
      </c>
      <c r="E1129" s="231" t="s">
        <v>19</v>
      </c>
      <c r="F1129" s="232" t="s">
        <v>208</v>
      </c>
      <c r="G1129" s="230"/>
      <c r="H1129" s="233">
        <v>1</v>
      </c>
      <c r="I1129" s="234"/>
      <c r="J1129" s="230"/>
      <c r="K1129" s="230"/>
      <c r="L1129" s="235"/>
      <c r="M1129" s="236"/>
      <c r="N1129" s="237"/>
      <c r="O1129" s="237"/>
      <c r="P1129" s="237"/>
      <c r="Q1129" s="237"/>
      <c r="R1129" s="237"/>
      <c r="S1129" s="237"/>
      <c r="T1129" s="238"/>
      <c r="AT1129" s="239" t="s">
        <v>202</v>
      </c>
      <c r="AU1129" s="239" t="s">
        <v>81</v>
      </c>
      <c r="AV1129" s="15" t="s">
        <v>209</v>
      </c>
      <c r="AW1129" s="15" t="s">
        <v>33</v>
      </c>
      <c r="AX1129" s="15" t="s">
        <v>79</v>
      </c>
      <c r="AY1129" s="239" t="s">
        <v>193</v>
      </c>
    </row>
    <row r="1130" spans="1:65" s="2" customFormat="1" ht="21.75" customHeight="1">
      <c r="A1130" s="36"/>
      <c r="B1130" s="37"/>
      <c r="C1130" s="194" t="s">
        <v>1754</v>
      </c>
      <c r="D1130" s="194" t="s">
        <v>195</v>
      </c>
      <c r="E1130" s="195" t="s">
        <v>1755</v>
      </c>
      <c r="F1130" s="196" t="s">
        <v>1756</v>
      </c>
      <c r="G1130" s="197" t="s">
        <v>391</v>
      </c>
      <c r="H1130" s="198">
        <v>4</v>
      </c>
      <c r="I1130" s="199"/>
      <c r="J1130" s="200">
        <f>ROUND(I1130*H1130,2)</f>
        <v>0</v>
      </c>
      <c r="K1130" s="196" t="s">
        <v>199</v>
      </c>
      <c r="L1130" s="41"/>
      <c r="M1130" s="201" t="s">
        <v>19</v>
      </c>
      <c r="N1130" s="202" t="s">
        <v>43</v>
      </c>
      <c r="O1130" s="66"/>
      <c r="P1130" s="203">
        <f>O1130*H1130</f>
        <v>0</v>
      </c>
      <c r="Q1130" s="203">
        <v>3.3E-4</v>
      </c>
      <c r="R1130" s="203">
        <f>Q1130*H1130</f>
        <v>1.32E-3</v>
      </c>
      <c r="S1130" s="203">
        <v>0</v>
      </c>
      <c r="T1130" s="204">
        <f>S1130*H1130</f>
        <v>0</v>
      </c>
      <c r="U1130" s="36"/>
      <c r="V1130" s="36"/>
      <c r="W1130" s="36"/>
      <c r="X1130" s="36"/>
      <c r="Y1130" s="36"/>
      <c r="Z1130" s="36"/>
      <c r="AA1130" s="36"/>
      <c r="AB1130" s="36"/>
      <c r="AC1130" s="36"/>
      <c r="AD1130" s="36"/>
      <c r="AE1130" s="36"/>
      <c r="AR1130" s="205" t="s">
        <v>302</v>
      </c>
      <c r="AT1130" s="205" t="s">
        <v>195</v>
      </c>
      <c r="AU1130" s="205" t="s">
        <v>81</v>
      </c>
      <c r="AY1130" s="19" t="s">
        <v>193</v>
      </c>
      <c r="BE1130" s="206">
        <f>IF(N1130="základní",J1130,0)</f>
        <v>0</v>
      </c>
      <c r="BF1130" s="206">
        <f>IF(N1130="snížená",J1130,0)</f>
        <v>0</v>
      </c>
      <c r="BG1130" s="206">
        <f>IF(N1130="zákl. přenesená",J1130,0)</f>
        <v>0</v>
      </c>
      <c r="BH1130" s="206">
        <f>IF(N1130="sníž. přenesená",J1130,0)</f>
        <v>0</v>
      </c>
      <c r="BI1130" s="206">
        <f>IF(N1130="nulová",J1130,0)</f>
        <v>0</v>
      </c>
      <c r="BJ1130" s="19" t="s">
        <v>79</v>
      </c>
      <c r="BK1130" s="206">
        <f>ROUND(I1130*H1130,2)</f>
        <v>0</v>
      </c>
      <c r="BL1130" s="19" t="s">
        <v>302</v>
      </c>
      <c r="BM1130" s="205" t="s">
        <v>1757</v>
      </c>
    </row>
    <row r="1131" spans="1:65" s="14" customFormat="1">
      <c r="B1131" s="218"/>
      <c r="C1131" s="219"/>
      <c r="D1131" s="209" t="s">
        <v>202</v>
      </c>
      <c r="E1131" s="220" t="s">
        <v>19</v>
      </c>
      <c r="F1131" s="221" t="s">
        <v>1758</v>
      </c>
      <c r="G1131" s="219"/>
      <c r="H1131" s="222">
        <v>4</v>
      </c>
      <c r="I1131" s="223"/>
      <c r="J1131" s="219"/>
      <c r="K1131" s="219"/>
      <c r="L1131" s="224"/>
      <c r="M1131" s="225"/>
      <c r="N1131" s="226"/>
      <c r="O1131" s="226"/>
      <c r="P1131" s="226"/>
      <c r="Q1131" s="226"/>
      <c r="R1131" s="226"/>
      <c r="S1131" s="226"/>
      <c r="T1131" s="227"/>
      <c r="AT1131" s="228" t="s">
        <v>202</v>
      </c>
      <c r="AU1131" s="228" t="s">
        <v>81</v>
      </c>
      <c r="AV1131" s="14" t="s">
        <v>81</v>
      </c>
      <c r="AW1131" s="14" t="s">
        <v>33</v>
      </c>
      <c r="AX1131" s="14" t="s">
        <v>72</v>
      </c>
      <c r="AY1131" s="228" t="s">
        <v>193</v>
      </c>
    </row>
    <row r="1132" spans="1:65" s="15" customFormat="1">
      <c r="B1132" s="229"/>
      <c r="C1132" s="230"/>
      <c r="D1132" s="209" t="s">
        <v>202</v>
      </c>
      <c r="E1132" s="231" t="s">
        <v>19</v>
      </c>
      <c r="F1132" s="232" t="s">
        <v>208</v>
      </c>
      <c r="G1132" s="230"/>
      <c r="H1132" s="233">
        <v>4</v>
      </c>
      <c r="I1132" s="234"/>
      <c r="J1132" s="230"/>
      <c r="K1132" s="230"/>
      <c r="L1132" s="235"/>
      <c r="M1132" s="236"/>
      <c r="N1132" s="237"/>
      <c r="O1132" s="237"/>
      <c r="P1132" s="237"/>
      <c r="Q1132" s="237"/>
      <c r="R1132" s="237"/>
      <c r="S1132" s="237"/>
      <c r="T1132" s="238"/>
      <c r="AT1132" s="239" t="s">
        <v>202</v>
      </c>
      <c r="AU1132" s="239" t="s">
        <v>81</v>
      </c>
      <c r="AV1132" s="15" t="s">
        <v>209</v>
      </c>
      <c r="AW1132" s="15" t="s">
        <v>33</v>
      </c>
      <c r="AX1132" s="15" t="s">
        <v>79</v>
      </c>
      <c r="AY1132" s="239" t="s">
        <v>193</v>
      </c>
    </row>
    <row r="1133" spans="1:65" s="2" customFormat="1" ht="16.5" customHeight="1">
      <c r="A1133" s="36"/>
      <c r="B1133" s="37"/>
      <c r="C1133" s="194" t="s">
        <v>1759</v>
      </c>
      <c r="D1133" s="194" t="s">
        <v>195</v>
      </c>
      <c r="E1133" s="195" t="s">
        <v>1760</v>
      </c>
      <c r="F1133" s="196" t="s">
        <v>1761</v>
      </c>
      <c r="G1133" s="197" t="s">
        <v>305</v>
      </c>
      <c r="H1133" s="198">
        <v>349.65600000000001</v>
      </c>
      <c r="I1133" s="199"/>
      <c r="J1133" s="200">
        <f>ROUND(I1133*H1133,2)</f>
        <v>0</v>
      </c>
      <c r="K1133" s="196" t="s">
        <v>199</v>
      </c>
      <c r="L1133" s="41"/>
      <c r="M1133" s="201" t="s">
        <v>19</v>
      </c>
      <c r="N1133" s="202" t="s">
        <v>43</v>
      </c>
      <c r="O1133" s="66"/>
      <c r="P1133" s="203">
        <f>O1133*H1133</f>
        <v>0</v>
      </c>
      <c r="Q1133" s="203">
        <v>4.0000000000000003E-5</v>
      </c>
      <c r="R1133" s="203">
        <f>Q1133*H1133</f>
        <v>1.3986240000000002E-2</v>
      </c>
      <c r="S1133" s="203">
        <v>0</v>
      </c>
      <c r="T1133" s="204">
        <f>S1133*H1133</f>
        <v>0</v>
      </c>
      <c r="U1133" s="36"/>
      <c r="V1133" s="36"/>
      <c r="W1133" s="36"/>
      <c r="X1133" s="36"/>
      <c r="Y1133" s="36"/>
      <c r="Z1133" s="36"/>
      <c r="AA1133" s="36"/>
      <c r="AB1133" s="36"/>
      <c r="AC1133" s="36"/>
      <c r="AD1133" s="36"/>
      <c r="AE1133" s="36"/>
      <c r="AR1133" s="205" t="s">
        <v>302</v>
      </c>
      <c r="AT1133" s="205" t="s">
        <v>195</v>
      </c>
      <c r="AU1133" s="205" t="s">
        <v>81</v>
      </c>
      <c r="AY1133" s="19" t="s">
        <v>193</v>
      </c>
      <c r="BE1133" s="206">
        <f>IF(N1133="základní",J1133,0)</f>
        <v>0</v>
      </c>
      <c r="BF1133" s="206">
        <f>IF(N1133="snížená",J1133,0)</f>
        <v>0</v>
      </c>
      <c r="BG1133" s="206">
        <f>IF(N1133="zákl. přenesená",J1133,0)</f>
        <v>0</v>
      </c>
      <c r="BH1133" s="206">
        <f>IF(N1133="sníž. přenesená",J1133,0)</f>
        <v>0</v>
      </c>
      <c r="BI1133" s="206">
        <f>IF(N1133="nulová",J1133,0)</f>
        <v>0</v>
      </c>
      <c r="BJ1133" s="19" t="s">
        <v>79</v>
      </c>
      <c r="BK1133" s="206">
        <f>ROUND(I1133*H1133,2)</f>
        <v>0</v>
      </c>
      <c r="BL1133" s="19" t="s">
        <v>302</v>
      </c>
      <c r="BM1133" s="205" t="s">
        <v>1762</v>
      </c>
    </row>
    <row r="1134" spans="1:65" s="13" customFormat="1">
      <c r="B1134" s="207"/>
      <c r="C1134" s="208"/>
      <c r="D1134" s="209" t="s">
        <v>202</v>
      </c>
      <c r="E1134" s="210" t="s">
        <v>19</v>
      </c>
      <c r="F1134" s="211" t="s">
        <v>1712</v>
      </c>
      <c r="G1134" s="208"/>
      <c r="H1134" s="210" t="s">
        <v>19</v>
      </c>
      <c r="I1134" s="212"/>
      <c r="J1134" s="208"/>
      <c r="K1134" s="208"/>
      <c r="L1134" s="213"/>
      <c r="M1134" s="214"/>
      <c r="N1134" s="215"/>
      <c r="O1134" s="215"/>
      <c r="P1134" s="215"/>
      <c r="Q1134" s="215"/>
      <c r="R1134" s="215"/>
      <c r="S1134" s="215"/>
      <c r="T1134" s="216"/>
      <c r="AT1134" s="217" t="s">
        <v>202</v>
      </c>
      <c r="AU1134" s="217" t="s">
        <v>81</v>
      </c>
      <c r="AV1134" s="13" t="s">
        <v>79</v>
      </c>
      <c r="AW1134" s="13" t="s">
        <v>33</v>
      </c>
      <c r="AX1134" s="13" t="s">
        <v>72</v>
      </c>
      <c r="AY1134" s="217" t="s">
        <v>193</v>
      </c>
    </row>
    <row r="1135" spans="1:65" s="14" customFormat="1">
      <c r="B1135" s="218"/>
      <c r="C1135" s="219"/>
      <c r="D1135" s="209" t="s">
        <v>202</v>
      </c>
      <c r="E1135" s="220" t="s">
        <v>19</v>
      </c>
      <c r="F1135" s="221" t="s">
        <v>1381</v>
      </c>
      <c r="G1135" s="219"/>
      <c r="H1135" s="222">
        <v>354.64800000000002</v>
      </c>
      <c r="I1135" s="223"/>
      <c r="J1135" s="219"/>
      <c r="K1135" s="219"/>
      <c r="L1135" s="224"/>
      <c r="M1135" s="225"/>
      <c r="N1135" s="226"/>
      <c r="O1135" s="226"/>
      <c r="P1135" s="226"/>
      <c r="Q1135" s="226"/>
      <c r="R1135" s="226"/>
      <c r="S1135" s="226"/>
      <c r="T1135" s="227"/>
      <c r="AT1135" s="228" t="s">
        <v>202</v>
      </c>
      <c r="AU1135" s="228" t="s">
        <v>81</v>
      </c>
      <c r="AV1135" s="14" t="s">
        <v>81</v>
      </c>
      <c r="AW1135" s="14" t="s">
        <v>33</v>
      </c>
      <c r="AX1135" s="14" t="s">
        <v>72</v>
      </c>
      <c r="AY1135" s="228" t="s">
        <v>193</v>
      </c>
    </row>
    <row r="1136" spans="1:65" s="14" customFormat="1">
      <c r="B1136" s="218"/>
      <c r="C1136" s="219"/>
      <c r="D1136" s="209" t="s">
        <v>202</v>
      </c>
      <c r="E1136" s="220" t="s">
        <v>19</v>
      </c>
      <c r="F1136" s="221" t="s">
        <v>1382</v>
      </c>
      <c r="G1136" s="219"/>
      <c r="H1136" s="222">
        <v>-4.992</v>
      </c>
      <c r="I1136" s="223"/>
      <c r="J1136" s="219"/>
      <c r="K1136" s="219"/>
      <c r="L1136" s="224"/>
      <c r="M1136" s="225"/>
      <c r="N1136" s="226"/>
      <c r="O1136" s="226"/>
      <c r="P1136" s="226"/>
      <c r="Q1136" s="226"/>
      <c r="R1136" s="226"/>
      <c r="S1136" s="226"/>
      <c r="T1136" s="227"/>
      <c r="AT1136" s="228" t="s">
        <v>202</v>
      </c>
      <c r="AU1136" s="228" t="s">
        <v>81</v>
      </c>
      <c r="AV1136" s="14" t="s">
        <v>81</v>
      </c>
      <c r="AW1136" s="14" t="s">
        <v>33</v>
      </c>
      <c r="AX1136" s="14" t="s">
        <v>72</v>
      </c>
      <c r="AY1136" s="228" t="s">
        <v>193</v>
      </c>
    </row>
    <row r="1137" spans="1:65" s="15" customFormat="1">
      <c r="B1137" s="229"/>
      <c r="C1137" s="230"/>
      <c r="D1137" s="209" t="s">
        <v>202</v>
      </c>
      <c r="E1137" s="231" t="s">
        <v>19</v>
      </c>
      <c r="F1137" s="232" t="s">
        <v>208</v>
      </c>
      <c r="G1137" s="230"/>
      <c r="H1137" s="233">
        <v>349.65600000000001</v>
      </c>
      <c r="I1137" s="234"/>
      <c r="J1137" s="230"/>
      <c r="K1137" s="230"/>
      <c r="L1137" s="235"/>
      <c r="M1137" s="236"/>
      <c r="N1137" s="237"/>
      <c r="O1137" s="237"/>
      <c r="P1137" s="237"/>
      <c r="Q1137" s="237"/>
      <c r="R1137" s="237"/>
      <c r="S1137" s="237"/>
      <c r="T1137" s="238"/>
      <c r="AT1137" s="239" t="s">
        <v>202</v>
      </c>
      <c r="AU1137" s="239" t="s">
        <v>81</v>
      </c>
      <c r="AV1137" s="15" t="s">
        <v>209</v>
      </c>
      <c r="AW1137" s="15" t="s">
        <v>33</v>
      </c>
      <c r="AX1137" s="15" t="s">
        <v>79</v>
      </c>
      <c r="AY1137" s="239" t="s">
        <v>193</v>
      </c>
    </row>
    <row r="1138" spans="1:65" s="2" customFormat="1" ht="16.5" customHeight="1">
      <c r="A1138" s="36"/>
      <c r="B1138" s="37"/>
      <c r="C1138" s="194" t="s">
        <v>1763</v>
      </c>
      <c r="D1138" s="194" t="s">
        <v>195</v>
      </c>
      <c r="E1138" s="195" t="s">
        <v>1764</v>
      </c>
      <c r="F1138" s="196" t="s">
        <v>1765</v>
      </c>
      <c r="G1138" s="197" t="s">
        <v>402</v>
      </c>
      <c r="H1138" s="198">
        <v>1</v>
      </c>
      <c r="I1138" s="199"/>
      <c r="J1138" s="200">
        <f>ROUND(I1138*H1138,2)</f>
        <v>0</v>
      </c>
      <c r="K1138" s="196" t="s">
        <v>199</v>
      </c>
      <c r="L1138" s="41"/>
      <c r="M1138" s="201" t="s">
        <v>19</v>
      </c>
      <c r="N1138" s="202" t="s">
        <v>43</v>
      </c>
      <c r="O1138" s="66"/>
      <c r="P1138" s="203">
        <f>O1138*H1138</f>
        <v>0</v>
      </c>
      <c r="Q1138" s="203">
        <v>4.0000000000000003E-5</v>
      </c>
      <c r="R1138" s="203">
        <f>Q1138*H1138</f>
        <v>4.0000000000000003E-5</v>
      </c>
      <c r="S1138" s="203">
        <v>0</v>
      </c>
      <c r="T1138" s="204">
        <f>S1138*H1138</f>
        <v>0</v>
      </c>
      <c r="U1138" s="36"/>
      <c r="V1138" s="36"/>
      <c r="W1138" s="36"/>
      <c r="X1138" s="36"/>
      <c r="Y1138" s="36"/>
      <c r="Z1138" s="36"/>
      <c r="AA1138" s="36"/>
      <c r="AB1138" s="36"/>
      <c r="AC1138" s="36"/>
      <c r="AD1138" s="36"/>
      <c r="AE1138" s="36"/>
      <c r="AR1138" s="205" t="s">
        <v>302</v>
      </c>
      <c r="AT1138" s="205" t="s">
        <v>195</v>
      </c>
      <c r="AU1138" s="205" t="s">
        <v>81</v>
      </c>
      <c r="AY1138" s="19" t="s">
        <v>193</v>
      </c>
      <c r="BE1138" s="206">
        <f>IF(N1138="základní",J1138,0)</f>
        <v>0</v>
      </c>
      <c r="BF1138" s="206">
        <f>IF(N1138="snížená",J1138,0)</f>
        <v>0</v>
      </c>
      <c r="BG1138" s="206">
        <f>IF(N1138="zákl. přenesená",J1138,0)</f>
        <v>0</v>
      </c>
      <c r="BH1138" s="206">
        <f>IF(N1138="sníž. přenesená",J1138,0)</f>
        <v>0</v>
      </c>
      <c r="BI1138" s="206">
        <f>IF(N1138="nulová",J1138,0)</f>
        <v>0</v>
      </c>
      <c r="BJ1138" s="19" t="s">
        <v>79</v>
      </c>
      <c r="BK1138" s="206">
        <f>ROUND(I1138*H1138,2)</f>
        <v>0</v>
      </c>
      <c r="BL1138" s="19" t="s">
        <v>302</v>
      </c>
      <c r="BM1138" s="205" t="s">
        <v>1766</v>
      </c>
    </row>
    <row r="1139" spans="1:65" s="2" customFormat="1" ht="16.5" customHeight="1">
      <c r="A1139" s="36"/>
      <c r="B1139" s="37"/>
      <c r="C1139" s="251" t="s">
        <v>1767</v>
      </c>
      <c r="D1139" s="251" t="s">
        <v>451</v>
      </c>
      <c r="E1139" s="252" t="s">
        <v>1768</v>
      </c>
      <c r="F1139" s="253" t="s">
        <v>1769</v>
      </c>
      <c r="G1139" s="254" t="s">
        <v>402</v>
      </c>
      <c r="H1139" s="255">
        <v>1</v>
      </c>
      <c r="I1139" s="256"/>
      <c r="J1139" s="257">
        <f>ROUND(I1139*H1139,2)</f>
        <v>0</v>
      </c>
      <c r="K1139" s="253" t="s">
        <v>199</v>
      </c>
      <c r="L1139" s="258"/>
      <c r="M1139" s="259" t="s">
        <v>19</v>
      </c>
      <c r="N1139" s="260" t="s">
        <v>43</v>
      </c>
      <c r="O1139" s="66"/>
      <c r="P1139" s="203">
        <f>O1139*H1139</f>
        <v>0</v>
      </c>
      <c r="Q1139" s="203">
        <v>1E-4</v>
      </c>
      <c r="R1139" s="203">
        <f>Q1139*H1139</f>
        <v>1E-4</v>
      </c>
      <c r="S1139" s="203">
        <v>0</v>
      </c>
      <c r="T1139" s="204">
        <f>S1139*H1139</f>
        <v>0</v>
      </c>
      <c r="U1139" s="36"/>
      <c r="V1139" s="36"/>
      <c r="W1139" s="36"/>
      <c r="X1139" s="36"/>
      <c r="Y1139" s="36"/>
      <c r="Z1139" s="36"/>
      <c r="AA1139" s="36"/>
      <c r="AB1139" s="36"/>
      <c r="AC1139" s="36"/>
      <c r="AD1139" s="36"/>
      <c r="AE1139" s="36"/>
      <c r="AR1139" s="205" t="s">
        <v>404</v>
      </c>
      <c r="AT1139" s="205" t="s">
        <v>451</v>
      </c>
      <c r="AU1139" s="205" t="s">
        <v>81</v>
      </c>
      <c r="AY1139" s="19" t="s">
        <v>193</v>
      </c>
      <c r="BE1139" s="206">
        <f>IF(N1139="základní",J1139,0)</f>
        <v>0</v>
      </c>
      <c r="BF1139" s="206">
        <f>IF(N1139="snížená",J1139,0)</f>
        <v>0</v>
      </c>
      <c r="BG1139" s="206">
        <f>IF(N1139="zákl. přenesená",J1139,0)</f>
        <v>0</v>
      </c>
      <c r="BH1139" s="206">
        <f>IF(N1139="sníž. přenesená",J1139,0)</f>
        <v>0</v>
      </c>
      <c r="BI1139" s="206">
        <f>IF(N1139="nulová",J1139,0)</f>
        <v>0</v>
      </c>
      <c r="BJ1139" s="19" t="s">
        <v>79</v>
      </c>
      <c r="BK1139" s="206">
        <f>ROUND(I1139*H1139,2)</f>
        <v>0</v>
      </c>
      <c r="BL1139" s="19" t="s">
        <v>302</v>
      </c>
      <c r="BM1139" s="205" t="s">
        <v>1770</v>
      </c>
    </row>
    <row r="1140" spans="1:65" s="2" customFormat="1" ht="16.5" customHeight="1">
      <c r="A1140" s="36"/>
      <c r="B1140" s="37"/>
      <c r="C1140" s="194" t="s">
        <v>1771</v>
      </c>
      <c r="D1140" s="194" t="s">
        <v>195</v>
      </c>
      <c r="E1140" s="195" t="s">
        <v>1772</v>
      </c>
      <c r="F1140" s="196" t="s">
        <v>1773</v>
      </c>
      <c r="G1140" s="197" t="s">
        <v>402</v>
      </c>
      <c r="H1140" s="198">
        <v>1</v>
      </c>
      <c r="I1140" s="199"/>
      <c r="J1140" s="200">
        <f>ROUND(I1140*H1140,2)</f>
        <v>0</v>
      </c>
      <c r="K1140" s="196" t="s">
        <v>199</v>
      </c>
      <c r="L1140" s="41"/>
      <c r="M1140" s="201" t="s">
        <v>19</v>
      </c>
      <c r="N1140" s="202" t="s">
        <v>43</v>
      </c>
      <c r="O1140" s="66"/>
      <c r="P1140" s="203">
        <f>O1140*H1140</f>
        <v>0</v>
      </c>
      <c r="Q1140" s="203">
        <v>0</v>
      </c>
      <c r="R1140" s="203">
        <f>Q1140*H1140</f>
        <v>0</v>
      </c>
      <c r="S1140" s="203">
        <v>0</v>
      </c>
      <c r="T1140" s="204">
        <f>S1140*H1140</f>
        <v>0</v>
      </c>
      <c r="U1140" s="36"/>
      <c r="V1140" s="36"/>
      <c r="W1140" s="36"/>
      <c r="X1140" s="36"/>
      <c r="Y1140" s="36"/>
      <c r="Z1140" s="36"/>
      <c r="AA1140" s="36"/>
      <c r="AB1140" s="36"/>
      <c r="AC1140" s="36"/>
      <c r="AD1140" s="36"/>
      <c r="AE1140" s="36"/>
      <c r="AR1140" s="205" t="s">
        <v>302</v>
      </c>
      <c r="AT1140" s="205" t="s">
        <v>195</v>
      </c>
      <c r="AU1140" s="205" t="s">
        <v>81</v>
      </c>
      <c r="AY1140" s="19" t="s">
        <v>193</v>
      </c>
      <c r="BE1140" s="206">
        <f>IF(N1140="základní",J1140,0)</f>
        <v>0</v>
      </c>
      <c r="BF1140" s="206">
        <f>IF(N1140="snížená",J1140,0)</f>
        <v>0</v>
      </c>
      <c r="BG1140" s="206">
        <f>IF(N1140="zákl. přenesená",J1140,0)</f>
        <v>0</v>
      </c>
      <c r="BH1140" s="206">
        <f>IF(N1140="sníž. přenesená",J1140,0)</f>
        <v>0</v>
      </c>
      <c r="BI1140" s="206">
        <f>IF(N1140="nulová",J1140,0)</f>
        <v>0</v>
      </c>
      <c r="BJ1140" s="19" t="s">
        <v>79</v>
      </c>
      <c r="BK1140" s="206">
        <f>ROUND(I1140*H1140,2)</f>
        <v>0</v>
      </c>
      <c r="BL1140" s="19" t="s">
        <v>302</v>
      </c>
      <c r="BM1140" s="205" t="s">
        <v>1774</v>
      </c>
    </row>
    <row r="1141" spans="1:65" s="14" customFormat="1">
      <c r="B1141" s="218"/>
      <c r="C1141" s="219"/>
      <c r="D1141" s="209" t="s">
        <v>202</v>
      </c>
      <c r="E1141" s="220" t="s">
        <v>19</v>
      </c>
      <c r="F1141" s="221" t="s">
        <v>1775</v>
      </c>
      <c r="G1141" s="219"/>
      <c r="H1141" s="222">
        <v>1</v>
      </c>
      <c r="I1141" s="223"/>
      <c r="J1141" s="219"/>
      <c r="K1141" s="219"/>
      <c r="L1141" s="224"/>
      <c r="M1141" s="225"/>
      <c r="N1141" s="226"/>
      <c r="O1141" s="226"/>
      <c r="P1141" s="226"/>
      <c r="Q1141" s="226"/>
      <c r="R1141" s="226"/>
      <c r="S1141" s="226"/>
      <c r="T1141" s="227"/>
      <c r="AT1141" s="228" t="s">
        <v>202</v>
      </c>
      <c r="AU1141" s="228" t="s">
        <v>81</v>
      </c>
      <c r="AV1141" s="14" t="s">
        <v>81</v>
      </c>
      <c r="AW1141" s="14" t="s">
        <v>33</v>
      </c>
      <c r="AX1141" s="14" t="s">
        <v>72</v>
      </c>
      <c r="AY1141" s="228" t="s">
        <v>193</v>
      </c>
    </row>
    <row r="1142" spans="1:65" s="15" customFormat="1">
      <c r="B1142" s="229"/>
      <c r="C1142" s="230"/>
      <c r="D1142" s="209" t="s">
        <v>202</v>
      </c>
      <c r="E1142" s="231" t="s">
        <v>19</v>
      </c>
      <c r="F1142" s="232" t="s">
        <v>208</v>
      </c>
      <c r="G1142" s="230"/>
      <c r="H1142" s="233">
        <v>1</v>
      </c>
      <c r="I1142" s="234"/>
      <c r="J1142" s="230"/>
      <c r="K1142" s="230"/>
      <c r="L1142" s="235"/>
      <c r="M1142" s="236"/>
      <c r="N1142" s="237"/>
      <c r="O1142" s="237"/>
      <c r="P1142" s="237"/>
      <c r="Q1142" s="237"/>
      <c r="R1142" s="237"/>
      <c r="S1142" s="237"/>
      <c r="T1142" s="238"/>
      <c r="AT1142" s="239" t="s">
        <v>202</v>
      </c>
      <c r="AU1142" s="239" t="s">
        <v>81</v>
      </c>
      <c r="AV1142" s="15" t="s">
        <v>209</v>
      </c>
      <c r="AW1142" s="15" t="s">
        <v>33</v>
      </c>
      <c r="AX1142" s="15" t="s">
        <v>79</v>
      </c>
      <c r="AY1142" s="239" t="s">
        <v>193</v>
      </c>
    </row>
    <row r="1143" spans="1:65" s="2" customFormat="1" ht="16.5" customHeight="1">
      <c r="A1143" s="36"/>
      <c r="B1143" s="37"/>
      <c r="C1143" s="251" t="s">
        <v>1776</v>
      </c>
      <c r="D1143" s="251" t="s">
        <v>451</v>
      </c>
      <c r="E1143" s="252" t="s">
        <v>1777</v>
      </c>
      <c r="F1143" s="253" t="s">
        <v>1778</v>
      </c>
      <c r="G1143" s="254" t="s">
        <v>402</v>
      </c>
      <c r="H1143" s="255">
        <v>1</v>
      </c>
      <c r="I1143" s="256"/>
      <c r="J1143" s="257">
        <f>ROUND(I1143*H1143,2)</f>
        <v>0</v>
      </c>
      <c r="K1143" s="253" t="s">
        <v>199</v>
      </c>
      <c r="L1143" s="258"/>
      <c r="M1143" s="259" t="s">
        <v>19</v>
      </c>
      <c r="N1143" s="260" t="s">
        <v>43</v>
      </c>
      <c r="O1143" s="66"/>
      <c r="P1143" s="203">
        <f>O1143*H1143</f>
        <v>0</v>
      </c>
      <c r="Q1143" s="203">
        <v>1.9E-3</v>
      </c>
      <c r="R1143" s="203">
        <f>Q1143*H1143</f>
        <v>1.9E-3</v>
      </c>
      <c r="S1143" s="203">
        <v>0</v>
      </c>
      <c r="T1143" s="204">
        <f>S1143*H1143</f>
        <v>0</v>
      </c>
      <c r="U1143" s="36"/>
      <c r="V1143" s="36"/>
      <c r="W1143" s="36"/>
      <c r="X1143" s="36"/>
      <c r="Y1143" s="36"/>
      <c r="Z1143" s="36"/>
      <c r="AA1143" s="36"/>
      <c r="AB1143" s="36"/>
      <c r="AC1143" s="36"/>
      <c r="AD1143" s="36"/>
      <c r="AE1143" s="36"/>
      <c r="AR1143" s="205" t="s">
        <v>404</v>
      </c>
      <c r="AT1143" s="205" t="s">
        <v>451</v>
      </c>
      <c r="AU1143" s="205" t="s">
        <v>81</v>
      </c>
      <c r="AY1143" s="19" t="s">
        <v>193</v>
      </c>
      <c r="BE1143" s="206">
        <f>IF(N1143="základní",J1143,0)</f>
        <v>0</v>
      </c>
      <c r="BF1143" s="206">
        <f>IF(N1143="snížená",J1143,0)</f>
        <v>0</v>
      </c>
      <c r="BG1143" s="206">
        <f>IF(N1143="zákl. přenesená",J1143,0)</f>
        <v>0</v>
      </c>
      <c r="BH1143" s="206">
        <f>IF(N1143="sníž. přenesená",J1143,0)</f>
        <v>0</v>
      </c>
      <c r="BI1143" s="206">
        <f>IF(N1143="nulová",J1143,0)</f>
        <v>0</v>
      </c>
      <c r="BJ1143" s="19" t="s">
        <v>79</v>
      </c>
      <c r="BK1143" s="206">
        <f>ROUND(I1143*H1143,2)</f>
        <v>0</v>
      </c>
      <c r="BL1143" s="19" t="s">
        <v>302</v>
      </c>
      <c r="BM1143" s="205" t="s">
        <v>1779</v>
      </c>
    </row>
    <row r="1144" spans="1:65" s="2" customFormat="1" ht="16.5" customHeight="1">
      <c r="A1144" s="36"/>
      <c r="B1144" s="37"/>
      <c r="C1144" s="194" t="s">
        <v>1780</v>
      </c>
      <c r="D1144" s="194" t="s">
        <v>195</v>
      </c>
      <c r="E1144" s="195" t="s">
        <v>1781</v>
      </c>
      <c r="F1144" s="196" t="s">
        <v>1782</v>
      </c>
      <c r="G1144" s="197" t="s">
        <v>402</v>
      </c>
      <c r="H1144" s="198">
        <v>1</v>
      </c>
      <c r="I1144" s="199"/>
      <c r="J1144" s="200">
        <f>ROUND(I1144*H1144,2)</f>
        <v>0</v>
      </c>
      <c r="K1144" s="196" t="s">
        <v>199</v>
      </c>
      <c r="L1144" s="41"/>
      <c r="M1144" s="201" t="s">
        <v>19</v>
      </c>
      <c r="N1144" s="202" t="s">
        <v>43</v>
      </c>
      <c r="O1144" s="66"/>
      <c r="P1144" s="203">
        <f>O1144*H1144</f>
        <v>0</v>
      </c>
      <c r="Q1144" s="203">
        <v>0</v>
      </c>
      <c r="R1144" s="203">
        <f>Q1144*H1144</f>
        <v>0</v>
      </c>
      <c r="S1144" s="203">
        <v>0</v>
      </c>
      <c r="T1144" s="204">
        <f>S1144*H1144</f>
        <v>0</v>
      </c>
      <c r="U1144" s="36"/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/>
      <c r="AR1144" s="205" t="s">
        <v>302</v>
      </c>
      <c r="AT1144" s="205" t="s">
        <v>195</v>
      </c>
      <c r="AU1144" s="205" t="s">
        <v>81</v>
      </c>
      <c r="AY1144" s="19" t="s">
        <v>193</v>
      </c>
      <c r="BE1144" s="206">
        <f>IF(N1144="základní",J1144,0)</f>
        <v>0</v>
      </c>
      <c r="BF1144" s="206">
        <f>IF(N1144="snížená",J1144,0)</f>
        <v>0</v>
      </c>
      <c r="BG1144" s="206">
        <f>IF(N1144="zákl. přenesená",J1144,0)</f>
        <v>0</v>
      </c>
      <c r="BH1144" s="206">
        <f>IF(N1144="sníž. přenesená",J1144,0)</f>
        <v>0</v>
      </c>
      <c r="BI1144" s="206">
        <f>IF(N1144="nulová",J1144,0)</f>
        <v>0</v>
      </c>
      <c r="BJ1144" s="19" t="s">
        <v>79</v>
      </c>
      <c r="BK1144" s="206">
        <f>ROUND(I1144*H1144,2)</f>
        <v>0</v>
      </c>
      <c r="BL1144" s="19" t="s">
        <v>302</v>
      </c>
      <c r="BM1144" s="205" t="s">
        <v>1783</v>
      </c>
    </row>
    <row r="1145" spans="1:65" s="14" customFormat="1">
      <c r="B1145" s="218"/>
      <c r="C1145" s="219"/>
      <c r="D1145" s="209" t="s">
        <v>202</v>
      </c>
      <c r="E1145" s="220" t="s">
        <v>19</v>
      </c>
      <c r="F1145" s="221" t="s">
        <v>79</v>
      </c>
      <c r="G1145" s="219"/>
      <c r="H1145" s="222">
        <v>1</v>
      </c>
      <c r="I1145" s="223"/>
      <c r="J1145" s="219"/>
      <c r="K1145" s="219"/>
      <c r="L1145" s="224"/>
      <c r="M1145" s="225"/>
      <c r="N1145" s="226"/>
      <c r="O1145" s="226"/>
      <c r="P1145" s="226"/>
      <c r="Q1145" s="226"/>
      <c r="R1145" s="226"/>
      <c r="S1145" s="226"/>
      <c r="T1145" s="227"/>
      <c r="AT1145" s="228" t="s">
        <v>202</v>
      </c>
      <c r="AU1145" s="228" t="s">
        <v>81</v>
      </c>
      <c r="AV1145" s="14" t="s">
        <v>81</v>
      </c>
      <c r="AW1145" s="14" t="s">
        <v>33</v>
      </c>
      <c r="AX1145" s="14" t="s">
        <v>72</v>
      </c>
      <c r="AY1145" s="228" t="s">
        <v>193</v>
      </c>
    </row>
    <row r="1146" spans="1:65" s="15" customFormat="1">
      <c r="B1146" s="229"/>
      <c r="C1146" s="230"/>
      <c r="D1146" s="209" t="s">
        <v>202</v>
      </c>
      <c r="E1146" s="231" t="s">
        <v>19</v>
      </c>
      <c r="F1146" s="232" t="s">
        <v>208</v>
      </c>
      <c r="G1146" s="230"/>
      <c r="H1146" s="233">
        <v>1</v>
      </c>
      <c r="I1146" s="234"/>
      <c r="J1146" s="230"/>
      <c r="K1146" s="230"/>
      <c r="L1146" s="235"/>
      <c r="M1146" s="236"/>
      <c r="N1146" s="237"/>
      <c r="O1146" s="237"/>
      <c r="P1146" s="237"/>
      <c r="Q1146" s="237"/>
      <c r="R1146" s="237"/>
      <c r="S1146" s="237"/>
      <c r="T1146" s="238"/>
      <c r="AT1146" s="239" t="s">
        <v>202</v>
      </c>
      <c r="AU1146" s="239" t="s">
        <v>81</v>
      </c>
      <c r="AV1146" s="15" t="s">
        <v>209</v>
      </c>
      <c r="AW1146" s="15" t="s">
        <v>33</v>
      </c>
      <c r="AX1146" s="15" t="s">
        <v>79</v>
      </c>
      <c r="AY1146" s="239" t="s">
        <v>193</v>
      </c>
    </row>
    <row r="1147" spans="1:65" s="2" customFormat="1" ht="16.5" customHeight="1">
      <c r="A1147" s="36"/>
      <c r="B1147" s="37"/>
      <c r="C1147" s="251" t="s">
        <v>1784</v>
      </c>
      <c r="D1147" s="251" t="s">
        <v>451</v>
      </c>
      <c r="E1147" s="252" t="s">
        <v>1785</v>
      </c>
      <c r="F1147" s="253" t="s">
        <v>1786</v>
      </c>
      <c r="G1147" s="254" t="s">
        <v>402</v>
      </c>
      <c r="H1147" s="255">
        <v>1</v>
      </c>
      <c r="I1147" s="256"/>
      <c r="J1147" s="257">
        <f>ROUND(I1147*H1147,2)</f>
        <v>0</v>
      </c>
      <c r="K1147" s="253" t="s">
        <v>199</v>
      </c>
      <c r="L1147" s="258"/>
      <c r="M1147" s="259" t="s">
        <v>19</v>
      </c>
      <c r="N1147" s="260" t="s">
        <v>43</v>
      </c>
      <c r="O1147" s="66"/>
      <c r="P1147" s="203">
        <f>O1147*H1147</f>
        <v>0</v>
      </c>
      <c r="Q1147" s="203">
        <v>2.2200000000000002E-3</v>
      </c>
      <c r="R1147" s="203">
        <f>Q1147*H1147</f>
        <v>2.2200000000000002E-3</v>
      </c>
      <c r="S1147" s="203">
        <v>0</v>
      </c>
      <c r="T1147" s="204">
        <f>S1147*H1147</f>
        <v>0</v>
      </c>
      <c r="U1147" s="36"/>
      <c r="V1147" s="36"/>
      <c r="W1147" s="36"/>
      <c r="X1147" s="36"/>
      <c r="Y1147" s="36"/>
      <c r="Z1147" s="36"/>
      <c r="AA1147" s="36"/>
      <c r="AB1147" s="36"/>
      <c r="AC1147" s="36"/>
      <c r="AD1147" s="36"/>
      <c r="AE1147" s="36"/>
      <c r="AR1147" s="205" t="s">
        <v>404</v>
      </c>
      <c r="AT1147" s="205" t="s">
        <v>451</v>
      </c>
      <c r="AU1147" s="205" t="s">
        <v>81</v>
      </c>
      <c r="AY1147" s="19" t="s">
        <v>193</v>
      </c>
      <c r="BE1147" s="206">
        <f>IF(N1147="základní",J1147,0)</f>
        <v>0</v>
      </c>
      <c r="BF1147" s="206">
        <f>IF(N1147="snížená",J1147,0)</f>
        <v>0</v>
      </c>
      <c r="BG1147" s="206">
        <f>IF(N1147="zákl. přenesená",J1147,0)</f>
        <v>0</v>
      </c>
      <c r="BH1147" s="206">
        <f>IF(N1147="sníž. přenesená",J1147,0)</f>
        <v>0</v>
      </c>
      <c r="BI1147" s="206">
        <f>IF(N1147="nulová",J1147,0)</f>
        <v>0</v>
      </c>
      <c r="BJ1147" s="19" t="s">
        <v>79</v>
      </c>
      <c r="BK1147" s="206">
        <f>ROUND(I1147*H1147,2)</f>
        <v>0</v>
      </c>
      <c r="BL1147" s="19" t="s">
        <v>302</v>
      </c>
      <c r="BM1147" s="205" t="s">
        <v>1787</v>
      </c>
    </row>
    <row r="1148" spans="1:65" s="2" customFormat="1" ht="16.5" customHeight="1">
      <c r="A1148" s="36"/>
      <c r="B1148" s="37"/>
      <c r="C1148" s="251" t="s">
        <v>1788</v>
      </c>
      <c r="D1148" s="251" t="s">
        <v>451</v>
      </c>
      <c r="E1148" s="252" t="s">
        <v>1789</v>
      </c>
      <c r="F1148" s="253" t="s">
        <v>1790</v>
      </c>
      <c r="G1148" s="254" t="s">
        <v>402</v>
      </c>
      <c r="H1148" s="255">
        <v>1</v>
      </c>
      <c r="I1148" s="256"/>
      <c r="J1148" s="257">
        <f>ROUND(I1148*H1148,2)</f>
        <v>0</v>
      </c>
      <c r="K1148" s="253" t="s">
        <v>199</v>
      </c>
      <c r="L1148" s="258"/>
      <c r="M1148" s="259" t="s">
        <v>19</v>
      </c>
      <c r="N1148" s="260" t="s">
        <v>43</v>
      </c>
      <c r="O1148" s="66"/>
      <c r="P1148" s="203">
        <f>O1148*H1148</f>
        <v>0</v>
      </c>
      <c r="Q1148" s="203">
        <v>2.5000000000000001E-4</v>
      </c>
      <c r="R1148" s="203">
        <f>Q1148*H1148</f>
        <v>2.5000000000000001E-4</v>
      </c>
      <c r="S1148" s="203">
        <v>0</v>
      </c>
      <c r="T1148" s="204">
        <f>S1148*H1148</f>
        <v>0</v>
      </c>
      <c r="U1148" s="36"/>
      <c r="V1148" s="36"/>
      <c r="W1148" s="36"/>
      <c r="X1148" s="36"/>
      <c r="Y1148" s="36"/>
      <c r="Z1148" s="36"/>
      <c r="AA1148" s="36"/>
      <c r="AB1148" s="36"/>
      <c r="AC1148" s="36"/>
      <c r="AD1148" s="36"/>
      <c r="AE1148" s="36"/>
      <c r="AR1148" s="205" t="s">
        <v>404</v>
      </c>
      <c r="AT1148" s="205" t="s">
        <v>451</v>
      </c>
      <c r="AU1148" s="205" t="s">
        <v>81</v>
      </c>
      <c r="AY1148" s="19" t="s">
        <v>193</v>
      </c>
      <c r="BE1148" s="206">
        <f>IF(N1148="základní",J1148,0)</f>
        <v>0</v>
      </c>
      <c r="BF1148" s="206">
        <f>IF(N1148="snížená",J1148,0)</f>
        <v>0</v>
      </c>
      <c r="BG1148" s="206">
        <f>IF(N1148="zákl. přenesená",J1148,0)</f>
        <v>0</v>
      </c>
      <c r="BH1148" s="206">
        <f>IF(N1148="sníž. přenesená",J1148,0)</f>
        <v>0</v>
      </c>
      <c r="BI1148" s="206">
        <f>IF(N1148="nulová",J1148,0)</f>
        <v>0</v>
      </c>
      <c r="BJ1148" s="19" t="s">
        <v>79</v>
      </c>
      <c r="BK1148" s="206">
        <f>ROUND(I1148*H1148,2)</f>
        <v>0</v>
      </c>
      <c r="BL1148" s="19" t="s">
        <v>302</v>
      </c>
      <c r="BM1148" s="205" t="s">
        <v>1791</v>
      </c>
    </row>
    <row r="1149" spans="1:65" s="2" customFormat="1" ht="16.5" customHeight="1">
      <c r="A1149" s="36"/>
      <c r="B1149" s="37"/>
      <c r="C1149" s="194" t="s">
        <v>1792</v>
      </c>
      <c r="D1149" s="194" t="s">
        <v>195</v>
      </c>
      <c r="E1149" s="195" t="s">
        <v>1793</v>
      </c>
      <c r="F1149" s="196" t="s">
        <v>1794</v>
      </c>
      <c r="G1149" s="197" t="s">
        <v>402</v>
      </c>
      <c r="H1149" s="198">
        <v>1</v>
      </c>
      <c r="I1149" s="199"/>
      <c r="J1149" s="200">
        <f>ROUND(I1149*H1149,2)</f>
        <v>0</v>
      </c>
      <c r="K1149" s="196" t="s">
        <v>199</v>
      </c>
      <c r="L1149" s="41"/>
      <c r="M1149" s="201" t="s">
        <v>19</v>
      </c>
      <c r="N1149" s="202" t="s">
        <v>43</v>
      </c>
      <c r="O1149" s="66"/>
      <c r="P1149" s="203">
        <f>O1149*H1149</f>
        <v>0</v>
      </c>
      <c r="Q1149" s="203">
        <v>0</v>
      </c>
      <c r="R1149" s="203">
        <f>Q1149*H1149</f>
        <v>0</v>
      </c>
      <c r="S1149" s="203">
        <v>0</v>
      </c>
      <c r="T1149" s="204">
        <f>S1149*H1149</f>
        <v>0</v>
      </c>
      <c r="U1149" s="36"/>
      <c r="V1149" s="36"/>
      <c r="W1149" s="36"/>
      <c r="X1149" s="36"/>
      <c r="Y1149" s="36"/>
      <c r="Z1149" s="36"/>
      <c r="AA1149" s="36"/>
      <c r="AB1149" s="36"/>
      <c r="AC1149" s="36"/>
      <c r="AD1149" s="36"/>
      <c r="AE1149" s="36"/>
      <c r="AR1149" s="205" t="s">
        <v>302</v>
      </c>
      <c r="AT1149" s="205" t="s">
        <v>195</v>
      </c>
      <c r="AU1149" s="205" t="s">
        <v>81</v>
      </c>
      <c r="AY1149" s="19" t="s">
        <v>193</v>
      </c>
      <c r="BE1149" s="206">
        <f>IF(N1149="základní",J1149,0)</f>
        <v>0</v>
      </c>
      <c r="BF1149" s="206">
        <f>IF(N1149="snížená",J1149,0)</f>
        <v>0</v>
      </c>
      <c r="BG1149" s="206">
        <f>IF(N1149="zákl. přenesená",J1149,0)</f>
        <v>0</v>
      </c>
      <c r="BH1149" s="206">
        <f>IF(N1149="sníž. přenesená",J1149,0)</f>
        <v>0</v>
      </c>
      <c r="BI1149" s="206">
        <f>IF(N1149="nulová",J1149,0)</f>
        <v>0</v>
      </c>
      <c r="BJ1149" s="19" t="s">
        <v>79</v>
      </c>
      <c r="BK1149" s="206">
        <f>ROUND(I1149*H1149,2)</f>
        <v>0</v>
      </c>
      <c r="BL1149" s="19" t="s">
        <v>302</v>
      </c>
      <c r="BM1149" s="205" t="s">
        <v>1795</v>
      </c>
    </row>
    <row r="1150" spans="1:65" s="14" customFormat="1">
      <c r="B1150" s="218"/>
      <c r="C1150" s="219"/>
      <c r="D1150" s="209" t="s">
        <v>202</v>
      </c>
      <c r="E1150" s="220" t="s">
        <v>19</v>
      </c>
      <c r="F1150" s="221" t="s">
        <v>1796</v>
      </c>
      <c r="G1150" s="219"/>
      <c r="H1150" s="222">
        <v>1</v>
      </c>
      <c r="I1150" s="223"/>
      <c r="J1150" s="219"/>
      <c r="K1150" s="219"/>
      <c r="L1150" s="224"/>
      <c r="M1150" s="225"/>
      <c r="N1150" s="226"/>
      <c r="O1150" s="226"/>
      <c r="P1150" s="226"/>
      <c r="Q1150" s="226"/>
      <c r="R1150" s="226"/>
      <c r="S1150" s="226"/>
      <c r="T1150" s="227"/>
      <c r="AT1150" s="228" t="s">
        <v>202</v>
      </c>
      <c r="AU1150" s="228" t="s">
        <v>81</v>
      </c>
      <c r="AV1150" s="14" t="s">
        <v>81</v>
      </c>
      <c r="AW1150" s="14" t="s">
        <v>33</v>
      </c>
      <c r="AX1150" s="14" t="s">
        <v>72</v>
      </c>
      <c r="AY1150" s="228" t="s">
        <v>193</v>
      </c>
    </row>
    <row r="1151" spans="1:65" s="15" customFormat="1">
      <c r="B1151" s="229"/>
      <c r="C1151" s="230"/>
      <c r="D1151" s="209" t="s">
        <v>202</v>
      </c>
      <c r="E1151" s="231" t="s">
        <v>19</v>
      </c>
      <c r="F1151" s="232" t="s">
        <v>208</v>
      </c>
      <c r="G1151" s="230"/>
      <c r="H1151" s="233">
        <v>1</v>
      </c>
      <c r="I1151" s="234"/>
      <c r="J1151" s="230"/>
      <c r="K1151" s="230"/>
      <c r="L1151" s="235"/>
      <c r="M1151" s="236"/>
      <c r="N1151" s="237"/>
      <c r="O1151" s="237"/>
      <c r="P1151" s="237"/>
      <c r="Q1151" s="237"/>
      <c r="R1151" s="237"/>
      <c r="S1151" s="237"/>
      <c r="T1151" s="238"/>
      <c r="AT1151" s="239" t="s">
        <v>202</v>
      </c>
      <c r="AU1151" s="239" t="s">
        <v>81</v>
      </c>
      <c r="AV1151" s="15" t="s">
        <v>209</v>
      </c>
      <c r="AW1151" s="15" t="s">
        <v>33</v>
      </c>
      <c r="AX1151" s="15" t="s">
        <v>79</v>
      </c>
      <c r="AY1151" s="239" t="s">
        <v>193</v>
      </c>
    </row>
    <row r="1152" spans="1:65" s="2" customFormat="1" ht="16.5" customHeight="1">
      <c r="A1152" s="36"/>
      <c r="B1152" s="37"/>
      <c r="C1152" s="251" t="s">
        <v>1797</v>
      </c>
      <c r="D1152" s="251" t="s">
        <v>451</v>
      </c>
      <c r="E1152" s="252" t="s">
        <v>1798</v>
      </c>
      <c r="F1152" s="253" t="s">
        <v>1799</v>
      </c>
      <c r="G1152" s="254" t="s">
        <v>402</v>
      </c>
      <c r="H1152" s="255">
        <v>1</v>
      </c>
      <c r="I1152" s="256"/>
      <c r="J1152" s="257">
        <f>ROUND(I1152*H1152,2)</f>
        <v>0</v>
      </c>
      <c r="K1152" s="253" t="s">
        <v>199</v>
      </c>
      <c r="L1152" s="258"/>
      <c r="M1152" s="259" t="s">
        <v>19</v>
      </c>
      <c r="N1152" s="260" t="s">
        <v>43</v>
      </c>
      <c r="O1152" s="66"/>
      <c r="P1152" s="203">
        <f>O1152*H1152</f>
        <v>0</v>
      </c>
      <c r="Q1152" s="203">
        <v>5.6299999999999996E-3</v>
      </c>
      <c r="R1152" s="203">
        <f>Q1152*H1152</f>
        <v>5.6299999999999996E-3</v>
      </c>
      <c r="S1152" s="203">
        <v>0</v>
      </c>
      <c r="T1152" s="204">
        <f>S1152*H1152</f>
        <v>0</v>
      </c>
      <c r="U1152" s="36"/>
      <c r="V1152" s="36"/>
      <c r="W1152" s="36"/>
      <c r="X1152" s="36"/>
      <c r="Y1152" s="36"/>
      <c r="Z1152" s="36"/>
      <c r="AA1152" s="36"/>
      <c r="AB1152" s="36"/>
      <c r="AC1152" s="36"/>
      <c r="AD1152" s="36"/>
      <c r="AE1152" s="36"/>
      <c r="AR1152" s="205" t="s">
        <v>404</v>
      </c>
      <c r="AT1152" s="205" t="s">
        <v>451</v>
      </c>
      <c r="AU1152" s="205" t="s">
        <v>81</v>
      </c>
      <c r="AY1152" s="19" t="s">
        <v>193</v>
      </c>
      <c r="BE1152" s="206">
        <f>IF(N1152="základní",J1152,0)</f>
        <v>0</v>
      </c>
      <c r="BF1152" s="206">
        <f>IF(N1152="snížená",J1152,0)</f>
        <v>0</v>
      </c>
      <c r="BG1152" s="206">
        <f>IF(N1152="zákl. přenesená",J1152,0)</f>
        <v>0</v>
      </c>
      <c r="BH1152" s="206">
        <f>IF(N1152="sníž. přenesená",J1152,0)</f>
        <v>0</v>
      </c>
      <c r="BI1152" s="206">
        <f>IF(N1152="nulová",J1152,0)</f>
        <v>0</v>
      </c>
      <c r="BJ1152" s="19" t="s">
        <v>79</v>
      </c>
      <c r="BK1152" s="206">
        <f>ROUND(I1152*H1152,2)</f>
        <v>0</v>
      </c>
      <c r="BL1152" s="19" t="s">
        <v>302</v>
      </c>
      <c r="BM1152" s="205" t="s">
        <v>1800</v>
      </c>
    </row>
    <row r="1153" spans="1:65" s="2" customFormat="1" ht="16.5" customHeight="1">
      <c r="A1153" s="36"/>
      <c r="B1153" s="37"/>
      <c r="C1153" s="194" t="s">
        <v>1801</v>
      </c>
      <c r="D1153" s="194" t="s">
        <v>195</v>
      </c>
      <c r="E1153" s="195" t="s">
        <v>1802</v>
      </c>
      <c r="F1153" s="196" t="s">
        <v>1803</v>
      </c>
      <c r="G1153" s="197" t="s">
        <v>402</v>
      </c>
      <c r="H1153" s="198">
        <v>1</v>
      </c>
      <c r="I1153" s="199"/>
      <c r="J1153" s="200">
        <f>ROUND(I1153*H1153,2)</f>
        <v>0</v>
      </c>
      <c r="K1153" s="196" t="s">
        <v>199</v>
      </c>
      <c r="L1153" s="41"/>
      <c r="M1153" s="201" t="s">
        <v>19</v>
      </c>
      <c r="N1153" s="202" t="s">
        <v>43</v>
      </c>
      <c r="O1153" s="66"/>
      <c r="P1153" s="203">
        <f>O1153*H1153</f>
        <v>0</v>
      </c>
      <c r="Q1153" s="203">
        <v>0</v>
      </c>
      <c r="R1153" s="203">
        <f>Q1153*H1153</f>
        <v>0</v>
      </c>
      <c r="S1153" s="203">
        <v>0</v>
      </c>
      <c r="T1153" s="204">
        <f>S1153*H1153</f>
        <v>0</v>
      </c>
      <c r="U1153" s="36"/>
      <c r="V1153" s="36"/>
      <c r="W1153" s="36"/>
      <c r="X1153" s="36"/>
      <c r="Y1153" s="36"/>
      <c r="Z1153" s="36"/>
      <c r="AA1153" s="36"/>
      <c r="AB1153" s="36"/>
      <c r="AC1153" s="36"/>
      <c r="AD1153" s="36"/>
      <c r="AE1153" s="36"/>
      <c r="AR1153" s="205" t="s">
        <v>302</v>
      </c>
      <c r="AT1153" s="205" t="s">
        <v>195</v>
      </c>
      <c r="AU1153" s="205" t="s">
        <v>81</v>
      </c>
      <c r="AY1153" s="19" t="s">
        <v>193</v>
      </c>
      <c r="BE1153" s="206">
        <f>IF(N1153="základní",J1153,0)</f>
        <v>0</v>
      </c>
      <c r="BF1153" s="206">
        <f>IF(N1153="snížená",J1153,0)</f>
        <v>0</v>
      </c>
      <c r="BG1153" s="206">
        <f>IF(N1153="zákl. přenesená",J1153,0)</f>
        <v>0</v>
      </c>
      <c r="BH1153" s="206">
        <f>IF(N1153="sníž. přenesená",J1153,0)</f>
        <v>0</v>
      </c>
      <c r="BI1153" s="206">
        <f>IF(N1153="nulová",J1153,0)</f>
        <v>0</v>
      </c>
      <c r="BJ1153" s="19" t="s">
        <v>79</v>
      </c>
      <c r="BK1153" s="206">
        <f>ROUND(I1153*H1153,2)</f>
        <v>0</v>
      </c>
      <c r="BL1153" s="19" t="s">
        <v>302</v>
      </c>
      <c r="BM1153" s="205" t="s">
        <v>1804</v>
      </c>
    </row>
    <row r="1154" spans="1:65" s="2" customFormat="1" ht="16.5" customHeight="1">
      <c r="A1154" s="36"/>
      <c r="B1154" s="37"/>
      <c r="C1154" s="251" t="s">
        <v>1805</v>
      </c>
      <c r="D1154" s="251" t="s">
        <v>451</v>
      </c>
      <c r="E1154" s="252" t="s">
        <v>1806</v>
      </c>
      <c r="F1154" s="253" t="s">
        <v>1807</v>
      </c>
      <c r="G1154" s="254" t="s">
        <v>402</v>
      </c>
      <c r="H1154" s="255">
        <v>1</v>
      </c>
      <c r="I1154" s="256"/>
      <c r="J1154" s="257">
        <f>ROUND(I1154*H1154,2)</f>
        <v>0</v>
      </c>
      <c r="K1154" s="253" t="s">
        <v>199</v>
      </c>
      <c r="L1154" s="258"/>
      <c r="M1154" s="259" t="s">
        <v>19</v>
      </c>
      <c r="N1154" s="260" t="s">
        <v>43</v>
      </c>
      <c r="O1154" s="66"/>
      <c r="P1154" s="203">
        <f>O1154*H1154</f>
        <v>0</v>
      </c>
      <c r="Q1154" s="203">
        <v>1.2500000000000001E-2</v>
      </c>
      <c r="R1154" s="203">
        <f>Q1154*H1154</f>
        <v>1.2500000000000001E-2</v>
      </c>
      <c r="S1154" s="203">
        <v>0</v>
      </c>
      <c r="T1154" s="204">
        <f>S1154*H1154</f>
        <v>0</v>
      </c>
      <c r="U1154" s="36"/>
      <c r="V1154" s="36"/>
      <c r="W1154" s="36"/>
      <c r="X1154" s="36"/>
      <c r="Y1154" s="36"/>
      <c r="Z1154" s="36"/>
      <c r="AA1154" s="36"/>
      <c r="AB1154" s="36"/>
      <c r="AC1154" s="36"/>
      <c r="AD1154" s="36"/>
      <c r="AE1154" s="36"/>
      <c r="AR1154" s="205" t="s">
        <v>404</v>
      </c>
      <c r="AT1154" s="205" t="s">
        <v>451</v>
      </c>
      <c r="AU1154" s="205" t="s">
        <v>81</v>
      </c>
      <c r="AY1154" s="19" t="s">
        <v>193</v>
      </c>
      <c r="BE1154" s="206">
        <f>IF(N1154="základní",J1154,0)</f>
        <v>0</v>
      </c>
      <c r="BF1154" s="206">
        <f>IF(N1154="snížená",J1154,0)</f>
        <v>0</v>
      </c>
      <c r="BG1154" s="206">
        <f>IF(N1154="zákl. přenesená",J1154,0)</f>
        <v>0</v>
      </c>
      <c r="BH1154" s="206">
        <f>IF(N1154="sníž. přenesená",J1154,0)</f>
        <v>0</v>
      </c>
      <c r="BI1154" s="206">
        <f>IF(N1154="nulová",J1154,0)</f>
        <v>0</v>
      </c>
      <c r="BJ1154" s="19" t="s">
        <v>79</v>
      </c>
      <c r="BK1154" s="206">
        <f>ROUND(I1154*H1154,2)</f>
        <v>0</v>
      </c>
      <c r="BL1154" s="19" t="s">
        <v>302</v>
      </c>
      <c r="BM1154" s="205" t="s">
        <v>1808</v>
      </c>
    </row>
    <row r="1155" spans="1:65" s="2" customFormat="1" ht="16.5" customHeight="1">
      <c r="A1155" s="36"/>
      <c r="B1155" s="37"/>
      <c r="C1155" s="194" t="s">
        <v>1809</v>
      </c>
      <c r="D1155" s="194" t="s">
        <v>195</v>
      </c>
      <c r="E1155" s="195" t="s">
        <v>1810</v>
      </c>
      <c r="F1155" s="196" t="s">
        <v>1811</v>
      </c>
      <c r="G1155" s="197" t="s">
        <v>402</v>
      </c>
      <c r="H1155" s="198">
        <v>1</v>
      </c>
      <c r="I1155" s="199"/>
      <c r="J1155" s="200">
        <f>ROUND(I1155*H1155,2)</f>
        <v>0</v>
      </c>
      <c r="K1155" s="196" t="s">
        <v>199</v>
      </c>
      <c r="L1155" s="41"/>
      <c r="M1155" s="201" t="s">
        <v>19</v>
      </c>
      <c r="N1155" s="202" t="s">
        <v>43</v>
      </c>
      <c r="O1155" s="66"/>
      <c r="P1155" s="203">
        <f>O1155*H1155</f>
        <v>0</v>
      </c>
      <c r="Q1155" s="203">
        <v>0</v>
      </c>
      <c r="R1155" s="203">
        <f>Q1155*H1155</f>
        <v>0</v>
      </c>
      <c r="S1155" s="203">
        <v>0</v>
      </c>
      <c r="T1155" s="204">
        <f>S1155*H1155</f>
        <v>0</v>
      </c>
      <c r="U1155" s="36"/>
      <c r="V1155" s="36"/>
      <c r="W1155" s="36"/>
      <c r="X1155" s="36"/>
      <c r="Y1155" s="36"/>
      <c r="Z1155" s="36"/>
      <c r="AA1155" s="36"/>
      <c r="AB1155" s="36"/>
      <c r="AC1155" s="36"/>
      <c r="AD1155" s="36"/>
      <c r="AE1155" s="36"/>
      <c r="AR1155" s="205" t="s">
        <v>302</v>
      </c>
      <c r="AT1155" s="205" t="s">
        <v>195</v>
      </c>
      <c r="AU1155" s="205" t="s">
        <v>81</v>
      </c>
      <c r="AY1155" s="19" t="s">
        <v>193</v>
      </c>
      <c r="BE1155" s="206">
        <f>IF(N1155="základní",J1155,0)</f>
        <v>0</v>
      </c>
      <c r="BF1155" s="206">
        <f>IF(N1155="snížená",J1155,0)</f>
        <v>0</v>
      </c>
      <c r="BG1155" s="206">
        <f>IF(N1155="zákl. přenesená",J1155,0)</f>
        <v>0</v>
      </c>
      <c r="BH1155" s="206">
        <f>IF(N1155="sníž. přenesená",J1155,0)</f>
        <v>0</v>
      </c>
      <c r="BI1155" s="206">
        <f>IF(N1155="nulová",J1155,0)</f>
        <v>0</v>
      </c>
      <c r="BJ1155" s="19" t="s">
        <v>79</v>
      </c>
      <c r="BK1155" s="206">
        <f>ROUND(I1155*H1155,2)</f>
        <v>0</v>
      </c>
      <c r="BL1155" s="19" t="s">
        <v>302</v>
      </c>
      <c r="BM1155" s="205" t="s">
        <v>1812</v>
      </c>
    </row>
    <row r="1156" spans="1:65" s="2" customFormat="1" ht="16.5" customHeight="1">
      <c r="A1156" s="36"/>
      <c r="B1156" s="37"/>
      <c r="C1156" s="251" t="s">
        <v>1813</v>
      </c>
      <c r="D1156" s="251" t="s">
        <v>451</v>
      </c>
      <c r="E1156" s="252" t="s">
        <v>1814</v>
      </c>
      <c r="F1156" s="253" t="s">
        <v>1815</v>
      </c>
      <c r="G1156" s="254" t="s">
        <v>1816</v>
      </c>
      <c r="H1156" s="255">
        <v>1</v>
      </c>
      <c r="I1156" s="256"/>
      <c r="J1156" s="257">
        <f>ROUND(I1156*H1156,2)</f>
        <v>0</v>
      </c>
      <c r="K1156" s="253" t="s">
        <v>199</v>
      </c>
      <c r="L1156" s="258"/>
      <c r="M1156" s="259" t="s">
        <v>19</v>
      </c>
      <c r="N1156" s="260" t="s">
        <v>43</v>
      </c>
      <c r="O1156" s="66"/>
      <c r="P1156" s="203">
        <f>O1156*H1156</f>
        <v>0</v>
      </c>
      <c r="Q1156" s="203">
        <v>2.3E-3</v>
      </c>
      <c r="R1156" s="203">
        <f>Q1156*H1156</f>
        <v>2.3E-3</v>
      </c>
      <c r="S1156" s="203">
        <v>0</v>
      </c>
      <c r="T1156" s="204">
        <f>S1156*H1156</f>
        <v>0</v>
      </c>
      <c r="U1156" s="36"/>
      <c r="V1156" s="36"/>
      <c r="W1156" s="36"/>
      <c r="X1156" s="36"/>
      <c r="Y1156" s="36"/>
      <c r="Z1156" s="36"/>
      <c r="AA1156" s="36"/>
      <c r="AB1156" s="36"/>
      <c r="AC1156" s="36"/>
      <c r="AD1156" s="36"/>
      <c r="AE1156" s="36"/>
      <c r="AR1156" s="205" t="s">
        <v>404</v>
      </c>
      <c r="AT1156" s="205" t="s">
        <v>451</v>
      </c>
      <c r="AU1156" s="205" t="s">
        <v>81</v>
      </c>
      <c r="AY1156" s="19" t="s">
        <v>193</v>
      </c>
      <c r="BE1156" s="206">
        <f>IF(N1156="základní",J1156,0)</f>
        <v>0</v>
      </c>
      <c r="BF1156" s="206">
        <f>IF(N1156="snížená",J1156,0)</f>
        <v>0</v>
      </c>
      <c r="BG1156" s="206">
        <f>IF(N1156="zákl. přenesená",J1156,0)</f>
        <v>0</v>
      </c>
      <c r="BH1156" s="206">
        <f>IF(N1156="sníž. přenesená",J1156,0)</f>
        <v>0</v>
      </c>
      <c r="BI1156" s="206">
        <f>IF(N1156="nulová",J1156,0)</f>
        <v>0</v>
      </c>
      <c r="BJ1156" s="19" t="s">
        <v>79</v>
      </c>
      <c r="BK1156" s="206">
        <f>ROUND(I1156*H1156,2)</f>
        <v>0</v>
      </c>
      <c r="BL1156" s="19" t="s">
        <v>302</v>
      </c>
      <c r="BM1156" s="205" t="s">
        <v>1817</v>
      </c>
    </row>
    <row r="1157" spans="1:65" s="2" customFormat="1" ht="19.5">
      <c r="A1157" s="36"/>
      <c r="B1157" s="37"/>
      <c r="C1157" s="38"/>
      <c r="D1157" s="209" t="s">
        <v>1818</v>
      </c>
      <c r="E1157" s="38"/>
      <c r="F1157" s="264" t="s">
        <v>1819</v>
      </c>
      <c r="G1157" s="38"/>
      <c r="H1157" s="38"/>
      <c r="I1157" s="117"/>
      <c r="J1157" s="38"/>
      <c r="K1157" s="38"/>
      <c r="L1157" s="41"/>
      <c r="M1157" s="265"/>
      <c r="N1157" s="266"/>
      <c r="O1157" s="66"/>
      <c r="P1157" s="66"/>
      <c r="Q1157" s="66"/>
      <c r="R1157" s="66"/>
      <c r="S1157" s="66"/>
      <c r="T1157" s="67"/>
      <c r="U1157" s="36"/>
      <c r="V1157" s="36"/>
      <c r="W1157" s="36"/>
      <c r="X1157" s="36"/>
      <c r="Y1157" s="36"/>
      <c r="Z1157" s="36"/>
      <c r="AA1157" s="36"/>
      <c r="AB1157" s="36"/>
      <c r="AC1157" s="36"/>
      <c r="AD1157" s="36"/>
      <c r="AE1157" s="36"/>
      <c r="AT1157" s="19" t="s">
        <v>1818</v>
      </c>
      <c r="AU1157" s="19" t="s">
        <v>81</v>
      </c>
    </row>
    <row r="1158" spans="1:65" s="2" customFormat="1" ht="16.5" customHeight="1">
      <c r="A1158" s="36"/>
      <c r="B1158" s="37"/>
      <c r="C1158" s="194" t="s">
        <v>1820</v>
      </c>
      <c r="D1158" s="194" t="s">
        <v>195</v>
      </c>
      <c r="E1158" s="195" t="s">
        <v>1821</v>
      </c>
      <c r="F1158" s="196" t="s">
        <v>1822</v>
      </c>
      <c r="G1158" s="197" t="s">
        <v>402</v>
      </c>
      <c r="H1158" s="198">
        <v>1400</v>
      </c>
      <c r="I1158" s="199"/>
      <c r="J1158" s="200">
        <f>ROUND(I1158*H1158,2)</f>
        <v>0</v>
      </c>
      <c r="K1158" s="196" t="s">
        <v>199</v>
      </c>
      <c r="L1158" s="41"/>
      <c r="M1158" s="201" t="s">
        <v>19</v>
      </c>
      <c r="N1158" s="202" t="s">
        <v>43</v>
      </c>
      <c r="O1158" s="66"/>
      <c r="P1158" s="203">
        <f>O1158*H1158</f>
        <v>0</v>
      </c>
      <c r="Q1158" s="203">
        <v>0</v>
      </c>
      <c r="R1158" s="203">
        <f>Q1158*H1158</f>
        <v>0</v>
      </c>
      <c r="S1158" s="203">
        <v>0</v>
      </c>
      <c r="T1158" s="204">
        <f>S1158*H1158</f>
        <v>0</v>
      </c>
      <c r="U1158" s="36"/>
      <c r="V1158" s="36"/>
      <c r="W1158" s="36"/>
      <c r="X1158" s="36"/>
      <c r="Y1158" s="36"/>
      <c r="Z1158" s="36"/>
      <c r="AA1158" s="36"/>
      <c r="AB1158" s="36"/>
      <c r="AC1158" s="36"/>
      <c r="AD1158" s="36"/>
      <c r="AE1158" s="36"/>
      <c r="AR1158" s="205" t="s">
        <v>302</v>
      </c>
      <c r="AT1158" s="205" t="s">
        <v>195</v>
      </c>
      <c r="AU1158" s="205" t="s">
        <v>81</v>
      </c>
      <c r="AY1158" s="19" t="s">
        <v>193</v>
      </c>
      <c r="BE1158" s="206">
        <f>IF(N1158="základní",J1158,0)</f>
        <v>0</v>
      </c>
      <c r="BF1158" s="206">
        <f>IF(N1158="snížená",J1158,0)</f>
        <v>0</v>
      </c>
      <c r="BG1158" s="206">
        <f>IF(N1158="zákl. přenesená",J1158,0)</f>
        <v>0</v>
      </c>
      <c r="BH1158" s="206">
        <f>IF(N1158="sníž. přenesená",J1158,0)</f>
        <v>0</v>
      </c>
      <c r="BI1158" s="206">
        <f>IF(N1158="nulová",J1158,0)</f>
        <v>0</v>
      </c>
      <c r="BJ1158" s="19" t="s">
        <v>79</v>
      </c>
      <c r="BK1158" s="206">
        <f>ROUND(I1158*H1158,2)</f>
        <v>0</v>
      </c>
      <c r="BL1158" s="19" t="s">
        <v>302</v>
      </c>
      <c r="BM1158" s="205" t="s">
        <v>1823</v>
      </c>
    </row>
    <row r="1159" spans="1:65" s="14" customFormat="1">
      <c r="B1159" s="218"/>
      <c r="C1159" s="219"/>
      <c r="D1159" s="209" t="s">
        <v>202</v>
      </c>
      <c r="E1159" s="220" t="s">
        <v>19</v>
      </c>
      <c r="F1159" s="221" t="s">
        <v>1824</v>
      </c>
      <c r="G1159" s="219"/>
      <c r="H1159" s="222">
        <v>1400</v>
      </c>
      <c r="I1159" s="223"/>
      <c r="J1159" s="219"/>
      <c r="K1159" s="219"/>
      <c r="L1159" s="224"/>
      <c r="M1159" s="225"/>
      <c r="N1159" s="226"/>
      <c r="O1159" s="226"/>
      <c r="P1159" s="226"/>
      <c r="Q1159" s="226"/>
      <c r="R1159" s="226"/>
      <c r="S1159" s="226"/>
      <c r="T1159" s="227"/>
      <c r="AT1159" s="228" t="s">
        <v>202</v>
      </c>
      <c r="AU1159" s="228" t="s">
        <v>81</v>
      </c>
      <c r="AV1159" s="14" t="s">
        <v>81</v>
      </c>
      <c r="AW1159" s="14" t="s">
        <v>33</v>
      </c>
      <c r="AX1159" s="14" t="s">
        <v>72</v>
      </c>
      <c r="AY1159" s="228" t="s">
        <v>193</v>
      </c>
    </row>
    <row r="1160" spans="1:65" s="15" customFormat="1">
      <c r="B1160" s="229"/>
      <c r="C1160" s="230"/>
      <c r="D1160" s="209" t="s">
        <v>202</v>
      </c>
      <c r="E1160" s="231" t="s">
        <v>19</v>
      </c>
      <c r="F1160" s="232" t="s">
        <v>208</v>
      </c>
      <c r="G1160" s="230"/>
      <c r="H1160" s="233">
        <v>1400</v>
      </c>
      <c r="I1160" s="234"/>
      <c r="J1160" s="230"/>
      <c r="K1160" s="230"/>
      <c r="L1160" s="235"/>
      <c r="M1160" s="236"/>
      <c r="N1160" s="237"/>
      <c r="O1160" s="237"/>
      <c r="P1160" s="237"/>
      <c r="Q1160" s="237"/>
      <c r="R1160" s="237"/>
      <c r="S1160" s="237"/>
      <c r="T1160" s="238"/>
      <c r="AT1160" s="239" t="s">
        <v>202</v>
      </c>
      <c r="AU1160" s="239" t="s">
        <v>81</v>
      </c>
      <c r="AV1160" s="15" t="s">
        <v>209</v>
      </c>
      <c r="AW1160" s="15" t="s">
        <v>33</v>
      </c>
      <c r="AX1160" s="15" t="s">
        <v>79</v>
      </c>
      <c r="AY1160" s="239" t="s">
        <v>193</v>
      </c>
    </row>
    <row r="1161" spans="1:65" s="2" customFormat="1" ht="16.5" customHeight="1">
      <c r="A1161" s="36"/>
      <c r="B1161" s="37"/>
      <c r="C1161" s="251" t="s">
        <v>1825</v>
      </c>
      <c r="D1161" s="251" t="s">
        <v>451</v>
      </c>
      <c r="E1161" s="252" t="s">
        <v>1826</v>
      </c>
      <c r="F1161" s="253" t="s">
        <v>1827</v>
      </c>
      <c r="G1161" s="254" t="s">
        <v>402</v>
      </c>
      <c r="H1161" s="255">
        <v>1400</v>
      </c>
      <c r="I1161" s="256"/>
      <c r="J1161" s="257">
        <f>ROUND(I1161*H1161,2)</f>
        <v>0</v>
      </c>
      <c r="K1161" s="253" t="s">
        <v>199</v>
      </c>
      <c r="L1161" s="258"/>
      <c r="M1161" s="259" t="s">
        <v>19</v>
      </c>
      <c r="N1161" s="260" t="s">
        <v>43</v>
      </c>
      <c r="O1161" s="66"/>
      <c r="P1161" s="203">
        <f>O1161*H1161</f>
        <v>0</v>
      </c>
      <c r="Q1161" s="203">
        <v>2.2000000000000001E-4</v>
      </c>
      <c r="R1161" s="203">
        <f>Q1161*H1161</f>
        <v>0.308</v>
      </c>
      <c r="S1161" s="203">
        <v>0</v>
      </c>
      <c r="T1161" s="204">
        <f>S1161*H1161</f>
        <v>0</v>
      </c>
      <c r="U1161" s="36"/>
      <c r="V1161" s="36"/>
      <c r="W1161" s="36"/>
      <c r="X1161" s="36"/>
      <c r="Y1161" s="36"/>
      <c r="Z1161" s="36"/>
      <c r="AA1161" s="36"/>
      <c r="AB1161" s="36"/>
      <c r="AC1161" s="36"/>
      <c r="AD1161" s="36"/>
      <c r="AE1161" s="36"/>
      <c r="AR1161" s="205" t="s">
        <v>404</v>
      </c>
      <c r="AT1161" s="205" t="s">
        <v>451</v>
      </c>
      <c r="AU1161" s="205" t="s">
        <v>81</v>
      </c>
      <c r="AY1161" s="19" t="s">
        <v>193</v>
      </c>
      <c r="BE1161" s="206">
        <f>IF(N1161="základní",J1161,0)</f>
        <v>0</v>
      </c>
      <c r="BF1161" s="206">
        <f>IF(N1161="snížená",J1161,0)</f>
        <v>0</v>
      </c>
      <c r="BG1161" s="206">
        <f>IF(N1161="zákl. přenesená",J1161,0)</f>
        <v>0</v>
      </c>
      <c r="BH1161" s="206">
        <f>IF(N1161="sníž. přenesená",J1161,0)</f>
        <v>0</v>
      </c>
      <c r="BI1161" s="206">
        <f>IF(N1161="nulová",J1161,0)</f>
        <v>0</v>
      </c>
      <c r="BJ1161" s="19" t="s">
        <v>79</v>
      </c>
      <c r="BK1161" s="206">
        <f>ROUND(I1161*H1161,2)</f>
        <v>0</v>
      </c>
      <c r="BL1161" s="19" t="s">
        <v>302</v>
      </c>
      <c r="BM1161" s="205" t="s">
        <v>1828</v>
      </c>
    </row>
    <row r="1162" spans="1:65" s="2" customFormat="1" ht="21.75" customHeight="1">
      <c r="A1162" s="36"/>
      <c r="B1162" s="37"/>
      <c r="C1162" s="194" t="s">
        <v>1829</v>
      </c>
      <c r="D1162" s="194" t="s">
        <v>195</v>
      </c>
      <c r="E1162" s="195" t="s">
        <v>1830</v>
      </c>
      <c r="F1162" s="196" t="s">
        <v>1831</v>
      </c>
      <c r="G1162" s="197" t="s">
        <v>305</v>
      </c>
      <c r="H1162" s="198">
        <v>349.65600000000001</v>
      </c>
      <c r="I1162" s="199"/>
      <c r="J1162" s="200">
        <f>ROUND(I1162*H1162,2)</f>
        <v>0</v>
      </c>
      <c r="K1162" s="196" t="s">
        <v>199</v>
      </c>
      <c r="L1162" s="41"/>
      <c r="M1162" s="201" t="s">
        <v>19</v>
      </c>
      <c r="N1162" s="202" t="s">
        <v>43</v>
      </c>
      <c r="O1162" s="66"/>
      <c r="P1162" s="203">
        <f>O1162*H1162</f>
        <v>0</v>
      </c>
      <c r="Q1162" s="203">
        <v>0</v>
      </c>
      <c r="R1162" s="203">
        <f>Q1162*H1162</f>
        <v>0</v>
      </c>
      <c r="S1162" s="203">
        <v>0</v>
      </c>
      <c r="T1162" s="204">
        <f>S1162*H1162</f>
        <v>0</v>
      </c>
      <c r="U1162" s="36"/>
      <c r="V1162" s="36"/>
      <c r="W1162" s="36"/>
      <c r="X1162" s="36"/>
      <c r="Y1162" s="36"/>
      <c r="Z1162" s="36"/>
      <c r="AA1162" s="36"/>
      <c r="AB1162" s="36"/>
      <c r="AC1162" s="36"/>
      <c r="AD1162" s="36"/>
      <c r="AE1162" s="36"/>
      <c r="AR1162" s="205" t="s">
        <v>302</v>
      </c>
      <c r="AT1162" s="205" t="s">
        <v>195</v>
      </c>
      <c r="AU1162" s="205" t="s">
        <v>81</v>
      </c>
      <c r="AY1162" s="19" t="s">
        <v>193</v>
      </c>
      <c r="BE1162" s="206">
        <f>IF(N1162="základní",J1162,0)</f>
        <v>0</v>
      </c>
      <c r="BF1162" s="206">
        <f>IF(N1162="snížená",J1162,0)</f>
        <v>0</v>
      </c>
      <c r="BG1162" s="206">
        <f>IF(N1162="zákl. přenesená",J1162,0)</f>
        <v>0</v>
      </c>
      <c r="BH1162" s="206">
        <f>IF(N1162="sníž. přenesená",J1162,0)</f>
        <v>0</v>
      </c>
      <c r="BI1162" s="206">
        <f>IF(N1162="nulová",J1162,0)</f>
        <v>0</v>
      </c>
      <c r="BJ1162" s="19" t="s">
        <v>79</v>
      </c>
      <c r="BK1162" s="206">
        <f>ROUND(I1162*H1162,2)</f>
        <v>0</v>
      </c>
      <c r="BL1162" s="19" t="s">
        <v>302</v>
      </c>
      <c r="BM1162" s="205" t="s">
        <v>1832</v>
      </c>
    </row>
    <row r="1163" spans="1:65" s="13" customFormat="1">
      <c r="B1163" s="207"/>
      <c r="C1163" s="208"/>
      <c r="D1163" s="209" t="s">
        <v>202</v>
      </c>
      <c r="E1163" s="210" t="s">
        <v>19</v>
      </c>
      <c r="F1163" s="211" t="s">
        <v>1712</v>
      </c>
      <c r="G1163" s="208"/>
      <c r="H1163" s="210" t="s">
        <v>19</v>
      </c>
      <c r="I1163" s="212"/>
      <c r="J1163" s="208"/>
      <c r="K1163" s="208"/>
      <c r="L1163" s="213"/>
      <c r="M1163" s="214"/>
      <c r="N1163" s="215"/>
      <c r="O1163" s="215"/>
      <c r="P1163" s="215"/>
      <c r="Q1163" s="215"/>
      <c r="R1163" s="215"/>
      <c r="S1163" s="215"/>
      <c r="T1163" s="216"/>
      <c r="AT1163" s="217" t="s">
        <v>202</v>
      </c>
      <c r="AU1163" s="217" t="s">
        <v>81</v>
      </c>
      <c r="AV1163" s="13" t="s">
        <v>79</v>
      </c>
      <c r="AW1163" s="13" t="s">
        <v>33</v>
      </c>
      <c r="AX1163" s="13" t="s">
        <v>72</v>
      </c>
      <c r="AY1163" s="217" t="s">
        <v>193</v>
      </c>
    </row>
    <row r="1164" spans="1:65" s="14" customFormat="1">
      <c r="B1164" s="218"/>
      <c r="C1164" s="219"/>
      <c r="D1164" s="209" t="s">
        <v>202</v>
      </c>
      <c r="E1164" s="220" t="s">
        <v>19</v>
      </c>
      <c r="F1164" s="221" t="s">
        <v>1381</v>
      </c>
      <c r="G1164" s="219"/>
      <c r="H1164" s="222">
        <v>354.64800000000002</v>
      </c>
      <c r="I1164" s="223"/>
      <c r="J1164" s="219"/>
      <c r="K1164" s="219"/>
      <c r="L1164" s="224"/>
      <c r="M1164" s="225"/>
      <c r="N1164" s="226"/>
      <c r="O1164" s="226"/>
      <c r="P1164" s="226"/>
      <c r="Q1164" s="226"/>
      <c r="R1164" s="226"/>
      <c r="S1164" s="226"/>
      <c r="T1164" s="227"/>
      <c r="AT1164" s="228" t="s">
        <v>202</v>
      </c>
      <c r="AU1164" s="228" t="s">
        <v>81</v>
      </c>
      <c r="AV1164" s="14" t="s">
        <v>81</v>
      </c>
      <c r="AW1164" s="14" t="s">
        <v>33</v>
      </c>
      <c r="AX1164" s="14" t="s">
        <v>72</v>
      </c>
      <c r="AY1164" s="228" t="s">
        <v>193</v>
      </c>
    </row>
    <row r="1165" spans="1:65" s="14" customFormat="1">
      <c r="B1165" s="218"/>
      <c r="C1165" s="219"/>
      <c r="D1165" s="209" t="s">
        <v>202</v>
      </c>
      <c r="E1165" s="220" t="s">
        <v>19</v>
      </c>
      <c r="F1165" s="221" t="s">
        <v>1382</v>
      </c>
      <c r="G1165" s="219"/>
      <c r="H1165" s="222">
        <v>-4.992</v>
      </c>
      <c r="I1165" s="223"/>
      <c r="J1165" s="219"/>
      <c r="K1165" s="219"/>
      <c r="L1165" s="224"/>
      <c r="M1165" s="225"/>
      <c r="N1165" s="226"/>
      <c r="O1165" s="226"/>
      <c r="P1165" s="226"/>
      <c r="Q1165" s="226"/>
      <c r="R1165" s="226"/>
      <c r="S1165" s="226"/>
      <c r="T1165" s="227"/>
      <c r="AT1165" s="228" t="s">
        <v>202</v>
      </c>
      <c r="AU1165" s="228" t="s">
        <v>81</v>
      </c>
      <c r="AV1165" s="14" t="s">
        <v>81</v>
      </c>
      <c r="AW1165" s="14" t="s">
        <v>33</v>
      </c>
      <c r="AX1165" s="14" t="s">
        <v>72</v>
      </c>
      <c r="AY1165" s="228" t="s">
        <v>193</v>
      </c>
    </row>
    <row r="1166" spans="1:65" s="15" customFormat="1">
      <c r="B1166" s="229"/>
      <c r="C1166" s="230"/>
      <c r="D1166" s="209" t="s">
        <v>202</v>
      </c>
      <c r="E1166" s="231" t="s">
        <v>19</v>
      </c>
      <c r="F1166" s="232" t="s">
        <v>208</v>
      </c>
      <c r="G1166" s="230"/>
      <c r="H1166" s="233">
        <v>349.65600000000001</v>
      </c>
      <c r="I1166" s="234"/>
      <c r="J1166" s="230"/>
      <c r="K1166" s="230"/>
      <c r="L1166" s="235"/>
      <c r="M1166" s="236"/>
      <c r="N1166" s="237"/>
      <c r="O1166" s="237"/>
      <c r="P1166" s="237"/>
      <c r="Q1166" s="237"/>
      <c r="R1166" s="237"/>
      <c r="S1166" s="237"/>
      <c r="T1166" s="238"/>
      <c r="AT1166" s="239" t="s">
        <v>202</v>
      </c>
      <c r="AU1166" s="239" t="s">
        <v>81</v>
      </c>
      <c r="AV1166" s="15" t="s">
        <v>209</v>
      </c>
      <c r="AW1166" s="15" t="s">
        <v>33</v>
      </c>
      <c r="AX1166" s="15" t="s">
        <v>79</v>
      </c>
      <c r="AY1166" s="239" t="s">
        <v>193</v>
      </c>
    </row>
    <row r="1167" spans="1:65" s="2" customFormat="1" ht="21.75" customHeight="1">
      <c r="A1167" s="36"/>
      <c r="B1167" s="37"/>
      <c r="C1167" s="251" t="s">
        <v>1833</v>
      </c>
      <c r="D1167" s="251" t="s">
        <v>451</v>
      </c>
      <c r="E1167" s="252" t="s">
        <v>1834</v>
      </c>
      <c r="F1167" s="253" t="s">
        <v>1835</v>
      </c>
      <c r="G1167" s="254" t="s">
        <v>305</v>
      </c>
      <c r="H1167" s="255">
        <v>384.62200000000001</v>
      </c>
      <c r="I1167" s="256"/>
      <c r="J1167" s="257">
        <f>ROUND(I1167*H1167,2)</f>
        <v>0</v>
      </c>
      <c r="K1167" s="253" t="s">
        <v>199</v>
      </c>
      <c r="L1167" s="258"/>
      <c r="M1167" s="259" t="s">
        <v>19</v>
      </c>
      <c r="N1167" s="260" t="s">
        <v>43</v>
      </c>
      <c r="O1167" s="66"/>
      <c r="P1167" s="203">
        <f>O1167*H1167</f>
        <v>0</v>
      </c>
      <c r="Q1167" s="203">
        <v>1.2999999999999999E-4</v>
      </c>
      <c r="R1167" s="203">
        <f>Q1167*H1167</f>
        <v>5.0000859999999994E-2</v>
      </c>
      <c r="S1167" s="203">
        <v>0</v>
      </c>
      <c r="T1167" s="204">
        <f>S1167*H1167</f>
        <v>0</v>
      </c>
      <c r="U1167" s="36"/>
      <c r="V1167" s="36"/>
      <c r="W1167" s="36"/>
      <c r="X1167" s="36"/>
      <c r="Y1167" s="36"/>
      <c r="Z1167" s="36"/>
      <c r="AA1167" s="36"/>
      <c r="AB1167" s="36"/>
      <c r="AC1167" s="36"/>
      <c r="AD1167" s="36"/>
      <c r="AE1167" s="36"/>
      <c r="AR1167" s="205" t="s">
        <v>404</v>
      </c>
      <c r="AT1167" s="205" t="s">
        <v>451</v>
      </c>
      <c r="AU1167" s="205" t="s">
        <v>81</v>
      </c>
      <c r="AY1167" s="19" t="s">
        <v>193</v>
      </c>
      <c r="BE1167" s="206">
        <f>IF(N1167="základní",J1167,0)</f>
        <v>0</v>
      </c>
      <c r="BF1167" s="206">
        <f>IF(N1167="snížená",J1167,0)</f>
        <v>0</v>
      </c>
      <c r="BG1167" s="206">
        <f>IF(N1167="zákl. přenesená",J1167,0)</f>
        <v>0</v>
      </c>
      <c r="BH1167" s="206">
        <f>IF(N1167="sníž. přenesená",J1167,0)</f>
        <v>0</v>
      </c>
      <c r="BI1167" s="206">
        <f>IF(N1167="nulová",J1167,0)</f>
        <v>0</v>
      </c>
      <c r="BJ1167" s="19" t="s">
        <v>79</v>
      </c>
      <c r="BK1167" s="206">
        <f>ROUND(I1167*H1167,2)</f>
        <v>0</v>
      </c>
      <c r="BL1167" s="19" t="s">
        <v>302</v>
      </c>
      <c r="BM1167" s="205" t="s">
        <v>1836</v>
      </c>
    </row>
    <row r="1168" spans="1:65" s="14" customFormat="1">
      <c r="B1168" s="218"/>
      <c r="C1168" s="219"/>
      <c r="D1168" s="209" t="s">
        <v>202</v>
      </c>
      <c r="E1168" s="219"/>
      <c r="F1168" s="221" t="s">
        <v>1837</v>
      </c>
      <c r="G1168" s="219"/>
      <c r="H1168" s="222">
        <v>384.62200000000001</v>
      </c>
      <c r="I1168" s="223"/>
      <c r="J1168" s="219"/>
      <c r="K1168" s="219"/>
      <c r="L1168" s="224"/>
      <c r="M1168" s="225"/>
      <c r="N1168" s="226"/>
      <c r="O1168" s="226"/>
      <c r="P1168" s="226"/>
      <c r="Q1168" s="226"/>
      <c r="R1168" s="226"/>
      <c r="S1168" s="226"/>
      <c r="T1168" s="227"/>
      <c r="AT1168" s="228" t="s">
        <v>202</v>
      </c>
      <c r="AU1168" s="228" t="s">
        <v>81</v>
      </c>
      <c r="AV1168" s="14" t="s">
        <v>81</v>
      </c>
      <c r="AW1168" s="14" t="s">
        <v>4</v>
      </c>
      <c r="AX1168" s="14" t="s">
        <v>79</v>
      </c>
      <c r="AY1168" s="228" t="s">
        <v>193</v>
      </c>
    </row>
    <row r="1169" spans="1:65" s="2" customFormat="1" ht="21.75" customHeight="1">
      <c r="A1169" s="36"/>
      <c r="B1169" s="37"/>
      <c r="C1169" s="194" t="s">
        <v>1838</v>
      </c>
      <c r="D1169" s="194" t="s">
        <v>195</v>
      </c>
      <c r="E1169" s="195" t="s">
        <v>1839</v>
      </c>
      <c r="F1169" s="196" t="s">
        <v>1840</v>
      </c>
      <c r="G1169" s="197" t="s">
        <v>266</v>
      </c>
      <c r="H1169" s="198">
        <v>16.504000000000001</v>
      </c>
      <c r="I1169" s="199"/>
      <c r="J1169" s="200">
        <f>ROUND(I1169*H1169,2)</f>
        <v>0</v>
      </c>
      <c r="K1169" s="196" t="s">
        <v>199</v>
      </c>
      <c r="L1169" s="41"/>
      <c r="M1169" s="201" t="s">
        <v>19</v>
      </c>
      <c r="N1169" s="202" t="s">
        <v>43</v>
      </c>
      <c r="O1169" s="66"/>
      <c r="P1169" s="203">
        <f>O1169*H1169</f>
        <v>0</v>
      </c>
      <c r="Q1169" s="203">
        <v>0</v>
      </c>
      <c r="R1169" s="203">
        <f>Q1169*H1169</f>
        <v>0</v>
      </c>
      <c r="S1169" s="203">
        <v>0</v>
      </c>
      <c r="T1169" s="204">
        <f>S1169*H1169</f>
        <v>0</v>
      </c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R1169" s="205" t="s">
        <v>302</v>
      </c>
      <c r="AT1169" s="205" t="s">
        <v>195</v>
      </c>
      <c r="AU1169" s="205" t="s">
        <v>81</v>
      </c>
      <c r="AY1169" s="19" t="s">
        <v>193</v>
      </c>
      <c r="BE1169" s="206">
        <f>IF(N1169="základní",J1169,0)</f>
        <v>0</v>
      </c>
      <c r="BF1169" s="206">
        <f>IF(N1169="snížená",J1169,0)</f>
        <v>0</v>
      </c>
      <c r="BG1169" s="206">
        <f>IF(N1169="zákl. přenesená",J1169,0)</f>
        <v>0</v>
      </c>
      <c r="BH1169" s="206">
        <f>IF(N1169="sníž. přenesená",J1169,0)</f>
        <v>0</v>
      </c>
      <c r="BI1169" s="206">
        <f>IF(N1169="nulová",J1169,0)</f>
        <v>0</v>
      </c>
      <c r="BJ1169" s="19" t="s">
        <v>79</v>
      </c>
      <c r="BK1169" s="206">
        <f>ROUND(I1169*H1169,2)</f>
        <v>0</v>
      </c>
      <c r="BL1169" s="19" t="s">
        <v>302</v>
      </c>
      <c r="BM1169" s="205" t="s">
        <v>1841</v>
      </c>
    </row>
    <row r="1170" spans="1:65" s="12" customFormat="1" ht="22.9" customHeight="1">
      <c r="B1170" s="178"/>
      <c r="C1170" s="179"/>
      <c r="D1170" s="180" t="s">
        <v>71</v>
      </c>
      <c r="E1170" s="192" t="s">
        <v>1842</v>
      </c>
      <c r="F1170" s="192" t="s">
        <v>1843</v>
      </c>
      <c r="G1170" s="179"/>
      <c r="H1170" s="179"/>
      <c r="I1170" s="182"/>
      <c r="J1170" s="193">
        <f>BK1170</f>
        <v>0</v>
      </c>
      <c r="K1170" s="179"/>
      <c r="L1170" s="184"/>
      <c r="M1170" s="185"/>
      <c r="N1170" s="186"/>
      <c r="O1170" s="186"/>
      <c r="P1170" s="187">
        <f>SUM(P1171:P1229)</f>
        <v>0</v>
      </c>
      <c r="Q1170" s="186"/>
      <c r="R1170" s="187">
        <f>SUM(R1171:R1229)</f>
        <v>0.35477000000000009</v>
      </c>
      <c r="S1170" s="186"/>
      <c r="T1170" s="188">
        <f>SUM(T1171:T1229)</f>
        <v>0</v>
      </c>
      <c r="AR1170" s="189" t="s">
        <v>81</v>
      </c>
      <c r="AT1170" s="190" t="s">
        <v>71</v>
      </c>
      <c r="AU1170" s="190" t="s">
        <v>79</v>
      </c>
      <c r="AY1170" s="189" t="s">
        <v>193</v>
      </c>
      <c r="BK1170" s="191">
        <f>SUM(BK1171:BK1229)</f>
        <v>0</v>
      </c>
    </row>
    <row r="1171" spans="1:65" s="2" customFormat="1" ht="16.5" customHeight="1">
      <c r="A1171" s="36"/>
      <c r="B1171" s="37"/>
      <c r="C1171" s="194" t="s">
        <v>1844</v>
      </c>
      <c r="D1171" s="194" t="s">
        <v>195</v>
      </c>
      <c r="E1171" s="195" t="s">
        <v>1845</v>
      </c>
      <c r="F1171" s="196" t="s">
        <v>1846</v>
      </c>
      <c r="G1171" s="197" t="s">
        <v>402</v>
      </c>
      <c r="H1171" s="198">
        <v>1</v>
      </c>
      <c r="I1171" s="199"/>
      <c r="J1171" s="200">
        <f>ROUND(I1171*H1171,2)</f>
        <v>0</v>
      </c>
      <c r="K1171" s="196" t="s">
        <v>199</v>
      </c>
      <c r="L1171" s="41"/>
      <c r="M1171" s="201" t="s">
        <v>19</v>
      </c>
      <c r="N1171" s="202" t="s">
        <v>43</v>
      </c>
      <c r="O1171" s="66"/>
      <c r="P1171" s="203">
        <f>O1171*H1171</f>
        <v>0</v>
      </c>
      <c r="Q1171" s="203">
        <v>4.4000000000000002E-4</v>
      </c>
      <c r="R1171" s="203">
        <f>Q1171*H1171</f>
        <v>4.4000000000000002E-4</v>
      </c>
      <c r="S1171" s="203">
        <v>0</v>
      </c>
      <c r="T1171" s="204">
        <f>S1171*H1171</f>
        <v>0</v>
      </c>
      <c r="U1171" s="36"/>
      <c r="V1171" s="36"/>
      <c r="W1171" s="36"/>
      <c r="X1171" s="36"/>
      <c r="Y1171" s="36"/>
      <c r="Z1171" s="36"/>
      <c r="AA1171" s="36"/>
      <c r="AB1171" s="36"/>
      <c r="AC1171" s="36"/>
      <c r="AD1171" s="36"/>
      <c r="AE1171" s="36"/>
      <c r="AR1171" s="205" t="s">
        <v>302</v>
      </c>
      <c r="AT1171" s="205" t="s">
        <v>195</v>
      </c>
      <c r="AU1171" s="205" t="s">
        <v>81</v>
      </c>
      <c r="AY1171" s="19" t="s">
        <v>193</v>
      </c>
      <c r="BE1171" s="206">
        <f>IF(N1171="základní",J1171,0)</f>
        <v>0</v>
      </c>
      <c r="BF1171" s="206">
        <f>IF(N1171="snížená",J1171,0)</f>
        <v>0</v>
      </c>
      <c r="BG1171" s="206">
        <f>IF(N1171="zákl. přenesená",J1171,0)</f>
        <v>0</v>
      </c>
      <c r="BH1171" s="206">
        <f>IF(N1171="sníž. přenesená",J1171,0)</f>
        <v>0</v>
      </c>
      <c r="BI1171" s="206">
        <f>IF(N1171="nulová",J1171,0)</f>
        <v>0</v>
      </c>
      <c r="BJ1171" s="19" t="s">
        <v>79</v>
      </c>
      <c r="BK1171" s="206">
        <f>ROUND(I1171*H1171,2)</f>
        <v>0</v>
      </c>
      <c r="BL1171" s="19" t="s">
        <v>302</v>
      </c>
      <c r="BM1171" s="205" t="s">
        <v>1847</v>
      </c>
    </row>
    <row r="1172" spans="1:65" s="2" customFormat="1" ht="21.75" customHeight="1">
      <c r="A1172" s="36"/>
      <c r="B1172" s="37"/>
      <c r="C1172" s="251" t="s">
        <v>1848</v>
      </c>
      <c r="D1172" s="251" t="s">
        <v>451</v>
      </c>
      <c r="E1172" s="252" t="s">
        <v>1849</v>
      </c>
      <c r="F1172" s="253" t="s">
        <v>1850</v>
      </c>
      <c r="G1172" s="254" t="s">
        <v>402</v>
      </c>
      <c r="H1172" s="255">
        <v>1</v>
      </c>
      <c r="I1172" s="256"/>
      <c r="J1172" s="257">
        <f>ROUND(I1172*H1172,2)</f>
        <v>0</v>
      </c>
      <c r="K1172" s="253" t="s">
        <v>199</v>
      </c>
      <c r="L1172" s="258"/>
      <c r="M1172" s="259" t="s">
        <v>19</v>
      </c>
      <c r="N1172" s="260" t="s">
        <v>43</v>
      </c>
      <c r="O1172" s="66"/>
      <c r="P1172" s="203">
        <f>O1172*H1172</f>
        <v>0</v>
      </c>
      <c r="Q1172" s="203">
        <v>4.7E-2</v>
      </c>
      <c r="R1172" s="203">
        <f>Q1172*H1172</f>
        <v>4.7E-2</v>
      </c>
      <c r="S1172" s="203">
        <v>0</v>
      </c>
      <c r="T1172" s="204">
        <f>S1172*H1172</f>
        <v>0</v>
      </c>
      <c r="U1172" s="36"/>
      <c r="V1172" s="36"/>
      <c r="W1172" s="36"/>
      <c r="X1172" s="36"/>
      <c r="Y1172" s="36"/>
      <c r="Z1172" s="36"/>
      <c r="AA1172" s="36"/>
      <c r="AB1172" s="36"/>
      <c r="AC1172" s="36"/>
      <c r="AD1172" s="36"/>
      <c r="AE1172" s="36"/>
      <c r="AR1172" s="205" t="s">
        <v>404</v>
      </c>
      <c r="AT1172" s="205" t="s">
        <v>451</v>
      </c>
      <c r="AU1172" s="205" t="s">
        <v>81</v>
      </c>
      <c r="AY1172" s="19" t="s">
        <v>193</v>
      </c>
      <c r="BE1172" s="206">
        <f>IF(N1172="základní",J1172,0)</f>
        <v>0</v>
      </c>
      <c r="BF1172" s="206">
        <f>IF(N1172="snížená",J1172,0)</f>
        <v>0</v>
      </c>
      <c r="BG1172" s="206">
        <f>IF(N1172="zákl. přenesená",J1172,0)</f>
        <v>0</v>
      </c>
      <c r="BH1172" s="206">
        <f>IF(N1172="sníž. přenesená",J1172,0)</f>
        <v>0</v>
      </c>
      <c r="BI1172" s="206">
        <f>IF(N1172="nulová",J1172,0)</f>
        <v>0</v>
      </c>
      <c r="BJ1172" s="19" t="s">
        <v>79</v>
      </c>
      <c r="BK1172" s="206">
        <f>ROUND(I1172*H1172,2)</f>
        <v>0</v>
      </c>
      <c r="BL1172" s="19" t="s">
        <v>302</v>
      </c>
      <c r="BM1172" s="205" t="s">
        <v>1851</v>
      </c>
    </row>
    <row r="1173" spans="1:65" s="2" customFormat="1" ht="21.75" customHeight="1">
      <c r="A1173" s="36"/>
      <c r="B1173" s="37"/>
      <c r="C1173" s="194" t="s">
        <v>1852</v>
      </c>
      <c r="D1173" s="194" t="s">
        <v>195</v>
      </c>
      <c r="E1173" s="195" t="s">
        <v>1853</v>
      </c>
      <c r="F1173" s="196" t="s">
        <v>1854</v>
      </c>
      <c r="G1173" s="197" t="s">
        <v>402</v>
      </c>
      <c r="H1173" s="198">
        <v>13</v>
      </c>
      <c r="I1173" s="199"/>
      <c r="J1173" s="200">
        <f>ROUND(I1173*H1173,2)</f>
        <v>0</v>
      </c>
      <c r="K1173" s="196" t="s">
        <v>199</v>
      </c>
      <c r="L1173" s="41"/>
      <c r="M1173" s="201" t="s">
        <v>19</v>
      </c>
      <c r="N1173" s="202" t="s">
        <v>43</v>
      </c>
      <c r="O1173" s="66"/>
      <c r="P1173" s="203">
        <f>O1173*H1173</f>
        <v>0</v>
      </c>
      <c r="Q1173" s="203">
        <v>0</v>
      </c>
      <c r="R1173" s="203">
        <f>Q1173*H1173</f>
        <v>0</v>
      </c>
      <c r="S1173" s="203">
        <v>0</v>
      </c>
      <c r="T1173" s="204">
        <f>S1173*H1173</f>
        <v>0</v>
      </c>
      <c r="U1173" s="36"/>
      <c r="V1173" s="36"/>
      <c r="W1173" s="36"/>
      <c r="X1173" s="36"/>
      <c r="Y1173" s="36"/>
      <c r="Z1173" s="36"/>
      <c r="AA1173" s="36"/>
      <c r="AB1173" s="36"/>
      <c r="AC1173" s="36"/>
      <c r="AD1173" s="36"/>
      <c r="AE1173" s="36"/>
      <c r="AR1173" s="205" t="s">
        <v>302</v>
      </c>
      <c r="AT1173" s="205" t="s">
        <v>195</v>
      </c>
      <c r="AU1173" s="205" t="s">
        <v>81</v>
      </c>
      <c r="AY1173" s="19" t="s">
        <v>193</v>
      </c>
      <c r="BE1173" s="206">
        <f>IF(N1173="základní",J1173,0)</f>
        <v>0</v>
      </c>
      <c r="BF1173" s="206">
        <f>IF(N1173="snížená",J1173,0)</f>
        <v>0</v>
      </c>
      <c r="BG1173" s="206">
        <f>IF(N1173="zákl. přenesená",J1173,0)</f>
        <v>0</v>
      </c>
      <c r="BH1173" s="206">
        <f>IF(N1173="sníž. přenesená",J1173,0)</f>
        <v>0</v>
      </c>
      <c r="BI1173" s="206">
        <f>IF(N1173="nulová",J1173,0)</f>
        <v>0</v>
      </c>
      <c r="BJ1173" s="19" t="s">
        <v>79</v>
      </c>
      <c r="BK1173" s="206">
        <f>ROUND(I1173*H1173,2)</f>
        <v>0</v>
      </c>
      <c r="BL1173" s="19" t="s">
        <v>302</v>
      </c>
      <c r="BM1173" s="205" t="s">
        <v>1855</v>
      </c>
    </row>
    <row r="1174" spans="1:65" s="14" customFormat="1">
      <c r="B1174" s="218"/>
      <c r="C1174" s="219"/>
      <c r="D1174" s="209" t="s">
        <v>202</v>
      </c>
      <c r="E1174" s="220" t="s">
        <v>19</v>
      </c>
      <c r="F1174" s="221" t="s">
        <v>1856</v>
      </c>
      <c r="G1174" s="219"/>
      <c r="H1174" s="222">
        <v>6</v>
      </c>
      <c r="I1174" s="223"/>
      <c r="J1174" s="219"/>
      <c r="K1174" s="219"/>
      <c r="L1174" s="224"/>
      <c r="M1174" s="225"/>
      <c r="N1174" s="226"/>
      <c r="O1174" s="226"/>
      <c r="P1174" s="226"/>
      <c r="Q1174" s="226"/>
      <c r="R1174" s="226"/>
      <c r="S1174" s="226"/>
      <c r="T1174" s="227"/>
      <c r="AT1174" s="228" t="s">
        <v>202</v>
      </c>
      <c r="AU1174" s="228" t="s">
        <v>81</v>
      </c>
      <c r="AV1174" s="14" t="s">
        <v>81</v>
      </c>
      <c r="AW1174" s="14" t="s">
        <v>33</v>
      </c>
      <c r="AX1174" s="14" t="s">
        <v>72</v>
      </c>
      <c r="AY1174" s="228" t="s">
        <v>193</v>
      </c>
    </row>
    <row r="1175" spans="1:65" s="14" customFormat="1">
      <c r="B1175" s="218"/>
      <c r="C1175" s="219"/>
      <c r="D1175" s="209" t="s">
        <v>202</v>
      </c>
      <c r="E1175" s="220" t="s">
        <v>19</v>
      </c>
      <c r="F1175" s="221" t="s">
        <v>1857</v>
      </c>
      <c r="G1175" s="219"/>
      <c r="H1175" s="222">
        <v>2</v>
      </c>
      <c r="I1175" s="223"/>
      <c r="J1175" s="219"/>
      <c r="K1175" s="219"/>
      <c r="L1175" s="224"/>
      <c r="M1175" s="225"/>
      <c r="N1175" s="226"/>
      <c r="O1175" s="226"/>
      <c r="P1175" s="226"/>
      <c r="Q1175" s="226"/>
      <c r="R1175" s="226"/>
      <c r="S1175" s="226"/>
      <c r="T1175" s="227"/>
      <c r="AT1175" s="228" t="s">
        <v>202</v>
      </c>
      <c r="AU1175" s="228" t="s">
        <v>81</v>
      </c>
      <c r="AV1175" s="14" t="s">
        <v>81</v>
      </c>
      <c r="AW1175" s="14" t="s">
        <v>33</v>
      </c>
      <c r="AX1175" s="14" t="s">
        <v>72</v>
      </c>
      <c r="AY1175" s="228" t="s">
        <v>193</v>
      </c>
    </row>
    <row r="1176" spans="1:65" s="14" customFormat="1">
      <c r="B1176" s="218"/>
      <c r="C1176" s="219"/>
      <c r="D1176" s="209" t="s">
        <v>202</v>
      </c>
      <c r="E1176" s="220" t="s">
        <v>19</v>
      </c>
      <c r="F1176" s="221" t="s">
        <v>1858</v>
      </c>
      <c r="G1176" s="219"/>
      <c r="H1176" s="222">
        <v>2</v>
      </c>
      <c r="I1176" s="223"/>
      <c r="J1176" s="219"/>
      <c r="K1176" s="219"/>
      <c r="L1176" s="224"/>
      <c r="M1176" s="225"/>
      <c r="N1176" s="226"/>
      <c r="O1176" s="226"/>
      <c r="P1176" s="226"/>
      <c r="Q1176" s="226"/>
      <c r="R1176" s="226"/>
      <c r="S1176" s="226"/>
      <c r="T1176" s="227"/>
      <c r="AT1176" s="228" t="s">
        <v>202</v>
      </c>
      <c r="AU1176" s="228" t="s">
        <v>81</v>
      </c>
      <c r="AV1176" s="14" t="s">
        <v>81</v>
      </c>
      <c r="AW1176" s="14" t="s">
        <v>33</v>
      </c>
      <c r="AX1176" s="14" t="s">
        <v>72</v>
      </c>
      <c r="AY1176" s="228" t="s">
        <v>193</v>
      </c>
    </row>
    <row r="1177" spans="1:65" s="14" customFormat="1">
      <c r="B1177" s="218"/>
      <c r="C1177" s="219"/>
      <c r="D1177" s="209" t="s">
        <v>202</v>
      </c>
      <c r="E1177" s="220" t="s">
        <v>19</v>
      </c>
      <c r="F1177" s="221" t="s">
        <v>1859</v>
      </c>
      <c r="G1177" s="219"/>
      <c r="H1177" s="222">
        <v>1</v>
      </c>
      <c r="I1177" s="223"/>
      <c r="J1177" s="219"/>
      <c r="K1177" s="219"/>
      <c r="L1177" s="224"/>
      <c r="M1177" s="225"/>
      <c r="N1177" s="226"/>
      <c r="O1177" s="226"/>
      <c r="P1177" s="226"/>
      <c r="Q1177" s="226"/>
      <c r="R1177" s="226"/>
      <c r="S1177" s="226"/>
      <c r="T1177" s="227"/>
      <c r="AT1177" s="228" t="s">
        <v>202</v>
      </c>
      <c r="AU1177" s="228" t="s">
        <v>81</v>
      </c>
      <c r="AV1177" s="14" t="s">
        <v>81</v>
      </c>
      <c r="AW1177" s="14" t="s">
        <v>33</v>
      </c>
      <c r="AX1177" s="14" t="s">
        <v>72</v>
      </c>
      <c r="AY1177" s="228" t="s">
        <v>193</v>
      </c>
    </row>
    <row r="1178" spans="1:65" s="14" customFormat="1">
      <c r="B1178" s="218"/>
      <c r="C1178" s="219"/>
      <c r="D1178" s="209" t="s">
        <v>202</v>
      </c>
      <c r="E1178" s="220" t="s">
        <v>19</v>
      </c>
      <c r="F1178" s="221" t="s">
        <v>1860</v>
      </c>
      <c r="G1178" s="219"/>
      <c r="H1178" s="222">
        <v>2</v>
      </c>
      <c r="I1178" s="223"/>
      <c r="J1178" s="219"/>
      <c r="K1178" s="219"/>
      <c r="L1178" s="224"/>
      <c r="M1178" s="225"/>
      <c r="N1178" s="226"/>
      <c r="O1178" s="226"/>
      <c r="P1178" s="226"/>
      <c r="Q1178" s="226"/>
      <c r="R1178" s="226"/>
      <c r="S1178" s="226"/>
      <c r="T1178" s="227"/>
      <c r="AT1178" s="228" t="s">
        <v>202</v>
      </c>
      <c r="AU1178" s="228" t="s">
        <v>81</v>
      </c>
      <c r="AV1178" s="14" t="s">
        <v>81</v>
      </c>
      <c r="AW1178" s="14" t="s">
        <v>33</v>
      </c>
      <c r="AX1178" s="14" t="s">
        <v>72</v>
      </c>
      <c r="AY1178" s="228" t="s">
        <v>193</v>
      </c>
    </row>
    <row r="1179" spans="1:65" s="15" customFormat="1">
      <c r="B1179" s="229"/>
      <c r="C1179" s="230"/>
      <c r="D1179" s="209" t="s">
        <v>202</v>
      </c>
      <c r="E1179" s="231" t="s">
        <v>19</v>
      </c>
      <c r="F1179" s="232" t="s">
        <v>208</v>
      </c>
      <c r="G1179" s="230"/>
      <c r="H1179" s="233">
        <v>13</v>
      </c>
      <c r="I1179" s="234"/>
      <c r="J1179" s="230"/>
      <c r="K1179" s="230"/>
      <c r="L1179" s="235"/>
      <c r="M1179" s="236"/>
      <c r="N1179" s="237"/>
      <c r="O1179" s="237"/>
      <c r="P1179" s="237"/>
      <c r="Q1179" s="237"/>
      <c r="R1179" s="237"/>
      <c r="S1179" s="237"/>
      <c r="T1179" s="238"/>
      <c r="AT1179" s="239" t="s">
        <v>202</v>
      </c>
      <c r="AU1179" s="239" t="s">
        <v>81</v>
      </c>
      <c r="AV1179" s="15" t="s">
        <v>209</v>
      </c>
      <c r="AW1179" s="15" t="s">
        <v>33</v>
      </c>
      <c r="AX1179" s="15" t="s">
        <v>79</v>
      </c>
      <c r="AY1179" s="239" t="s">
        <v>193</v>
      </c>
    </row>
    <row r="1180" spans="1:65" s="2" customFormat="1" ht="21.75" customHeight="1">
      <c r="A1180" s="36"/>
      <c r="B1180" s="37"/>
      <c r="C1180" s="251" t="s">
        <v>1861</v>
      </c>
      <c r="D1180" s="251" t="s">
        <v>451</v>
      </c>
      <c r="E1180" s="252" t="s">
        <v>1862</v>
      </c>
      <c r="F1180" s="253" t="s">
        <v>1863</v>
      </c>
      <c r="G1180" s="254" t="s">
        <v>402</v>
      </c>
      <c r="H1180" s="255">
        <v>6</v>
      </c>
      <c r="I1180" s="256"/>
      <c r="J1180" s="257">
        <f t="shared" ref="J1180:J1185" si="10">ROUND(I1180*H1180,2)</f>
        <v>0</v>
      </c>
      <c r="K1180" s="253" t="s">
        <v>19</v>
      </c>
      <c r="L1180" s="258"/>
      <c r="M1180" s="259" t="s">
        <v>19</v>
      </c>
      <c r="N1180" s="260" t="s">
        <v>43</v>
      </c>
      <c r="O1180" s="66"/>
      <c r="P1180" s="203">
        <f t="shared" ref="P1180:P1185" si="11">O1180*H1180</f>
        <v>0</v>
      </c>
      <c r="Q1180" s="203">
        <v>1.7500000000000002E-2</v>
      </c>
      <c r="R1180" s="203">
        <f t="shared" ref="R1180:R1185" si="12">Q1180*H1180</f>
        <v>0.10500000000000001</v>
      </c>
      <c r="S1180" s="203">
        <v>0</v>
      </c>
      <c r="T1180" s="204">
        <f t="shared" ref="T1180:T1185" si="13">S1180*H1180</f>
        <v>0</v>
      </c>
      <c r="U1180" s="36"/>
      <c r="V1180" s="36"/>
      <c r="W1180" s="36"/>
      <c r="X1180" s="36"/>
      <c r="Y1180" s="36"/>
      <c r="Z1180" s="36"/>
      <c r="AA1180" s="36"/>
      <c r="AB1180" s="36"/>
      <c r="AC1180" s="36"/>
      <c r="AD1180" s="36"/>
      <c r="AE1180" s="36"/>
      <c r="AR1180" s="205" t="s">
        <v>404</v>
      </c>
      <c r="AT1180" s="205" t="s">
        <v>451</v>
      </c>
      <c r="AU1180" s="205" t="s">
        <v>81</v>
      </c>
      <c r="AY1180" s="19" t="s">
        <v>193</v>
      </c>
      <c r="BE1180" s="206">
        <f t="shared" ref="BE1180:BE1185" si="14">IF(N1180="základní",J1180,0)</f>
        <v>0</v>
      </c>
      <c r="BF1180" s="206">
        <f t="shared" ref="BF1180:BF1185" si="15">IF(N1180="snížená",J1180,0)</f>
        <v>0</v>
      </c>
      <c r="BG1180" s="206">
        <f t="shared" ref="BG1180:BG1185" si="16">IF(N1180="zákl. přenesená",J1180,0)</f>
        <v>0</v>
      </c>
      <c r="BH1180" s="206">
        <f t="shared" ref="BH1180:BH1185" si="17">IF(N1180="sníž. přenesená",J1180,0)</f>
        <v>0</v>
      </c>
      <c r="BI1180" s="206">
        <f t="shared" ref="BI1180:BI1185" si="18">IF(N1180="nulová",J1180,0)</f>
        <v>0</v>
      </c>
      <c r="BJ1180" s="19" t="s">
        <v>79</v>
      </c>
      <c r="BK1180" s="206">
        <f t="shared" ref="BK1180:BK1185" si="19">ROUND(I1180*H1180,2)</f>
        <v>0</v>
      </c>
      <c r="BL1180" s="19" t="s">
        <v>302</v>
      </c>
      <c r="BM1180" s="205" t="s">
        <v>1864</v>
      </c>
    </row>
    <row r="1181" spans="1:65" s="2" customFormat="1" ht="21.75" customHeight="1">
      <c r="A1181" s="36"/>
      <c r="B1181" s="37"/>
      <c r="C1181" s="251" t="s">
        <v>1865</v>
      </c>
      <c r="D1181" s="251" t="s">
        <v>451</v>
      </c>
      <c r="E1181" s="252" t="s">
        <v>1866</v>
      </c>
      <c r="F1181" s="253" t="s">
        <v>1867</v>
      </c>
      <c r="G1181" s="254" t="s">
        <v>402</v>
      </c>
      <c r="H1181" s="255">
        <v>2</v>
      </c>
      <c r="I1181" s="256"/>
      <c r="J1181" s="257">
        <f t="shared" si="10"/>
        <v>0</v>
      </c>
      <c r="K1181" s="253" t="s">
        <v>19</v>
      </c>
      <c r="L1181" s="258"/>
      <c r="M1181" s="259" t="s">
        <v>19</v>
      </c>
      <c r="N1181" s="260" t="s">
        <v>43</v>
      </c>
      <c r="O1181" s="66"/>
      <c r="P1181" s="203">
        <f t="shared" si="11"/>
        <v>0</v>
      </c>
      <c r="Q1181" s="203">
        <v>1.95E-2</v>
      </c>
      <c r="R1181" s="203">
        <f t="shared" si="12"/>
        <v>3.9E-2</v>
      </c>
      <c r="S1181" s="203">
        <v>0</v>
      </c>
      <c r="T1181" s="204">
        <f t="shared" si="13"/>
        <v>0</v>
      </c>
      <c r="U1181" s="36"/>
      <c r="V1181" s="36"/>
      <c r="W1181" s="36"/>
      <c r="X1181" s="36"/>
      <c r="Y1181" s="36"/>
      <c r="Z1181" s="36"/>
      <c r="AA1181" s="36"/>
      <c r="AB1181" s="36"/>
      <c r="AC1181" s="36"/>
      <c r="AD1181" s="36"/>
      <c r="AE1181" s="36"/>
      <c r="AR1181" s="205" t="s">
        <v>404</v>
      </c>
      <c r="AT1181" s="205" t="s">
        <v>451</v>
      </c>
      <c r="AU1181" s="205" t="s">
        <v>81</v>
      </c>
      <c r="AY1181" s="19" t="s">
        <v>193</v>
      </c>
      <c r="BE1181" s="206">
        <f t="shared" si="14"/>
        <v>0</v>
      </c>
      <c r="BF1181" s="206">
        <f t="shared" si="15"/>
        <v>0</v>
      </c>
      <c r="BG1181" s="206">
        <f t="shared" si="16"/>
        <v>0</v>
      </c>
      <c r="BH1181" s="206">
        <f t="shared" si="17"/>
        <v>0</v>
      </c>
      <c r="BI1181" s="206">
        <f t="shared" si="18"/>
        <v>0</v>
      </c>
      <c r="BJ1181" s="19" t="s">
        <v>79</v>
      </c>
      <c r="BK1181" s="206">
        <f t="shared" si="19"/>
        <v>0</v>
      </c>
      <c r="BL1181" s="19" t="s">
        <v>302</v>
      </c>
      <c r="BM1181" s="205" t="s">
        <v>1868</v>
      </c>
    </row>
    <row r="1182" spans="1:65" s="2" customFormat="1" ht="21.75" customHeight="1">
      <c r="A1182" s="36"/>
      <c r="B1182" s="37"/>
      <c r="C1182" s="251" t="s">
        <v>1869</v>
      </c>
      <c r="D1182" s="251" t="s">
        <v>451</v>
      </c>
      <c r="E1182" s="252" t="s">
        <v>1870</v>
      </c>
      <c r="F1182" s="253" t="s">
        <v>1871</v>
      </c>
      <c r="G1182" s="254" t="s">
        <v>402</v>
      </c>
      <c r="H1182" s="255">
        <v>2</v>
      </c>
      <c r="I1182" s="256"/>
      <c r="J1182" s="257">
        <f t="shared" si="10"/>
        <v>0</v>
      </c>
      <c r="K1182" s="253" t="s">
        <v>19</v>
      </c>
      <c r="L1182" s="258"/>
      <c r="M1182" s="259" t="s">
        <v>19</v>
      </c>
      <c r="N1182" s="260" t="s">
        <v>43</v>
      </c>
      <c r="O1182" s="66"/>
      <c r="P1182" s="203">
        <f t="shared" si="11"/>
        <v>0</v>
      </c>
      <c r="Q1182" s="203">
        <v>1.95E-2</v>
      </c>
      <c r="R1182" s="203">
        <f t="shared" si="12"/>
        <v>3.9E-2</v>
      </c>
      <c r="S1182" s="203">
        <v>0</v>
      </c>
      <c r="T1182" s="204">
        <f t="shared" si="13"/>
        <v>0</v>
      </c>
      <c r="U1182" s="36"/>
      <c r="V1182" s="36"/>
      <c r="W1182" s="36"/>
      <c r="X1182" s="36"/>
      <c r="Y1182" s="36"/>
      <c r="Z1182" s="36"/>
      <c r="AA1182" s="36"/>
      <c r="AB1182" s="36"/>
      <c r="AC1182" s="36"/>
      <c r="AD1182" s="36"/>
      <c r="AE1182" s="36"/>
      <c r="AR1182" s="205" t="s">
        <v>404</v>
      </c>
      <c r="AT1182" s="205" t="s">
        <v>451</v>
      </c>
      <c r="AU1182" s="205" t="s">
        <v>81</v>
      </c>
      <c r="AY1182" s="19" t="s">
        <v>193</v>
      </c>
      <c r="BE1182" s="206">
        <f t="shared" si="14"/>
        <v>0</v>
      </c>
      <c r="BF1182" s="206">
        <f t="shared" si="15"/>
        <v>0</v>
      </c>
      <c r="BG1182" s="206">
        <f t="shared" si="16"/>
        <v>0</v>
      </c>
      <c r="BH1182" s="206">
        <f t="shared" si="17"/>
        <v>0</v>
      </c>
      <c r="BI1182" s="206">
        <f t="shared" si="18"/>
        <v>0</v>
      </c>
      <c r="BJ1182" s="19" t="s">
        <v>79</v>
      </c>
      <c r="BK1182" s="206">
        <f t="shared" si="19"/>
        <v>0</v>
      </c>
      <c r="BL1182" s="19" t="s">
        <v>302</v>
      </c>
      <c r="BM1182" s="205" t="s">
        <v>1872</v>
      </c>
    </row>
    <row r="1183" spans="1:65" s="2" customFormat="1" ht="21.75" customHeight="1">
      <c r="A1183" s="36"/>
      <c r="B1183" s="37"/>
      <c r="C1183" s="251" t="s">
        <v>1873</v>
      </c>
      <c r="D1183" s="251" t="s">
        <v>451</v>
      </c>
      <c r="E1183" s="252" t="s">
        <v>1874</v>
      </c>
      <c r="F1183" s="253" t="s">
        <v>1875</v>
      </c>
      <c r="G1183" s="254" t="s">
        <v>402</v>
      </c>
      <c r="H1183" s="255">
        <v>1</v>
      </c>
      <c r="I1183" s="256"/>
      <c r="J1183" s="257">
        <f t="shared" si="10"/>
        <v>0</v>
      </c>
      <c r="K1183" s="253" t="s">
        <v>19</v>
      </c>
      <c r="L1183" s="258"/>
      <c r="M1183" s="259" t="s">
        <v>19</v>
      </c>
      <c r="N1183" s="260" t="s">
        <v>43</v>
      </c>
      <c r="O1183" s="66"/>
      <c r="P1183" s="203">
        <f t="shared" si="11"/>
        <v>0</v>
      </c>
      <c r="Q1183" s="203">
        <v>1.95E-2</v>
      </c>
      <c r="R1183" s="203">
        <f t="shared" si="12"/>
        <v>1.95E-2</v>
      </c>
      <c r="S1183" s="203">
        <v>0</v>
      </c>
      <c r="T1183" s="204">
        <f t="shared" si="13"/>
        <v>0</v>
      </c>
      <c r="U1183" s="36"/>
      <c r="V1183" s="36"/>
      <c r="W1183" s="36"/>
      <c r="X1183" s="36"/>
      <c r="Y1183" s="36"/>
      <c r="Z1183" s="36"/>
      <c r="AA1183" s="36"/>
      <c r="AB1183" s="36"/>
      <c r="AC1183" s="36"/>
      <c r="AD1183" s="36"/>
      <c r="AE1183" s="36"/>
      <c r="AR1183" s="205" t="s">
        <v>404</v>
      </c>
      <c r="AT1183" s="205" t="s">
        <v>451</v>
      </c>
      <c r="AU1183" s="205" t="s">
        <v>81</v>
      </c>
      <c r="AY1183" s="19" t="s">
        <v>193</v>
      </c>
      <c r="BE1183" s="206">
        <f t="shared" si="14"/>
        <v>0</v>
      </c>
      <c r="BF1183" s="206">
        <f t="shared" si="15"/>
        <v>0</v>
      </c>
      <c r="BG1183" s="206">
        <f t="shared" si="16"/>
        <v>0</v>
      </c>
      <c r="BH1183" s="206">
        <f t="shared" si="17"/>
        <v>0</v>
      </c>
      <c r="BI1183" s="206">
        <f t="shared" si="18"/>
        <v>0</v>
      </c>
      <c r="BJ1183" s="19" t="s">
        <v>79</v>
      </c>
      <c r="BK1183" s="206">
        <f t="shared" si="19"/>
        <v>0</v>
      </c>
      <c r="BL1183" s="19" t="s">
        <v>302</v>
      </c>
      <c r="BM1183" s="205" t="s">
        <v>1876</v>
      </c>
    </row>
    <row r="1184" spans="1:65" s="2" customFormat="1" ht="21.75" customHeight="1">
      <c r="A1184" s="36"/>
      <c r="B1184" s="37"/>
      <c r="C1184" s="251" t="s">
        <v>1877</v>
      </c>
      <c r="D1184" s="251" t="s">
        <v>451</v>
      </c>
      <c r="E1184" s="252" t="s">
        <v>1878</v>
      </c>
      <c r="F1184" s="253" t="s">
        <v>1879</v>
      </c>
      <c r="G1184" s="254" t="s">
        <v>402</v>
      </c>
      <c r="H1184" s="255">
        <v>2</v>
      </c>
      <c r="I1184" s="256"/>
      <c r="J1184" s="257">
        <f t="shared" si="10"/>
        <v>0</v>
      </c>
      <c r="K1184" s="253" t="s">
        <v>19</v>
      </c>
      <c r="L1184" s="258"/>
      <c r="M1184" s="259" t="s">
        <v>19</v>
      </c>
      <c r="N1184" s="260" t="s">
        <v>43</v>
      </c>
      <c r="O1184" s="66"/>
      <c r="P1184" s="203">
        <f t="shared" si="11"/>
        <v>0</v>
      </c>
      <c r="Q1184" s="203">
        <v>1.95E-2</v>
      </c>
      <c r="R1184" s="203">
        <f t="shared" si="12"/>
        <v>3.9E-2</v>
      </c>
      <c r="S1184" s="203">
        <v>0</v>
      </c>
      <c r="T1184" s="204">
        <f t="shared" si="13"/>
        <v>0</v>
      </c>
      <c r="U1184" s="36"/>
      <c r="V1184" s="36"/>
      <c r="W1184" s="36"/>
      <c r="X1184" s="36"/>
      <c r="Y1184" s="36"/>
      <c r="Z1184" s="36"/>
      <c r="AA1184" s="36"/>
      <c r="AB1184" s="36"/>
      <c r="AC1184" s="36"/>
      <c r="AD1184" s="36"/>
      <c r="AE1184" s="36"/>
      <c r="AR1184" s="205" t="s">
        <v>404</v>
      </c>
      <c r="AT1184" s="205" t="s">
        <v>451</v>
      </c>
      <c r="AU1184" s="205" t="s">
        <v>81</v>
      </c>
      <c r="AY1184" s="19" t="s">
        <v>193</v>
      </c>
      <c r="BE1184" s="206">
        <f t="shared" si="14"/>
        <v>0</v>
      </c>
      <c r="BF1184" s="206">
        <f t="shared" si="15"/>
        <v>0</v>
      </c>
      <c r="BG1184" s="206">
        <f t="shared" si="16"/>
        <v>0</v>
      </c>
      <c r="BH1184" s="206">
        <f t="shared" si="17"/>
        <v>0</v>
      </c>
      <c r="BI1184" s="206">
        <f t="shared" si="18"/>
        <v>0</v>
      </c>
      <c r="BJ1184" s="19" t="s">
        <v>79</v>
      </c>
      <c r="BK1184" s="206">
        <f t="shared" si="19"/>
        <v>0</v>
      </c>
      <c r="BL1184" s="19" t="s">
        <v>302</v>
      </c>
      <c r="BM1184" s="205" t="s">
        <v>1880</v>
      </c>
    </row>
    <row r="1185" spans="1:65" s="2" customFormat="1" ht="21.75" customHeight="1">
      <c r="A1185" s="36"/>
      <c r="B1185" s="37"/>
      <c r="C1185" s="194" t="s">
        <v>1881</v>
      </c>
      <c r="D1185" s="194" t="s">
        <v>195</v>
      </c>
      <c r="E1185" s="195" t="s">
        <v>1882</v>
      </c>
      <c r="F1185" s="196" t="s">
        <v>1883</v>
      </c>
      <c r="G1185" s="197" t="s">
        <v>402</v>
      </c>
      <c r="H1185" s="198">
        <v>1</v>
      </c>
      <c r="I1185" s="199"/>
      <c r="J1185" s="200">
        <f t="shared" si="10"/>
        <v>0</v>
      </c>
      <c r="K1185" s="196" t="s">
        <v>199</v>
      </c>
      <c r="L1185" s="41"/>
      <c r="M1185" s="201" t="s">
        <v>19</v>
      </c>
      <c r="N1185" s="202" t="s">
        <v>43</v>
      </c>
      <c r="O1185" s="66"/>
      <c r="P1185" s="203">
        <f t="shared" si="11"/>
        <v>0</v>
      </c>
      <c r="Q1185" s="203">
        <v>0</v>
      </c>
      <c r="R1185" s="203">
        <f t="shared" si="12"/>
        <v>0</v>
      </c>
      <c r="S1185" s="203">
        <v>0</v>
      </c>
      <c r="T1185" s="204">
        <f t="shared" si="13"/>
        <v>0</v>
      </c>
      <c r="U1185" s="36"/>
      <c r="V1185" s="36"/>
      <c r="W1185" s="36"/>
      <c r="X1185" s="36"/>
      <c r="Y1185" s="36"/>
      <c r="Z1185" s="36"/>
      <c r="AA1185" s="36"/>
      <c r="AB1185" s="36"/>
      <c r="AC1185" s="36"/>
      <c r="AD1185" s="36"/>
      <c r="AE1185" s="36"/>
      <c r="AR1185" s="205" t="s">
        <v>302</v>
      </c>
      <c r="AT1185" s="205" t="s">
        <v>195</v>
      </c>
      <c r="AU1185" s="205" t="s">
        <v>81</v>
      </c>
      <c r="AY1185" s="19" t="s">
        <v>193</v>
      </c>
      <c r="BE1185" s="206">
        <f t="shared" si="14"/>
        <v>0</v>
      </c>
      <c r="BF1185" s="206">
        <f t="shared" si="15"/>
        <v>0</v>
      </c>
      <c r="BG1185" s="206">
        <f t="shared" si="16"/>
        <v>0</v>
      </c>
      <c r="BH1185" s="206">
        <f t="shared" si="17"/>
        <v>0</v>
      </c>
      <c r="BI1185" s="206">
        <f t="shared" si="18"/>
        <v>0</v>
      </c>
      <c r="BJ1185" s="19" t="s">
        <v>79</v>
      </c>
      <c r="BK1185" s="206">
        <f t="shared" si="19"/>
        <v>0</v>
      </c>
      <c r="BL1185" s="19" t="s">
        <v>302</v>
      </c>
      <c r="BM1185" s="205" t="s">
        <v>1884</v>
      </c>
    </row>
    <row r="1186" spans="1:65" s="14" customFormat="1">
      <c r="B1186" s="218"/>
      <c r="C1186" s="219"/>
      <c r="D1186" s="209" t="s">
        <v>202</v>
      </c>
      <c r="E1186" s="220" t="s">
        <v>19</v>
      </c>
      <c r="F1186" s="221" t="s">
        <v>1885</v>
      </c>
      <c r="G1186" s="219"/>
      <c r="H1186" s="222">
        <v>1</v>
      </c>
      <c r="I1186" s="223"/>
      <c r="J1186" s="219"/>
      <c r="K1186" s="219"/>
      <c r="L1186" s="224"/>
      <c r="M1186" s="225"/>
      <c r="N1186" s="226"/>
      <c r="O1186" s="226"/>
      <c r="P1186" s="226"/>
      <c r="Q1186" s="226"/>
      <c r="R1186" s="226"/>
      <c r="S1186" s="226"/>
      <c r="T1186" s="227"/>
      <c r="AT1186" s="228" t="s">
        <v>202</v>
      </c>
      <c r="AU1186" s="228" t="s">
        <v>81</v>
      </c>
      <c r="AV1186" s="14" t="s">
        <v>81</v>
      </c>
      <c r="AW1186" s="14" t="s">
        <v>33</v>
      </c>
      <c r="AX1186" s="14" t="s">
        <v>72</v>
      </c>
      <c r="AY1186" s="228" t="s">
        <v>193</v>
      </c>
    </row>
    <row r="1187" spans="1:65" s="15" customFormat="1">
      <c r="B1187" s="229"/>
      <c r="C1187" s="230"/>
      <c r="D1187" s="209" t="s">
        <v>202</v>
      </c>
      <c r="E1187" s="231" t="s">
        <v>19</v>
      </c>
      <c r="F1187" s="232" t="s">
        <v>208</v>
      </c>
      <c r="G1187" s="230"/>
      <c r="H1187" s="233">
        <v>1</v>
      </c>
      <c r="I1187" s="234"/>
      <c r="J1187" s="230"/>
      <c r="K1187" s="230"/>
      <c r="L1187" s="235"/>
      <c r="M1187" s="236"/>
      <c r="N1187" s="237"/>
      <c r="O1187" s="237"/>
      <c r="P1187" s="237"/>
      <c r="Q1187" s="237"/>
      <c r="R1187" s="237"/>
      <c r="S1187" s="237"/>
      <c r="T1187" s="238"/>
      <c r="AT1187" s="239" t="s">
        <v>202</v>
      </c>
      <c r="AU1187" s="239" t="s">
        <v>81</v>
      </c>
      <c r="AV1187" s="15" t="s">
        <v>209</v>
      </c>
      <c r="AW1187" s="15" t="s">
        <v>33</v>
      </c>
      <c r="AX1187" s="15" t="s">
        <v>79</v>
      </c>
      <c r="AY1187" s="239" t="s">
        <v>193</v>
      </c>
    </row>
    <row r="1188" spans="1:65" s="2" customFormat="1" ht="21.75" customHeight="1">
      <c r="A1188" s="36"/>
      <c r="B1188" s="37"/>
      <c r="C1188" s="251" t="s">
        <v>1886</v>
      </c>
      <c r="D1188" s="251" t="s">
        <v>451</v>
      </c>
      <c r="E1188" s="252" t="s">
        <v>1887</v>
      </c>
      <c r="F1188" s="253" t="s">
        <v>1888</v>
      </c>
      <c r="G1188" s="254" t="s">
        <v>402</v>
      </c>
      <c r="H1188" s="255">
        <v>1</v>
      </c>
      <c r="I1188" s="256"/>
      <c r="J1188" s="257">
        <f>ROUND(I1188*H1188,2)</f>
        <v>0</v>
      </c>
      <c r="K1188" s="253" t="s">
        <v>19</v>
      </c>
      <c r="L1188" s="258"/>
      <c r="M1188" s="259" t="s">
        <v>19</v>
      </c>
      <c r="N1188" s="260" t="s">
        <v>43</v>
      </c>
      <c r="O1188" s="66"/>
      <c r="P1188" s="203">
        <f>O1188*H1188</f>
        <v>0</v>
      </c>
      <c r="Q1188" s="203">
        <v>2.0500000000000001E-2</v>
      </c>
      <c r="R1188" s="203">
        <f>Q1188*H1188</f>
        <v>2.0500000000000001E-2</v>
      </c>
      <c r="S1188" s="203">
        <v>0</v>
      </c>
      <c r="T1188" s="204">
        <f>S1188*H1188</f>
        <v>0</v>
      </c>
      <c r="U1188" s="36"/>
      <c r="V1188" s="36"/>
      <c r="W1188" s="36"/>
      <c r="X1188" s="36"/>
      <c r="Y1188" s="36"/>
      <c r="Z1188" s="36"/>
      <c r="AA1188" s="36"/>
      <c r="AB1188" s="36"/>
      <c r="AC1188" s="36"/>
      <c r="AD1188" s="36"/>
      <c r="AE1188" s="36"/>
      <c r="AR1188" s="205" t="s">
        <v>404</v>
      </c>
      <c r="AT1188" s="205" t="s">
        <v>451</v>
      </c>
      <c r="AU1188" s="205" t="s">
        <v>81</v>
      </c>
      <c r="AY1188" s="19" t="s">
        <v>193</v>
      </c>
      <c r="BE1188" s="206">
        <f>IF(N1188="základní",J1188,0)</f>
        <v>0</v>
      </c>
      <c r="BF1188" s="206">
        <f>IF(N1188="snížená",J1188,0)</f>
        <v>0</v>
      </c>
      <c r="BG1188" s="206">
        <f>IF(N1188="zákl. přenesená",J1188,0)</f>
        <v>0</v>
      </c>
      <c r="BH1188" s="206">
        <f>IF(N1188="sníž. přenesená",J1188,0)</f>
        <v>0</v>
      </c>
      <c r="BI1188" s="206">
        <f>IF(N1188="nulová",J1188,0)</f>
        <v>0</v>
      </c>
      <c r="BJ1188" s="19" t="s">
        <v>79</v>
      </c>
      <c r="BK1188" s="206">
        <f>ROUND(I1188*H1188,2)</f>
        <v>0</v>
      </c>
      <c r="BL1188" s="19" t="s">
        <v>302</v>
      </c>
      <c r="BM1188" s="205" t="s">
        <v>1889</v>
      </c>
    </row>
    <row r="1189" spans="1:65" s="2" customFormat="1" ht="21.75" customHeight="1">
      <c r="A1189" s="36"/>
      <c r="B1189" s="37"/>
      <c r="C1189" s="194" t="s">
        <v>1890</v>
      </c>
      <c r="D1189" s="194" t="s">
        <v>195</v>
      </c>
      <c r="E1189" s="195" t="s">
        <v>1891</v>
      </c>
      <c r="F1189" s="196" t="s">
        <v>1892</v>
      </c>
      <c r="G1189" s="197" t="s">
        <v>402</v>
      </c>
      <c r="H1189" s="198">
        <v>1</v>
      </c>
      <c r="I1189" s="199"/>
      <c r="J1189" s="200">
        <f>ROUND(I1189*H1189,2)</f>
        <v>0</v>
      </c>
      <c r="K1189" s="196" t="s">
        <v>199</v>
      </c>
      <c r="L1189" s="41"/>
      <c r="M1189" s="201" t="s">
        <v>19</v>
      </c>
      <c r="N1189" s="202" t="s">
        <v>43</v>
      </c>
      <c r="O1189" s="66"/>
      <c r="P1189" s="203">
        <f>O1189*H1189</f>
        <v>0</v>
      </c>
      <c r="Q1189" s="203">
        <v>0</v>
      </c>
      <c r="R1189" s="203">
        <f>Q1189*H1189</f>
        <v>0</v>
      </c>
      <c r="S1189" s="203">
        <v>0</v>
      </c>
      <c r="T1189" s="204">
        <f>S1189*H1189</f>
        <v>0</v>
      </c>
      <c r="U1189" s="36"/>
      <c r="V1189" s="36"/>
      <c r="W1189" s="36"/>
      <c r="X1189" s="36"/>
      <c r="Y1189" s="36"/>
      <c r="Z1189" s="36"/>
      <c r="AA1189" s="36"/>
      <c r="AB1189" s="36"/>
      <c r="AC1189" s="36"/>
      <c r="AD1189" s="36"/>
      <c r="AE1189" s="36"/>
      <c r="AR1189" s="205" t="s">
        <v>302</v>
      </c>
      <c r="AT1189" s="205" t="s">
        <v>195</v>
      </c>
      <c r="AU1189" s="205" t="s">
        <v>81</v>
      </c>
      <c r="AY1189" s="19" t="s">
        <v>193</v>
      </c>
      <c r="BE1189" s="206">
        <f>IF(N1189="základní",J1189,0)</f>
        <v>0</v>
      </c>
      <c r="BF1189" s="206">
        <f>IF(N1189="snížená",J1189,0)</f>
        <v>0</v>
      </c>
      <c r="BG1189" s="206">
        <f>IF(N1189="zákl. přenesená",J1189,0)</f>
        <v>0</v>
      </c>
      <c r="BH1189" s="206">
        <f>IF(N1189="sníž. přenesená",J1189,0)</f>
        <v>0</v>
      </c>
      <c r="BI1189" s="206">
        <f>IF(N1189="nulová",J1189,0)</f>
        <v>0</v>
      </c>
      <c r="BJ1189" s="19" t="s">
        <v>79</v>
      </c>
      <c r="BK1189" s="206">
        <f>ROUND(I1189*H1189,2)</f>
        <v>0</v>
      </c>
      <c r="BL1189" s="19" t="s">
        <v>302</v>
      </c>
      <c r="BM1189" s="205" t="s">
        <v>1893</v>
      </c>
    </row>
    <row r="1190" spans="1:65" s="14" customFormat="1">
      <c r="B1190" s="218"/>
      <c r="C1190" s="219"/>
      <c r="D1190" s="209" t="s">
        <v>202</v>
      </c>
      <c r="E1190" s="220" t="s">
        <v>19</v>
      </c>
      <c r="F1190" s="221" t="s">
        <v>1894</v>
      </c>
      <c r="G1190" s="219"/>
      <c r="H1190" s="222">
        <v>1</v>
      </c>
      <c r="I1190" s="223"/>
      <c r="J1190" s="219"/>
      <c r="K1190" s="219"/>
      <c r="L1190" s="224"/>
      <c r="M1190" s="225"/>
      <c r="N1190" s="226"/>
      <c r="O1190" s="226"/>
      <c r="P1190" s="226"/>
      <c r="Q1190" s="226"/>
      <c r="R1190" s="226"/>
      <c r="S1190" s="226"/>
      <c r="T1190" s="227"/>
      <c r="AT1190" s="228" t="s">
        <v>202</v>
      </c>
      <c r="AU1190" s="228" t="s">
        <v>81</v>
      </c>
      <c r="AV1190" s="14" t="s">
        <v>81</v>
      </c>
      <c r="AW1190" s="14" t="s">
        <v>33</v>
      </c>
      <c r="AX1190" s="14" t="s">
        <v>72</v>
      </c>
      <c r="AY1190" s="228" t="s">
        <v>193</v>
      </c>
    </row>
    <row r="1191" spans="1:65" s="15" customFormat="1">
      <c r="B1191" s="229"/>
      <c r="C1191" s="230"/>
      <c r="D1191" s="209" t="s">
        <v>202</v>
      </c>
      <c r="E1191" s="231" t="s">
        <v>19</v>
      </c>
      <c r="F1191" s="232" t="s">
        <v>208</v>
      </c>
      <c r="G1191" s="230"/>
      <c r="H1191" s="233">
        <v>1</v>
      </c>
      <c r="I1191" s="234"/>
      <c r="J1191" s="230"/>
      <c r="K1191" s="230"/>
      <c r="L1191" s="235"/>
      <c r="M1191" s="236"/>
      <c r="N1191" s="237"/>
      <c r="O1191" s="237"/>
      <c r="P1191" s="237"/>
      <c r="Q1191" s="237"/>
      <c r="R1191" s="237"/>
      <c r="S1191" s="237"/>
      <c r="T1191" s="238"/>
      <c r="AT1191" s="239" t="s">
        <v>202</v>
      </c>
      <c r="AU1191" s="239" t="s">
        <v>81</v>
      </c>
      <c r="AV1191" s="15" t="s">
        <v>209</v>
      </c>
      <c r="AW1191" s="15" t="s">
        <v>33</v>
      </c>
      <c r="AX1191" s="15" t="s">
        <v>79</v>
      </c>
      <c r="AY1191" s="239" t="s">
        <v>193</v>
      </c>
    </row>
    <row r="1192" spans="1:65" s="2" customFormat="1" ht="21.75" customHeight="1">
      <c r="A1192" s="36"/>
      <c r="B1192" s="37"/>
      <c r="C1192" s="251" t="s">
        <v>1895</v>
      </c>
      <c r="D1192" s="251" t="s">
        <v>451</v>
      </c>
      <c r="E1192" s="252" t="s">
        <v>1896</v>
      </c>
      <c r="F1192" s="253" t="s">
        <v>1897</v>
      </c>
      <c r="G1192" s="254" t="s">
        <v>402</v>
      </c>
      <c r="H1192" s="255">
        <v>1</v>
      </c>
      <c r="I1192" s="256"/>
      <c r="J1192" s="257">
        <f>ROUND(I1192*H1192,2)</f>
        <v>0</v>
      </c>
      <c r="K1192" s="253" t="s">
        <v>19</v>
      </c>
      <c r="L1192" s="258"/>
      <c r="M1192" s="259" t="s">
        <v>19</v>
      </c>
      <c r="N1192" s="260" t="s">
        <v>43</v>
      </c>
      <c r="O1192" s="66"/>
      <c r="P1192" s="203">
        <f>O1192*H1192</f>
        <v>0</v>
      </c>
      <c r="Q1192" s="203">
        <v>2.0500000000000001E-2</v>
      </c>
      <c r="R1192" s="203">
        <f>Q1192*H1192</f>
        <v>2.0500000000000001E-2</v>
      </c>
      <c r="S1192" s="203">
        <v>0</v>
      </c>
      <c r="T1192" s="204">
        <f>S1192*H1192</f>
        <v>0</v>
      </c>
      <c r="U1192" s="36"/>
      <c r="V1192" s="36"/>
      <c r="W1192" s="36"/>
      <c r="X1192" s="36"/>
      <c r="Y1192" s="36"/>
      <c r="Z1192" s="36"/>
      <c r="AA1192" s="36"/>
      <c r="AB1192" s="36"/>
      <c r="AC1192" s="36"/>
      <c r="AD1192" s="36"/>
      <c r="AE1192" s="36"/>
      <c r="AR1192" s="205" t="s">
        <v>404</v>
      </c>
      <c r="AT1192" s="205" t="s">
        <v>451</v>
      </c>
      <c r="AU1192" s="205" t="s">
        <v>81</v>
      </c>
      <c r="AY1192" s="19" t="s">
        <v>193</v>
      </c>
      <c r="BE1192" s="206">
        <f>IF(N1192="základní",J1192,0)</f>
        <v>0</v>
      </c>
      <c r="BF1192" s="206">
        <f>IF(N1192="snížená",J1192,0)</f>
        <v>0</v>
      </c>
      <c r="BG1192" s="206">
        <f>IF(N1192="zákl. přenesená",J1192,0)</f>
        <v>0</v>
      </c>
      <c r="BH1192" s="206">
        <f>IF(N1192="sníž. přenesená",J1192,0)</f>
        <v>0</v>
      </c>
      <c r="BI1192" s="206">
        <f>IF(N1192="nulová",J1192,0)</f>
        <v>0</v>
      </c>
      <c r="BJ1192" s="19" t="s">
        <v>79</v>
      </c>
      <c r="BK1192" s="206">
        <f>ROUND(I1192*H1192,2)</f>
        <v>0</v>
      </c>
      <c r="BL1192" s="19" t="s">
        <v>302</v>
      </c>
      <c r="BM1192" s="205" t="s">
        <v>1898</v>
      </c>
    </row>
    <row r="1193" spans="1:65" s="2" customFormat="1" ht="21.75" customHeight="1">
      <c r="A1193" s="36"/>
      <c r="B1193" s="37"/>
      <c r="C1193" s="194" t="s">
        <v>1899</v>
      </c>
      <c r="D1193" s="194" t="s">
        <v>195</v>
      </c>
      <c r="E1193" s="195" t="s">
        <v>1900</v>
      </c>
      <c r="F1193" s="196" t="s">
        <v>1901</v>
      </c>
      <c r="G1193" s="197" t="s">
        <v>402</v>
      </c>
      <c r="H1193" s="198">
        <v>1</v>
      </c>
      <c r="I1193" s="199"/>
      <c r="J1193" s="200">
        <f>ROUND(I1193*H1193,2)</f>
        <v>0</v>
      </c>
      <c r="K1193" s="196" t="s">
        <v>199</v>
      </c>
      <c r="L1193" s="41"/>
      <c r="M1193" s="201" t="s">
        <v>19</v>
      </c>
      <c r="N1193" s="202" t="s">
        <v>43</v>
      </c>
      <c r="O1193" s="66"/>
      <c r="P1193" s="203">
        <f>O1193*H1193</f>
        <v>0</v>
      </c>
      <c r="Q1193" s="203">
        <v>0</v>
      </c>
      <c r="R1193" s="203">
        <f>Q1193*H1193</f>
        <v>0</v>
      </c>
      <c r="S1193" s="203">
        <v>0</v>
      </c>
      <c r="T1193" s="204">
        <f>S1193*H1193</f>
        <v>0</v>
      </c>
      <c r="U1193" s="36"/>
      <c r="V1193" s="36"/>
      <c r="W1193" s="36"/>
      <c r="X1193" s="36"/>
      <c r="Y1193" s="36"/>
      <c r="Z1193" s="36"/>
      <c r="AA1193" s="36"/>
      <c r="AB1193" s="36"/>
      <c r="AC1193" s="36"/>
      <c r="AD1193" s="36"/>
      <c r="AE1193" s="36"/>
      <c r="AR1193" s="205" t="s">
        <v>302</v>
      </c>
      <c r="AT1193" s="205" t="s">
        <v>195</v>
      </c>
      <c r="AU1193" s="205" t="s">
        <v>81</v>
      </c>
      <c r="AY1193" s="19" t="s">
        <v>193</v>
      </c>
      <c r="BE1193" s="206">
        <f>IF(N1193="základní",J1193,0)</f>
        <v>0</v>
      </c>
      <c r="BF1193" s="206">
        <f>IF(N1193="snížená",J1193,0)</f>
        <v>0</v>
      </c>
      <c r="BG1193" s="206">
        <f>IF(N1193="zákl. přenesená",J1193,0)</f>
        <v>0</v>
      </c>
      <c r="BH1193" s="206">
        <f>IF(N1193="sníž. přenesená",J1193,0)</f>
        <v>0</v>
      </c>
      <c r="BI1193" s="206">
        <f>IF(N1193="nulová",J1193,0)</f>
        <v>0</v>
      </c>
      <c r="BJ1193" s="19" t="s">
        <v>79</v>
      </c>
      <c r="BK1193" s="206">
        <f>ROUND(I1193*H1193,2)</f>
        <v>0</v>
      </c>
      <c r="BL1193" s="19" t="s">
        <v>302</v>
      </c>
      <c r="BM1193" s="205" t="s">
        <v>1902</v>
      </c>
    </row>
    <row r="1194" spans="1:65" s="14" customFormat="1">
      <c r="B1194" s="218"/>
      <c r="C1194" s="219"/>
      <c r="D1194" s="209" t="s">
        <v>202</v>
      </c>
      <c r="E1194" s="220" t="s">
        <v>19</v>
      </c>
      <c r="F1194" s="221" t="s">
        <v>1903</v>
      </c>
      <c r="G1194" s="219"/>
      <c r="H1194" s="222">
        <v>1</v>
      </c>
      <c r="I1194" s="223"/>
      <c r="J1194" s="219"/>
      <c r="K1194" s="219"/>
      <c r="L1194" s="224"/>
      <c r="M1194" s="225"/>
      <c r="N1194" s="226"/>
      <c r="O1194" s="226"/>
      <c r="P1194" s="226"/>
      <c r="Q1194" s="226"/>
      <c r="R1194" s="226"/>
      <c r="S1194" s="226"/>
      <c r="T1194" s="227"/>
      <c r="AT1194" s="228" t="s">
        <v>202</v>
      </c>
      <c r="AU1194" s="228" t="s">
        <v>81</v>
      </c>
      <c r="AV1194" s="14" t="s">
        <v>81</v>
      </c>
      <c r="AW1194" s="14" t="s">
        <v>33</v>
      </c>
      <c r="AX1194" s="14" t="s">
        <v>72</v>
      </c>
      <c r="AY1194" s="228" t="s">
        <v>193</v>
      </c>
    </row>
    <row r="1195" spans="1:65" s="15" customFormat="1">
      <c r="B1195" s="229"/>
      <c r="C1195" s="230"/>
      <c r="D1195" s="209" t="s">
        <v>202</v>
      </c>
      <c r="E1195" s="231" t="s">
        <v>19</v>
      </c>
      <c r="F1195" s="232" t="s">
        <v>208</v>
      </c>
      <c r="G1195" s="230"/>
      <c r="H1195" s="233">
        <v>1</v>
      </c>
      <c r="I1195" s="234"/>
      <c r="J1195" s="230"/>
      <c r="K1195" s="230"/>
      <c r="L1195" s="235"/>
      <c r="M1195" s="236"/>
      <c r="N1195" s="237"/>
      <c r="O1195" s="237"/>
      <c r="P1195" s="237"/>
      <c r="Q1195" s="237"/>
      <c r="R1195" s="237"/>
      <c r="S1195" s="237"/>
      <c r="T1195" s="238"/>
      <c r="AT1195" s="239" t="s">
        <v>202</v>
      </c>
      <c r="AU1195" s="239" t="s">
        <v>81</v>
      </c>
      <c r="AV1195" s="15" t="s">
        <v>209</v>
      </c>
      <c r="AW1195" s="15" t="s">
        <v>33</v>
      </c>
      <c r="AX1195" s="15" t="s">
        <v>79</v>
      </c>
      <c r="AY1195" s="239" t="s">
        <v>193</v>
      </c>
    </row>
    <row r="1196" spans="1:65" s="2" customFormat="1" ht="21.75" customHeight="1">
      <c r="A1196" s="36"/>
      <c r="B1196" s="37"/>
      <c r="C1196" s="251" t="s">
        <v>1904</v>
      </c>
      <c r="D1196" s="251" t="s">
        <v>451</v>
      </c>
      <c r="E1196" s="252" t="s">
        <v>1905</v>
      </c>
      <c r="F1196" s="253" t="s">
        <v>1906</v>
      </c>
      <c r="G1196" s="254" t="s">
        <v>402</v>
      </c>
      <c r="H1196" s="255">
        <v>1</v>
      </c>
      <c r="I1196" s="256"/>
      <c r="J1196" s="257">
        <f>ROUND(I1196*H1196,2)</f>
        <v>0</v>
      </c>
      <c r="K1196" s="253" t="s">
        <v>19</v>
      </c>
      <c r="L1196" s="258"/>
      <c r="M1196" s="259" t="s">
        <v>19</v>
      </c>
      <c r="N1196" s="260" t="s">
        <v>43</v>
      </c>
      <c r="O1196" s="66"/>
      <c r="P1196" s="203">
        <f>O1196*H1196</f>
        <v>0</v>
      </c>
      <c r="Q1196" s="203">
        <v>2.0500000000000001E-2</v>
      </c>
      <c r="R1196" s="203">
        <f>Q1196*H1196</f>
        <v>2.0500000000000001E-2</v>
      </c>
      <c r="S1196" s="203">
        <v>0</v>
      </c>
      <c r="T1196" s="204">
        <f>S1196*H1196</f>
        <v>0</v>
      </c>
      <c r="U1196" s="36"/>
      <c r="V1196" s="36"/>
      <c r="W1196" s="36"/>
      <c r="X1196" s="36"/>
      <c r="Y1196" s="36"/>
      <c r="Z1196" s="36"/>
      <c r="AA1196" s="36"/>
      <c r="AB1196" s="36"/>
      <c r="AC1196" s="36"/>
      <c r="AD1196" s="36"/>
      <c r="AE1196" s="36"/>
      <c r="AR1196" s="205" t="s">
        <v>404</v>
      </c>
      <c r="AT1196" s="205" t="s">
        <v>451</v>
      </c>
      <c r="AU1196" s="205" t="s">
        <v>81</v>
      </c>
      <c r="AY1196" s="19" t="s">
        <v>193</v>
      </c>
      <c r="BE1196" s="206">
        <f>IF(N1196="základní",J1196,0)</f>
        <v>0</v>
      </c>
      <c r="BF1196" s="206">
        <f>IF(N1196="snížená",J1196,0)</f>
        <v>0</v>
      </c>
      <c r="BG1196" s="206">
        <f>IF(N1196="zákl. přenesená",J1196,0)</f>
        <v>0</v>
      </c>
      <c r="BH1196" s="206">
        <f>IF(N1196="sníž. přenesená",J1196,0)</f>
        <v>0</v>
      </c>
      <c r="BI1196" s="206">
        <f>IF(N1196="nulová",J1196,0)</f>
        <v>0</v>
      </c>
      <c r="BJ1196" s="19" t="s">
        <v>79</v>
      </c>
      <c r="BK1196" s="206">
        <f>ROUND(I1196*H1196,2)</f>
        <v>0</v>
      </c>
      <c r="BL1196" s="19" t="s">
        <v>302</v>
      </c>
      <c r="BM1196" s="205" t="s">
        <v>1907</v>
      </c>
    </row>
    <row r="1197" spans="1:65" s="2" customFormat="1" ht="16.5" customHeight="1">
      <c r="A1197" s="36"/>
      <c r="B1197" s="37"/>
      <c r="C1197" s="194" t="s">
        <v>1908</v>
      </c>
      <c r="D1197" s="194" t="s">
        <v>195</v>
      </c>
      <c r="E1197" s="195" t="s">
        <v>1909</v>
      </c>
      <c r="F1197" s="196" t="s">
        <v>1910</v>
      </c>
      <c r="G1197" s="197" t="s">
        <v>402</v>
      </c>
      <c r="H1197" s="198">
        <v>1</v>
      </c>
      <c r="I1197" s="199"/>
      <c r="J1197" s="200">
        <f>ROUND(I1197*H1197,2)</f>
        <v>0</v>
      </c>
      <c r="K1197" s="196" t="s">
        <v>199</v>
      </c>
      <c r="L1197" s="41"/>
      <c r="M1197" s="201" t="s">
        <v>19</v>
      </c>
      <c r="N1197" s="202" t="s">
        <v>43</v>
      </c>
      <c r="O1197" s="66"/>
      <c r="P1197" s="203">
        <f>O1197*H1197</f>
        <v>0</v>
      </c>
      <c r="Q1197" s="203">
        <v>0</v>
      </c>
      <c r="R1197" s="203">
        <f>Q1197*H1197</f>
        <v>0</v>
      </c>
      <c r="S1197" s="203">
        <v>0</v>
      </c>
      <c r="T1197" s="204">
        <f>S1197*H1197</f>
        <v>0</v>
      </c>
      <c r="U1197" s="36"/>
      <c r="V1197" s="36"/>
      <c r="W1197" s="36"/>
      <c r="X1197" s="36"/>
      <c r="Y1197" s="36"/>
      <c r="Z1197" s="36"/>
      <c r="AA1197" s="36"/>
      <c r="AB1197" s="36"/>
      <c r="AC1197" s="36"/>
      <c r="AD1197" s="36"/>
      <c r="AE1197" s="36"/>
      <c r="AR1197" s="205" t="s">
        <v>302</v>
      </c>
      <c r="AT1197" s="205" t="s">
        <v>195</v>
      </c>
      <c r="AU1197" s="205" t="s">
        <v>81</v>
      </c>
      <c r="AY1197" s="19" t="s">
        <v>193</v>
      </c>
      <c r="BE1197" s="206">
        <f>IF(N1197="základní",J1197,0)</f>
        <v>0</v>
      </c>
      <c r="BF1197" s="206">
        <f>IF(N1197="snížená",J1197,0)</f>
        <v>0</v>
      </c>
      <c r="BG1197" s="206">
        <f>IF(N1197="zákl. přenesená",J1197,0)</f>
        <v>0</v>
      </c>
      <c r="BH1197" s="206">
        <f>IF(N1197="sníž. přenesená",J1197,0)</f>
        <v>0</v>
      </c>
      <c r="BI1197" s="206">
        <f>IF(N1197="nulová",J1197,0)</f>
        <v>0</v>
      </c>
      <c r="BJ1197" s="19" t="s">
        <v>79</v>
      </c>
      <c r="BK1197" s="206">
        <f>ROUND(I1197*H1197,2)</f>
        <v>0</v>
      </c>
      <c r="BL1197" s="19" t="s">
        <v>302</v>
      </c>
      <c r="BM1197" s="205" t="s">
        <v>1911</v>
      </c>
    </row>
    <row r="1198" spans="1:65" s="14" customFormat="1">
      <c r="B1198" s="218"/>
      <c r="C1198" s="219"/>
      <c r="D1198" s="209" t="s">
        <v>202</v>
      </c>
      <c r="E1198" s="220" t="s">
        <v>19</v>
      </c>
      <c r="F1198" s="221" t="s">
        <v>1894</v>
      </c>
      <c r="G1198" s="219"/>
      <c r="H1198" s="222">
        <v>1</v>
      </c>
      <c r="I1198" s="223"/>
      <c r="J1198" s="219"/>
      <c r="K1198" s="219"/>
      <c r="L1198" s="224"/>
      <c r="M1198" s="225"/>
      <c r="N1198" s="226"/>
      <c r="O1198" s="226"/>
      <c r="P1198" s="226"/>
      <c r="Q1198" s="226"/>
      <c r="R1198" s="226"/>
      <c r="S1198" s="226"/>
      <c r="T1198" s="227"/>
      <c r="AT1198" s="228" t="s">
        <v>202</v>
      </c>
      <c r="AU1198" s="228" t="s">
        <v>81</v>
      </c>
      <c r="AV1198" s="14" t="s">
        <v>81</v>
      </c>
      <c r="AW1198" s="14" t="s">
        <v>33</v>
      </c>
      <c r="AX1198" s="14" t="s">
        <v>72</v>
      </c>
      <c r="AY1198" s="228" t="s">
        <v>193</v>
      </c>
    </row>
    <row r="1199" spans="1:65" s="15" customFormat="1">
      <c r="B1199" s="229"/>
      <c r="C1199" s="230"/>
      <c r="D1199" s="209" t="s">
        <v>202</v>
      </c>
      <c r="E1199" s="231" t="s">
        <v>19</v>
      </c>
      <c r="F1199" s="232" t="s">
        <v>208</v>
      </c>
      <c r="G1199" s="230"/>
      <c r="H1199" s="233">
        <v>1</v>
      </c>
      <c r="I1199" s="234"/>
      <c r="J1199" s="230"/>
      <c r="K1199" s="230"/>
      <c r="L1199" s="235"/>
      <c r="M1199" s="236"/>
      <c r="N1199" s="237"/>
      <c r="O1199" s="237"/>
      <c r="P1199" s="237"/>
      <c r="Q1199" s="237"/>
      <c r="R1199" s="237"/>
      <c r="S1199" s="237"/>
      <c r="T1199" s="238"/>
      <c r="AT1199" s="239" t="s">
        <v>202</v>
      </c>
      <c r="AU1199" s="239" t="s">
        <v>81</v>
      </c>
      <c r="AV1199" s="15" t="s">
        <v>209</v>
      </c>
      <c r="AW1199" s="15" t="s">
        <v>33</v>
      </c>
      <c r="AX1199" s="15" t="s">
        <v>79</v>
      </c>
      <c r="AY1199" s="239" t="s">
        <v>193</v>
      </c>
    </row>
    <row r="1200" spans="1:65" s="2" customFormat="1" ht="16.5" customHeight="1">
      <c r="A1200" s="36"/>
      <c r="B1200" s="37"/>
      <c r="C1200" s="194" t="s">
        <v>1912</v>
      </c>
      <c r="D1200" s="194" t="s">
        <v>195</v>
      </c>
      <c r="E1200" s="195" t="s">
        <v>1913</v>
      </c>
      <c r="F1200" s="196" t="s">
        <v>1914</v>
      </c>
      <c r="G1200" s="197" t="s">
        <v>402</v>
      </c>
      <c r="H1200" s="198">
        <v>8</v>
      </c>
      <c r="I1200" s="199"/>
      <c r="J1200" s="200">
        <f>ROUND(I1200*H1200,2)</f>
        <v>0</v>
      </c>
      <c r="K1200" s="196" t="s">
        <v>199</v>
      </c>
      <c r="L1200" s="41"/>
      <c r="M1200" s="201" t="s">
        <v>19</v>
      </c>
      <c r="N1200" s="202" t="s">
        <v>43</v>
      </c>
      <c r="O1200" s="66"/>
      <c r="P1200" s="203">
        <f>O1200*H1200</f>
        <v>0</v>
      </c>
      <c r="Q1200" s="203">
        <v>0</v>
      </c>
      <c r="R1200" s="203">
        <f>Q1200*H1200</f>
        <v>0</v>
      </c>
      <c r="S1200" s="203">
        <v>0</v>
      </c>
      <c r="T1200" s="204">
        <f>S1200*H1200</f>
        <v>0</v>
      </c>
      <c r="U1200" s="36"/>
      <c r="V1200" s="36"/>
      <c r="W1200" s="36"/>
      <c r="X1200" s="36"/>
      <c r="Y1200" s="36"/>
      <c r="Z1200" s="36"/>
      <c r="AA1200" s="36"/>
      <c r="AB1200" s="36"/>
      <c r="AC1200" s="36"/>
      <c r="AD1200" s="36"/>
      <c r="AE1200" s="36"/>
      <c r="AR1200" s="205" t="s">
        <v>302</v>
      </c>
      <c r="AT1200" s="205" t="s">
        <v>195</v>
      </c>
      <c r="AU1200" s="205" t="s">
        <v>81</v>
      </c>
      <c r="AY1200" s="19" t="s">
        <v>193</v>
      </c>
      <c r="BE1200" s="206">
        <f>IF(N1200="základní",J1200,0)</f>
        <v>0</v>
      </c>
      <c r="BF1200" s="206">
        <f>IF(N1200="snížená",J1200,0)</f>
        <v>0</v>
      </c>
      <c r="BG1200" s="206">
        <f>IF(N1200="zákl. přenesená",J1200,0)</f>
        <v>0</v>
      </c>
      <c r="BH1200" s="206">
        <f>IF(N1200="sníž. přenesená",J1200,0)</f>
        <v>0</v>
      </c>
      <c r="BI1200" s="206">
        <f>IF(N1200="nulová",J1200,0)</f>
        <v>0</v>
      </c>
      <c r="BJ1200" s="19" t="s">
        <v>79</v>
      </c>
      <c r="BK1200" s="206">
        <f>ROUND(I1200*H1200,2)</f>
        <v>0</v>
      </c>
      <c r="BL1200" s="19" t="s">
        <v>302</v>
      </c>
      <c r="BM1200" s="205" t="s">
        <v>1915</v>
      </c>
    </row>
    <row r="1201" spans="1:65" s="14" customFormat="1">
      <c r="B1201" s="218"/>
      <c r="C1201" s="219"/>
      <c r="D1201" s="209" t="s">
        <v>202</v>
      </c>
      <c r="E1201" s="220" t="s">
        <v>19</v>
      </c>
      <c r="F1201" s="221" t="s">
        <v>1856</v>
      </c>
      <c r="G1201" s="219"/>
      <c r="H1201" s="222">
        <v>6</v>
      </c>
      <c r="I1201" s="223"/>
      <c r="J1201" s="219"/>
      <c r="K1201" s="219"/>
      <c r="L1201" s="224"/>
      <c r="M1201" s="225"/>
      <c r="N1201" s="226"/>
      <c r="O1201" s="226"/>
      <c r="P1201" s="226"/>
      <c r="Q1201" s="226"/>
      <c r="R1201" s="226"/>
      <c r="S1201" s="226"/>
      <c r="T1201" s="227"/>
      <c r="AT1201" s="228" t="s">
        <v>202</v>
      </c>
      <c r="AU1201" s="228" t="s">
        <v>81</v>
      </c>
      <c r="AV1201" s="14" t="s">
        <v>81</v>
      </c>
      <c r="AW1201" s="14" t="s">
        <v>33</v>
      </c>
      <c r="AX1201" s="14" t="s">
        <v>72</v>
      </c>
      <c r="AY1201" s="228" t="s">
        <v>193</v>
      </c>
    </row>
    <row r="1202" spans="1:65" s="14" customFormat="1">
      <c r="B1202" s="218"/>
      <c r="C1202" s="219"/>
      <c r="D1202" s="209" t="s">
        <v>202</v>
      </c>
      <c r="E1202" s="220" t="s">
        <v>19</v>
      </c>
      <c r="F1202" s="221" t="s">
        <v>1860</v>
      </c>
      <c r="G1202" s="219"/>
      <c r="H1202" s="222">
        <v>2</v>
      </c>
      <c r="I1202" s="223"/>
      <c r="J1202" s="219"/>
      <c r="K1202" s="219"/>
      <c r="L1202" s="224"/>
      <c r="M1202" s="225"/>
      <c r="N1202" s="226"/>
      <c r="O1202" s="226"/>
      <c r="P1202" s="226"/>
      <c r="Q1202" s="226"/>
      <c r="R1202" s="226"/>
      <c r="S1202" s="226"/>
      <c r="T1202" s="227"/>
      <c r="AT1202" s="228" t="s">
        <v>202</v>
      </c>
      <c r="AU1202" s="228" t="s">
        <v>81</v>
      </c>
      <c r="AV1202" s="14" t="s">
        <v>81</v>
      </c>
      <c r="AW1202" s="14" t="s">
        <v>33</v>
      </c>
      <c r="AX1202" s="14" t="s">
        <v>72</v>
      </c>
      <c r="AY1202" s="228" t="s">
        <v>193</v>
      </c>
    </row>
    <row r="1203" spans="1:65" s="15" customFormat="1">
      <c r="B1203" s="229"/>
      <c r="C1203" s="230"/>
      <c r="D1203" s="209" t="s">
        <v>202</v>
      </c>
      <c r="E1203" s="231" t="s">
        <v>19</v>
      </c>
      <c r="F1203" s="232" t="s">
        <v>208</v>
      </c>
      <c r="G1203" s="230"/>
      <c r="H1203" s="233">
        <v>8</v>
      </c>
      <c r="I1203" s="234"/>
      <c r="J1203" s="230"/>
      <c r="K1203" s="230"/>
      <c r="L1203" s="235"/>
      <c r="M1203" s="236"/>
      <c r="N1203" s="237"/>
      <c r="O1203" s="237"/>
      <c r="P1203" s="237"/>
      <c r="Q1203" s="237"/>
      <c r="R1203" s="237"/>
      <c r="S1203" s="237"/>
      <c r="T1203" s="238"/>
      <c r="AT1203" s="239" t="s">
        <v>202</v>
      </c>
      <c r="AU1203" s="239" t="s">
        <v>81</v>
      </c>
      <c r="AV1203" s="15" t="s">
        <v>209</v>
      </c>
      <c r="AW1203" s="15" t="s">
        <v>33</v>
      </c>
      <c r="AX1203" s="15" t="s">
        <v>79</v>
      </c>
      <c r="AY1203" s="239" t="s">
        <v>193</v>
      </c>
    </row>
    <row r="1204" spans="1:65" s="2" customFormat="1" ht="16.5" customHeight="1">
      <c r="A1204" s="36"/>
      <c r="B1204" s="37"/>
      <c r="C1204" s="194" t="s">
        <v>1916</v>
      </c>
      <c r="D1204" s="194" t="s">
        <v>195</v>
      </c>
      <c r="E1204" s="195" t="s">
        <v>1917</v>
      </c>
      <c r="F1204" s="196" t="s">
        <v>1918</v>
      </c>
      <c r="G1204" s="197" t="s">
        <v>402</v>
      </c>
      <c r="H1204" s="198">
        <v>13</v>
      </c>
      <c r="I1204" s="199"/>
      <c r="J1204" s="200">
        <f>ROUND(I1204*H1204,2)</f>
        <v>0</v>
      </c>
      <c r="K1204" s="196" t="s">
        <v>199</v>
      </c>
      <c r="L1204" s="41"/>
      <c r="M1204" s="201" t="s">
        <v>19</v>
      </c>
      <c r="N1204" s="202" t="s">
        <v>43</v>
      </c>
      <c r="O1204" s="66"/>
      <c r="P1204" s="203">
        <f>O1204*H1204</f>
        <v>0</v>
      </c>
      <c r="Q1204" s="203">
        <v>0</v>
      </c>
      <c r="R1204" s="203">
        <f>Q1204*H1204</f>
        <v>0</v>
      </c>
      <c r="S1204" s="203">
        <v>0</v>
      </c>
      <c r="T1204" s="204">
        <f>S1204*H1204</f>
        <v>0</v>
      </c>
      <c r="U1204" s="36"/>
      <c r="V1204" s="36"/>
      <c r="W1204" s="36"/>
      <c r="X1204" s="36"/>
      <c r="Y1204" s="36"/>
      <c r="Z1204" s="36"/>
      <c r="AA1204" s="36"/>
      <c r="AB1204" s="36"/>
      <c r="AC1204" s="36"/>
      <c r="AD1204" s="36"/>
      <c r="AE1204" s="36"/>
      <c r="AR1204" s="205" t="s">
        <v>302</v>
      </c>
      <c r="AT1204" s="205" t="s">
        <v>195</v>
      </c>
      <c r="AU1204" s="205" t="s">
        <v>81</v>
      </c>
      <c r="AY1204" s="19" t="s">
        <v>193</v>
      </c>
      <c r="BE1204" s="206">
        <f>IF(N1204="základní",J1204,0)</f>
        <v>0</v>
      </c>
      <c r="BF1204" s="206">
        <f>IF(N1204="snížená",J1204,0)</f>
        <v>0</v>
      </c>
      <c r="BG1204" s="206">
        <f>IF(N1204="zákl. přenesená",J1204,0)</f>
        <v>0</v>
      </c>
      <c r="BH1204" s="206">
        <f>IF(N1204="sníž. přenesená",J1204,0)</f>
        <v>0</v>
      </c>
      <c r="BI1204" s="206">
        <f>IF(N1204="nulová",J1204,0)</f>
        <v>0</v>
      </c>
      <c r="BJ1204" s="19" t="s">
        <v>79</v>
      </c>
      <c r="BK1204" s="206">
        <f>ROUND(I1204*H1204,2)</f>
        <v>0</v>
      </c>
      <c r="BL1204" s="19" t="s">
        <v>302</v>
      </c>
      <c r="BM1204" s="205" t="s">
        <v>1919</v>
      </c>
    </row>
    <row r="1205" spans="1:65" s="14" customFormat="1">
      <c r="B1205" s="218"/>
      <c r="C1205" s="219"/>
      <c r="D1205" s="209" t="s">
        <v>202</v>
      </c>
      <c r="E1205" s="220" t="s">
        <v>19</v>
      </c>
      <c r="F1205" s="221" t="s">
        <v>1920</v>
      </c>
      <c r="G1205" s="219"/>
      <c r="H1205" s="222">
        <v>13</v>
      </c>
      <c r="I1205" s="223"/>
      <c r="J1205" s="219"/>
      <c r="K1205" s="219"/>
      <c r="L1205" s="224"/>
      <c r="M1205" s="225"/>
      <c r="N1205" s="226"/>
      <c r="O1205" s="226"/>
      <c r="P1205" s="226"/>
      <c r="Q1205" s="226"/>
      <c r="R1205" s="226"/>
      <c r="S1205" s="226"/>
      <c r="T1205" s="227"/>
      <c r="AT1205" s="228" t="s">
        <v>202</v>
      </c>
      <c r="AU1205" s="228" t="s">
        <v>81</v>
      </c>
      <c r="AV1205" s="14" t="s">
        <v>81</v>
      </c>
      <c r="AW1205" s="14" t="s">
        <v>33</v>
      </c>
      <c r="AX1205" s="14" t="s">
        <v>72</v>
      </c>
      <c r="AY1205" s="228" t="s">
        <v>193</v>
      </c>
    </row>
    <row r="1206" spans="1:65" s="15" customFormat="1">
      <c r="B1206" s="229"/>
      <c r="C1206" s="230"/>
      <c r="D1206" s="209" t="s">
        <v>202</v>
      </c>
      <c r="E1206" s="231" t="s">
        <v>19</v>
      </c>
      <c r="F1206" s="232" t="s">
        <v>208</v>
      </c>
      <c r="G1206" s="230"/>
      <c r="H1206" s="233">
        <v>13</v>
      </c>
      <c r="I1206" s="234"/>
      <c r="J1206" s="230"/>
      <c r="K1206" s="230"/>
      <c r="L1206" s="235"/>
      <c r="M1206" s="236"/>
      <c r="N1206" s="237"/>
      <c r="O1206" s="237"/>
      <c r="P1206" s="237"/>
      <c r="Q1206" s="237"/>
      <c r="R1206" s="237"/>
      <c r="S1206" s="237"/>
      <c r="T1206" s="238"/>
      <c r="AT1206" s="239" t="s">
        <v>202</v>
      </c>
      <c r="AU1206" s="239" t="s">
        <v>81</v>
      </c>
      <c r="AV1206" s="15" t="s">
        <v>209</v>
      </c>
      <c r="AW1206" s="15" t="s">
        <v>33</v>
      </c>
      <c r="AX1206" s="15" t="s">
        <v>79</v>
      </c>
      <c r="AY1206" s="239" t="s">
        <v>193</v>
      </c>
    </row>
    <row r="1207" spans="1:65" s="2" customFormat="1" ht="16.5" customHeight="1">
      <c r="A1207" s="36"/>
      <c r="B1207" s="37"/>
      <c r="C1207" s="194" t="s">
        <v>1921</v>
      </c>
      <c r="D1207" s="194" t="s">
        <v>195</v>
      </c>
      <c r="E1207" s="195" t="s">
        <v>1922</v>
      </c>
      <c r="F1207" s="196" t="s">
        <v>1923</v>
      </c>
      <c r="G1207" s="197" t="s">
        <v>402</v>
      </c>
      <c r="H1207" s="198">
        <v>26</v>
      </c>
      <c r="I1207" s="199"/>
      <c r="J1207" s="200">
        <f>ROUND(I1207*H1207,2)</f>
        <v>0</v>
      </c>
      <c r="K1207" s="196" t="s">
        <v>199</v>
      </c>
      <c r="L1207" s="41"/>
      <c r="M1207" s="201" t="s">
        <v>19</v>
      </c>
      <c r="N1207" s="202" t="s">
        <v>43</v>
      </c>
      <c r="O1207" s="66"/>
      <c r="P1207" s="203">
        <f>O1207*H1207</f>
        <v>0</v>
      </c>
      <c r="Q1207" s="203">
        <v>0</v>
      </c>
      <c r="R1207" s="203">
        <f>Q1207*H1207</f>
        <v>0</v>
      </c>
      <c r="S1207" s="203">
        <v>0</v>
      </c>
      <c r="T1207" s="204">
        <f>S1207*H1207</f>
        <v>0</v>
      </c>
      <c r="U1207" s="36"/>
      <c r="V1207" s="36"/>
      <c r="W1207" s="36"/>
      <c r="X1207" s="36"/>
      <c r="Y1207" s="36"/>
      <c r="Z1207" s="36"/>
      <c r="AA1207" s="36"/>
      <c r="AB1207" s="36"/>
      <c r="AC1207" s="36"/>
      <c r="AD1207" s="36"/>
      <c r="AE1207" s="36"/>
      <c r="AR1207" s="205" t="s">
        <v>302</v>
      </c>
      <c r="AT1207" s="205" t="s">
        <v>195</v>
      </c>
      <c r="AU1207" s="205" t="s">
        <v>81</v>
      </c>
      <c r="AY1207" s="19" t="s">
        <v>193</v>
      </c>
      <c r="BE1207" s="206">
        <f>IF(N1207="základní",J1207,0)</f>
        <v>0</v>
      </c>
      <c r="BF1207" s="206">
        <f>IF(N1207="snížená",J1207,0)</f>
        <v>0</v>
      </c>
      <c r="BG1207" s="206">
        <f>IF(N1207="zákl. přenesená",J1207,0)</f>
        <v>0</v>
      </c>
      <c r="BH1207" s="206">
        <f>IF(N1207="sníž. přenesená",J1207,0)</f>
        <v>0</v>
      </c>
      <c r="BI1207" s="206">
        <f>IF(N1207="nulová",J1207,0)</f>
        <v>0</v>
      </c>
      <c r="BJ1207" s="19" t="s">
        <v>79</v>
      </c>
      <c r="BK1207" s="206">
        <f>ROUND(I1207*H1207,2)</f>
        <v>0</v>
      </c>
      <c r="BL1207" s="19" t="s">
        <v>302</v>
      </c>
      <c r="BM1207" s="205" t="s">
        <v>1924</v>
      </c>
    </row>
    <row r="1208" spans="1:65" s="14" customFormat="1">
      <c r="B1208" s="218"/>
      <c r="C1208" s="219"/>
      <c r="D1208" s="209" t="s">
        <v>202</v>
      </c>
      <c r="E1208" s="220" t="s">
        <v>19</v>
      </c>
      <c r="F1208" s="221" t="s">
        <v>1925</v>
      </c>
      <c r="G1208" s="219"/>
      <c r="H1208" s="222">
        <v>26</v>
      </c>
      <c r="I1208" s="223"/>
      <c r="J1208" s="219"/>
      <c r="K1208" s="219"/>
      <c r="L1208" s="224"/>
      <c r="M1208" s="225"/>
      <c r="N1208" s="226"/>
      <c r="O1208" s="226"/>
      <c r="P1208" s="226"/>
      <c r="Q1208" s="226"/>
      <c r="R1208" s="226"/>
      <c r="S1208" s="226"/>
      <c r="T1208" s="227"/>
      <c r="AT1208" s="228" t="s">
        <v>202</v>
      </c>
      <c r="AU1208" s="228" t="s">
        <v>81</v>
      </c>
      <c r="AV1208" s="14" t="s">
        <v>81</v>
      </c>
      <c r="AW1208" s="14" t="s">
        <v>33</v>
      </c>
      <c r="AX1208" s="14" t="s">
        <v>72</v>
      </c>
      <c r="AY1208" s="228" t="s">
        <v>193</v>
      </c>
    </row>
    <row r="1209" spans="1:65" s="15" customFormat="1">
      <c r="B1209" s="229"/>
      <c r="C1209" s="230"/>
      <c r="D1209" s="209" t="s">
        <v>202</v>
      </c>
      <c r="E1209" s="231" t="s">
        <v>19</v>
      </c>
      <c r="F1209" s="232" t="s">
        <v>208</v>
      </c>
      <c r="G1209" s="230"/>
      <c r="H1209" s="233">
        <v>26</v>
      </c>
      <c r="I1209" s="234"/>
      <c r="J1209" s="230"/>
      <c r="K1209" s="230"/>
      <c r="L1209" s="235"/>
      <c r="M1209" s="236"/>
      <c r="N1209" s="237"/>
      <c r="O1209" s="237"/>
      <c r="P1209" s="237"/>
      <c r="Q1209" s="237"/>
      <c r="R1209" s="237"/>
      <c r="S1209" s="237"/>
      <c r="T1209" s="238"/>
      <c r="AT1209" s="239" t="s">
        <v>202</v>
      </c>
      <c r="AU1209" s="239" t="s">
        <v>81</v>
      </c>
      <c r="AV1209" s="15" t="s">
        <v>209</v>
      </c>
      <c r="AW1209" s="15" t="s">
        <v>33</v>
      </c>
      <c r="AX1209" s="15" t="s">
        <v>79</v>
      </c>
      <c r="AY1209" s="239" t="s">
        <v>193</v>
      </c>
    </row>
    <row r="1210" spans="1:65" s="2" customFormat="1" ht="16.5" customHeight="1">
      <c r="A1210" s="36"/>
      <c r="B1210" s="37"/>
      <c r="C1210" s="194" t="s">
        <v>1926</v>
      </c>
      <c r="D1210" s="194" t="s">
        <v>195</v>
      </c>
      <c r="E1210" s="195" t="s">
        <v>1927</v>
      </c>
      <c r="F1210" s="196" t="s">
        <v>1928</v>
      </c>
      <c r="G1210" s="197" t="s">
        <v>402</v>
      </c>
      <c r="H1210" s="198">
        <v>3</v>
      </c>
      <c r="I1210" s="199"/>
      <c r="J1210" s="200">
        <f>ROUND(I1210*H1210,2)</f>
        <v>0</v>
      </c>
      <c r="K1210" s="196" t="s">
        <v>199</v>
      </c>
      <c r="L1210" s="41"/>
      <c r="M1210" s="201" t="s">
        <v>19</v>
      </c>
      <c r="N1210" s="202" t="s">
        <v>43</v>
      </c>
      <c r="O1210" s="66"/>
      <c r="P1210" s="203">
        <f>O1210*H1210</f>
        <v>0</v>
      </c>
      <c r="Q1210" s="203">
        <v>0</v>
      </c>
      <c r="R1210" s="203">
        <f>Q1210*H1210</f>
        <v>0</v>
      </c>
      <c r="S1210" s="203">
        <v>0</v>
      </c>
      <c r="T1210" s="204">
        <f>S1210*H1210</f>
        <v>0</v>
      </c>
      <c r="U1210" s="36"/>
      <c r="V1210" s="36"/>
      <c r="W1210" s="36"/>
      <c r="X1210" s="36"/>
      <c r="Y1210" s="36"/>
      <c r="Z1210" s="36"/>
      <c r="AA1210" s="36"/>
      <c r="AB1210" s="36"/>
      <c r="AC1210" s="36"/>
      <c r="AD1210" s="36"/>
      <c r="AE1210" s="36"/>
      <c r="AR1210" s="205" t="s">
        <v>302</v>
      </c>
      <c r="AT1210" s="205" t="s">
        <v>195</v>
      </c>
      <c r="AU1210" s="205" t="s">
        <v>81</v>
      </c>
      <c r="AY1210" s="19" t="s">
        <v>193</v>
      </c>
      <c r="BE1210" s="206">
        <f>IF(N1210="základní",J1210,0)</f>
        <v>0</v>
      </c>
      <c r="BF1210" s="206">
        <f>IF(N1210="snížená",J1210,0)</f>
        <v>0</v>
      </c>
      <c r="BG1210" s="206">
        <f>IF(N1210="zákl. přenesená",J1210,0)</f>
        <v>0</v>
      </c>
      <c r="BH1210" s="206">
        <f>IF(N1210="sníž. přenesená",J1210,0)</f>
        <v>0</v>
      </c>
      <c r="BI1210" s="206">
        <f>IF(N1210="nulová",J1210,0)</f>
        <v>0</v>
      </c>
      <c r="BJ1210" s="19" t="s">
        <v>79</v>
      </c>
      <c r="BK1210" s="206">
        <f>ROUND(I1210*H1210,2)</f>
        <v>0</v>
      </c>
      <c r="BL1210" s="19" t="s">
        <v>302</v>
      </c>
      <c r="BM1210" s="205" t="s">
        <v>1929</v>
      </c>
    </row>
    <row r="1211" spans="1:65" s="14" customFormat="1">
      <c r="B1211" s="218"/>
      <c r="C1211" s="219"/>
      <c r="D1211" s="209" t="s">
        <v>202</v>
      </c>
      <c r="E1211" s="220" t="s">
        <v>19</v>
      </c>
      <c r="F1211" s="221" t="s">
        <v>1930</v>
      </c>
      <c r="G1211" s="219"/>
      <c r="H1211" s="222">
        <v>3</v>
      </c>
      <c r="I1211" s="223"/>
      <c r="J1211" s="219"/>
      <c r="K1211" s="219"/>
      <c r="L1211" s="224"/>
      <c r="M1211" s="225"/>
      <c r="N1211" s="226"/>
      <c r="O1211" s="226"/>
      <c r="P1211" s="226"/>
      <c r="Q1211" s="226"/>
      <c r="R1211" s="226"/>
      <c r="S1211" s="226"/>
      <c r="T1211" s="227"/>
      <c r="AT1211" s="228" t="s">
        <v>202</v>
      </c>
      <c r="AU1211" s="228" t="s">
        <v>81</v>
      </c>
      <c r="AV1211" s="14" t="s">
        <v>81</v>
      </c>
      <c r="AW1211" s="14" t="s">
        <v>33</v>
      </c>
      <c r="AX1211" s="14" t="s">
        <v>72</v>
      </c>
      <c r="AY1211" s="228" t="s">
        <v>193</v>
      </c>
    </row>
    <row r="1212" spans="1:65" s="15" customFormat="1">
      <c r="B1212" s="229"/>
      <c r="C1212" s="230"/>
      <c r="D1212" s="209" t="s">
        <v>202</v>
      </c>
      <c r="E1212" s="231" t="s">
        <v>19</v>
      </c>
      <c r="F1212" s="232" t="s">
        <v>208</v>
      </c>
      <c r="G1212" s="230"/>
      <c r="H1212" s="233">
        <v>3</v>
      </c>
      <c r="I1212" s="234"/>
      <c r="J1212" s="230"/>
      <c r="K1212" s="230"/>
      <c r="L1212" s="235"/>
      <c r="M1212" s="236"/>
      <c r="N1212" s="237"/>
      <c r="O1212" s="237"/>
      <c r="P1212" s="237"/>
      <c r="Q1212" s="237"/>
      <c r="R1212" s="237"/>
      <c r="S1212" s="237"/>
      <c r="T1212" s="238"/>
      <c r="AT1212" s="239" t="s">
        <v>202</v>
      </c>
      <c r="AU1212" s="239" t="s">
        <v>81</v>
      </c>
      <c r="AV1212" s="15" t="s">
        <v>209</v>
      </c>
      <c r="AW1212" s="15" t="s">
        <v>33</v>
      </c>
      <c r="AX1212" s="15" t="s">
        <v>79</v>
      </c>
      <c r="AY1212" s="239" t="s">
        <v>193</v>
      </c>
    </row>
    <row r="1213" spans="1:65" s="2" customFormat="1" ht="16.5" customHeight="1">
      <c r="A1213" s="36"/>
      <c r="B1213" s="37"/>
      <c r="C1213" s="194" t="s">
        <v>1931</v>
      </c>
      <c r="D1213" s="194" t="s">
        <v>195</v>
      </c>
      <c r="E1213" s="195" t="s">
        <v>1932</v>
      </c>
      <c r="F1213" s="196" t="s">
        <v>1933</v>
      </c>
      <c r="G1213" s="197" t="s">
        <v>402</v>
      </c>
      <c r="H1213" s="198">
        <v>6</v>
      </c>
      <c r="I1213" s="199"/>
      <c r="J1213" s="200">
        <f>ROUND(I1213*H1213,2)</f>
        <v>0</v>
      </c>
      <c r="K1213" s="196" t="s">
        <v>199</v>
      </c>
      <c r="L1213" s="41"/>
      <c r="M1213" s="201" t="s">
        <v>19</v>
      </c>
      <c r="N1213" s="202" t="s">
        <v>43</v>
      </c>
      <c r="O1213" s="66"/>
      <c r="P1213" s="203">
        <f>O1213*H1213</f>
        <v>0</v>
      </c>
      <c r="Q1213" s="203">
        <v>0</v>
      </c>
      <c r="R1213" s="203">
        <f>Q1213*H1213</f>
        <v>0</v>
      </c>
      <c r="S1213" s="203">
        <v>0</v>
      </c>
      <c r="T1213" s="204">
        <f>S1213*H1213</f>
        <v>0</v>
      </c>
      <c r="U1213" s="36"/>
      <c r="V1213" s="36"/>
      <c r="W1213" s="36"/>
      <c r="X1213" s="36"/>
      <c r="Y1213" s="36"/>
      <c r="Z1213" s="36"/>
      <c r="AA1213" s="36"/>
      <c r="AB1213" s="36"/>
      <c r="AC1213" s="36"/>
      <c r="AD1213" s="36"/>
      <c r="AE1213" s="36"/>
      <c r="AR1213" s="205" t="s">
        <v>302</v>
      </c>
      <c r="AT1213" s="205" t="s">
        <v>195</v>
      </c>
      <c r="AU1213" s="205" t="s">
        <v>81</v>
      </c>
      <c r="AY1213" s="19" t="s">
        <v>193</v>
      </c>
      <c r="BE1213" s="206">
        <f>IF(N1213="základní",J1213,0)</f>
        <v>0</v>
      </c>
      <c r="BF1213" s="206">
        <f>IF(N1213="snížená",J1213,0)</f>
        <v>0</v>
      </c>
      <c r="BG1213" s="206">
        <f>IF(N1213="zákl. přenesená",J1213,0)</f>
        <v>0</v>
      </c>
      <c r="BH1213" s="206">
        <f>IF(N1213="sníž. přenesená",J1213,0)</f>
        <v>0</v>
      </c>
      <c r="BI1213" s="206">
        <f>IF(N1213="nulová",J1213,0)</f>
        <v>0</v>
      </c>
      <c r="BJ1213" s="19" t="s">
        <v>79</v>
      </c>
      <c r="BK1213" s="206">
        <f>ROUND(I1213*H1213,2)</f>
        <v>0</v>
      </c>
      <c r="BL1213" s="19" t="s">
        <v>302</v>
      </c>
      <c r="BM1213" s="205" t="s">
        <v>1934</v>
      </c>
    </row>
    <row r="1214" spans="1:65" s="14" customFormat="1">
      <c r="B1214" s="218"/>
      <c r="C1214" s="219"/>
      <c r="D1214" s="209" t="s">
        <v>202</v>
      </c>
      <c r="E1214" s="220" t="s">
        <v>19</v>
      </c>
      <c r="F1214" s="221" t="s">
        <v>1935</v>
      </c>
      <c r="G1214" s="219"/>
      <c r="H1214" s="222">
        <v>6</v>
      </c>
      <c r="I1214" s="223"/>
      <c r="J1214" s="219"/>
      <c r="K1214" s="219"/>
      <c r="L1214" s="224"/>
      <c r="M1214" s="225"/>
      <c r="N1214" s="226"/>
      <c r="O1214" s="226"/>
      <c r="P1214" s="226"/>
      <c r="Q1214" s="226"/>
      <c r="R1214" s="226"/>
      <c r="S1214" s="226"/>
      <c r="T1214" s="227"/>
      <c r="AT1214" s="228" t="s">
        <v>202</v>
      </c>
      <c r="AU1214" s="228" t="s">
        <v>81</v>
      </c>
      <c r="AV1214" s="14" t="s">
        <v>81</v>
      </c>
      <c r="AW1214" s="14" t="s">
        <v>33</v>
      </c>
      <c r="AX1214" s="14" t="s">
        <v>72</v>
      </c>
      <c r="AY1214" s="228" t="s">
        <v>193</v>
      </c>
    </row>
    <row r="1215" spans="1:65" s="15" customFormat="1">
      <c r="B1215" s="229"/>
      <c r="C1215" s="230"/>
      <c r="D1215" s="209" t="s">
        <v>202</v>
      </c>
      <c r="E1215" s="231" t="s">
        <v>19</v>
      </c>
      <c r="F1215" s="232" t="s">
        <v>208</v>
      </c>
      <c r="G1215" s="230"/>
      <c r="H1215" s="233">
        <v>6</v>
      </c>
      <c r="I1215" s="234"/>
      <c r="J1215" s="230"/>
      <c r="K1215" s="230"/>
      <c r="L1215" s="235"/>
      <c r="M1215" s="236"/>
      <c r="N1215" s="237"/>
      <c r="O1215" s="237"/>
      <c r="P1215" s="237"/>
      <c r="Q1215" s="237"/>
      <c r="R1215" s="237"/>
      <c r="S1215" s="237"/>
      <c r="T1215" s="238"/>
      <c r="AT1215" s="239" t="s">
        <v>202</v>
      </c>
      <c r="AU1215" s="239" t="s">
        <v>81</v>
      </c>
      <c r="AV1215" s="15" t="s">
        <v>209</v>
      </c>
      <c r="AW1215" s="15" t="s">
        <v>33</v>
      </c>
      <c r="AX1215" s="15" t="s">
        <v>79</v>
      </c>
      <c r="AY1215" s="239" t="s">
        <v>193</v>
      </c>
    </row>
    <row r="1216" spans="1:65" s="2" customFormat="1" ht="16.5" customHeight="1">
      <c r="A1216" s="36"/>
      <c r="B1216" s="37"/>
      <c r="C1216" s="194" t="s">
        <v>1936</v>
      </c>
      <c r="D1216" s="194" t="s">
        <v>195</v>
      </c>
      <c r="E1216" s="195" t="s">
        <v>1937</v>
      </c>
      <c r="F1216" s="196" t="s">
        <v>1938</v>
      </c>
      <c r="G1216" s="197" t="s">
        <v>402</v>
      </c>
      <c r="H1216" s="198">
        <v>16</v>
      </c>
      <c r="I1216" s="199"/>
      <c r="J1216" s="200">
        <f>ROUND(I1216*H1216,2)</f>
        <v>0</v>
      </c>
      <c r="K1216" s="196" t="s">
        <v>199</v>
      </c>
      <c r="L1216" s="41"/>
      <c r="M1216" s="201" t="s">
        <v>19</v>
      </c>
      <c r="N1216" s="202" t="s">
        <v>43</v>
      </c>
      <c r="O1216" s="66"/>
      <c r="P1216" s="203">
        <f>O1216*H1216</f>
        <v>0</v>
      </c>
      <c r="Q1216" s="203">
        <v>0</v>
      </c>
      <c r="R1216" s="203">
        <f>Q1216*H1216</f>
        <v>0</v>
      </c>
      <c r="S1216" s="203">
        <v>0</v>
      </c>
      <c r="T1216" s="204">
        <f>S1216*H1216</f>
        <v>0</v>
      </c>
      <c r="U1216" s="36"/>
      <c r="V1216" s="36"/>
      <c r="W1216" s="36"/>
      <c r="X1216" s="36"/>
      <c r="Y1216" s="36"/>
      <c r="Z1216" s="36"/>
      <c r="AA1216" s="36"/>
      <c r="AB1216" s="36"/>
      <c r="AC1216" s="36"/>
      <c r="AD1216" s="36"/>
      <c r="AE1216" s="36"/>
      <c r="AR1216" s="205" t="s">
        <v>302</v>
      </c>
      <c r="AT1216" s="205" t="s">
        <v>195</v>
      </c>
      <c r="AU1216" s="205" t="s">
        <v>81</v>
      </c>
      <c r="AY1216" s="19" t="s">
        <v>193</v>
      </c>
      <c r="BE1216" s="206">
        <f>IF(N1216="základní",J1216,0)</f>
        <v>0</v>
      </c>
      <c r="BF1216" s="206">
        <f>IF(N1216="snížená",J1216,0)</f>
        <v>0</v>
      </c>
      <c r="BG1216" s="206">
        <f>IF(N1216="zákl. přenesená",J1216,0)</f>
        <v>0</v>
      </c>
      <c r="BH1216" s="206">
        <f>IF(N1216="sníž. přenesená",J1216,0)</f>
        <v>0</v>
      </c>
      <c r="BI1216" s="206">
        <f>IF(N1216="nulová",J1216,0)</f>
        <v>0</v>
      </c>
      <c r="BJ1216" s="19" t="s">
        <v>79</v>
      </c>
      <c r="BK1216" s="206">
        <f>ROUND(I1216*H1216,2)</f>
        <v>0</v>
      </c>
      <c r="BL1216" s="19" t="s">
        <v>302</v>
      </c>
      <c r="BM1216" s="205" t="s">
        <v>1939</v>
      </c>
    </row>
    <row r="1217" spans="1:65" s="13" customFormat="1">
      <c r="B1217" s="207"/>
      <c r="C1217" s="208"/>
      <c r="D1217" s="209" t="s">
        <v>202</v>
      </c>
      <c r="E1217" s="210" t="s">
        <v>19</v>
      </c>
      <c r="F1217" s="211" t="s">
        <v>1940</v>
      </c>
      <c r="G1217" s="208"/>
      <c r="H1217" s="210" t="s">
        <v>19</v>
      </c>
      <c r="I1217" s="212"/>
      <c r="J1217" s="208"/>
      <c r="K1217" s="208"/>
      <c r="L1217" s="213"/>
      <c r="M1217" s="214"/>
      <c r="N1217" s="215"/>
      <c r="O1217" s="215"/>
      <c r="P1217" s="215"/>
      <c r="Q1217" s="215"/>
      <c r="R1217" s="215"/>
      <c r="S1217" s="215"/>
      <c r="T1217" s="216"/>
      <c r="AT1217" s="217" t="s">
        <v>202</v>
      </c>
      <c r="AU1217" s="217" t="s">
        <v>81</v>
      </c>
      <c r="AV1217" s="13" t="s">
        <v>79</v>
      </c>
      <c r="AW1217" s="13" t="s">
        <v>33</v>
      </c>
      <c r="AX1217" s="13" t="s">
        <v>72</v>
      </c>
      <c r="AY1217" s="217" t="s">
        <v>193</v>
      </c>
    </row>
    <row r="1218" spans="1:65" s="14" customFormat="1">
      <c r="B1218" s="218"/>
      <c r="C1218" s="219"/>
      <c r="D1218" s="209" t="s">
        <v>202</v>
      </c>
      <c r="E1218" s="220" t="s">
        <v>19</v>
      </c>
      <c r="F1218" s="221" t="s">
        <v>1941</v>
      </c>
      <c r="G1218" s="219"/>
      <c r="H1218" s="222">
        <v>16</v>
      </c>
      <c r="I1218" s="223"/>
      <c r="J1218" s="219"/>
      <c r="K1218" s="219"/>
      <c r="L1218" s="224"/>
      <c r="M1218" s="225"/>
      <c r="N1218" s="226"/>
      <c r="O1218" s="226"/>
      <c r="P1218" s="226"/>
      <c r="Q1218" s="226"/>
      <c r="R1218" s="226"/>
      <c r="S1218" s="226"/>
      <c r="T1218" s="227"/>
      <c r="AT1218" s="228" t="s">
        <v>202</v>
      </c>
      <c r="AU1218" s="228" t="s">
        <v>81</v>
      </c>
      <c r="AV1218" s="14" t="s">
        <v>81</v>
      </c>
      <c r="AW1218" s="14" t="s">
        <v>33</v>
      </c>
      <c r="AX1218" s="14" t="s">
        <v>72</v>
      </c>
      <c r="AY1218" s="228" t="s">
        <v>193</v>
      </c>
    </row>
    <row r="1219" spans="1:65" s="15" customFormat="1">
      <c r="B1219" s="229"/>
      <c r="C1219" s="230"/>
      <c r="D1219" s="209" t="s">
        <v>202</v>
      </c>
      <c r="E1219" s="231" t="s">
        <v>19</v>
      </c>
      <c r="F1219" s="232" t="s">
        <v>208</v>
      </c>
      <c r="G1219" s="230"/>
      <c r="H1219" s="233">
        <v>16</v>
      </c>
      <c r="I1219" s="234"/>
      <c r="J1219" s="230"/>
      <c r="K1219" s="230"/>
      <c r="L1219" s="235"/>
      <c r="M1219" s="236"/>
      <c r="N1219" s="237"/>
      <c r="O1219" s="237"/>
      <c r="P1219" s="237"/>
      <c r="Q1219" s="237"/>
      <c r="R1219" s="237"/>
      <c r="S1219" s="237"/>
      <c r="T1219" s="238"/>
      <c r="AT1219" s="239" t="s">
        <v>202</v>
      </c>
      <c r="AU1219" s="239" t="s">
        <v>81</v>
      </c>
      <c r="AV1219" s="15" t="s">
        <v>209</v>
      </c>
      <c r="AW1219" s="15" t="s">
        <v>33</v>
      </c>
      <c r="AX1219" s="15" t="s">
        <v>79</v>
      </c>
      <c r="AY1219" s="239" t="s">
        <v>193</v>
      </c>
    </row>
    <row r="1220" spans="1:65" s="2" customFormat="1" ht="16.5" customHeight="1">
      <c r="A1220" s="36"/>
      <c r="B1220" s="37"/>
      <c r="C1220" s="251" t="s">
        <v>1942</v>
      </c>
      <c r="D1220" s="251" t="s">
        <v>451</v>
      </c>
      <c r="E1220" s="252" t="s">
        <v>1943</v>
      </c>
      <c r="F1220" s="253" t="s">
        <v>1944</v>
      </c>
      <c r="G1220" s="254" t="s">
        <v>402</v>
      </c>
      <c r="H1220" s="255">
        <v>16</v>
      </c>
      <c r="I1220" s="256"/>
      <c r="J1220" s="257">
        <f>ROUND(I1220*H1220,2)</f>
        <v>0</v>
      </c>
      <c r="K1220" s="253" t="s">
        <v>199</v>
      </c>
      <c r="L1220" s="258"/>
      <c r="M1220" s="259" t="s">
        <v>19</v>
      </c>
      <c r="N1220" s="260" t="s">
        <v>43</v>
      </c>
      <c r="O1220" s="66"/>
      <c r="P1220" s="203">
        <f>O1220*H1220</f>
        <v>0</v>
      </c>
      <c r="Q1220" s="203">
        <v>0</v>
      </c>
      <c r="R1220" s="203">
        <f>Q1220*H1220</f>
        <v>0</v>
      </c>
      <c r="S1220" s="203">
        <v>0</v>
      </c>
      <c r="T1220" s="204">
        <f>S1220*H1220</f>
        <v>0</v>
      </c>
      <c r="U1220" s="36"/>
      <c r="V1220" s="36"/>
      <c r="W1220" s="36"/>
      <c r="X1220" s="36"/>
      <c r="Y1220" s="36"/>
      <c r="Z1220" s="36"/>
      <c r="AA1220" s="36"/>
      <c r="AB1220" s="36"/>
      <c r="AC1220" s="36"/>
      <c r="AD1220" s="36"/>
      <c r="AE1220" s="36"/>
      <c r="AR1220" s="205" t="s">
        <v>404</v>
      </c>
      <c r="AT1220" s="205" t="s">
        <v>451</v>
      </c>
      <c r="AU1220" s="205" t="s">
        <v>81</v>
      </c>
      <c r="AY1220" s="19" t="s">
        <v>193</v>
      </c>
      <c r="BE1220" s="206">
        <f>IF(N1220="základní",J1220,0)</f>
        <v>0</v>
      </c>
      <c r="BF1220" s="206">
        <f>IF(N1220="snížená",J1220,0)</f>
        <v>0</v>
      </c>
      <c r="BG1220" s="206">
        <f>IF(N1220="zákl. přenesená",J1220,0)</f>
        <v>0</v>
      </c>
      <c r="BH1220" s="206">
        <f>IF(N1220="sníž. přenesená",J1220,0)</f>
        <v>0</v>
      </c>
      <c r="BI1220" s="206">
        <f>IF(N1220="nulová",J1220,0)</f>
        <v>0</v>
      </c>
      <c r="BJ1220" s="19" t="s">
        <v>79</v>
      </c>
      <c r="BK1220" s="206">
        <f>ROUND(I1220*H1220,2)</f>
        <v>0</v>
      </c>
      <c r="BL1220" s="19" t="s">
        <v>302</v>
      </c>
      <c r="BM1220" s="205" t="s">
        <v>1945</v>
      </c>
    </row>
    <row r="1221" spans="1:65" s="2" customFormat="1" ht="16.5" customHeight="1">
      <c r="A1221" s="36"/>
      <c r="B1221" s="37"/>
      <c r="C1221" s="194" t="s">
        <v>1946</v>
      </c>
      <c r="D1221" s="194" t="s">
        <v>195</v>
      </c>
      <c r="E1221" s="195" t="s">
        <v>1947</v>
      </c>
      <c r="F1221" s="196" t="s">
        <v>1948</v>
      </c>
      <c r="G1221" s="197" t="s">
        <v>402</v>
      </c>
      <c r="H1221" s="198">
        <v>1</v>
      </c>
      <c r="I1221" s="199"/>
      <c r="J1221" s="200">
        <f>ROUND(I1221*H1221,2)</f>
        <v>0</v>
      </c>
      <c r="K1221" s="196" t="s">
        <v>199</v>
      </c>
      <c r="L1221" s="41"/>
      <c r="M1221" s="201" t="s">
        <v>19</v>
      </c>
      <c r="N1221" s="202" t="s">
        <v>43</v>
      </c>
      <c r="O1221" s="66"/>
      <c r="P1221" s="203">
        <f>O1221*H1221</f>
        <v>0</v>
      </c>
      <c r="Q1221" s="203">
        <v>0</v>
      </c>
      <c r="R1221" s="203">
        <f>Q1221*H1221</f>
        <v>0</v>
      </c>
      <c r="S1221" s="203">
        <v>0</v>
      </c>
      <c r="T1221" s="204">
        <f>S1221*H1221</f>
        <v>0</v>
      </c>
      <c r="U1221" s="36"/>
      <c r="V1221" s="36"/>
      <c r="W1221" s="36"/>
      <c r="X1221" s="36"/>
      <c r="Y1221" s="36"/>
      <c r="Z1221" s="36"/>
      <c r="AA1221" s="36"/>
      <c r="AB1221" s="36"/>
      <c r="AC1221" s="36"/>
      <c r="AD1221" s="36"/>
      <c r="AE1221" s="36"/>
      <c r="AR1221" s="205" t="s">
        <v>302</v>
      </c>
      <c r="AT1221" s="205" t="s">
        <v>195</v>
      </c>
      <c r="AU1221" s="205" t="s">
        <v>81</v>
      </c>
      <c r="AY1221" s="19" t="s">
        <v>193</v>
      </c>
      <c r="BE1221" s="206">
        <f>IF(N1221="základní",J1221,0)</f>
        <v>0</v>
      </c>
      <c r="BF1221" s="206">
        <f>IF(N1221="snížená",J1221,0)</f>
        <v>0</v>
      </c>
      <c r="BG1221" s="206">
        <f>IF(N1221="zákl. přenesená",J1221,0)</f>
        <v>0</v>
      </c>
      <c r="BH1221" s="206">
        <f>IF(N1221="sníž. přenesená",J1221,0)</f>
        <v>0</v>
      </c>
      <c r="BI1221" s="206">
        <f>IF(N1221="nulová",J1221,0)</f>
        <v>0</v>
      </c>
      <c r="BJ1221" s="19" t="s">
        <v>79</v>
      </c>
      <c r="BK1221" s="206">
        <f>ROUND(I1221*H1221,2)</f>
        <v>0</v>
      </c>
      <c r="BL1221" s="19" t="s">
        <v>302</v>
      </c>
      <c r="BM1221" s="205" t="s">
        <v>1949</v>
      </c>
    </row>
    <row r="1222" spans="1:65" s="14" customFormat="1">
      <c r="B1222" s="218"/>
      <c r="C1222" s="219"/>
      <c r="D1222" s="209" t="s">
        <v>202</v>
      </c>
      <c r="E1222" s="220" t="s">
        <v>19</v>
      </c>
      <c r="F1222" s="221" t="s">
        <v>1950</v>
      </c>
      <c r="G1222" s="219"/>
      <c r="H1222" s="222">
        <v>1</v>
      </c>
      <c r="I1222" s="223"/>
      <c r="J1222" s="219"/>
      <c r="K1222" s="219"/>
      <c r="L1222" s="224"/>
      <c r="M1222" s="225"/>
      <c r="N1222" s="226"/>
      <c r="O1222" s="226"/>
      <c r="P1222" s="226"/>
      <c r="Q1222" s="226"/>
      <c r="R1222" s="226"/>
      <c r="S1222" s="226"/>
      <c r="T1222" s="227"/>
      <c r="AT1222" s="228" t="s">
        <v>202</v>
      </c>
      <c r="AU1222" s="228" t="s">
        <v>81</v>
      </c>
      <c r="AV1222" s="14" t="s">
        <v>81</v>
      </c>
      <c r="AW1222" s="14" t="s">
        <v>33</v>
      </c>
      <c r="AX1222" s="14" t="s">
        <v>72</v>
      </c>
      <c r="AY1222" s="228" t="s">
        <v>193</v>
      </c>
    </row>
    <row r="1223" spans="1:65" s="15" customFormat="1">
      <c r="B1223" s="229"/>
      <c r="C1223" s="230"/>
      <c r="D1223" s="209" t="s">
        <v>202</v>
      </c>
      <c r="E1223" s="231" t="s">
        <v>19</v>
      </c>
      <c r="F1223" s="232" t="s">
        <v>208</v>
      </c>
      <c r="G1223" s="230"/>
      <c r="H1223" s="233">
        <v>1</v>
      </c>
      <c r="I1223" s="234"/>
      <c r="J1223" s="230"/>
      <c r="K1223" s="230"/>
      <c r="L1223" s="235"/>
      <c r="M1223" s="236"/>
      <c r="N1223" s="237"/>
      <c r="O1223" s="237"/>
      <c r="P1223" s="237"/>
      <c r="Q1223" s="237"/>
      <c r="R1223" s="237"/>
      <c r="S1223" s="237"/>
      <c r="T1223" s="238"/>
      <c r="AT1223" s="239" t="s">
        <v>202</v>
      </c>
      <c r="AU1223" s="239" t="s">
        <v>81</v>
      </c>
      <c r="AV1223" s="15" t="s">
        <v>209</v>
      </c>
      <c r="AW1223" s="15" t="s">
        <v>33</v>
      </c>
      <c r="AX1223" s="15" t="s">
        <v>79</v>
      </c>
      <c r="AY1223" s="239" t="s">
        <v>193</v>
      </c>
    </row>
    <row r="1224" spans="1:65" s="2" customFormat="1" ht="16.5" customHeight="1">
      <c r="A1224" s="36"/>
      <c r="B1224" s="37"/>
      <c r="C1224" s="251" t="s">
        <v>1951</v>
      </c>
      <c r="D1224" s="251" t="s">
        <v>451</v>
      </c>
      <c r="E1224" s="252" t="s">
        <v>1952</v>
      </c>
      <c r="F1224" s="253" t="s">
        <v>1953</v>
      </c>
      <c r="G1224" s="254" t="s">
        <v>402</v>
      </c>
      <c r="H1224" s="255">
        <v>1</v>
      </c>
      <c r="I1224" s="256"/>
      <c r="J1224" s="257">
        <f>ROUND(I1224*H1224,2)</f>
        <v>0</v>
      </c>
      <c r="K1224" s="253" t="s">
        <v>199</v>
      </c>
      <c r="L1224" s="258"/>
      <c r="M1224" s="259" t="s">
        <v>19</v>
      </c>
      <c r="N1224" s="260" t="s">
        <v>43</v>
      </c>
      <c r="O1224" s="66"/>
      <c r="P1224" s="203">
        <f>O1224*H1224</f>
        <v>0</v>
      </c>
      <c r="Q1224" s="203">
        <v>2.0799999999999998E-3</v>
      </c>
      <c r="R1224" s="203">
        <f>Q1224*H1224</f>
        <v>2.0799999999999998E-3</v>
      </c>
      <c r="S1224" s="203">
        <v>0</v>
      </c>
      <c r="T1224" s="204">
        <f>S1224*H1224</f>
        <v>0</v>
      </c>
      <c r="U1224" s="36"/>
      <c r="V1224" s="36"/>
      <c r="W1224" s="36"/>
      <c r="X1224" s="36"/>
      <c r="Y1224" s="36"/>
      <c r="Z1224" s="36"/>
      <c r="AA1224" s="36"/>
      <c r="AB1224" s="36"/>
      <c r="AC1224" s="36"/>
      <c r="AD1224" s="36"/>
      <c r="AE1224" s="36"/>
      <c r="AR1224" s="205" t="s">
        <v>404</v>
      </c>
      <c r="AT1224" s="205" t="s">
        <v>451</v>
      </c>
      <c r="AU1224" s="205" t="s">
        <v>81</v>
      </c>
      <c r="AY1224" s="19" t="s">
        <v>193</v>
      </c>
      <c r="BE1224" s="206">
        <f>IF(N1224="základní",J1224,0)</f>
        <v>0</v>
      </c>
      <c r="BF1224" s="206">
        <f>IF(N1224="snížená",J1224,0)</f>
        <v>0</v>
      </c>
      <c r="BG1224" s="206">
        <f>IF(N1224="zákl. přenesená",J1224,0)</f>
        <v>0</v>
      </c>
      <c r="BH1224" s="206">
        <f>IF(N1224="sníž. přenesená",J1224,0)</f>
        <v>0</v>
      </c>
      <c r="BI1224" s="206">
        <f>IF(N1224="nulová",J1224,0)</f>
        <v>0</v>
      </c>
      <c r="BJ1224" s="19" t="s">
        <v>79</v>
      </c>
      <c r="BK1224" s="206">
        <f>ROUND(I1224*H1224,2)</f>
        <v>0</v>
      </c>
      <c r="BL1224" s="19" t="s">
        <v>302</v>
      </c>
      <c r="BM1224" s="205" t="s">
        <v>1954</v>
      </c>
    </row>
    <row r="1225" spans="1:65" s="2" customFormat="1" ht="16.5" customHeight="1">
      <c r="A1225" s="36"/>
      <c r="B1225" s="37"/>
      <c r="C1225" s="194" t="s">
        <v>1955</v>
      </c>
      <c r="D1225" s="194" t="s">
        <v>195</v>
      </c>
      <c r="E1225" s="195" t="s">
        <v>1956</v>
      </c>
      <c r="F1225" s="196" t="s">
        <v>1957</v>
      </c>
      <c r="G1225" s="197" t="s">
        <v>391</v>
      </c>
      <c r="H1225" s="198">
        <v>11.6</v>
      </c>
      <c r="I1225" s="199"/>
      <c r="J1225" s="200">
        <f>ROUND(I1225*H1225,2)</f>
        <v>0</v>
      </c>
      <c r="K1225" s="196" t="s">
        <v>199</v>
      </c>
      <c r="L1225" s="41"/>
      <c r="M1225" s="201" t="s">
        <v>19</v>
      </c>
      <c r="N1225" s="202" t="s">
        <v>43</v>
      </c>
      <c r="O1225" s="66"/>
      <c r="P1225" s="203">
        <f>O1225*H1225</f>
        <v>0</v>
      </c>
      <c r="Q1225" s="203">
        <v>0</v>
      </c>
      <c r="R1225" s="203">
        <f>Q1225*H1225</f>
        <v>0</v>
      </c>
      <c r="S1225" s="203">
        <v>0</v>
      </c>
      <c r="T1225" s="204">
        <f>S1225*H1225</f>
        <v>0</v>
      </c>
      <c r="U1225" s="36"/>
      <c r="V1225" s="36"/>
      <c r="W1225" s="36"/>
      <c r="X1225" s="36"/>
      <c r="Y1225" s="36"/>
      <c r="Z1225" s="36"/>
      <c r="AA1225" s="36"/>
      <c r="AB1225" s="36"/>
      <c r="AC1225" s="36"/>
      <c r="AD1225" s="36"/>
      <c r="AE1225" s="36"/>
      <c r="AR1225" s="205" t="s">
        <v>302</v>
      </c>
      <c r="AT1225" s="205" t="s">
        <v>195</v>
      </c>
      <c r="AU1225" s="205" t="s">
        <v>81</v>
      </c>
      <c r="AY1225" s="19" t="s">
        <v>193</v>
      </c>
      <c r="BE1225" s="206">
        <f>IF(N1225="základní",J1225,0)</f>
        <v>0</v>
      </c>
      <c r="BF1225" s="206">
        <f>IF(N1225="snížená",J1225,0)</f>
        <v>0</v>
      </c>
      <c r="BG1225" s="206">
        <f>IF(N1225="zákl. přenesená",J1225,0)</f>
        <v>0</v>
      </c>
      <c r="BH1225" s="206">
        <f>IF(N1225="sníž. přenesená",J1225,0)</f>
        <v>0</v>
      </c>
      <c r="BI1225" s="206">
        <f>IF(N1225="nulová",J1225,0)</f>
        <v>0</v>
      </c>
      <c r="BJ1225" s="19" t="s">
        <v>79</v>
      </c>
      <c r="BK1225" s="206">
        <f>ROUND(I1225*H1225,2)</f>
        <v>0</v>
      </c>
      <c r="BL1225" s="19" t="s">
        <v>302</v>
      </c>
      <c r="BM1225" s="205" t="s">
        <v>1958</v>
      </c>
    </row>
    <row r="1226" spans="1:65" s="14" customFormat="1">
      <c r="B1226" s="218"/>
      <c r="C1226" s="219"/>
      <c r="D1226" s="209" t="s">
        <v>202</v>
      </c>
      <c r="E1226" s="220" t="s">
        <v>19</v>
      </c>
      <c r="F1226" s="221" t="s">
        <v>1959</v>
      </c>
      <c r="G1226" s="219"/>
      <c r="H1226" s="222">
        <v>11.6</v>
      </c>
      <c r="I1226" s="223"/>
      <c r="J1226" s="219"/>
      <c r="K1226" s="219"/>
      <c r="L1226" s="224"/>
      <c r="M1226" s="225"/>
      <c r="N1226" s="226"/>
      <c r="O1226" s="226"/>
      <c r="P1226" s="226"/>
      <c r="Q1226" s="226"/>
      <c r="R1226" s="226"/>
      <c r="S1226" s="226"/>
      <c r="T1226" s="227"/>
      <c r="AT1226" s="228" t="s">
        <v>202</v>
      </c>
      <c r="AU1226" s="228" t="s">
        <v>81</v>
      </c>
      <c r="AV1226" s="14" t="s">
        <v>81</v>
      </c>
      <c r="AW1226" s="14" t="s">
        <v>33</v>
      </c>
      <c r="AX1226" s="14" t="s">
        <v>72</v>
      </c>
      <c r="AY1226" s="228" t="s">
        <v>193</v>
      </c>
    </row>
    <row r="1227" spans="1:65" s="15" customFormat="1">
      <c r="B1227" s="229"/>
      <c r="C1227" s="230"/>
      <c r="D1227" s="209" t="s">
        <v>202</v>
      </c>
      <c r="E1227" s="231" t="s">
        <v>19</v>
      </c>
      <c r="F1227" s="232" t="s">
        <v>208</v>
      </c>
      <c r="G1227" s="230"/>
      <c r="H1227" s="233">
        <v>11.6</v>
      </c>
      <c r="I1227" s="234"/>
      <c r="J1227" s="230"/>
      <c r="K1227" s="230"/>
      <c r="L1227" s="235"/>
      <c r="M1227" s="236"/>
      <c r="N1227" s="237"/>
      <c r="O1227" s="237"/>
      <c r="P1227" s="237"/>
      <c r="Q1227" s="237"/>
      <c r="R1227" s="237"/>
      <c r="S1227" s="237"/>
      <c r="T1227" s="238"/>
      <c r="AT1227" s="239" t="s">
        <v>202</v>
      </c>
      <c r="AU1227" s="239" t="s">
        <v>81</v>
      </c>
      <c r="AV1227" s="15" t="s">
        <v>209</v>
      </c>
      <c r="AW1227" s="15" t="s">
        <v>33</v>
      </c>
      <c r="AX1227" s="15" t="s">
        <v>79</v>
      </c>
      <c r="AY1227" s="239" t="s">
        <v>193</v>
      </c>
    </row>
    <row r="1228" spans="1:65" s="2" customFormat="1" ht="16.5" customHeight="1">
      <c r="A1228" s="36"/>
      <c r="B1228" s="37"/>
      <c r="C1228" s="251" t="s">
        <v>1960</v>
      </c>
      <c r="D1228" s="251" t="s">
        <v>451</v>
      </c>
      <c r="E1228" s="252" t="s">
        <v>1961</v>
      </c>
      <c r="F1228" s="253" t="s">
        <v>1962</v>
      </c>
      <c r="G1228" s="254" t="s">
        <v>391</v>
      </c>
      <c r="H1228" s="255">
        <v>15</v>
      </c>
      <c r="I1228" s="256"/>
      <c r="J1228" s="257">
        <f>ROUND(I1228*H1228,2)</f>
        <v>0</v>
      </c>
      <c r="K1228" s="253" t="s">
        <v>19</v>
      </c>
      <c r="L1228" s="258"/>
      <c r="M1228" s="259" t="s">
        <v>19</v>
      </c>
      <c r="N1228" s="260" t="s">
        <v>43</v>
      </c>
      <c r="O1228" s="66"/>
      <c r="P1228" s="203">
        <f>O1228*H1228</f>
        <v>0</v>
      </c>
      <c r="Q1228" s="203">
        <v>1.4999999999999999E-4</v>
      </c>
      <c r="R1228" s="203">
        <f>Q1228*H1228</f>
        <v>2.2499999999999998E-3</v>
      </c>
      <c r="S1228" s="203">
        <v>0</v>
      </c>
      <c r="T1228" s="204">
        <f>S1228*H1228</f>
        <v>0</v>
      </c>
      <c r="U1228" s="36"/>
      <c r="V1228" s="36"/>
      <c r="W1228" s="36"/>
      <c r="X1228" s="36"/>
      <c r="Y1228" s="36"/>
      <c r="Z1228" s="36"/>
      <c r="AA1228" s="36"/>
      <c r="AB1228" s="36"/>
      <c r="AC1228" s="36"/>
      <c r="AD1228" s="36"/>
      <c r="AE1228" s="36"/>
      <c r="AR1228" s="205" t="s">
        <v>404</v>
      </c>
      <c r="AT1228" s="205" t="s">
        <v>451</v>
      </c>
      <c r="AU1228" s="205" t="s">
        <v>81</v>
      </c>
      <c r="AY1228" s="19" t="s">
        <v>193</v>
      </c>
      <c r="BE1228" s="206">
        <f>IF(N1228="základní",J1228,0)</f>
        <v>0</v>
      </c>
      <c r="BF1228" s="206">
        <f>IF(N1228="snížená",J1228,0)</f>
        <v>0</v>
      </c>
      <c r="BG1228" s="206">
        <f>IF(N1228="zákl. přenesená",J1228,0)</f>
        <v>0</v>
      </c>
      <c r="BH1228" s="206">
        <f>IF(N1228="sníž. přenesená",J1228,0)</f>
        <v>0</v>
      </c>
      <c r="BI1228" s="206">
        <f>IF(N1228="nulová",J1228,0)</f>
        <v>0</v>
      </c>
      <c r="BJ1228" s="19" t="s">
        <v>79</v>
      </c>
      <c r="BK1228" s="206">
        <f>ROUND(I1228*H1228,2)</f>
        <v>0</v>
      </c>
      <c r="BL1228" s="19" t="s">
        <v>302</v>
      </c>
      <c r="BM1228" s="205" t="s">
        <v>1963</v>
      </c>
    </row>
    <row r="1229" spans="1:65" s="2" customFormat="1" ht="21.75" customHeight="1">
      <c r="A1229" s="36"/>
      <c r="B1229" s="37"/>
      <c r="C1229" s="194" t="s">
        <v>1964</v>
      </c>
      <c r="D1229" s="194" t="s">
        <v>195</v>
      </c>
      <c r="E1229" s="195" t="s">
        <v>1965</v>
      </c>
      <c r="F1229" s="196" t="s">
        <v>1966</v>
      </c>
      <c r="G1229" s="197" t="s">
        <v>1288</v>
      </c>
      <c r="H1229" s="263"/>
      <c r="I1229" s="199"/>
      <c r="J1229" s="200">
        <f>ROUND(I1229*H1229,2)</f>
        <v>0</v>
      </c>
      <c r="K1229" s="196" t="s">
        <v>199</v>
      </c>
      <c r="L1229" s="41"/>
      <c r="M1229" s="201" t="s">
        <v>19</v>
      </c>
      <c r="N1229" s="202" t="s">
        <v>43</v>
      </c>
      <c r="O1229" s="66"/>
      <c r="P1229" s="203">
        <f>O1229*H1229</f>
        <v>0</v>
      </c>
      <c r="Q1229" s="203">
        <v>0</v>
      </c>
      <c r="R1229" s="203">
        <f>Q1229*H1229</f>
        <v>0</v>
      </c>
      <c r="S1229" s="203">
        <v>0</v>
      </c>
      <c r="T1229" s="204">
        <f>S1229*H1229</f>
        <v>0</v>
      </c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R1229" s="205" t="s">
        <v>302</v>
      </c>
      <c r="AT1229" s="205" t="s">
        <v>195</v>
      </c>
      <c r="AU1229" s="205" t="s">
        <v>81</v>
      </c>
      <c r="AY1229" s="19" t="s">
        <v>193</v>
      </c>
      <c r="BE1229" s="206">
        <f>IF(N1229="základní",J1229,0)</f>
        <v>0</v>
      </c>
      <c r="BF1229" s="206">
        <f>IF(N1229="snížená",J1229,0)</f>
        <v>0</v>
      </c>
      <c r="BG1229" s="206">
        <f>IF(N1229="zákl. přenesená",J1229,0)</f>
        <v>0</v>
      </c>
      <c r="BH1229" s="206">
        <f>IF(N1229="sníž. přenesená",J1229,0)</f>
        <v>0</v>
      </c>
      <c r="BI1229" s="206">
        <f>IF(N1229="nulová",J1229,0)</f>
        <v>0</v>
      </c>
      <c r="BJ1229" s="19" t="s">
        <v>79</v>
      </c>
      <c r="BK1229" s="206">
        <f>ROUND(I1229*H1229,2)</f>
        <v>0</v>
      </c>
      <c r="BL1229" s="19" t="s">
        <v>302</v>
      </c>
      <c r="BM1229" s="205" t="s">
        <v>1967</v>
      </c>
    </row>
    <row r="1230" spans="1:65" s="12" customFormat="1" ht="22.9" customHeight="1">
      <c r="B1230" s="178"/>
      <c r="C1230" s="179"/>
      <c r="D1230" s="180" t="s">
        <v>71</v>
      </c>
      <c r="E1230" s="192" t="s">
        <v>1968</v>
      </c>
      <c r="F1230" s="192" t="s">
        <v>1969</v>
      </c>
      <c r="G1230" s="179"/>
      <c r="H1230" s="179"/>
      <c r="I1230" s="182"/>
      <c r="J1230" s="193">
        <f>BK1230</f>
        <v>0</v>
      </c>
      <c r="K1230" s="179"/>
      <c r="L1230" s="184"/>
      <c r="M1230" s="185"/>
      <c r="N1230" s="186"/>
      <c r="O1230" s="186"/>
      <c r="P1230" s="187">
        <f>SUM(P1231:P1269)</f>
        <v>0</v>
      </c>
      <c r="Q1230" s="186"/>
      <c r="R1230" s="187">
        <f>SUM(R1231:R1269)</f>
        <v>2.0410000000000001E-2</v>
      </c>
      <c r="S1230" s="186"/>
      <c r="T1230" s="188">
        <f>SUM(T1231:T1269)</f>
        <v>0</v>
      </c>
      <c r="AR1230" s="189" t="s">
        <v>81</v>
      </c>
      <c r="AT1230" s="190" t="s">
        <v>71</v>
      </c>
      <c r="AU1230" s="190" t="s">
        <v>79</v>
      </c>
      <c r="AY1230" s="189" t="s">
        <v>193</v>
      </c>
      <c r="BK1230" s="191">
        <f>SUM(BK1231:BK1269)</f>
        <v>0</v>
      </c>
    </row>
    <row r="1231" spans="1:65" s="2" customFormat="1" ht="16.5" customHeight="1">
      <c r="A1231" s="36"/>
      <c r="B1231" s="37"/>
      <c r="C1231" s="194" t="s">
        <v>1970</v>
      </c>
      <c r="D1231" s="194" t="s">
        <v>195</v>
      </c>
      <c r="E1231" s="195" t="s">
        <v>1971</v>
      </c>
      <c r="F1231" s="196" t="s">
        <v>1972</v>
      </c>
      <c r="G1231" s="197" t="s">
        <v>391</v>
      </c>
      <c r="H1231" s="198">
        <v>85.4</v>
      </c>
      <c r="I1231" s="199"/>
      <c r="J1231" s="200">
        <f>ROUND(I1231*H1231,2)</f>
        <v>0</v>
      </c>
      <c r="K1231" s="196" t="s">
        <v>19</v>
      </c>
      <c r="L1231" s="41"/>
      <c r="M1231" s="201" t="s">
        <v>19</v>
      </c>
      <c r="N1231" s="202" t="s">
        <v>43</v>
      </c>
      <c r="O1231" s="66"/>
      <c r="P1231" s="203">
        <f>O1231*H1231</f>
        <v>0</v>
      </c>
      <c r="Q1231" s="203">
        <v>0</v>
      </c>
      <c r="R1231" s="203">
        <f>Q1231*H1231</f>
        <v>0</v>
      </c>
      <c r="S1231" s="203">
        <v>0</v>
      </c>
      <c r="T1231" s="204">
        <f>S1231*H1231</f>
        <v>0</v>
      </c>
      <c r="U1231" s="36"/>
      <c r="V1231" s="36"/>
      <c r="W1231" s="36"/>
      <c r="X1231" s="36"/>
      <c r="Y1231" s="36"/>
      <c r="Z1231" s="36"/>
      <c r="AA1231" s="36"/>
      <c r="AB1231" s="36"/>
      <c r="AC1231" s="36"/>
      <c r="AD1231" s="36"/>
      <c r="AE1231" s="36"/>
      <c r="AR1231" s="205" t="s">
        <v>302</v>
      </c>
      <c r="AT1231" s="205" t="s">
        <v>195</v>
      </c>
      <c r="AU1231" s="205" t="s">
        <v>81</v>
      </c>
      <c r="AY1231" s="19" t="s">
        <v>193</v>
      </c>
      <c r="BE1231" s="206">
        <f>IF(N1231="základní",J1231,0)</f>
        <v>0</v>
      </c>
      <c r="BF1231" s="206">
        <f>IF(N1231="snížená",J1231,0)</f>
        <v>0</v>
      </c>
      <c r="BG1231" s="206">
        <f>IF(N1231="zákl. přenesená",J1231,0)</f>
        <v>0</v>
      </c>
      <c r="BH1231" s="206">
        <f>IF(N1231="sníž. přenesená",J1231,0)</f>
        <v>0</v>
      </c>
      <c r="BI1231" s="206">
        <f>IF(N1231="nulová",J1231,0)</f>
        <v>0</v>
      </c>
      <c r="BJ1231" s="19" t="s">
        <v>79</v>
      </c>
      <c r="BK1231" s="206">
        <f>ROUND(I1231*H1231,2)</f>
        <v>0</v>
      </c>
      <c r="BL1231" s="19" t="s">
        <v>302</v>
      </c>
      <c r="BM1231" s="205" t="s">
        <v>1973</v>
      </c>
    </row>
    <row r="1232" spans="1:65" s="13" customFormat="1">
      <c r="B1232" s="207"/>
      <c r="C1232" s="208"/>
      <c r="D1232" s="209" t="s">
        <v>202</v>
      </c>
      <c r="E1232" s="210" t="s">
        <v>19</v>
      </c>
      <c r="F1232" s="211" t="s">
        <v>1974</v>
      </c>
      <c r="G1232" s="208"/>
      <c r="H1232" s="210" t="s">
        <v>19</v>
      </c>
      <c r="I1232" s="212"/>
      <c r="J1232" s="208"/>
      <c r="K1232" s="208"/>
      <c r="L1232" s="213"/>
      <c r="M1232" s="214"/>
      <c r="N1232" s="215"/>
      <c r="O1232" s="215"/>
      <c r="P1232" s="215"/>
      <c r="Q1232" s="215"/>
      <c r="R1232" s="215"/>
      <c r="S1232" s="215"/>
      <c r="T1232" s="216"/>
      <c r="AT1232" s="217" t="s">
        <v>202</v>
      </c>
      <c r="AU1232" s="217" t="s">
        <v>81</v>
      </c>
      <c r="AV1232" s="13" t="s">
        <v>79</v>
      </c>
      <c r="AW1232" s="13" t="s">
        <v>33</v>
      </c>
      <c r="AX1232" s="13" t="s">
        <v>72</v>
      </c>
      <c r="AY1232" s="217" t="s">
        <v>193</v>
      </c>
    </row>
    <row r="1233" spans="1:65" s="14" customFormat="1">
      <c r="B1233" s="218"/>
      <c r="C1233" s="219"/>
      <c r="D1233" s="209" t="s">
        <v>202</v>
      </c>
      <c r="E1233" s="220" t="s">
        <v>19</v>
      </c>
      <c r="F1233" s="221" t="s">
        <v>1975</v>
      </c>
      <c r="G1233" s="219"/>
      <c r="H1233" s="222">
        <v>16</v>
      </c>
      <c r="I1233" s="223"/>
      <c r="J1233" s="219"/>
      <c r="K1233" s="219"/>
      <c r="L1233" s="224"/>
      <c r="M1233" s="225"/>
      <c r="N1233" s="226"/>
      <c r="O1233" s="226"/>
      <c r="P1233" s="226"/>
      <c r="Q1233" s="226"/>
      <c r="R1233" s="226"/>
      <c r="S1233" s="226"/>
      <c r="T1233" s="227"/>
      <c r="AT1233" s="228" t="s">
        <v>202</v>
      </c>
      <c r="AU1233" s="228" t="s">
        <v>81</v>
      </c>
      <c r="AV1233" s="14" t="s">
        <v>81</v>
      </c>
      <c r="AW1233" s="14" t="s">
        <v>33</v>
      </c>
      <c r="AX1233" s="14" t="s">
        <v>72</v>
      </c>
      <c r="AY1233" s="228" t="s">
        <v>193</v>
      </c>
    </row>
    <row r="1234" spans="1:65" s="13" customFormat="1">
      <c r="B1234" s="207"/>
      <c r="C1234" s="208"/>
      <c r="D1234" s="209" t="s">
        <v>202</v>
      </c>
      <c r="E1234" s="210" t="s">
        <v>19</v>
      </c>
      <c r="F1234" s="211" t="s">
        <v>1976</v>
      </c>
      <c r="G1234" s="208"/>
      <c r="H1234" s="210" t="s">
        <v>19</v>
      </c>
      <c r="I1234" s="212"/>
      <c r="J1234" s="208"/>
      <c r="K1234" s="208"/>
      <c r="L1234" s="213"/>
      <c r="M1234" s="214"/>
      <c r="N1234" s="215"/>
      <c r="O1234" s="215"/>
      <c r="P1234" s="215"/>
      <c r="Q1234" s="215"/>
      <c r="R1234" s="215"/>
      <c r="S1234" s="215"/>
      <c r="T1234" s="216"/>
      <c r="AT1234" s="217" t="s">
        <v>202</v>
      </c>
      <c r="AU1234" s="217" t="s">
        <v>81</v>
      </c>
      <c r="AV1234" s="13" t="s">
        <v>79</v>
      </c>
      <c r="AW1234" s="13" t="s">
        <v>33</v>
      </c>
      <c r="AX1234" s="13" t="s">
        <v>72</v>
      </c>
      <c r="AY1234" s="217" t="s">
        <v>193</v>
      </c>
    </row>
    <row r="1235" spans="1:65" s="14" customFormat="1">
      <c r="B1235" s="218"/>
      <c r="C1235" s="219"/>
      <c r="D1235" s="209" t="s">
        <v>202</v>
      </c>
      <c r="E1235" s="220" t="s">
        <v>19</v>
      </c>
      <c r="F1235" s="221" t="s">
        <v>1977</v>
      </c>
      <c r="G1235" s="219"/>
      <c r="H1235" s="222">
        <v>36</v>
      </c>
      <c r="I1235" s="223"/>
      <c r="J1235" s="219"/>
      <c r="K1235" s="219"/>
      <c r="L1235" s="224"/>
      <c r="M1235" s="225"/>
      <c r="N1235" s="226"/>
      <c r="O1235" s="226"/>
      <c r="P1235" s="226"/>
      <c r="Q1235" s="226"/>
      <c r="R1235" s="226"/>
      <c r="S1235" s="226"/>
      <c r="T1235" s="227"/>
      <c r="AT1235" s="228" t="s">
        <v>202</v>
      </c>
      <c r="AU1235" s="228" t="s">
        <v>81</v>
      </c>
      <c r="AV1235" s="14" t="s">
        <v>81</v>
      </c>
      <c r="AW1235" s="14" t="s">
        <v>33</v>
      </c>
      <c r="AX1235" s="14" t="s">
        <v>72</v>
      </c>
      <c r="AY1235" s="228" t="s">
        <v>193</v>
      </c>
    </row>
    <row r="1236" spans="1:65" s="13" customFormat="1">
      <c r="B1236" s="207"/>
      <c r="C1236" s="208"/>
      <c r="D1236" s="209" t="s">
        <v>202</v>
      </c>
      <c r="E1236" s="210" t="s">
        <v>19</v>
      </c>
      <c r="F1236" s="211" t="s">
        <v>1978</v>
      </c>
      <c r="G1236" s="208"/>
      <c r="H1236" s="210" t="s">
        <v>19</v>
      </c>
      <c r="I1236" s="212"/>
      <c r="J1236" s="208"/>
      <c r="K1236" s="208"/>
      <c r="L1236" s="213"/>
      <c r="M1236" s="214"/>
      <c r="N1236" s="215"/>
      <c r="O1236" s="215"/>
      <c r="P1236" s="215"/>
      <c r="Q1236" s="215"/>
      <c r="R1236" s="215"/>
      <c r="S1236" s="215"/>
      <c r="T1236" s="216"/>
      <c r="AT1236" s="217" t="s">
        <v>202</v>
      </c>
      <c r="AU1236" s="217" t="s">
        <v>81</v>
      </c>
      <c r="AV1236" s="13" t="s">
        <v>79</v>
      </c>
      <c r="AW1236" s="13" t="s">
        <v>33</v>
      </c>
      <c r="AX1236" s="13" t="s">
        <v>72</v>
      </c>
      <c r="AY1236" s="217" t="s">
        <v>193</v>
      </c>
    </row>
    <row r="1237" spans="1:65" s="14" customFormat="1">
      <c r="B1237" s="218"/>
      <c r="C1237" s="219"/>
      <c r="D1237" s="209" t="s">
        <v>202</v>
      </c>
      <c r="E1237" s="220" t="s">
        <v>19</v>
      </c>
      <c r="F1237" s="221" t="s">
        <v>1979</v>
      </c>
      <c r="G1237" s="219"/>
      <c r="H1237" s="222">
        <v>27.2</v>
      </c>
      <c r="I1237" s="223"/>
      <c r="J1237" s="219"/>
      <c r="K1237" s="219"/>
      <c r="L1237" s="224"/>
      <c r="M1237" s="225"/>
      <c r="N1237" s="226"/>
      <c r="O1237" s="226"/>
      <c r="P1237" s="226"/>
      <c r="Q1237" s="226"/>
      <c r="R1237" s="226"/>
      <c r="S1237" s="226"/>
      <c r="T1237" s="227"/>
      <c r="AT1237" s="228" t="s">
        <v>202</v>
      </c>
      <c r="AU1237" s="228" t="s">
        <v>81</v>
      </c>
      <c r="AV1237" s="14" t="s">
        <v>81</v>
      </c>
      <c r="AW1237" s="14" t="s">
        <v>33</v>
      </c>
      <c r="AX1237" s="14" t="s">
        <v>72</v>
      </c>
      <c r="AY1237" s="228" t="s">
        <v>193</v>
      </c>
    </row>
    <row r="1238" spans="1:65" s="13" customFormat="1">
      <c r="B1238" s="207"/>
      <c r="C1238" s="208"/>
      <c r="D1238" s="209" t="s">
        <v>202</v>
      </c>
      <c r="E1238" s="210" t="s">
        <v>19</v>
      </c>
      <c r="F1238" s="211" t="s">
        <v>1980</v>
      </c>
      <c r="G1238" s="208"/>
      <c r="H1238" s="210" t="s">
        <v>19</v>
      </c>
      <c r="I1238" s="212"/>
      <c r="J1238" s="208"/>
      <c r="K1238" s="208"/>
      <c r="L1238" s="213"/>
      <c r="M1238" s="214"/>
      <c r="N1238" s="215"/>
      <c r="O1238" s="215"/>
      <c r="P1238" s="215"/>
      <c r="Q1238" s="215"/>
      <c r="R1238" s="215"/>
      <c r="S1238" s="215"/>
      <c r="T1238" s="216"/>
      <c r="AT1238" s="217" t="s">
        <v>202</v>
      </c>
      <c r="AU1238" s="217" t="s">
        <v>81</v>
      </c>
      <c r="AV1238" s="13" t="s">
        <v>79</v>
      </c>
      <c r="AW1238" s="13" t="s">
        <v>33</v>
      </c>
      <c r="AX1238" s="13" t="s">
        <v>72</v>
      </c>
      <c r="AY1238" s="217" t="s">
        <v>193</v>
      </c>
    </row>
    <row r="1239" spans="1:65" s="14" customFormat="1">
      <c r="B1239" s="218"/>
      <c r="C1239" s="219"/>
      <c r="D1239" s="209" t="s">
        <v>202</v>
      </c>
      <c r="E1239" s="220" t="s">
        <v>19</v>
      </c>
      <c r="F1239" s="221" t="s">
        <v>1981</v>
      </c>
      <c r="G1239" s="219"/>
      <c r="H1239" s="222">
        <v>6.2</v>
      </c>
      <c r="I1239" s="223"/>
      <c r="J1239" s="219"/>
      <c r="K1239" s="219"/>
      <c r="L1239" s="224"/>
      <c r="M1239" s="225"/>
      <c r="N1239" s="226"/>
      <c r="O1239" s="226"/>
      <c r="P1239" s="226"/>
      <c r="Q1239" s="226"/>
      <c r="R1239" s="226"/>
      <c r="S1239" s="226"/>
      <c r="T1239" s="227"/>
      <c r="AT1239" s="228" t="s">
        <v>202</v>
      </c>
      <c r="AU1239" s="228" t="s">
        <v>81</v>
      </c>
      <c r="AV1239" s="14" t="s">
        <v>81</v>
      </c>
      <c r="AW1239" s="14" t="s">
        <v>33</v>
      </c>
      <c r="AX1239" s="14" t="s">
        <v>72</v>
      </c>
      <c r="AY1239" s="228" t="s">
        <v>193</v>
      </c>
    </row>
    <row r="1240" spans="1:65" s="15" customFormat="1">
      <c r="B1240" s="229"/>
      <c r="C1240" s="230"/>
      <c r="D1240" s="209" t="s">
        <v>202</v>
      </c>
      <c r="E1240" s="231" t="s">
        <v>19</v>
      </c>
      <c r="F1240" s="232" t="s">
        <v>208</v>
      </c>
      <c r="G1240" s="230"/>
      <c r="H1240" s="233">
        <v>85.4</v>
      </c>
      <c r="I1240" s="234"/>
      <c r="J1240" s="230"/>
      <c r="K1240" s="230"/>
      <c r="L1240" s="235"/>
      <c r="M1240" s="236"/>
      <c r="N1240" s="237"/>
      <c r="O1240" s="237"/>
      <c r="P1240" s="237"/>
      <c r="Q1240" s="237"/>
      <c r="R1240" s="237"/>
      <c r="S1240" s="237"/>
      <c r="T1240" s="238"/>
      <c r="AT1240" s="239" t="s">
        <v>202</v>
      </c>
      <c r="AU1240" s="239" t="s">
        <v>81</v>
      </c>
      <c r="AV1240" s="15" t="s">
        <v>209</v>
      </c>
      <c r="AW1240" s="15" t="s">
        <v>33</v>
      </c>
      <c r="AX1240" s="15" t="s">
        <v>79</v>
      </c>
      <c r="AY1240" s="239" t="s">
        <v>193</v>
      </c>
    </row>
    <row r="1241" spans="1:65" s="2" customFormat="1" ht="33" customHeight="1">
      <c r="A1241" s="36"/>
      <c r="B1241" s="37"/>
      <c r="C1241" s="251" t="s">
        <v>1982</v>
      </c>
      <c r="D1241" s="251" t="s">
        <v>451</v>
      </c>
      <c r="E1241" s="252" t="s">
        <v>1983</v>
      </c>
      <c r="F1241" s="253" t="s">
        <v>1984</v>
      </c>
      <c r="G1241" s="254" t="s">
        <v>1985</v>
      </c>
      <c r="H1241" s="255">
        <v>1</v>
      </c>
      <c r="I1241" s="256"/>
      <c r="J1241" s="257">
        <f>ROUND(I1241*H1241,2)</f>
        <v>0</v>
      </c>
      <c r="K1241" s="253" t="s">
        <v>19</v>
      </c>
      <c r="L1241" s="258"/>
      <c r="M1241" s="259" t="s">
        <v>19</v>
      </c>
      <c r="N1241" s="260" t="s">
        <v>43</v>
      </c>
      <c r="O1241" s="66"/>
      <c r="P1241" s="203">
        <f>O1241*H1241</f>
        <v>0</v>
      </c>
      <c r="Q1241" s="203">
        <v>0</v>
      </c>
      <c r="R1241" s="203">
        <f>Q1241*H1241</f>
        <v>0</v>
      </c>
      <c r="S1241" s="203">
        <v>0</v>
      </c>
      <c r="T1241" s="204">
        <f>S1241*H1241</f>
        <v>0</v>
      </c>
      <c r="U1241" s="36"/>
      <c r="V1241" s="36"/>
      <c r="W1241" s="36"/>
      <c r="X1241" s="36"/>
      <c r="Y1241" s="36"/>
      <c r="Z1241" s="36"/>
      <c r="AA1241" s="36"/>
      <c r="AB1241" s="36"/>
      <c r="AC1241" s="36"/>
      <c r="AD1241" s="36"/>
      <c r="AE1241" s="36"/>
      <c r="AR1241" s="205" t="s">
        <v>404</v>
      </c>
      <c r="AT1241" s="205" t="s">
        <v>451</v>
      </c>
      <c r="AU1241" s="205" t="s">
        <v>81</v>
      </c>
      <c r="AY1241" s="19" t="s">
        <v>193</v>
      </c>
      <c r="BE1241" s="206">
        <f>IF(N1241="základní",J1241,0)</f>
        <v>0</v>
      </c>
      <c r="BF1241" s="206">
        <f>IF(N1241="snížená",J1241,0)</f>
        <v>0</v>
      </c>
      <c r="BG1241" s="206">
        <f>IF(N1241="zákl. přenesená",J1241,0)</f>
        <v>0</v>
      </c>
      <c r="BH1241" s="206">
        <f>IF(N1241="sníž. přenesená",J1241,0)</f>
        <v>0</v>
      </c>
      <c r="BI1241" s="206">
        <f>IF(N1241="nulová",J1241,0)</f>
        <v>0</v>
      </c>
      <c r="BJ1241" s="19" t="s">
        <v>79</v>
      </c>
      <c r="BK1241" s="206">
        <f>ROUND(I1241*H1241,2)</f>
        <v>0</v>
      </c>
      <c r="BL1241" s="19" t="s">
        <v>302</v>
      </c>
      <c r="BM1241" s="205" t="s">
        <v>1986</v>
      </c>
    </row>
    <row r="1242" spans="1:65" s="13" customFormat="1">
      <c r="B1242" s="207"/>
      <c r="C1242" s="208"/>
      <c r="D1242" s="209" t="s">
        <v>202</v>
      </c>
      <c r="E1242" s="210" t="s">
        <v>19</v>
      </c>
      <c r="F1242" s="211" t="s">
        <v>1974</v>
      </c>
      <c r="G1242" s="208"/>
      <c r="H1242" s="210" t="s">
        <v>19</v>
      </c>
      <c r="I1242" s="212"/>
      <c r="J1242" s="208"/>
      <c r="K1242" s="208"/>
      <c r="L1242" s="213"/>
      <c r="M1242" s="214"/>
      <c r="N1242" s="215"/>
      <c r="O1242" s="215"/>
      <c r="P1242" s="215"/>
      <c r="Q1242" s="215"/>
      <c r="R1242" s="215"/>
      <c r="S1242" s="215"/>
      <c r="T1242" s="216"/>
      <c r="AT1242" s="217" t="s">
        <v>202</v>
      </c>
      <c r="AU1242" s="217" t="s">
        <v>81</v>
      </c>
      <c r="AV1242" s="13" t="s">
        <v>79</v>
      </c>
      <c r="AW1242" s="13" t="s">
        <v>33</v>
      </c>
      <c r="AX1242" s="13" t="s">
        <v>72</v>
      </c>
      <c r="AY1242" s="217" t="s">
        <v>193</v>
      </c>
    </row>
    <row r="1243" spans="1:65" s="13" customFormat="1">
      <c r="B1243" s="207"/>
      <c r="C1243" s="208"/>
      <c r="D1243" s="209" t="s">
        <v>202</v>
      </c>
      <c r="E1243" s="210" t="s">
        <v>19</v>
      </c>
      <c r="F1243" s="211" t="s">
        <v>1987</v>
      </c>
      <c r="G1243" s="208"/>
      <c r="H1243" s="210" t="s">
        <v>19</v>
      </c>
      <c r="I1243" s="212"/>
      <c r="J1243" s="208"/>
      <c r="K1243" s="208"/>
      <c r="L1243" s="213"/>
      <c r="M1243" s="214"/>
      <c r="N1243" s="215"/>
      <c r="O1243" s="215"/>
      <c r="P1243" s="215"/>
      <c r="Q1243" s="215"/>
      <c r="R1243" s="215"/>
      <c r="S1243" s="215"/>
      <c r="T1243" s="216"/>
      <c r="AT1243" s="217" t="s">
        <v>202</v>
      </c>
      <c r="AU1243" s="217" t="s">
        <v>81</v>
      </c>
      <c r="AV1243" s="13" t="s">
        <v>79</v>
      </c>
      <c r="AW1243" s="13" t="s">
        <v>33</v>
      </c>
      <c r="AX1243" s="13" t="s">
        <v>72</v>
      </c>
      <c r="AY1243" s="217" t="s">
        <v>193</v>
      </c>
    </row>
    <row r="1244" spans="1:65" s="13" customFormat="1">
      <c r="B1244" s="207"/>
      <c r="C1244" s="208"/>
      <c r="D1244" s="209" t="s">
        <v>202</v>
      </c>
      <c r="E1244" s="210" t="s">
        <v>19</v>
      </c>
      <c r="F1244" s="211" t="s">
        <v>1976</v>
      </c>
      <c r="G1244" s="208"/>
      <c r="H1244" s="210" t="s">
        <v>19</v>
      </c>
      <c r="I1244" s="212"/>
      <c r="J1244" s="208"/>
      <c r="K1244" s="208"/>
      <c r="L1244" s="213"/>
      <c r="M1244" s="214"/>
      <c r="N1244" s="215"/>
      <c r="O1244" s="215"/>
      <c r="P1244" s="215"/>
      <c r="Q1244" s="215"/>
      <c r="R1244" s="215"/>
      <c r="S1244" s="215"/>
      <c r="T1244" s="216"/>
      <c r="AT1244" s="217" t="s">
        <v>202</v>
      </c>
      <c r="AU1244" s="217" t="s">
        <v>81</v>
      </c>
      <c r="AV1244" s="13" t="s">
        <v>79</v>
      </c>
      <c r="AW1244" s="13" t="s">
        <v>33</v>
      </c>
      <c r="AX1244" s="13" t="s">
        <v>72</v>
      </c>
      <c r="AY1244" s="217" t="s">
        <v>193</v>
      </c>
    </row>
    <row r="1245" spans="1:65" s="13" customFormat="1">
      <c r="B1245" s="207"/>
      <c r="C1245" s="208"/>
      <c r="D1245" s="209" t="s">
        <v>202</v>
      </c>
      <c r="E1245" s="210" t="s">
        <v>19</v>
      </c>
      <c r="F1245" s="211" t="s">
        <v>1988</v>
      </c>
      <c r="G1245" s="208"/>
      <c r="H1245" s="210" t="s">
        <v>19</v>
      </c>
      <c r="I1245" s="212"/>
      <c r="J1245" s="208"/>
      <c r="K1245" s="208"/>
      <c r="L1245" s="213"/>
      <c r="M1245" s="214"/>
      <c r="N1245" s="215"/>
      <c r="O1245" s="215"/>
      <c r="P1245" s="215"/>
      <c r="Q1245" s="215"/>
      <c r="R1245" s="215"/>
      <c r="S1245" s="215"/>
      <c r="T1245" s="216"/>
      <c r="AT1245" s="217" t="s">
        <v>202</v>
      </c>
      <c r="AU1245" s="217" t="s">
        <v>81</v>
      </c>
      <c r="AV1245" s="13" t="s">
        <v>79</v>
      </c>
      <c r="AW1245" s="13" t="s">
        <v>33</v>
      </c>
      <c r="AX1245" s="13" t="s">
        <v>72</v>
      </c>
      <c r="AY1245" s="217" t="s">
        <v>193</v>
      </c>
    </row>
    <row r="1246" spans="1:65" s="13" customFormat="1">
      <c r="B1246" s="207"/>
      <c r="C1246" s="208"/>
      <c r="D1246" s="209" t="s">
        <v>202</v>
      </c>
      <c r="E1246" s="210" t="s">
        <v>19</v>
      </c>
      <c r="F1246" s="211" t="s">
        <v>1989</v>
      </c>
      <c r="G1246" s="208"/>
      <c r="H1246" s="210" t="s">
        <v>19</v>
      </c>
      <c r="I1246" s="212"/>
      <c r="J1246" s="208"/>
      <c r="K1246" s="208"/>
      <c r="L1246" s="213"/>
      <c r="M1246" s="214"/>
      <c r="N1246" s="215"/>
      <c r="O1246" s="215"/>
      <c r="P1246" s="215"/>
      <c r="Q1246" s="215"/>
      <c r="R1246" s="215"/>
      <c r="S1246" s="215"/>
      <c r="T1246" s="216"/>
      <c r="AT1246" s="217" t="s">
        <v>202</v>
      </c>
      <c r="AU1246" s="217" t="s">
        <v>81</v>
      </c>
      <c r="AV1246" s="13" t="s">
        <v>79</v>
      </c>
      <c r="AW1246" s="13" t="s">
        <v>33</v>
      </c>
      <c r="AX1246" s="13" t="s">
        <v>72</v>
      </c>
      <c r="AY1246" s="217" t="s">
        <v>193</v>
      </c>
    </row>
    <row r="1247" spans="1:65" s="13" customFormat="1">
      <c r="B1247" s="207"/>
      <c r="C1247" s="208"/>
      <c r="D1247" s="209" t="s">
        <v>202</v>
      </c>
      <c r="E1247" s="210" t="s">
        <v>19</v>
      </c>
      <c r="F1247" s="211" t="s">
        <v>1990</v>
      </c>
      <c r="G1247" s="208"/>
      <c r="H1247" s="210" t="s">
        <v>19</v>
      </c>
      <c r="I1247" s="212"/>
      <c r="J1247" s="208"/>
      <c r="K1247" s="208"/>
      <c r="L1247" s="213"/>
      <c r="M1247" s="214"/>
      <c r="N1247" s="215"/>
      <c r="O1247" s="215"/>
      <c r="P1247" s="215"/>
      <c r="Q1247" s="215"/>
      <c r="R1247" s="215"/>
      <c r="S1247" s="215"/>
      <c r="T1247" s="216"/>
      <c r="AT1247" s="217" t="s">
        <v>202</v>
      </c>
      <c r="AU1247" s="217" t="s">
        <v>81</v>
      </c>
      <c r="AV1247" s="13" t="s">
        <v>79</v>
      </c>
      <c r="AW1247" s="13" t="s">
        <v>33</v>
      </c>
      <c r="AX1247" s="13" t="s">
        <v>72</v>
      </c>
      <c r="AY1247" s="217" t="s">
        <v>193</v>
      </c>
    </row>
    <row r="1248" spans="1:65" s="13" customFormat="1">
      <c r="B1248" s="207"/>
      <c r="C1248" s="208"/>
      <c r="D1248" s="209" t="s">
        <v>202</v>
      </c>
      <c r="E1248" s="210" t="s">
        <v>19</v>
      </c>
      <c r="F1248" s="211" t="s">
        <v>1991</v>
      </c>
      <c r="G1248" s="208"/>
      <c r="H1248" s="210" t="s">
        <v>19</v>
      </c>
      <c r="I1248" s="212"/>
      <c r="J1248" s="208"/>
      <c r="K1248" s="208"/>
      <c r="L1248" s="213"/>
      <c r="M1248" s="214"/>
      <c r="N1248" s="215"/>
      <c r="O1248" s="215"/>
      <c r="P1248" s="215"/>
      <c r="Q1248" s="215"/>
      <c r="R1248" s="215"/>
      <c r="S1248" s="215"/>
      <c r="T1248" s="216"/>
      <c r="AT1248" s="217" t="s">
        <v>202</v>
      </c>
      <c r="AU1248" s="217" t="s">
        <v>81</v>
      </c>
      <c r="AV1248" s="13" t="s">
        <v>79</v>
      </c>
      <c r="AW1248" s="13" t="s">
        <v>33</v>
      </c>
      <c r="AX1248" s="13" t="s">
        <v>72</v>
      </c>
      <c r="AY1248" s="217" t="s">
        <v>193</v>
      </c>
    </row>
    <row r="1249" spans="1:65" s="13" customFormat="1">
      <c r="B1249" s="207"/>
      <c r="C1249" s="208"/>
      <c r="D1249" s="209" t="s">
        <v>202</v>
      </c>
      <c r="E1249" s="210" t="s">
        <v>19</v>
      </c>
      <c r="F1249" s="211" t="s">
        <v>1992</v>
      </c>
      <c r="G1249" s="208"/>
      <c r="H1249" s="210" t="s">
        <v>19</v>
      </c>
      <c r="I1249" s="212"/>
      <c r="J1249" s="208"/>
      <c r="K1249" s="208"/>
      <c r="L1249" s="213"/>
      <c r="M1249" s="214"/>
      <c r="N1249" s="215"/>
      <c r="O1249" s="215"/>
      <c r="P1249" s="215"/>
      <c r="Q1249" s="215"/>
      <c r="R1249" s="215"/>
      <c r="S1249" s="215"/>
      <c r="T1249" s="216"/>
      <c r="AT1249" s="217" t="s">
        <v>202</v>
      </c>
      <c r="AU1249" s="217" t="s">
        <v>81</v>
      </c>
      <c r="AV1249" s="13" t="s">
        <v>79</v>
      </c>
      <c r="AW1249" s="13" t="s">
        <v>33</v>
      </c>
      <c r="AX1249" s="13" t="s">
        <v>72</v>
      </c>
      <c r="AY1249" s="217" t="s">
        <v>193</v>
      </c>
    </row>
    <row r="1250" spans="1:65" s="14" customFormat="1">
      <c r="B1250" s="218"/>
      <c r="C1250" s="219"/>
      <c r="D1250" s="209" t="s">
        <v>202</v>
      </c>
      <c r="E1250" s="220" t="s">
        <v>19</v>
      </c>
      <c r="F1250" s="221" t="s">
        <v>79</v>
      </c>
      <c r="G1250" s="219"/>
      <c r="H1250" s="222">
        <v>1</v>
      </c>
      <c r="I1250" s="223"/>
      <c r="J1250" s="219"/>
      <c r="K1250" s="219"/>
      <c r="L1250" s="224"/>
      <c r="M1250" s="225"/>
      <c r="N1250" s="226"/>
      <c r="O1250" s="226"/>
      <c r="P1250" s="226"/>
      <c r="Q1250" s="226"/>
      <c r="R1250" s="226"/>
      <c r="S1250" s="226"/>
      <c r="T1250" s="227"/>
      <c r="AT1250" s="228" t="s">
        <v>202</v>
      </c>
      <c r="AU1250" s="228" t="s">
        <v>81</v>
      </c>
      <c r="AV1250" s="14" t="s">
        <v>81</v>
      </c>
      <c r="AW1250" s="14" t="s">
        <v>33</v>
      </c>
      <c r="AX1250" s="14" t="s">
        <v>72</v>
      </c>
      <c r="AY1250" s="228" t="s">
        <v>193</v>
      </c>
    </row>
    <row r="1251" spans="1:65" s="15" customFormat="1">
      <c r="B1251" s="229"/>
      <c r="C1251" s="230"/>
      <c r="D1251" s="209" t="s">
        <v>202</v>
      </c>
      <c r="E1251" s="231" t="s">
        <v>19</v>
      </c>
      <c r="F1251" s="232" t="s">
        <v>208</v>
      </c>
      <c r="G1251" s="230"/>
      <c r="H1251" s="233">
        <v>1</v>
      </c>
      <c r="I1251" s="234"/>
      <c r="J1251" s="230"/>
      <c r="K1251" s="230"/>
      <c r="L1251" s="235"/>
      <c r="M1251" s="236"/>
      <c r="N1251" s="237"/>
      <c r="O1251" s="237"/>
      <c r="P1251" s="237"/>
      <c r="Q1251" s="237"/>
      <c r="R1251" s="237"/>
      <c r="S1251" s="237"/>
      <c r="T1251" s="238"/>
      <c r="AT1251" s="239" t="s">
        <v>202</v>
      </c>
      <c r="AU1251" s="239" t="s">
        <v>81</v>
      </c>
      <c r="AV1251" s="15" t="s">
        <v>209</v>
      </c>
      <c r="AW1251" s="15" t="s">
        <v>33</v>
      </c>
      <c r="AX1251" s="15" t="s">
        <v>79</v>
      </c>
      <c r="AY1251" s="239" t="s">
        <v>193</v>
      </c>
    </row>
    <row r="1252" spans="1:65" s="2" customFormat="1" ht="16.5" customHeight="1">
      <c r="A1252" s="36"/>
      <c r="B1252" s="37"/>
      <c r="C1252" s="194" t="s">
        <v>1993</v>
      </c>
      <c r="D1252" s="194" t="s">
        <v>195</v>
      </c>
      <c r="E1252" s="195" t="s">
        <v>1994</v>
      </c>
      <c r="F1252" s="196" t="s">
        <v>1995</v>
      </c>
      <c r="G1252" s="197" t="s">
        <v>391</v>
      </c>
      <c r="H1252" s="198">
        <v>57.8</v>
      </c>
      <c r="I1252" s="199"/>
      <c r="J1252" s="200">
        <f>ROUND(I1252*H1252,2)</f>
        <v>0</v>
      </c>
      <c r="K1252" s="196" t="s">
        <v>19</v>
      </c>
      <c r="L1252" s="41"/>
      <c r="M1252" s="201" t="s">
        <v>19</v>
      </c>
      <c r="N1252" s="202" t="s">
        <v>43</v>
      </c>
      <c r="O1252" s="66"/>
      <c r="P1252" s="203">
        <f>O1252*H1252</f>
        <v>0</v>
      </c>
      <c r="Q1252" s="203">
        <v>0</v>
      </c>
      <c r="R1252" s="203">
        <f>Q1252*H1252</f>
        <v>0</v>
      </c>
      <c r="S1252" s="203">
        <v>0</v>
      </c>
      <c r="T1252" s="204">
        <f>S1252*H1252</f>
        <v>0</v>
      </c>
      <c r="U1252" s="36"/>
      <c r="V1252" s="36"/>
      <c r="W1252" s="36"/>
      <c r="X1252" s="36"/>
      <c r="Y1252" s="36"/>
      <c r="Z1252" s="36"/>
      <c r="AA1252" s="36"/>
      <c r="AB1252" s="36"/>
      <c r="AC1252" s="36"/>
      <c r="AD1252" s="36"/>
      <c r="AE1252" s="36"/>
      <c r="AR1252" s="205" t="s">
        <v>302</v>
      </c>
      <c r="AT1252" s="205" t="s">
        <v>195</v>
      </c>
      <c r="AU1252" s="205" t="s">
        <v>81</v>
      </c>
      <c r="AY1252" s="19" t="s">
        <v>193</v>
      </c>
      <c r="BE1252" s="206">
        <f>IF(N1252="základní",J1252,0)</f>
        <v>0</v>
      </c>
      <c r="BF1252" s="206">
        <f>IF(N1252="snížená",J1252,0)</f>
        <v>0</v>
      </c>
      <c r="BG1252" s="206">
        <f>IF(N1252="zákl. přenesená",J1252,0)</f>
        <v>0</v>
      </c>
      <c r="BH1252" s="206">
        <f>IF(N1252="sníž. přenesená",J1252,0)</f>
        <v>0</v>
      </c>
      <c r="BI1252" s="206">
        <f>IF(N1252="nulová",J1252,0)</f>
        <v>0</v>
      </c>
      <c r="BJ1252" s="19" t="s">
        <v>79</v>
      </c>
      <c r="BK1252" s="206">
        <f>ROUND(I1252*H1252,2)</f>
        <v>0</v>
      </c>
      <c r="BL1252" s="19" t="s">
        <v>302</v>
      </c>
      <c r="BM1252" s="205" t="s">
        <v>1996</v>
      </c>
    </row>
    <row r="1253" spans="1:65" s="13" customFormat="1">
      <c r="B1253" s="207"/>
      <c r="C1253" s="208"/>
      <c r="D1253" s="209" t="s">
        <v>202</v>
      </c>
      <c r="E1253" s="210" t="s">
        <v>19</v>
      </c>
      <c r="F1253" s="211" t="s">
        <v>1974</v>
      </c>
      <c r="G1253" s="208"/>
      <c r="H1253" s="210" t="s">
        <v>19</v>
      </c>
      <c r="I1253" s="212"/>
      <c r="J1253" s="208"/>
      <c r="K1253" s="208"/>
      <c r="L1253" s="213"/>
      <c r="M1253" s="214"/>
      <c r="N1253" s="215"/>
      <c r="O1253" s="215"/>
      <c r="P1253" s="215"/>
      <c r="Q1253" s="215"/>
      <c r="R1253" s="215"/>
      <c r="S1253" s="215"/>
      <c r="T1253" s="216"/>
      <c r="AT1253" s="217" t="s">
        <v>202</v>
      </c>
      <c r="AU1253" s="217" t="s">
        <v>81</v>
      </c>
      <c r="AV1253" s="13" t="s">
        <v>79</v>
      </c>
      <c r="AW1253" s="13" t="s">
        <v>33</v>
      </c>
      <c r="AX1253" s="13" t="s">
        <v>72</v>
      </c>
      <c r="AY1253" s="217" t="s">
        <v>193</v>
      </c>
    </row>
    <row r="1254" spans="1:65" s="14" customFormat="1">
      <c r="B1254" s="218"/>
      <c r="C1254" s="219"/>
      <c r="D1254" s="209" t="s">
        <v>202</v>
      </c>
      <c r="E1254" s="220" t="s">
        <v>19</v>
      </c>
      <c r="F1254" s="221" t="s">
        <v>1997</v>
      </c>
      <c r="G1254" s="219"/>
      <c r="H1254" s="222">
        <v>12</v>
      </c>
      <c r="I1254" s="223"/>
      <c r="J1254" s="219"/>
      <c r="K1254" s="219"/>
      <c r="L1254" s="224"/>
      <c r="M1254" s="225"/>
      <c r="N1254" s="226"/>
      <c r="O1254" s="226"/>
      <c r="P1254" s="226"/>
      <c r="Q1254" s="226"/>
      <c r="R1254" s="226"/>
      <c r="S1254" s="226"/>
      <c r="T1254" s="227"/>
      <c r="AT1254" s="228" t="s">
        <v>202</v>
      </c>
      <c r="AU1254" s="228" t="s">
        <v>81</v>
      </c>
      <c r="AV1254" s="14" t="s">
        <v>81</v>
      </c>
      <c r="AW1254" s="14" t="s">
        <v>33</v>
      </c>
      <c r="AX1254" s="14" t="s">
        <v>72</v>
      </c>
      <c r="AY1254" s="228" t="s">
        <v>193</v>
      </c>
    </row>
    <row r="1255" spans="1:65" s="13" customFormat="1">
      <c r="B1255" s="207"/>
      <c r="C1255" s="208"/>
      <c r="D1255" s="209" t="s">
        <v>202</v>
      </c>
      <c r="E1255" s="210" t="s">
        <v>19</v>
      </c>
      <c r="F1255" s="211" t="s">
        <v>1976</v>
      </c>
      <c r="G1255" s="208"/>
      <c r="H1255" s="210" t="s">
        <v>19</v>
      </c>
      <c r="I1255" s="212"/>
      <c r="J1255" s="208"/>
      <c r="K1255" s="208"/>
      <c r="L1255" s="213"/>
      <c r="M1255" s="214"/>
      <c r="N1255" s="215"/>
      <c r="O1255" s="215"/>
      <c r="P1255" s="215"/>
      <c r="Q1255" s="215"/>
      <c r="R1255" s="215"/>
      <c r="S1255" s="215"/>
      <c r="T1255" s="216"/>
      <c r="AT1255" s="217" t="s">
        <v>202</v>
      </c>
      <c r="AU1255" s="217" t="s">
        <v>81</v>
      </c>
      <c r="AV1255" s="13" t="s">
        <v>79</v>
      </c>
      <c r="AW1255" s="13" t="s">
        <v>33</v>
      </c>
      <c r="AX1255" s="13" t="s">
        <v>72</v>
      </c>
      <c r="AY1255" s="217" t="s">
        <v>193</v>
      </c>
    </row>
    <row r="1256" spans="1:65" s="14" customFormat="1">
      <c r="B1256" s="218"/>
      <c r="C1256" s="219"/>
      <c r="D1256" s="209" t="s">
        <v>202</v>
      </c>
      <c r="E1256" s="220" t="s">
        <v>19</v>
      </c>
      <c r="F1256" s="221" t="s">
        <v>1998</v>
      </c>
      <c r="G1256" s="219"/>
      <c r="H1256" s="222">
        <v>27</v>
      </c>
      <c r="I1256" s="223"/>
      <c r="J1256" s="219"/>
      <c r="K1256" s="219"/>
      <c r="L1256" s="224"/>
      <c r="M1256" s="225"/>
      <c r="N1256" s="226"/>
      <c r="O1256" s="226"/>
      <c r="P1256" s="226"/>
      <c r="Q1256" s="226"/>
      <c r="R1256" s="226"/>
      <c r="S1256" s="226"/>
      <c r="T1256" s="227"/>
      <c r="AT1256" s="228" t="s">
        <v>202</v>
      </c>
      <c r="AU1256" s="228" t="s">
        <v>81</v>
      </c>
      <c r="AV1256" s="14" t="s">
        <v>81</v>
      </c>
      <c r="AW1256" s="14" t="s">
        <v>33</v>
      </c>
      <c r="AX1256" s="14" t="s">
        <v>72</v>
      </c>
      <c r="AY1256" s="228" t="s">
        <v>193</v>
      </c>
    </row>
    <row r="1257" spans="1:65" s="13" customFormat="1">
      <c r="B1257" s="207"/>
      <c r="C1257" s="208"/>
      <c r="D1257" s="209" t="s">
        <v>202</v>
      </c>
      <c r="E1257" s="210" t="s">
        <v>19</v>
      </c>
      <c r="F1257" s="211" t="s">
        <v>1978</v>
      </c>
      <c r="G1257" s="208"/>
      <c r="H1257" s="210" t="s">
        <v>19</v>
      </c>
      <c r="I1257" s="212"/>
      <c r="J1257" s="208"/>
      <c r="K1257" s="208"/>
      <c r="L1257" s="213"/>
      <c r="M1257" s="214"/>
      <c r="N1257" s="215"/>
      <c r="O1257" s="215"/>
      <c r="P1257" s="215"/>
      <c r="Q1257" s="215"/>
      <c r="R1257" s="215"/>
      <c r="S1257" s="215"/>
      <c r="T1257" s="216"/>
      <c r="AT1257" s="217" t="s">
        <v>202</v>
      </c>
      <c r="AU1257" s="217" t="s">
        <v>81</v>
      </c>
      <c r="AV1257" s="13" t="s">
        <v>79</v>
      </c>
      <c r="AW1257" s="13" t="s">
        <v>33</v>
      </c>
      <c r="AX1257" s="13" t="s">
        <v>72</v>
      </c>
      <c r="AY1257" s="217" t="s">
        <v>193</v>
      </c>
    </row>
    <row r="1258" spans="1:65" s="14" customFormat="1">
      <c r="B1258" s="218"/>
      <c r="C1258" s="219"/>
      <c r="D1258" s="209" t="s">
        <v>202</v>
      </c>
      <c r="E1258" s="220" t="s">
        <v>19</v>
      </c>
      <c r="F1258" s="221" t="s">
        <v>1999</v>
      </c>
      <c r="G1258" s="219"/>
      <c r="H1258" s="222">
        <v>13.7</v>
      </c>
      <c r="I1258" s="223"/>
      <c r="J1258" s="219"/>
      <c r="K1258" s="219"/>
      <c r="L1258" s="224"/>
      <c r="M1258" s="225"/>
      <c r="N1258" s="226"/>
      <c r="O1258" s="226"/>
      <c r="P1258" s="226"/>
      <c r="Q1258" s="226"/>
      <c r="R1258" s="226"/>
      <c r="S1258" s="226"/>
      <c r="T1258" s="227"/>
      <c r="AT1258" s="228" t="s">
        <v>202</v>
      </c>
      <c r="AU1258" s="228" t="s">
        <v>81</v>
      </c>
      <c r="AV1258" s="14" t="s">
        <v>81</v>
      </c>
      <c r="AW1258" s="14" t="s">
        <v>33</v>
      </c>
      <c r="AX1258" s="14" t="s">
        <v>72</v>
      </c>
      <c r="AY1258" s="228" t="s">
        <v>193</v>
      </c>
    </row>
    <row r="1259" spans="1:65" s="13" customFormat="1">
      <c r="B1259" s="207"/>
      <c r="C1259" s="208"/>
      <c r="D1259" s="209" t="s">
        <v>202</v>
      </c>
      <c r="E1259" s="210" t="s">
        <v>19</v>
      </c>
      <c r="F1259" s="211" t="s">
        <v>1980</v>
      </c>
      <c r="G1259" s="208"/>
      <c r="H1259" s="210" t="s">
        <v>19</v>
      </c>
      <c r="I1259" s="212"/>
      <c r="J1259" s="208"/>
      <c r="K1259" s="208"/>
      <c r="L1259" s="213"/>
      <c r="M1259" s="214"/>
      <c r="N1259" s="215"/>
      <c r="O1259" s="215"/>
      <c r="P1259" s="215"/>
      <c r="Q1259" s="215"/>
      <c r="R1259" s="215"/>
      <c r="S1259" s="215"/>
      <c r="T1259" s="216"/>
      <c r="AT1259" s="217" t="s">
        <v>202</v>
      </c>
      <c r="AU1259" s="217" t="s">
        <v>81</v>
      </c>
      <c r="AV1259" s="13" t="s">
        <v>79</v>
      </c>
      <c r="AW1259" s="13" t="s">
        <v>33</v>
      </c>
      <c r="AX1259" s="13" t="s">
        <v>72</v>
      </c>
      <c r="AY1259" s="217" t="s">
        <v>193</v>
      </c>
    </row>
    <row r="1260" spans="1:65" s="14" customFormat="1">
      <c r="B1260" s="218"/>
      <c r="C1260" s="219"/>
      <c r="D1260" s="209" t="s">
        <v>202</v>
      </c>
      <c r="E1260" s="220" t="s">
        <v>19</v>
      </c>
      <c r="F1260" s="221" t="s">
        <v>2000</v>
      </c>
      <c r="G1260" s="219"/>
      <c r="H1260" s="222">
        <v>5.0999999999999996</v>
      </c>
      <c r="I1260" s="223"/>
      <c r="J1260" s="219"/>
      <c r="K1260" s="219"/>
      <c r="L1260" s="224"/>
      <c r="M1260" s="225"/>
      <c r="N1260" s="226"/>
      <c r="O1260" s="226"/>
      <c r="P1260" s="226"/>
      <c r="Q1260" s="226"/>
      <c r="R1260" s="226"/>
      <c r="S1260" s="226"/>
      <c r="T1260" s="227"/>
      <c r="AT1260" s="228" t="s">
        <v>202</v>
      </c>
      <c r="AU1260" s="228" t="s">
        <v>81</v>
      </c>
      <c r="AV1260" s="14" t="s">
        <v>81</v>
      </c>
      <c r="AW1260" s="14" t="s">
        <v>33</v>
      </c>
      <c r="AX1260" s="14" t="s">
        <v>72</v>
      </c>
      <c r="AY1260" s="228" t="s">
        <v>193</v>
      </c>
    </row>
    <row r="1261" spans="1:65" s="15" customFormat="1">
      <c r="B1261" s="229"/>
      <c r="C1261" s="230"/>
      <c r="D1261" s="209" t="s">
        <v>202</v>
      </c>
      <c r="E1261" s="231" t="s">
        <v>19</v>
      </c>
      <c r="F1261" s="232" t="s">
        <v>208</v>
      </c>
      <c r="G1261" s="230"/>
      <c r="H1261" s="233">
        <v>57.800000000000004</v>
      </c>
      <c r="I1261" s="234"/>
      <c r="J1261" s="230"/>
      <c r="K1261" s="230"/>
      <c r="L1261" s="235"/>
      <c r="M1261" s="236"/>
      <c r="N1261" s="237"/>
      <c r="O1261" s="237"/>
      <c r="P1261" s="237"/>
      <c r="Q1261" s="237"/>
      <c r="R1261" s="237"/>
      <c r="S1261" s="237"/>
      <c r="T1261" s="238"/>
      <c r="AT1261" s="239" t="s">
        <v>202</v>
      </c>
      <c r="AU1261" s="239" t="s">
        <v>81</v>
      </c>
      <c r="AV1261" s="15" t="s">
        <v>209</v>
      </c>
      <c r="AW1261" s="15" t="s">
        <v>33</v>
      </c>
      <c r="AX1261" s="15" t="s">
        <v>79</v>
      </c>
      <c r="AY1261" s="239" t="s">
        <v>193</v>
      </c>
    </row>
    <row r="1262" spans="1:65" s="2" customFormat="1" ht="21.75" customHeight="1">
      <c r="A1262" s="36"/>
      <c r="B1262" s="37"/>
      <c r="C1262" s="194" t="s">
        <v>2001</v>
      </c>
      <c r="D1262" s="194" t="s">
        <v>195</v>
      </c>
      <c r="E1262" s="195" t="s">
        <v>2002</v>
      </c>
      <c r="F1262" s="196" t="s">
        <v>2003</v>
      </c>
      <c r="G1262" s="197" t="s">
        <v>402</v>
      </c>
      <c r="H1262" s="198">
        <v>8</v>
      </c>
      <c r="I1262" s="199"/>
      <c r="J1262" s="200">
        <f>ROUND(I1262*H1262,2)</f>
        <v>0</v>
      </c>
      <c r="K1262" s="196" t="s">
        <v>199</v>
      </c>
      <c r="L1262" s="41"/>
      <c r="M1262" s="201" t="s">
        <v>19</v>
      </c>
      <c r="N1262" s="202" t="s">
        <v>43</v>
      </c>
      <c r="O1262" s="66"/>
      <c r="P1262" s="203">
        <f>O1262*H1262</f>
        <v>0</v>
      </c>
      <c r="Q1262" s="203">
        <v>0</v>
      </c>
      <c r="R1262" s="203">
        <f>Q1262*H1262</f>
        <v>0</v>
      </c>
      <c r="S1262" s="203">
        <v>0</v>
      </c>
      <c r="T1262" s="204">
        <f>S1262*H1262</f>
        <v>0</v>
      </c>
      <c r="U1262" s="36"/>
      <c r="V1262" s="36"/>
      <c r="W1262" s="36"/>
      <c r="X1262" s="36"/>
      <c r="Y1262" s="36"/>
      <c r="Z1262" s="36"/>
      <c r="AA1262" s="36"/>
      <c r="AB1262" s="36"/>
      <c r="AC1262" s="36"/>
      <c r="AD1262" s="36"/>
      <c r="AE1262" s="36"/>
      <c r="AR1262" s="205" t="s">
        <v>302</v>
      </c>
      <c r="AT1262" s="205" t="s">
        <v>195</v>
      </c>
      <c r="AU1262" s="205" t="s">
        <v>81</v>
      </c>
      <c r="AY1262" s="19" t="s">
        <v>193</v>
      </c>
      <c r="BE1262" s="206">
        <f>IF(N1262="základní",J1262,0)</f>
        <v>0</v>
      </c>
      <c r="BF1262" s="206">
        <f>IF(N1262="snížená",J1262,0)</f>
        <v>0</v>
      </c>
      <c r="BG1262" s="206">
        <f>IF(N1262="zákl. přenesená",J1262,0)</f>
        <v>0</v>
      </c>
      <c r="BH1262" s="206">
        <f>IF(N1262="sníž. přenesená",J1262,0)</f>
        <v>0</v>
      </c>
      <c r="BI1262" s="206">
        <f>IF(N1262="nulová",J1262,0)</f>
        <v>0</v>
      </c>
      <c r="BJ1262" s="19" t="s">
        <v>79</v>
      </c>
      <c r="BK1262" s="206">
        <f>ROUND(I1262*H1262,2)</f>
        <v>0</v>
      </c>
      <c r="BL1262" s="19" t="s">
        <v>302</v>
      </c>
      <c r="BM1262" s="205" t="s">
        <v>2004</v>
      </c>
    </row>
    <row r="1263" spans="1:65" s="14" customFormat="1">
      <c r="B1263" s="218"/>
      <c r="C1263" s="219"/>
      <c r="D1263" s="209" t="s">
        <v>202</v>
      </c>
      <c r="E1263" s="220" t="s">
        <v>19</v>
      </c>
      <c r="F1263" s="221" t="s">
        <v>2005</v>
      </c>
      <c r="G1263" s="219"/>
      <c r="H1263" s="222">
        <v>2</v>
      </c>
      <c r="I1263" s="223"/>
      <c r="J1263" s="219"/>
      <c r="K1263" s="219"/>
      <c r="L1263" s="224"/>
      <c r="M1263" s="225"/>
      <c r="N1263" s="226"/>
      <c r="O1263" s="226"/>
      <c r="P1263" s="226"/>
      <c r="Q1263" s="226"/>
      <c r="R1263" s="226"/>
      <c r="S1263" s="226"/>
      <c r="T1263" s="227"/>
      <c r="AT1263" s="228" t="s">
        <v>202</v>
      </c>
      <c r="AU1263" s="228" t="s">
        <v>81</v>
      </c>
      <c r="AV1263" s="14" t="s">
        <v>81</v>
      </c>
      <c r="AW1263" s="14" t="s">
        <v>33</v>
      </c>
      <c r="AX1263" s="14" t="s">
        <v>72</v>
      </c>
      <c r="AY1263" s="228" t="s">
        <v>193</v>
      </c>
    </row>
    <row r="1264" spans="1:65" s="14" customFormat="1">
      <c r="B1264" s="218"/>
      <c r="C1264" s="219"/>
      <c r="D1264" s="209" t="s">
        <v>202</v>
      </c>
      <c r="E1264" s="220" t="s">
        <v>19</v>
      </c>
      <c r="F1264" s="221" t="s">
        <v>2006</v>
      </c>
      <c r="G1264" s="219"/>
      <c r="H1264" s="222">
        <v>6</v>
      </c>
      <c r="I1264" s="223"/>
      <c r="J1264" s="219"/>
      <c r="K1264" s="219"/>
      <c r="L1264" s="224"/>
      <c r="M1264" s="225"/>
      <c r="N1264" s="226"/>
      <c r="O1264" s="226"/>
      <c r="P1264" s="226"/>
      <c r="Q1264" s="226"/>
      <c r="R1264" s="226"/>
      <c r="S1264" s="226"/>
      <c r="T1264" s="227"/>
      <c r="AT1264" s="228" t="s">
        <v>202</v>
      </c>
      <c r="AU1264" s="228" t="s">
        <v>81</v>
      </c>
      <c r="AV1264" s="14" t="s">
        <v>81</v>
      </c>
      <c r="AW1264" s="14" t="s">
        <v>33</v>
      </c>
      <c r="AX1264" s="14" t="s">
        <v>72</v>
      </c>
      <c r="AY1264" s="228" t="s">
        <v>193</v>
      </c>
    </row>
    <row r="1265" spans="1:65" s="15" customFormat="1">
      <c r="B1265" s="229"/>
      <c r="C1265" s="230"/>
      <c r="D1265" s="209" t="s">
        <v>202</v>
      </c>
      <c r="E1265" s="231" t="s">
        <v>19</v>
      </c>
      <c r="F1265" s="232" t="s">
        <v>208</v>
      </c>
      <c r="G1265" s="230"/>
      <c r="H1265" s="233">
        <v>8</v>
      </c>
      <c r="I1265" s="234"/>
      <c r="J1265" s="230"/>
      <c r="K1265" s="230"/>
      <c r="L1265" s="235"/>
      <c r="M1265" s="236"/>
      <c r="N1265" s="237"/>
      <c r="O1265" s="237"/>
      <c r="P1265" s="237"/>
      <c r="Q1265" s="237"/>
      <c r="R1265" s="237"/>
      <c r="S1265" s="237"/>
      <c r="T1265" s="238"/>
      <c r="AT1265" s="239" t="s">
        <v>202</v>
      </c>
      <c r="AU1265" s="239" t="s">
        <v>81</v>
      </c>
      <c r="AV1265" s="15" t="s">
        <v>209</v>
      </c>
      <c r="AW1265" s="15" t="s">
        <v>33</v>
      </c>
      <c r="AX1265" s="15" t="s">
        <v>79</v>
      </c>
      <c r="AY1265" s="239" t="s">
        <v>193</v>
      </c>
    </row>
    <row r="1266" spans="1:65" s="2" customFormat="1" ht="16.5" customHeight="1">
      <c r="A1266" s="36"/>
      <c r="B1266" s="37"/>
      <c r="C1266" s="251" t="s">
        <v>2007</v>
      </c>
      <c r="D1266" s="251" t="s">
        <v>451</v>
      </c>
      <c r="E1266" s="252" t="s">
        <v>2008</v>
      </c>
      <c r="F1266" s="253" t="s">
        <v>2009</v>
      </c>
      <c r="G1266" s="254" t="s">
        <v>391</v>
      </c>
      <c r="H1266" s="255">
        <v>12.54</v>
      </c>
      <c r="I1266" s="256"/>
      <c r="J1266" s="257">
        <f>ROUND(I1266*H1266,2)</f>
        <v>0</v>
      </c>
      <c r="K1266" s="253" t="s">
        <v>199</v>
      </c>
      <c r="L1266" s="258"/>
      <c r="M1266" s="259" t="s">
        <v>19</v>
      </c>
      <c r="N1266" s="260" t="s">
        <v>43</v>
      </c>
      <c r="O1266" s="66"/>
      <c r="P1266" s="203">
        <f>O1266*H1266</f>
        <v>0</v>
      </c>
      <c r="Q1266" s="203">
        <v>1.5E-3</v>
      </c>
      <c r="R1266" s="203">
        <f>Q1266*H1266</f>
        <v>1.881E-2</v>
      </c>
      <c r="S1266" s="203">
        <v>0</v>
      </c>
      <c r="T1266" s="204">
        <f>S1266*H1266</f>
        <v>0</v>
      </c>
      <c r="U1266" s="36"/>
      <c r="V1266" s="36"/>
      <c r="W1266" s="36"/>
      <c r="X1266" s="36"/>
      <c r="Y1266" s="36"/>
      <c r="Z1266" s="36"/>
      <c r="AA1266" s="36"/>
      <c r="AB1266" s="36"/>
      <c r="AC1266" s="36"/>
      <c r="AD1266" s="36"/>
      <c r="AE1266" s="36"/>
      <c r="AR1266" s="205" t="s">
        <v>404</v>
      </c>
      <c r="AT1266" s="205" t="s">
        <v>451</v>
      </c>
      <c r="AU1266" s="205" t="s">
        <v>81</v>
      </c>
      <c r="AY1266" s="19" t="s">
        <v>193</v>
      </c>
      <c r="BE1266" s="206">
        <f>IF(N1266="základní",J1266,0)</f>
        <v>0</v>
      </c>
      <c r="BF1266" s="206">
        <f>IF(N1266="snížená",J1266,0)</f>
        <v>0</v>
      </c>
      <c r="BG1266" s="206">
        <f>IF(N1266="zákl. přenesená",J1266,0)</f>
        <v>0</v>
      </c>
      <c r="BH1266" s="206">
        <f>IF(N1266="sníž. přenesená",J1266,0)</f>
        <v>0</v>
      </c>
      <c r="BI1266" s="206">
        <f>IF(N1266="nulová",J1266,0)</f>
        <v>0</v>
      </c>
      <c r="BJ1266" s="19" t="s">
        <v>79</v>
      </c>
      <c r="BK1266" s="206">
        <f>ROUND(I1266*H1266,2)</f>
        <v>0</v>
      </c>
      <c r="BL1266" s="19" t="s">
        <v>302</v>
      </c>
      <c r="BM1266" s="205" t="s">
        <v>2010</v>
      </c>
    </row>
    <row r="1267" spans="1:65" s="14" customFormat="1">
      <c r="B1267" s="218"/>
      <c r="C1267" s="219"/>
      <c r="D1267" s="209" t="s">
        <v>202</v>
      </c>
      <c r="E1267" s="219"/>
      <c r="F1267" s="221" t="s">
        <v>2011</v>
      </c>
      <c r="G1267" s="219"/>
      <c r="H1267" s="222">
        <v>12.54</v>
      </c>
      <c r="I1267" s="223"/>
      <c r="J1267" s="219"/>
      <c r="K1267" s="219"/>
      <c r="L1267" s="224"/>
      <c r="M1267" s="225"/>
      <c r="N1267" s="226"/>
      <c r="O1267" s="226"/>
      <c r="P1267" s="226"/>
      <c r="Q1267" s="226"/>
      <c r="R1267" s="226"/>
      <c r="S1267" s="226"/>
      <c r="T1267" s="227"/>
      <c r="AT1267" s="228" t="s">
        <v>202</v>
      </c>
      <c r="AU1267" s="228" t="s">
        <v>81</v>
      </c>
      <c r="AV1267" s="14" t="s">
        <v>81</v>
      </c>
      <c r="AW1267" s="14" t="s">
        <v>4</v>
      </c>
      <c r="AX1267" s="14" t="s">
        <v>79</v>
      </c>
      <c r="AY1267" s="228" t="s">
        <v>193</v>
      </c>
    </row>
    <row r="1268" spans="1:65" s="2" customFormat="1" ht="16.5" customHeight="1">
      <c r="A1268" s="36"/>
      <c r="B1268" s="37"/>
      <c r="C1268" s="251" t="s">
        <v>2012</v>
      </c>
      <c r="D1268" s="251" t="s">
        <v>451</v>
      </c>
      <c r="E1268" s="252" t="s">
        <v>2013</v>
      </c>
      <c r="F1268" s="253" t="s">
        <v>2014</v>
      </c>
      <c r="G1268" s="254" t="s">
        <v>402</v>
      </c>
      <c r="H1268" s="255">
        <v>8</v>
      </c>
      <c r="I1268" s="256"/>
      <c r="J1268" s="257">
        <f>ROUND(I1268*H1268,2)</f>
        <v>0</v>
      </c>
      <c r="K1268" s="253" t="s">
        <v>199</v>
      </c>
      <c r="L1268" s="258"/>
      <c r="M1268" s="259" t="s">
        <v>19</v>
      </c>
      <c r="N1268" s="260" t="s">
        <v>43</v>
      </c>
      <c r="O1268" s="66"/>
      <c r="P1268" s="203">
        <f>O1268*H1268</f>
        <v>0</v>
      </c>
      <c r="Q1268" s="203">
        <v>2.0000000000000001E-4</v>
      </c>
      <c r="R1268" s="203">
        <f>Q1268*H1268</f>
        <v>1.6000000000000001E-3</v>
      </c>
      <c r="S1268" s="203">
        <v>0</v>
      </c>
      <c r="T1268" s="204">
        <f>S1268*H1268</f>
        <v>0</v>
      </c>
      <c r="U1268" s="36"/>
      <c r="V1268" s="36"/>
      <c r="W1268" s="36"/>
      <c r="X1268" s="36"/>
      <c r="Y1268" s="36"/>
      <c r="Z1268" s="36"/>
      <c r="AA1268" s="36"/>
      <c r="AB1268" s="36"/>
      <c r="AC1268" s="36"/>
      <c r="AD1268" s="36"/>
      <c r="AE1268" s="36"/>
      <c r="AR1268" s="205" t="s">
        <v>404</v>
      </c>
      <c r="AT1268" s="205" t="s">
        <v>451</v>
      </c>
      <c r="AU1268" s="205" t="s">
        <v>81</v>
      </c>
      <c r="AY1268" s="19" t="s">
        <v>193</v>
      </c>
      <c r="BE1268" s="206">
        <f>IF(N1268="základní",J1268,0)</f>
        <v>0</v>
      </c>
      <c r="BF1268" s="206">
        <f>IF(N1268="snížená",J1268,0)</f>
        <v>0</v>
      </c>
      <c r="BG1268" s="206">
        <f>IF(N1268="zákl. přenesená",J1268,0)</f>
        <v>0</v>
      </c>
      <c r="BH1268" s="206">
        <f>IF(N1268="sníž. přenesená",J1268,0)</f>
        <v>0</v>
      </c>
      <c r="BI1268" s="206">
        <f>IF(N1268="nulová",J1268,0)</f>
        <v>0</v>
      </c>
      <c r="BJ1268" s="19" t="s">
        <v>79</v>
      </c>
      <c r="BK1268" s="206">
        <f>ROUND(I1268*H1268,2)</f>
        <v>0</v>
      </c>
      <c r="BL1268" s="19" t="s">
        <v>302</v>
      </c>
      <c r="BM1268" s="205" t="s">
        <v>2015</v>
      </c>
    </row>
    <row r="1269" spans="1:65" s="2" customFormat="1" ht="21.75" customHeight="1">
      <c r="A1269" s="36"/>
      <c r="B1269" s="37"/>
      <c r="C1269" s="194" t="s">
        <v>2016</v>
      </c>
      <c r="D1269" s="194" t="s">
        <v>195</v>
      </c>
      <c r="E1269" s="195" t="s">
        <v>1965</v>
      </c>
      <c r="F1269" s="196" t="s">
        <v>1966</v>
      </c>
      <c r="G1269" s="197" t="s">
        <v>1288</v>
      </c>
      <c r="H1269" s="263"/>
      <c r="I1269" s="199"/>
      <c r="J1269" s="200">
        <f>ROUND(I1269*H1269,2)</f>
        <v>0</v>
      </c>
      <c r="K1269" s="196" t="s">
        <v>199</v>
      </c>
      <c r="L1269" s="41"/>
      <c r="M1269" s="201" t="s">
        <v>19</v>
      </c>
      <c r="N1269" s="202" t="s">
        <v>43</v>
      </c>
      <c r="O1269" s="66"/>
      <c r="P1269" s="203">
        <f>O1269*H1269</f>
        <v>0</v>
      </c>
      <c r="Q1269" s="203">
        <v>0</v>
      </c>
      <c r="R1269" s="203">
        <f>Q1269*H1269</f>
        <v>0</v>
      </c>
      <c r="S1269" s="203">
        <v>0</v>
      </c>
      <c r="T1269" s="204">
        <f>S1269*H1269</f>
        <v>0</v>
      </c>
      <c r="U1269" s="36"/>
      <c r="V1269" s="36"/>
      <c r="W1269" s="36"/>
      <c r="X1269" s="36"/>
      <c r="Y1269" s="36"/>
      <c r="Z1269" s="36"/>
      <c r="AA1269" s="36"/>
      <c r="AB1269" s="36"/>
      <c r="AC1269" s="36"/>
      <c r="AD1269" s="36"/>
      <c r="AE1269" s="36"/>
      <c r="AR1269" s="205" t="s">
        <v>302</v>
      </c>
      <c r="AT1269" s="205" t="s">
        <v>195</v>
      </c>
      <c r="AU1269" s="205" t="s">
        <v>81</v>
      </c>
      <c r="AY1269" s="19" t="s">
        <v>193</v>
      </c>
      <c r="BE1269" s="206">
        <f>IF(N1269="základní",J1269,0)</f>
        <v>0</v>
      </c>
      <c r="BF1269" s="206">
        <f>IF(N1269="snížená",J1269,0)</f>
        <v>0</v>
      </c>
      <c r="BG1269" s="206">
        <f>IF(N1269="zákl. přenesená",J1269,0)</f>
        <v>0</v>
      </c>
      <c r="BH1269" s="206">
        <f>IF(N1269="sníž. přenesená",J1269,0)</f>
        <v>0</v>
      </c>
      <c r="BI1269" s="206">
        <f>IF(N1269="nulová",J1269,0)</f>
        <v>0</v>
      </c>
      <c r="BJ1269" s="19" t="s">
        <v>79</v>
      </c>
      <c r="BK1269" s="206">
        <f>ROUND(I1269*H1269,2)</f>
        <v>0</v>
      </c>
      <c r="BL1269" s="19" t="s">
        <v>302</v>
      </c>
      <c r="BM1269" s="205" t="s">
        <v>2017</v>
      </c>
    </row>
    <row r="1270" spans="1:65" s="12" customFormat="1" ht="22.9" customHeight="1">
      <c r="B1270" s="178"/>
      <c r="C1270" s="179"/>
      <c r="D1270" s="180" t="s">
        <v>71</v>
      </c>
      <c r="E1270" s="192" t="s">
        <v>2018</v>
      </c>
      <c r="F1270" s="192" t="s">
        <v>2019</v>
      </c>
      <c r="G1270" s="179"/>
      <c r="H1270" s="179"/>
      <c r="I1270" s="182"/>
      <c r="J1270" s="193">
        <f>BK1270</f>
        <v>0</v>
      </c>
      <c r="K1270" s="179"/>
      <c r="L1270" s="184"/>
      <c r="M1270" s="185"/>
      <c r="N1270" s="186"/>
      <c r="O1270" s="186"/>
      <c r="P1270" s="187">
        <f>SUM(P1271:P1279)</f>
        <v>0</v>
      </c>
      <c r="Q1270" s="186"/>
      <c r="R1270" s="187">
        <f>SUM(R1271:R1279)</f>
        <v>0.25013999999999997</v>
      </c>
      <c r="S1270" s="186"/>
      <c r="T1270" s="188">
        <f>SUM(T1271:T1279)</f>
        <v>0</v>
      </c>
      <c r="AR1270" s="189" t="s">
        <v>81</v>
      </c>
      <c r="AT1270" s="190" t="s">
        <v>71</v>
      </c>
      <c r="AU1270" s="190" t="s">
        <v>79</v>
      </c>
      <c r="AY1270" s="189" t="s">
        <v>193</v>
      </c>
      <c r="BK1270" s="191">
        <f>SUM(BK1271:BK1279)</f>
        <v>0</v>
      </c>
    </row>
    <row r="1271" spans="1:65" s="2" customFormat="1" ht="21.75" customHeight="1">
      <c r="A1271" s="36"/>
      <c r="B1271" s="37"/>
      <c r="C1271" s="194" t="s">
        <v>2020</v>
      </c>
      <c r="D1271" s="194" t="s">
        <v>195</v>
      </c>
      <c r="E1271" s="195" t="s">
        <v>2021</v>
      </c>
      <c r="F1271" s="196" t="s">
        <v>2022</v>
      </c>
      <c r="G1271" s="197" t="s">
        <v>402</v>
      </c>
      <c r="H1271" s="198">
        <v>4</v>
      </c>
      <c r="I1271" s="199"/>
      <c r="J1271" s="200">
        <f t="shared" ref="J1271:J1279" si="20">ROUND(I1271*H1271,2)</f>
        <v>0</v>
      </c>
      <c r="K1271" s="196" t="s">
        <v>199</v>
      </c>
      <c r="L1271" s="41"/>
      <c r="M1271" s="201" t="s">
        <v>19</v>
      </c>
      <c r="N1271" s="202" t="s">
        <v>43</v>
      </c>
      <c r="O1271" s="66"/>
      <c r="P1271" s="203">
        <f t="shared" ref="P1271:P1279" si="21">O1271*H1271</f>
        <v>0</v>
      </c>
      <c r="Q1271" s="203">
        <v>2.7E-4</v>
      </c>
      <c r="R1271" s="203">
        <f t="shared" ref="R1271:R1279" si="22">Q1271*H1271</f>
        <v>1.08E-3</v>
      </c>
      <c r="S1271" s="203">
        <v>0</v>
      </c>
      <c r="T1271" s="204">
        <f t="shared" ref="T1271:T1279" si="23">S1271*H1271</f>
        <v>0</v>
      </c>
      <c r="U1271" s="36"/>
      <c r="V1271" s="36"/>
      <c r="W1271" s="36"/>
      <c r="X1271" s="36"/>
      <c r="Y1271" s="36"/>
      <c r="Z1271" s="36"/>
      <c r="AA1271" s="36"/>
      <c r="AB1271" s="36"/>
      <c r="AC1271" s="36"/>
      <c r="AD1271" s="36"/>
      <c r="AE1271" s="36"/>
      <c r="AR1271" s="205" t="s">
        <v>302</v>
      </c>
      <c r="AT1271" s="205" t="s">
        <v>195</v>
      </c>
      <c r="AU1271" s="205" t="s">
        <v>81</v>
      </c>
      <c r="AY1271" s="19" t="s">
        <v>193</v>
      </c>
      <c r="BE1271" s="206">
        <f t="shared" ref="BE1271:BE1279" si="24">IF(N1271="základní",J1271,0)</f>
        <v>0</v>
      </c>
      <c r="BF1271" s="206">
        <f t="shared" ref="BF1271:BF1279" si="25">IF(N1271="snížená",J1271,0)</f>
        <v>0</v>
      </c>
      <c r="BG1271" s="206">
        <f t="shared" ref="BG1271:BG1279" si="26">IF(N1271="zákl. přenesená",J1271,0)</f>
        <v>0</v>
      </c>
      <c r="BH1271" s="206">
        <f t="shared" ref="BH1271:BH1279" si="27">IF(N1271="sníž. přenesená",J1271,0)</f>
        <v>0</v>
      </c>
      <c r="BI1271" s="206">
        <f t="shared" ref="BI1271:BI1279" si="28">IF(N1271="nulová",J1271,0)</f>
        <v>0</v>
      </c>
      <c r="BJ1271" s="19" t="s">
        <v>79</v>
      </c>
      <c r="BK1271" s="206">
        <f t="shared" ref="BK1271:BK1279" si="29">ROUND(I1271*H1271,2)</f>
        <v>0</v>
      </c>
      <c r="BL1271" s="19" t="s">
        <v>302</v>
      </c>
      <c r="BM1271" s="205" t="s">
        <v>2023</v>
      </c>
    </row>
    <row r="1272" spans="1:65" s="2" customFormat="1" ht="16.5" customHeight="1">
      <c r="A1272" s="36"/>
      <c r="B1272" s="37"/>
      <c r="C1272" s="251" t="s">
        <v>2024</v>
      </c>
      <c r="D1272" s="251" t="s">
        <v>451</v>
      </c>
      <c r="E1272" s="252" t="s">
        <v>2025</v>
      </c>
      <c r="F1272" s="253" t="s">
        <v>2026</v>
      </c>
      <c r="G1272" s="254" t="s">
        <v>402</v>
      </c>
      <c r="H1272" s="255">
        <v>4</v>
      </c>
      <c r="I1272" s="256"/>
      <c r="J1272" s="257">
        <f t="shared" si="20"/>
        <v>0</v>
      </c>
      <c r="K1272" s="253" t="s">
        <v>199</v>
      </c>
      <c r="L1272" s="258"/>
      <c r="M1272" s="259" t="s">
        <v>19</v>
      </c>
      <c r="N1272" s="260" t="s">
        <v>43</v>
      </c>
      <c r="O1272" s="66"/>
      <c r="P1272" s="203">
        <f t="shared" si="21"/>
        <v>0</v>
      </c>
      <c r="Q1272" s="203">
        <v>4.9000000000000002E-2</v>
      </c>
      <c r="R1272" s="203">
        <f t="shared" si="22"/>
        <v>0.19600000000000001</v>
      </c>
      <c r="S1272" s="203">
        <v>0</v>
      </c>
      <c r="T1272" s="204">
        <f t="shared" si="23"/>
        <v>0</v>
      </c>
      <c r="U1272" s="36"/>
      <c r="V1272" s="36"/>
      <c r="W1272" s="36"/>
      <c r="X1272" s="36"/>
      <c r="Y1272" s="36"/>
      <c r="Z1272" s="36"/>
      <c r="AA1272" s="36"/>
      <c r="AB1272" s="36"/>
      <c r="AC1272" s="36"/>
      <c r="AD1272" s="36"/>
      <c r="AE1272" s="36"/>
      <c r="AR1272" s="205" t="s">
        <v>404</v>
      </c>
      <c r="AT1272" s="205" t="s">
        <v>451</v>
      </c>
      <c r="AU1272" s="205" t="s">
        <v>81</v>
      </c>
      <c r="AY1272" s="19" t="s">
        <v>193</v>
      </c>
      <c r="BE1272" s="206">
        <f t="shared" si="24"/>
        <v>0</v>
      </c>
      <c r="BF1272" s="206">
        <f t="shared" si="25"/>
        <v>0</v>
      </c>
      <c r="BG1272" s="206">
        <f t="shared" si="26"/>
        <v>0</v>
      </c>
      <c r="BH1272" s="206">
        <f t="shared" si="27"/>
        <v>0</v>
      </c>
      <c r="BI1272" s="206">
        <f t="shared" si="28"/>
        <v>0</v>
      </c>
      <c r="BJ1272" s="19" t="s">
        <v>79</v>
      </c>
      <c r="BK1272" s="206">
        <f t="shared" si="29"/>
        <v>0</v>
      </c>
      <c r="BL1272" s="19" t="s">
        <v>302</v>
      </c>
      <c r="BM1272" s="205" t="s">
        <v>2027</v>
      </c>
    </row>
    <row r="1273" spans="1:65" s="2" customFormat="1" ht="16.5" customHeight="1">
      <c r="A1273" s="36"/>
      <c r="B1273" s="37"/>
      <c r="C1273" s="251" t="s">
        <v>2028</v>
      </c>
      <c r="D1273" s="251" t="s">
        <v>451</v>
      </c>
      <c r="E1273" s="252" t="s">
        <v>2029</v>
      </c>
      <c r="F1273" s="253" t="s">
        <v>2030</v>
      </c>
      <c r="G1273" s="254" t="s">
        <v>402</v>
      </c>
      <c r="H1273" s="255">
        <v>4</v>
      </c>
      <c r="I1273" s="256"/>
      <c r="J1273" s="257">
        <f t="shared" si="20"/>
        <v>0</v>
      </c>
      <c r="K1273" s="253" t="s">
        <v>199</v>
      </c>
      <c r="L1273" s="258"/>
      <c r="M1273" s="259" t="s">
        <v>19</v>
      </c>
      <c r="N1273" s="260" t="s">
        <v>43</v>
      </c>
      <c r="O1273" s="66"/>
      <c r="P1273" s="203">
        <f t="shared" si="21"/>
        <v>0</v>
      </c>
      <c r="Q1273" s="203">
        <v>5.7999999999999996E-3</v>
      </c>
      <c r="R1273" s="203">
        <f t="shared" si="22"/>
        <v>2.3199999999999998E-2</v>
      </c>
      <c r="S1273" s="203">
        <v>0</v>
      </c>
      <c r="T1273" s="204">
        <f t="shared" si="23"/>
        <v>0</v>
      </c>
      <c r="U1273" s="36"/>
      <c r="V1273" s="36"/>
      <c r="W1273" s="36"/>
      <c r="X1273" s="36"/>
      <c r="Y1273" s="36"/>
      <c r="Z1273" s="36"/>
      <c r="AA1273" s="36"/>
      <c r="AB1273" s="36"/>
      <c r="AC1273" s="36"/>
      <c r="AD1273" s="36"/>
      <c r="AE1273" s="36"/>
      <c r="AR1273" s="205" t="s">
        <v>404</v>
      </c>
      <c r="AT1273" s="205" t="s">
        <v>451</v>
      </c>
      <c r="AU1273" s="205" t="s">
        <v>81</v>
      </c>
      <c r="AY1273" s="19" t="s">
        <v>193</v>
      </c>
      <c r="BE1273" s="206">
        <f t="shared" si="24"/>
        <v>0</v>
      </c>
      <c r="BF1273" s="206">
        <f t="shared" si="25"/>
        <v>0</v>
      </c>
      <c r="BG1273" s="206">
        <f t="shared" si="26"/>
        <v>0</v>
      </c>
      <c r="BH1273" s="206">
        <f t="shared" si="27"/>
        <v>0</v>
      </c>
      <c r="BI1273" s="206">
        <f t="shared" si="28"/>
        <v>0</v>
      </c>
      <c r="BJ1273" s="19" t="s">
        <v>79</v>
      </c>
      <c r="BK1273" s="206">
        <f t="shared" si="29"/>
        <v>0</v>
      </c>
      <c r="BL1273" s="19" t="s">
        <v>302</v>
      </c>
      <c r="BM1273" s="205" t="s">
        <v>2031</v>
      </c>
    </row>
    <row r="1274" spans="1:65" s="2" customFormat="1" ht="16.5" customHeight="1">
      <c r="A1274" s="36"/>
      <c r="B1274" s="37"/>
      <c r="C1274" s="251" t="s">
        <v>2032</v>
      </c>
      <c r="D1274" s="251" t="s">
        <v>451</v>
      </c>
      <c r="E1274" s="252" t="s">
        <v>2033</v>
      </c>
      <c r="F1274" s="253" t="s">
        <v>2034</v>
      </c>
      <c r="G1274" s="254" t="s">
        <v>1816</v>
      </c>
      <c r="H1274" s="255">
        <v>4</v>
      </c>
      <c r="I1274" s="256"/>
      <c r="J1274" s="257">
        <f t="shared" si="20"/>
        <v>0</v>
      </c>
      <c r="K1274" s="253" t="s">
        <v>199</v>
      </c>
      <c r="L1274" s="258"/>
      <c r="M1274" s="259" t="s">
        <v>19</v>
      </c>
      <c r="N1274" s="260" t="s">
        <v>43</v>
      </c>
      <c r="O1274" s="66"/>
      <c r="P1274" s="203">
        <f t="shared" si="21"/>
        <v>0</v>
      </c>
      <c r="Q1274" s="203">
        <v>4.0000000000000001E-3</v>
      </c>
      <c r="R1274" s="203">
        <f t="shared" si="22"/>
        <v>1.6E-2</v>
      </c>
      <c r="S1274" s="203">
        <v>0</v>
      </c>
      <c r="T1274" s="204">
        <f t="shared" si="23"/>
        <v>0</v>
      </c>
      <c r="U1274" s="36"/>
      <c r="V1274" s="36"/>
      <c r="W1274" s="36"/>
      <c r="X1274" s="36"/>
      <c r="Y1274" s="36"/>
      <c r="Z1274" s="36"/>
      <c r="AA1274" s="36"/>
      <c r="AB1274" s="36"/>
      <c r="AC1274" s="36"/>
      <c r="AD1274" s="36"/>
      <c r="AE1274" s="36"/>
      <c r="AR1274" s="205" t="s">
        <v>404</v>
      </c>
      <c r="AT1274" s="205" t="s">
        <v>451</v>
      </c>
      <c r="AU1274" s="205" t="s">
        <v>81</v>
      </c>
      <c r="AY1274" s="19" t="s">
        <v>193</v>
      </c>
      <c r="BE1274" s="206">
        <f t="shared" si="24"/>
        <v>0</v>
      </c>
      <c r="BF1274" s="206">
        <f t="shared" si="25"/>
        <v>0</v>
      </c>
      <c r="BG1274" s="206">
        <f t="shared" si="26"/>
        <v>0</v>
      </c>
      <c r="BH1274" s="206">
        <f t="shared" si="27"/>
        <v>0</v>
      </c>
      <c r="BI1274" s="206">
        <f t="shared" si="28"/>
        <v>0</v>
      </c>
      <c r="BJ1274" s="19" t="s">
        <v>79</v>
      </c>
      <c r="BK1274" s="206">
        <f t="shared" si="29"/>
        <v>0</v>
      </c>
      <c r="BL1274" s="19" t="s">
        <v>302</v>
      </c>
      <c r="BM1274" s="205" t="s">
        <v>2035</v>
      </c>
    </row>
    <row r="1275" spans="1:65" s="2" customFormat="1" ht="16.5" customHeight="1">
      <c r="A1275" s="36"/>
      <c r="B1275" s="37"/>
      <c r="C1275" s="251" t="s">
        <v>2036</v>
      </c>
      <c r="D1275" s="251" t="s">
        <v>451</v>
      </c>
      <c r="E1275" s="252" t="s">
        <v>2037</v>
      </c>
      <c r="F1275" s="253" t="s">
        <v>2038</v>
      </c>
      <c r="G1275" s="254" t="s">
        <v>402</v>
      </c>
      <c r="H1275" s="255">
        <v>4</v>
      </c>
      <c r="I1275" s="256"/>
      <c r="J1275" s="257">
        <f t="shared" si="20"/>
        <v>0</v>
      </c>
      <c r="K1275" s="253" t="s">
        <v>199</v>
      </c>
      <c r="L1275" s="258"/>
      <c r="M1275" s="259" t="s">
        <v>19</v>
      </c>
      <c r="N1275" s="260" t="s">
        <v>43</v>
      </c>
      <c r="O1275" s="66"/>
      <c r="P1275" s="203">
        <f t="shared" si="21"/>
        <v>0</v>
      </c>
      <c r="Q1275" s="203">
        <v>9.1E-4</v>
      </c>
      <c r="R1275" s="203">
        <f t="shared" si="22"/>
        <v>3.64E-3</v>
      </c>
      <c r="S1275" s="203">
        <v>0</v>
      </c>
      <c r="T1275" s="204">
        <f t="shared" si="23"/>
        <v>0</v>
      </c>
      <c r="U1275" s="36"/>
      <c r="V1275" s="36"/>
      <c r="W1275" s="36"/>
      <c r="X1275" s="36"/>
      <c r="Y1275" s="36"/>
      <c r="Z1275" s="36"/>
      <c r="AA1275" s="36"/>
      <c r="AB1275" s="36"/>
      <c r="AC1275" s="36"/>
      <c r="AD1275" s="36"/>
      <c r="AE1275" s="36"/>
      <c r="AR1275" s="205" t="s">
        <v>404</v>
      </c>
      <c r="AT1275" s="205" t="s">
        <v>451</v>
      </c>
      <c r="AU1275" s="205" t="s">
        <v>81</v>
      </c>
      <c r="AY1275" s="19" t="s">
        <v>193</v>
      </c>
      <c r="BE1275" s="206">
        <f t="shared" si="24"/>
        <v>0</v>
      </c>
      <c r="BF1275" s="206">
        <f t="shared" si="25"/>
        <v>0</v>
      </c>
      <c r="BG1275" s="206">
        <f t="shared" si="26"/>
        <v>0</v>
      </c>
      <c r="BH1275" s="206">
        <f t="shared" si="27"/>
        <v>0</v>
      </c>
      <c r="BI1275" s="206">
        <f t="shared" si="28"/>
        <v>0</v>
      </c>
      <c r="BJ1275" s="19" t="s">
        <v>79</v>
      </c>
      <c r="BK1275" s="206">
        <f t="shared" si="29"/>
        <v>0</v>
      </c>
      <c r="BL1275" s="19" t="s">
        <v>302</v>
      </c>
      <c r="BM1275" s="205" t="s">
        <v>2039</v>
      </c>
    </row>
    <row r="1276" spans="1:65" s="2" customFormat="1" ht="16.5" customHeight="1">
      <c r="A1276" s="36"/>
      <c r="B1276" s="37"/>
      <c r="C1276" s="251" t="s">
        <v>2040</v>
      </c>
      <c r="D1276" s="251" t="s">
        <v>451</v>
      </c>
      <c r="E1276" s="252" t="s">
        <v>2041</v>
      </c>
      <c r="F1276" s="253" t="s">
        <v>2042</v>
      </c>
      <c r="G1276" s="254" t="s">
        <v>402</v>
      </c>
      <c r="H1276" s="255">
        <v>4</v>
      </c>
      <c r="I1276" s="256"/>
      <c r="J1276" s="257">
        <f t="shared" si="20"/>
        <v>0</v>
      </c>
      <c r="K1276" s="253" t="s">
        <v>199</v>
      </c>
      <c r="L1276" s="258"/>
      <c r="M1276" s="259" t="s">
        <v>19</v>
      </c>
      <c r="N1276" s="260" t="s">
        <v>43</v>
      </c>
      <c r="O1276" s="66"/>
      <c r="P1276" s="203">
        <f t="shared" si="21"/>
        <v>0</v>
      </c>
      <c r="Q1276" s="203">
        <v>1.7099999999999999E-3</v>
      </c>
      <c r="R1276" s="203">
        <f t="shared" si="22"/>
        <v>6.8399999999999997E-3</v>
      </c>
      <c r="S1276" s="203">
        <v>0</v>
      </c>
      <c r="T1276" s="204">
        <f t="shared" si="23"/>
        <v>0</v>
      </c>
      <c r="U1276" s="36"/>
      <c r="V1276" s="36"/>
      <c r="W1276" s="36"/>
      <c r="X1276" s="36"/>
      <c r="Y1276" s="36"/>
      <c r="Z1276" s="36"/>
      <c r="AA1276" s="36"/>
      <c r="AB1276" s="36"/>
      <c r="AC1276" s="36"/>
      <c r="AD1276" s="36"/>
      <c r="AE1276" s="36"/>
      <c r="AR1276" s="205" t="s">
        <v>404</v>
      </c>
      <c r="AT1276" s="205" t="s">
        <v>451</v>
      </c>
      <c r="AU1276" s="205" t="s">
        <v>81</v>
      </c>
      <c r="AY1276" s="19" t="s">
        <v>193</v>
      </c>
      <c r="BE1276" s="206">
        <f t="shared" si="24"/>
        <v>0</v>
      </c>
      <c r="BF1276" s="206">
        <f t="shared" si="25"/>
        <v>0</v>
      </c>
      <c r="BG1276" s="206">
        <f t="shared" si="26"/>
        <v>0</v>
      </c>
      <c r="BH1276" s="206">
        <f t="shared" si="27"/>
        <v>0</v>
      </c>
      <c r="BI1276" s="206">
        <f t="shared" si="28"/>
        <v>0</v>
      </c>
      <c r="BJ1276" s="19" t="s">
        <v>79</v>
      </c>
      <c r="BK1276" s="206">
        <f t="shared" si="29"/>
        <v>0</v>
      </c>
      <c r="BL1276" s="19" t="s">
        <v>302</v>
      </c>
      <c r="BM1276" s="205" t="s">
        <v>2043</v>
      </c>
    </row>
    <row r="1277" spans="1:65" s="2" customFormat="1" ht="16.5" customHeight="1">
      <c r="A1277" s="36"/>
      <c r="B1277" s="37"/>
      <c r="C1277" s="251" t="s">
        <v>2044</v>
      </c>
      <c r="D1277" s="251" t="s">
        <v>451</v>
      </c>
      <c r="E1277" s="252" t="s">
        <v>2045</v>
      </c>
      <c r="F1277" s="253" t="s">
        <v>2046</v>
      </c>
      <c r="G1277" s="254" t="s">
        <v>402</v>
      </c>
      <c r="H1277" s="255">
        <v>4</v>
      </c>
      <c r="I1277" s="256"/>
      <c r="J1277" s="257">
        <f t="shared" si="20"/>
        <v>0</v>
      </c>
      <c r="K1277" s="253" t="s">
        <v>199</v>
      </c>
      <c r="L1277" s="258"/>
      <c r="M1277" s="259" t="s">
        <v>19</v>
      </c>
      <c r="N1277" s="260" t="s">
        <v>43</v>
      </c>
      <c r="O1277" s="66"/>
      <c r="P1277" s="203">
        <f t="shared" si="21"/>
        <v>0</v>
      </c>
      <c r="Q1277" s="203">
        <v>7.3999999999999999E-4</v>
      </c>
      <c r="R1277" s="203">
        <f t="shared" si="22"/>
        <v>2.96E-3</v>
      </c>
      <c r="S1277" s="203">
        <v>0</v>
      </c>
      <c r="T1277" s="204">
        <f t="shared" si="23"/>
        <v>0</v>
      </c>
      <c r="U1277" s="36"/>
      <c r="V1277" s="36"/>
      <c r="W1277" s="36"/>
      <c r="X1277" s="36"/>
      <c r="Y1277" s="36"/>
      <c r="Z1277" s="36"/>
      <c r="AA1277" s="36"/>
      <c r="AB1277" s="36"/>
      <c r="AC1277" s="36"/>
      <c r="AD1277" s="36"/>
      <c r="AE1277" s="36"/>
      <c r="AR1277" s="205" t="s">
        <v>404</v>
      </c>
      <c r="AT1277" s="205" t="s">
        <v>451</v>
      </c>
      <c r="AU1277" s="205" t="s">
        <v>81</v>
      </c>
      <c r="AY1277" s="19" t="s">
        <v>193</v>
      </c>
      <c r="BE1277" s="206">
        <f t="shared" si="24"/>
        <v>0</v>
      </c>
      <c r="BF1277" s="206">
        <f t="shared" si="25"/>
        <v>0</v>
      </c>
      <c r="BG1277" s="206">
        <f t="shared" si="26"/>
        <v>0</v>
      </c>
      <c r="BH1277" s="206">
        <f t="shared" si="27"/>
        <v>0</v>
      </c>
      <c r="BI1277" s="206">
        <f t="shared" si="28"/>
        <v>0</v>
      </c>
      <c r="BJ1277" s="19" t="s">
        <v>79</v>
      </c>
      <c r="BK1277" s="206">
        <f t="shared" si="29"/>
        <v>0</v>
      </c>
      <c r="BL1277" s="19" t="s">
        <v>302</v>
      </c>
      <c r="BM1277" s="205" t="s">
        <v>2047</v>
      </c>
    </row>
    <row r="1278" spans="1:65" s="2" customFormat="1" ht="16.5" customHeight="1">
      <c r="A1278" s="36"/>
      <c r="B1278" s="37"/>
      <c r="C1278" s="251" t="s">
        <v>2048</v>
      </c>
      <c r="D1278" s="251" t="s">
        <v>451</v>
      </c>
      <c r="E1278" s="252" t="s">
        <v>2049</v>
      </c>
      <c r="F1278" s="253" t="s">
        <v>2050</v>
      </c>
      <c r="G1278" s="254" t="s">
        <v>402</v>
      </c>
      <c r="H1278" s="255">
        <v>2</v>
      </c>
      <c r="I1278" s="256"/>
      <c r="J1278" s="257">
        <f t="shared" si="20"/>
        <v>0</v>
      </c>
      <c r="K1278" s="253" t="s">
        <v>199</v>
      </c>
      <c r="L1278" s="258"/>
      <c r="M1278" s="259" t="s">
        <v>19</v>
      </c>
      <c r="N1278" s="260" t="s">
        <v>43</v>
      </c>
      <c r="O1278" s="66"/>
      <c r="P1278" s="203">
        <f t="shared" si="21"/>
        <v>0</v>
      </c>
      <c r="Q1278" s="203">
        <v>2.1000000000000001E-4</v>
      </c>
      <c r="R1278" s="203">
        <f t="shared" si="22"/>
        <v>4.2000000000000002E-4</v>
      </c>
      <c r="S1278" s="203">
        <v>0</v>
      </c>
      <c r="T1278" s="204">
        <f t="shared" si="23"/>
        <v>0</v>
      </c>
      <c r="U1278" s="36"/>
      <c r="V1278" s="36"/>
      <c r="W1278" s="36"/>
      <c r="X1278" s="36"/>
      <c r="Y1278" s="36"/>
      <c r="Z1278" s="36"/>
      <c r="AA1278" s="36"/>
      <c r="AB1278" s="36"/>
      <c r="AC1278" s="36"/>
      <c r="AD1278" s="36"/>
      <c r="AE1278" s="36"/>
      <c r="AR1278" s="205" t="s">
        <v>404</v>
      </c>
      <c r="AT1278" s="205" t="s">
        <v>451</v>
      </c>
      <c r="AU1278" s="205" t="s">
        <v>81</v>
      </c>
      <c r="AY1278" s="19" t="s">
        <v>193</v>
      </c>
      <c r="BE1278" s="206">
        <f t="shared" si="24"/>
        <v>0</v>
      </c>
      <c r="BF1278" s="206">
        <f t="shared" si="25"/>
        <v>0</v>
      </c>
      <c r="BG1278" s="206">
        <f t="shared" si="26"/>
        <v>0</v>
      </c>
      <c r="BH1278" s="206">
        <f t="shared" si="27"/>
        <v>0</v>
      </c>
      <c r="BI1278" s="206">
        <f t="shared" si="28"/>
        <v>0</v>
      </c>
      <c r="BJ1278" s="19" t="s">
        <v>79</v>
      </c>
      <c r="BK1278" s="206">
        <f t="shared" si="29"/>
        <v>0</v>
      </c>
      <c r="BL1278" s="19" t="s">
        <v>302</v>
      </c>
      <c r="BM1278" s="205" t="s">
        <v>2051</v>
      </c>
    </row>
    <row r="1279" spans="1:65" s="2" customFormat="1" ht="21.75" customHeight="1">
      <c r="A1279" s="36"/>
      <c r="B1279" s="37"/>
      <c r="C1279" s="194" t="s">
        <v>2052</v>
      </c>
      <c r="D1279" s="194" t="s">
        <v>195</v>
      </c>
      <c r="E1279" s="195" t="s">
        <v>2053</v>
      </c>
      <c r="F1279" s="196" t="s">
        <v>2054</v>
      </c>
      <c r="G1279" s="197" t="s">
        <v>266</v>
      </c>
      <c r="H1279" s="198">
        <v>0.25</v>
      </c>
      <c r="I1279" s="199"/>
      <c r="J1279" s="200">
        <f t="shared" si="20"/>
        <v>0</v>
      </c>
      <c r="K1279" s="196" t="s">
        <v>199</v>
      </c>
      <c r="L1279" s="41"/>
      <c r="M1279" s="201" t="s">
        <v>19</v>
      </c>
      <c r="N1279" s="202" t="s">
        <v>43</v>
      </c>
      <c r="O1279" s="66"/>
      <c r="P1279" s="203">
        <f t="shared" si="21"/>
        <v>0</v>
      </c>
      <c r="Q1279" s="203">
        <v>0</v>
      </c>
      <c r="R1279" s="203">
        <f t="shared" si="22"/>
        <v>0</v>
      </c>
      <c r="S1279" s="203">
        <v>0</v>
      </c>
      <c r="T1279" s="204">
        <f t="shared" si="23"/>
        <v>0</v>
      </c>
      <c r="U1279" s="36"/>
      <c r="V1279" s="36"/>
      <c r="W1279" s="36"/>
      <c r="X1279" s="36"/>
      <c r="Y1279" s="36"/>
      <c r="Z1279" s="36"/>
      <c r="AA1279" s="36"/>
      <c r="AB1279" s="36"/>
      <c r="AC1279" s="36"/>
      <c r="AD1279" s="36"/>
      <c r="AE1279" s="36"/>
      <c r="AR1279" s="205" t="s">
        <v>302</v>
      </c>
      <c r="AT1279" s="205" t="s">
        <v>195</v>
      </c>
      <c r="AU1279" s="205" t="s">
        <v>81</v>
      </c>
      <c r="AY1279" s="19" t="s">
        <v>193</v>
      </c>
      <c r="BE1279" s="206">
        <f t="shared" si="24"/>
        <v>0</v>
      </c>
      <c r="BF1279" s="206">
        <f t="shared" si="25"/>
        <v>0</v>
      </c>
      <c r="BG1279" s="206">
        <f t="shared" si="26"/>
        <v>0</v>
      </c>
      <c r="BH1279" s="206">
        <f t="shared" si="27"/>
        <v>0</v>
      </c>
      <c r="BI1279" s="206">
        <f t="shared" si="28"/>
        <v>0</v>
      </c>
      <c r="BJ1279" s="19" t="s">
        <v>79</v>
      </c>
      <c r="BK1279" s="206">
        <f t="shared" si="29"/>
        <v>0</v>
      </c>
      <c r="BL1279" s="19" t="s">
        <v>302</v>
      </c>
      <c r="BM1279" s="205" t="s">
        <v>2055</v>
      </c>
    </row>
    <row r="1280" spans="1:65" s="12" customFormat="1" ht="22.9" customHeight="1">
      <c r="B1280" s="178"/>
      <c r="C1280" s="179"/>
      <c r="D1280" s="180" t="s">
        <v>71</v>
      </c>
      <c r="E1280" s="192" t="s">
        <v>2056</v>
      </c>
      <c r="F1280" s="192" t="s">
        <v>2057</v>
      </c>
      <c r="G1280" s="179"/>
      <c r="H1280" s="179"/>
      <c r="I1280" s="182"/>
      <c r="J1280" s="193">
        <f>BK1280</f>
        <v>0</v>
      </c>
      <c r="K1280" s="179"/>
      <c r="L1280" s="184"/>
      <c r="M1280" s="185"/>
      <c r="N1280" s="186"/>
      <c r="O1280" s="186"/>
      <c r="P1280" s="187">
        <f>SUM(P1281:P1301)</f>
        <v>0</v>
      </c>
      <c r="Q1280" s="186"/>
      <c r="R1280" s="187">
        <f>SUM(R1281:R1301)</f>
        <v>2.6729599999999999E-2</v>
      </c>
      <c r="S1280" s="186"/>
      <c r="T1280" s="188">
        <f>SUM(T1281:T1301)</f>
        <v>0</v>
      </c>
      <c r="AR1280" s="189" t="s">
        <v>81</v>
      </c>
      <c r="AT1280" s="190" t="s">
        <v>71</v>
      </c>
      <c r="AU1280" s="190" t="s">
        <v>79</v>
      </c>
      <c r="AY1280" s="189" t="s">
        <v>193</v>
      </c>
      <c r="BK1280" s="191">
        <f>SUM(BK1281:BK1301)</f>
        <v>0</v>
      </c>
    </row>
    <row r="1281" spans="1:65" s="2" customFormat="1" ht="16.5" customHeight="1">
      <c r="A1281" s="36"/>
      <c r="B1281" s="37"/>
      <c r="C1281" s="194" t="s">
        <v>2058</v>
      </c>
      <c r="D1281" s="194" t="s">
        <v>195</v>
      </c>
      <c r="E1281" s="195" t="s">
        <v>2059</v>
      </c>
      <c r="F1281" s="196" t="s">
        <v>2060</v>
      </c>
      <c r="G1281" s="197" t="s">
        <v>305</v>
      </c>
      <c r="H1281" s="198">
        <v>0.98</v>
      </c>
      <c r="I1281" s="199"/>
      <c r="J1281" s="200">
        <f>ROUND(I1281*H1281,2)</f>
        <v>0</v>
      </c>
      <c r="K1281" s="196" t="s">
        <v>199</v>
      </c>
      <c r="L1281" s="41"/>
      <c r="M1281" s="201" t="s">
        <v>19</v>
      </c>
      <c r="N1281" s="202" t="s">
        <v>43</v>
      </c>
      <c r="O1281" s="66"/>
      <c r="P1281" s="203">
        <f>O1281*H1281</f>
        <v>0</v>
      </c>
      <c r="Q1281" s="203">
        <v>0</v>
      </c>
      <c r="R1281" s="203">
        <f>Q1281*H1281</f>
        <v>0</v>
      </c>
      <c r="S1281" s="203">
        <v>0</v>
      </c>
      <c r="T1281" s="204">
        <f>S1281*H1281</f>
        <v>0</v>
      </c>
      <c r="U1281" s="36"/>
      <c r="V1281" s="36"/>
      <c r="W1281" s="36"/>
      <c r="X1281" s="36"/>
      <c r="Y1281" s="36"/>
      <c r="Z1281" s="36"/>
      <c r="AA1281" s="36"/>
      <c r="AB1281" s="36"/>
      <c r="AC1281" s="36"/>
      <c r="AD1281" s="36"/>
      <c r="AE1281" s="36"/>
      <c r="AR1281" s="205" t="s">
        <v>302</v>
      </c>
      <c r="AT1281" s="205" t="s">
        <v>195</v>
      </c>
      <c r="AU1281" s="205" t="s">
        <v>81</v>
      </c>
      <c r="AY1281" s="19" t="s">
        <v>193</v>
      </c>
      <c r="BE1281" s="206">
        <f>IF(N1281="základní",J1281,0)</f>
        <v>0</v>
      </c>
      <c r="BF1281" s="206">
        <f>IF(N1281="snížená",J1281,0)</f>
        <v>0</v>
      </c>
      <c r="BG1281" s="206">
        <f>IF(N1281="zákl. přenesená",J1281,0)</f>
        <v>0</v>
      </c>
      <c r="BH1281" s="206">
        <f>IF(N1281="sníž. přenesená",J1281,0)</f>
        <v>0</v>
      </c>
      <c r="BI1281" s="206">
        <f>IF(N1281="nulová",J1281,0)</f>
        <v>0</v>
      </c>
      <c r="BJ1281" s="19" t="s">
        <v>79</v>
      </c>
      <c r="BK1281" s="206">
        <f>ROUND(I1281*H1281,2)</f>
        <v>0</v>
      </c>
      <c r="BL1281" s="19" t="s">
        <v>302</v>
      </c>
      <c r="BM1281" s="205" t="s">
        <v>2061</v>
      </c>
    </row>
    <row r="1282" spans="1:65" s="14" customFormat="1">
      <c r="B1282" s="218"/>
      <c r="C1282" s="219"/>
      <c r="D1282" s="209" t="s">
        <v>202</v>
      </c>
      <c r="E1282" s="220" t="s">
        <v>19</v>
      </c>
      <c r="F1282" s="221" t="s">
        <v>2062</v>
      </c>
      <c r="G1282" s="219"/>
      <c r="H1282" s="222">
        <v>0.98</v>
      </c>
      <c r="I1282" s="223"/>
      <c r="J1282" s="219"/>
      <c r="K1282" s="219"/>
      <c r="L1282" s="224"/>
      <c r="M1282" s="225"/>
      <c r="N1282" s="226"/>
      <c r="O1282" s="226"/>
      <c r="P1282" s="226"/>
      <c r="Q1282" s="226"/>
      <c r="R1282" s="226"/>
      <c r="S1282" s="226"/>
      <c r="T1282" s="227"/>
      <c r="AT1282" s="228" t="s">
        <v>202</v>
      </c>
      <c r="AU1282" s="228" t="s">
        <v>81</v>
      </c>
      <c r="AV1282" s="14" t="s">
        <v>81</v>
      </c>
      <c r="AW1282" s="14" t="s">
        <v>33</v>
      </c>
      <c r="AX1282" s="14" t="s">
        <v>72</v>
      </c>
      <c r="AY1282" s="228" t="s">
        <v>193</v>
      </c>
    </row>
    <row r="1283" spans="1:65" s="15" customFormat="1">
      <c r="B1283" s="229"/>
      <c r="C1283" s="230"/>
      <c r="D1283" s="209" t="s">
        <v>202</v>
      </c>
      <c r="E1283" s="231" t="s">
        <v>19</v>
      </c>
      <c r="F1283" s="232" t="s">
        <v>208</v>
      </c>
      <c r="G1283" s="230"/>
      <c r="H1283" s="233">
        <v>0.98</v>
      </c>
      <c r="I1283" s="234"/>
      <c r="J1283" s="230"/>
      <c r="K1283" s="230"/>
      <c r="L1283" s="235"/>
      <c r="M1283" s="236"/>
      <c r="N1283" s="237"/>
      <c r="O1283" s="237"/>
      <c r="P1283" s="237"/>
      <c r="Q1283" s="237"/>
      <c r="R1283" s="237"/>
      <c r="S1283" s="237"/>
      <c r="T1283" s="238"/>
      <c r="AT1283" s="239" t="s">
        <v>202</v>
      </c>
      <c r="AU1283" s="239" t="s">
        <v>81</v>
      </c>
      <c r="AV1283" s="15" t="s">
        <v>209</v>
      </c>
      <c r="AW1283" s="15" t="s">
        <v>33</v>
      </c>
      <c r="AX1283" s="15" t="s">
        <v>79</v>
      </c>
      <c r="AY1283" s="239" t="s">
        <v>193</v>
      </c>
    </row>
    <row r="1284" spans="1:65" s="2" customFormat="1" ht="16.5" customHeight="1">
      <c r="A1284" s="36"/>
      <c r="B1284" s="37"/>
      <c r="C1284" s="251" t="s">
        <v>2063</v>
      </c>
      <c r="D1284" s="251" t="s">
        <v>451</v>
      </c>
      <c r="E1284" s="252" t="s">
        <v>2064</v>
      </c>
      <c r="F1284" s="253" t="s">
        <v>2065</v>
      </c>
      <c r="G1284" s="254" t="s">
        <v>402</v>
      </c>
      <c r="H1284" s="255">
        <v>1</v>
      </c>
      <c r="I1284" s="256"/>
      <c r="J1284" s="257">
        <f>ROUND(I1284*H1284,2)</f>
        <v>0</v>
      </c>
      <c r="K1284" s="253" t="s">
        <v>199</v>
      </c>
      <c r="L1284" s="258"/>
      <c r="M1284" s="259" t="s">
        <v>19</v>
      </c>
      <c r="N1284" s="260" t="s">
        <v>43</v>
      </c>
      <c r="O1284" s="66"/>
      <c r="P1284" s="203">
        <f>O1284*H1284</f>
        <v>0</v>
      </c>
      <c r="Q1284" s="203">
        <v>1.7999999999999999E-2</v>
      </c>
      <c r="R1284" s="203">
        <f>Q1284*H1284</f>
        <v>1.7999999999999999E-2</v>
      </c>
      <c r="S1284" s="203">
        <v>0</v>
      </c>
      <c r="T1284" s="204">
        <f>S1284*H1284</f>
        <v>0</v>
      </c>
      <c r="U1284" s="36"/>
      <c r="V1284" s="36"/>
      <c r="W1284" s="36"/>
      <c r="X1284" s="36"/>
      <c r="Y1284" s="36"/>
      <c r="Z1284" s="36"/>
      <c r="AA1284" s="36"/>
      <c r="AB1284" s="36"/>
      <c r="AC1284" s="36"/>
      <c r="AD1284" s="36"/>
      <c r="AE1284" s="36"/>
      <c r="AR1284" s="205" t="s">
        <v>404</v>
      </c>
      <c r="AT1284" s="205" t="s">
        <v>451</v>
      </c>
      <c r="AU1284" s="205" t="s">
        <v>81</v>
      </c>
      <c r="AY1284" s="19" t="s">
        <v>193</v>
      </c>
      <c r="BE1284" s="206">
        <f>IF(N1284="základní",J1284,0)</f>
        <v>0</v>
      </c>
      <c r="BF1284" s="206">
        <f>IF(N1284="snížená",J1284,0)</f>
        <v>0</v>
      </c>
      <c r="BG1284" s="206">
        <f>IF(N1284="zákl. přenesená",J1284,0)</f>
        <v>0</v>
      </c>
      <c r="BH1284" s="206">
        <f>IF(N1284="sníž. přenesená",J1284,0)</f>
        <v>0</v>
      </c>
      <c r="BI1284" s="206">
        <f>IF(N1284="nulová",J1284,0)</f>
        <v>0</v>
      </c>
      <c r="BJ1284" s="19" t="s">
        <v>79</v>
      </c>
      <c r="BK1284" s="206">
        <f>ROUND(I1284*H1284,2)</f>
        <v>0</v>
      </c>
      <c r="BL1284" s="19" t="s">
        <v>302</v>
      </c>
      <c r="BM1284" s="205" t="s">
        <v>2066</v>
      </c>
    </row>
    <row r="1285" spans="1:65" s="2" customFormat="1" ht="16.5" customHeight="1">
      <c r="A1285" s="36"/>
      <c r="B1285" s="37"/>
      <c r="C1285" s="194" t="s">
        <v>2067</v>
      </c>
      <c r="D1285" s="194" t="s">
        <v>195</v>
      </c>
      <c r="E1285" s="195" t="s">
        <v>2059</v>
      </c>
      <c r="F1285" s="196" t="s">
        <v>2060</v>
      </c>
      <c r="G1285" s="197" t="s">
        <v>305</v>
      </c>
      <c r="H1285" s="198">
        <v>1.64</v>
      </c>
      <c r="I1285" s="199"/>
      <c r="J1285" s="200">
        <f>ROUND(I1285*H1285,2)</f>
        <v>0</v>
      </c>
      <c r="K1285" s="196" t="s">
        <v>199</v>
      </c>
      <c r="L1285" s="41"/>
      <c r="M1285" s="201" t="s">
        <v>19</v>
      </c>
      <c r="N1285" s="202" t="s">
        <v>43</v>
      </c>
      <c r="O1285" s="66"/>
      <c r="P1285" s="203">
        <f>O1285*H1285</f>
        <v>0</v>
      </c>
      <c r="Q1285" s="203">
        <v>0</v>
      </c>
      <c r="R1285" s="203">
        <f>Q1285*H1285</f>
        <v>0</v>
      </c>
      <c r="S1285" s="203">
        <v>0</v>
      </c>
      <c r="T1285" s="204">
        <f>S1285*H1285</f>
        <v>0</v>
      </c>
      <c r="U1285" s="36"/>
      <c r="V1285" s="36"/>
      <c r="W1285" s="36"/>
      <c r="X1285" s="36"/>
      <c r="Y1285" s="36"/>
      <c r="Z1285" s="36"/>
      <c r="AA1285" s="36"/>
      <c r="AB1285" s="36"/>
      <c r="AC1285" s="36"/>
      <c r="AD1285" s="36"/>
      <c r="AE1285" s="36"/>
      <c r="AR1285" s="205" t="s">
        <v>302</v>
      </c>
      <c r="AT1285" s="205" t="s">
        <v>195</v>
      </c>
      <c r="AU1285" s="205" t="s">
        <v>81</v>
      </c>
      <c r="AY1285" s="19" t="s">
        <v>193</v>
      </c>
      <c r="BE1285" s="206">
        <f>IF(N1285="základní",J1285,0)</f>
        <v>0</v>
      </c>
      <c r="BF1285" s="206">
        <f>IF(N1285="snížená",J1285,0)</f>
        <v>0</v>
      </c>
      <c r="BG1285" s="206">
        <f>IF(N1285="zákl. přenesená",J1285,0)</f>
        <v>0</v>
      </c>
      <c r="BH1285" s="206">
        <f>IF(N1285="sníž. přenesená",J1285,0)</f>
        <v>0</v>
      </c>
      <c r="BI1285" s="206">
        <f>IF(N1285="nulová",J1285,0)</f>
        <v>0</v>
      </c>
      <c r="BJ1285" s="19" t="s">
        <v>79</v>
      </c>
      <c r="BK1285" s="206">
        <f>ROUND(I1285*H1285,2)</f>
        <v>0</v>
      </c>
      <c r="BL1285" s="19" t="s">
        <v>302</v>
      </c>
      <c r="BM1285" s="205" t="s">
        <v>2068</v>
      </c>
    </row>
    <row r="1286" spans="1:65" s="14" customFormat="1">
      <c r="B1286" s="218"/>
      <c r="C1286" s="219"/>
      <c r="D1286" s="209" t="s">
        <v>202</v>
      </c>
      <c r="E1286" s="220" t="s">
        <v>19</v>
      </c>
      <c r="F1286" s="221" t="s">
        <v>2069</v>
      </c>
      <c r="G1286" s="219"/>
      <c r="H1286" s="222">
        <v>0.98</v>
      </c>
      <c r="I1286" s="223"/>
      <c r="J1286" s="219"/>
      <c r="K1286" s="219"/>
      <c r="L1286" s="224"/>
      <c r="M1286" s="225"/>
      <c r="N1286" s="226"/>
      <c r="O1286" s="226"/>
      <c r="P1286" s="226"/>
      <c r="Q1286" s="226"/>
      <c r="R1286" s="226"/>
      <c r="S1286" s="226"/>
      <c r="T1286" s="227"/>
      <c r="AT1286" s="228" t="s">
        <v>202</v>
      </c>
      <c r="AU1286" s="228" t="s">
        <v>81</v>
      </c>
      <c r="AV1286" s="14" t="s">
        <v>81</v>
      </c>
      <c r="AW1286" s="14" t="s">
        <v>33</v>
      </c>
      <c r="AX1286" s="14" t="s">
        <v>72</v>
      </c>
      <c r="AY1286" s="228" t="s">
        <v>193</v>
      </c>
    </row>
    <row r="1287" spans="1:65" s="14" customFormat="1">
      <c r="B1287" s="218"/>
      <c r="C1287" s="219"/>
      <c r="D1287" s="209" t="s">
        <v>202</v>
      </c>
      <c r="E1287" s="220" t="s">
        <v>19</v>
      </c>
      <c r="F1287" s="221" t="s">
        <v>2070</v>
      </c>
      <c r="G1287" s="219"/>
      <c r="H1287" s="222">
        <v>0.66</v>
      </c>
      <c r="I1287" s="223"/>
      <c r="J1287" s="219"/>
      <c r="K1287" s="219"/>
      <c r="L1287" s="224"/>
      <c r="M1287" s="225"/>
      <c r="N1287" s="226"/>
      <c r="O1287" s="226"/>
      <c r="P1287" s="226"/>
      <c r="Q1287" s="226"/>
      <c r="R1287" s="226"/>
      <c r="S1287" s="226"/>
      <c r="T1287" s="227"/>
      <c r="AT1287" s="228" t="s">
        <v>202</v>
      </c>
      <c r="AU1287" s="228" t="s">
        <v>81</v>
      </c>
      <c r="AV1287" s="14" t="s">
        <v>81</v>
      </c>
      <c r="AW1287" s="14" t="s">
        <v>33</v>
      </c>
      <c r="AX1287" s="14" t="s">
        <v>72</v>
      </c>
      <c r="AY1287" s="228" t="s">
        <v>193</v>
      </c>
    </row>
    <row r="1288" spans="1:65" s="15" customFormat="1">
      <c r="B1288" s="229"/>
      <c r="C1288" s="230"/>
      <c r="D1288" s="209" t="s">
        <v>202</v>
      </c>
      <c r="E1288" s="231" t="s">
        <v>19</v>
      </c>
      <c r="F1288" s="232" t="s">
        <v>208</v>
      </c>
      <c r="G1288" s="230"/>
      <c r="H1288" s="233">
        <v>1.6400000000000001</v>
      </c>
      <c r="I1288" s="234"/>
      <c r="J1288" s="230"/>
      <c r="K1288" s="230"/>
      <c r="L1288" s="235"/>
      <c r="M1288" s="236"/>
      <c r="N1288" s="237"/>
      <c r="O1288" s="237"/>
      <c r="P1288" s="237"/>
      <c r="Q1288" s="237"/>
      <c r="R1288" s="237"/>
      <c r="S1288" s="237"/>
      <c r="T1288" s="238"/>
      <c r="AT1288" s="239" t="s">
        <v>202</v>
      </c>
      <c r="AU1288" s="239" t="s">
        <v>81</v>
      </c>
      <c r="AV1288" s="15" t="s">
        <v>209</v>
      </c>
      <c r="AW1288" s="15" t="s">
        <v>33</v>
      </c>
      <c r="AX1288" s="15" t="s">
        <v>79</v>
      </c>
      <c r="AY1288" s="239" t="s">
        <v>193</v>
      </c>
    </row>
    <row r="1289" spans="1:65" s="2" customFormat="1" ht="16.5" customHeight="1">
      <c r="A1289" s="36"/>
      <c r="B1289" s="37"/>
      <c r="C1289" s="251" t="s">
        <v>2071</v>
      </c>
      <c r="D1289" s="251" t="s">
        <v>451</v>
      </c>
      <c r="E1289" s="252" t="s">
        <v>2072</v>
      </c>
      <c r="F1289" s="253" t="s">
        <v>2073</v>
      </c>
      <c r="G1289" s="254" t="s">
        <v>305</v>
      </c>
      <c r="H1289" s="255">
        <v>1.804</v>
      </c>
      <c r="I1289" s="256"/>
      <c r="J1289" s="257">
        <f>ROUND(I1289*H1289,2)</f>
        <v>0</v>
      </c>
      <c r="K1289" s="253" t="s">
        <v>199</v>
      </c>
      <c r="L1289" s="258"/>
      <c r="M1289" s="259" t="s">
        <v>19</v>
      </c>
      <c r="N1289" s="260" t="s">
        <v>43</v>
      </c>
      <c r="O1289" s="66"/>
      <c r="P1289" s="203">
        <f>O1289*H1289</f>
        <v>0</v>
      </c>
      <c r="Q1289" s="203">
        <v>3.3999999999999998E-3</v>
      </c>
      <c r="R1289" s="203">
        <f>Q1289*H1289</f>
        <v>6.1335999999999995E-3</v>
      </c>
      <c r="S1289" s="203">
        <v>0</v>
      </c>
      <c r="T1289" s="204">
        <f>S1289*H1289</f>
        <v>0</v>
      </c>
      <c r="U1289" s="36"/>
      <c r="V1289" s="36"/>
      <c r="W1289" s="36"/>
      <c r="X1289" s="36"/>
      <c r="Y1289" s="36"/>
      <c r="Z1289" s="36"/>
      <c r="AA1289" s="36"/>
      <c r="AB1289" s="36"/>
      <c r="AC1289" s="36"/>
      <c r="AD1289" s="36"/>
      <c r="AE1289" s="36"/>
      <c r="AR1289" s="205" t="s">
        <v>404</v>
      </c>
      <c r="AT1289" s="205" t="s">
        <v>451</v>
      </c>
      <c r="AU1289" s="205" t="s">
        <v>81</v>
      </c>
      <c r="AY1289" s="19" t="s">
        <v>193</v>
      </c>
      <c r="BE1289" s="206">
        <f>IF(N1289="základní",J1289,0)</f>
        <v>0</v>
      </c>
      <c r="BF1289" s="206">
        <f>IF(N1289="snížená",J1289,0)</f>
        <v>0</v>
      </c>
      <c r="BG1289" s="206">
        <f>IF(N1289="zákl. přenesená",J1289,0)</f>
        <v>0</v>
      </c>
      <c r="BH1289" s="206">
        <f>IF(N1289="sníž. přenesená",J1289,0)</f>
        <v>0</v>
      </c>
      <c r="BI1289" s="206">
        <f>IF(N1289="nulová",J1289,0)</f>
        <v>0</v>
      </c>
      <c r="BJ1289" s="19" t="s">
        <v>79</v>
      </c>
      <c r="BK1289" s="206">
        <f>ROUND(I1289*H1289,2)</f>
        <v>0</v>
      </c>
      <c r="BL1289" s="19" t="s">
        <v>302</v>
      </c>
      <c r="BM1289" s="205" t="s">
        <v>2074</v>
      </c>
    </row>
    <row r="1290" spans="1:65" s="14" customFormat="1">
      <c r="B1290" s="218"/>
      <c r="C1290" s="219"/>
      <c r="D1290" s="209" t="s">
        <v>202</v>
      </c>
      <c r="E1290" s="219"/>
      <c r="F1290" s="221" t="s">
        <v>2075</v>
      </c>
      <c r="G1290" s="219"/>
      <c r="H1290" s="222">
        <v>1.804</v>
      </c>
      <c r="I1290" s="223"/>
      <c r="J1290" s="219"/>
      <c r="K1290" s="219"/>
      <c r="L1290" s="224"/>
      <c r="M1290" s="225"/>
      <c r="N1290" s="226"/>
      <c r="O1290" s="226"/>
      <c r="P1290" s="226"/>
      <c r="Q1290" s="226"/>
      <c r="R1290" s="226"/>
      <c r="S1290" s="226"/>
      <c r="T1290" s="227"/>
      <c r="AT1290" s="228" t="s">
        <v>202</v>
      </c>
      <c r="AU1290" s="228" t="s">
        <v>81</v>
      </c>
      <c r="AV1290" s="14" t="s">
        <v>81</v>
      </c>
      <c r="AW1290" s="14" t="s">
        <v>4</v>
      </c>
      <c r="AX1290" s="14" t="s">
        <v>79</v>
      </c>
      <c r="AY1290" s="228" t="s">
        <v>193</v>
      </c>
    </row>
    <row r="1291" spans="1:65" s="2" customFormat="1" ht="16.5" customHeight="1">
      <c r="A1291" s="36"/>
      <c r="B1291" s="37"/>
      <c r="C1291" s="194" t="s">
        <v>2076</v>
      </c>
      <c r="D1291" s="194" t="s">
        <v>195</v>
      </c>
      <c r="E1291" s="195" t="s">
        <v>2077</v>
      </c>
      <c r="F1291" s="196" t="s">
        <v>2078</v>
      </c>
      <c r="G1291" s="197" t="s">
        <v>391</v>
      </c>
      <c r="H1291" s="198">
        <v>11.8</v>
      </c>
      <c r="I1291" s="199"/>
      <c r="J1291" s="200">
        <f>ROUND(I1291*H1291,2)</f>
        <v>0</v>
      </c>
      <c r="K1291" s="196" t="s">
        <v>199</v>
      </c>
      <c r="L1291" s="41"/>
      <c r="M1291" s="201" t="s">
        <v>19</v>
      </c>
      <c r="N1291" s="202" t="s">
        <v>43</v>
      </c>
      <c r="O1291" s="66"/>
      <c r="P1291" s="203">
        <f>O1291*H1291</f>
        <v>0</v>
      </c>
      <c r="Q1291" s="203">
        <v>0</v>
      </c>
      <c r="R1291" s="203">
        <f>Q1291*H1291</f>
        <v>0</v>
      </c>
      <c r="S1291" s="203">
        <v>0</v>
      </c>
      <c r="T1291" s="204">
        <f>S1291*H1291</f>
        <v>0</v>
      </c>
      <c r="U1291" s="36"/>
      <c r="V1291" s="36"/>
      <c r="W1291" s="36"/>
      <c r="X1291" s="36"/>
      <c r="Y1291" s="36"/>
      <c r="Z1291" s="36"/>
      <c r="AA1291" s="36"/>
      <c r="AB1291" s="36"/>
      <c r="AC1291" s="36"/>
      <c r="AD1291" s="36"/>
      <c r="AE1291" s="36"/>
      <c r="AR1291" s="205" t="s">
        <v>302</v>
      </c>
      <c r="AT1291" s="205" t="s">
        <v>195</v>
      </c>
      <c r="AU1291" s="205" t="s">
        <v>81</v>
      </c>
      <c r="AY1291" s="19" t="s">
        <v>193</v>
      </c>
      <c r="BE1291" s="206">
        <f>IF(N1291="základní",J1291,0)</f>
        <v>0</v>
      </c>
      <c r="BF1291" s="206">
        <f>IF(N1291="snížená",J1291,0)</f>
        <v>0</v>
      </c>
      <c r="BG1291" s="206">
        <f>IF(N1291="zákl. přenesená",J1291,0)</f>
        <v>0</v>
      </c>
      <c r="BH1291" s="206">
        <f>IF(N1291="sníž. přenesená",J1291,0)</f>
        <v>0</v>
      </c>
      <c r="BI1291" s="206">
        <f>IF(N1291="nulová",J1291,0)</f>
        <v>0</v>
      </c>
      <c r="BJ1291" s="19" t="s">
        <v>79</v>
      </c>
      <c r="BK1291" s="206">
        <f>ROUND(I1291*H1291,2)</f>
        <v>0</v>
      </c>
      <c r="BL1291" s="19" t="s">
        <v>302</v>
      </c>
      <c r="BM1291" s="205" t="s">
        <v>2079</v>
      </c>
    </row>
    <row r="1292" spans="1:65" s="14" customFormat="1">
      <c r="B1292" s="218"/>
      <c r="C1292" s="219"/>
      <c r="D1292" s="209" t="s">
        <v>202</v>
      </c>
      <c r="E1292" s="220" t="s">
        <v>19</v>
      </c>
      <c r="F1292" s="221" t="s">
        <v>2080</v>
      </c>
      <c r="G1292" s="219"/>
      <c r="H1292" s="222">
        <v>4.2</v>
      </c>
      <c r="I1292" s="223"/>
      <c r="J1292" s="219"/>
      <c r="K1292" s="219"/>
      <c r="L1292" s="224"/>
      <c r="M1292" s="225"/>
      <c r="N1292" s="226"/>
      <c r="O1292" s="226"/>
      <c r="P1292" s="226"/>
      <c r="Q1292" s="226"/>
      <c r="R1292" s="226"/>
      <c r="S1292" s="226"/>
      <c r="T1292" s="227"/>
      <c r="AT1292" s="228" t="s">
        <v>202</v>
      </c>
      <c r="AU1292" s="228" t="s">
        <v>81</v>
      </c>
      <c r="AV1292" s="14" t="s">
        <v>81</v>
      </c>
      <c r="AW1292" s="14" t="s">
        <v>33</v>
      </c>
      <c r="AX1292" s="14" t="s">
        <v>72</v>
      </c>
      <c r="AY1292" s="228" t="s">
        <v>193</v>
      </c>
    </row>
    <row r="1293" spans="1:65" s="14" customFormat="1">
      <c r="B1293" s="218"/>
      <c r="C1293" s="219"/>
      <c r="D1293" s="209" t="s">
        <v>202</v>
      </c>
      <c r="E1293" s="220" t="s">
        <v>19</v>
      </c>
      <c r="F1293" s="221" t="s">
        <v>2081</v>
      </c>
      <c r="G1293" s="219"/>
      <c r="H1293" s="222">
        <v>4.2</v>
      </c>
      <c r="I1293" s="223"/>
      <c r="J1293" s="219"/>
      <c r="K1293" s="219"/>
      <c r="L1293" s="224"/>
      <c r="M1293" s="225"/>
      <c r="N1293" s="226"/>
      <c r="O1293" s="226"/>
      <c r="P1293" s="226"/>
      <c r="Q1293" s="226"/>
      <c r="R1293" s="226"/>
      <c r="S1293" s="226"/>
      <c r="T1293" s="227"/>
      <c r="AT1293" s="228" t="s">
        <v>202</v>
      </c>
      <c r="AU1293" s="228" t="s">
        <v>81</v>
      </c>
      <c r="AV1293" s="14" t="s">
        <v>81</v>
      </c>
      <c r="AW1293" s="14" t="s">
        <v>33</v>
      </c>
      <c r="AX1293" s="14" t="s">
        <v>72</v>
      </c>
      <c r="AY1293" s="228" t="s">
        <v>193</v>
      </c>
    </row>
    <row r="1294" spans="1:65" s="14" customFormat="1">
      <c r="B1294" s="218"/>
      <c r="C1294" s="219"/>
      <c r="D1294" s="209" t="s">
        <v>202</v>
      </c>
      <c r="E1294" s="220" t="s">
        <v>19</v>
      </c>
      <c r="F1294" s="221" t="s">
        <v>2082</v>
      </c>
      <c r="G1294" s="219"/>
      <c r="H1294" s="222">
        <v>3.4</v>
      </c>
      <c r="I1294" s="223"/>
      <c r="J1294" s="219"/>
      <c r="K1294" s="219"/>
      <c r="L1294" s="224"/>
      <c r="M1294" s="225"/>
      <c r="N1294" s="226"/>
      <c r="O1294" s="226"/>
      <c r="P1294" s="226"/>
      <c r="Q1294" s="226"/>
      <c r="R1294" s="226"/>
      <c r="S1294" s="226"/>
      <c r="T1294" s="227"/>
      <c r="AT1294" s="228" t="s">
        <v>202</v>
      </c>
      <c r="AU1294" s="228" t="s">
        <v>81</v>
      </c>
      <c r="AV1294" s="14" t="s">
        <v>81</v>
      </c>
      <c r="AW1294" s="14" t="s">
        <v>33</v>
      </c>
      <c r="AX1294" s="14" t="s">
        <v>72</v>
      </c>
      <c r="AY1294" s="228" t="s">
        <v>193</v>
      </c>
    </row>
    <row r="1295" spans="1:65" s="15" customFormat="1">
      <c r="B1295" s="229"/>
      <c r="C1295" s="230"/>
      <c r="D1295" s="209" t="s">
        <v>202</v>
      </c>
      <c r="E1295" s="231" t="s">
        <v>19</v>
      </c>
      <c r="F1295" s="232" t="s">
        <v>208</v>
      </c>
      <c r="G1295" s="230"/>
      <c r="H1295" s="233">
        <v>11.8</v>
      </c>
      <c r="I1295" s="234"/>
      <c r="J1295" s="230"/>
      <c r="K1295" s="230"/>
      <c r="L1295" s="235"/>
      <c r="M1295" s="236"/>
      <c r="N1295" s="237"/>
      <c r="O1295" s="237"/>
      <c r="P1295" s="237"/>
      <c r="Q1295" s="237"/>
      <c r="R1295" s="237"/>
      <c r="S1295" s="237"/>
      <c r="T1295" s="238"/>
      <c r="AT1295" s="239" t="s">
        <v>202</v>
      </c>
      <c r="AU1295" s="239" t="s">
        <v>81</v>
      </c>
      <c r="AV1295" s="15" t="s">
        <v>209</v>
      </c>
      <c r="AW1295" s="15" t="s">
        <v>33</v>
      </c>
      <c r="AX1295" s="15" t="s">
        <v>79</v>
      </c>
      <c r="AY1295" s="239" t="s">
        <v>193</v>
      </c>
    </row>
    <row r="1296" spans="1:65" s="2" customFormat="1" ht="16.5" customHeight="1">
      <c r="A1296" s="36"/>
      <c r="B1296" s="37"/>
      <c r="C1296" s="251" t="s">
        <v>2083</v>
      </c>
      <c r="D1296" s="251" t="s">
        <v>451</v>
      </c>
      <c r="E1296" s="252" t="s">
        <v>2084</v>
      </c>
      <c r="F1296" s="253" t="s">
        <v>2085</v>
      </c>
      <c r="G1296" s="254" t="s">
        <v>391</v>
      </c>
      <c r="H1296" s="255">
        <v>12.98</v>
      </c>
      <c r="I1296" s="256"/>
      <c r="J1296" s="257">
        <f>ROUND(I1296*H1296,2)</f>
        <v>0</v>
      </c>
      <c r="K1296" s="253" t="s">
        <v>199</v>
      </c>
      <c r="L1296" s="258"/>
      <c r="M1296" s="259" t="s">
        <v>19</v>
      </c>
      <c r="N1296" s="260" t="s">
        <v>43</v>
      </c>
      <c r="O1296" s="66"/>
      <c r="P1296" s="203">
        <f>O1296*H1296</f>
        <v>0</v>
      </c>
      <c r="Q1296" s="203">
        <v>2.0000000000000001E-4</v>
      </c>
      <c r="R1296" s="203">
        <f>Q1296*H1296</f>
        <v>2.5960000000000002E-3</v>
      </c>
      <c r="S1296" s="203">
        <v>0</v>
      </c>
      <c r="T1296" s="204">
        <f>S1296*H1296</f>
        <v>0</v>
      </c>
      <c r="U1296" s="36"/>
      <c r="V1296" s="36"/>
      <c r="W1296" s="36"/>
      <c r="X1296" s="36"/>
      <c r="Y1296" s="36"/>
      <c r="Z1296" s="36"/>
      <c r="AA1296" s="36"/>
      <c r="AB1296" s="36"/>
      <c r="AC1296" s="36"/>
      <c r="AD1296" s="36"/>
      <c r="AE1296" s="36"/>
      <c r="AR1296" s="205" t="s">
        <v>404</v>
      </c>
      <c r="AT1296" s="205" t="s">
        <v>451</v>
      </c>
      <c r="AU1296" s="205" t="s">
        <v>81</v>
      </c>
      <c r="AY1296" s="19" t="s">
        <v>193</v>
      </c>
      <c r="BE1296" s="206">
        <f>IF(N1296="základní",J1296,0)</f>
        <v>0</v>
      </c>
      <c r="BF1296" s="206">
        <f>IF(N1296="snížená",J1296,0)</f>
        <v>0</v>
      </c>
      <c r="BG1296" s="206">
        <f>IF(N1296="zákl. přenesená",J1296,0)</f>
        <v>0</v>
      </c>
      <c r="BH1296" s="206">
        <f>IF(N1296="sníž. přenesená",J1296,0)</f>
        <v>0</v>
      </c>
      <c r="BI1296" s="206">
        <f>IF(N1296="nulová",J1296,0)</f>
        <v>0</v>
      </c>
      <c r="BJ1296" s="19" t="s">
        <v>79</v>
      </c>
      <c r="BK1296" s="206">
        <f>ROUND(I1296*H1296,2)</f>
        <v>0</v>
      </c>
      <c r="BL1296" s="19" t="s">
        <v>302</v>
      </c>
      <c r="BM1296" s="205" t="s">
        <v>2086</v>
      </c>
    </row>
    <row r="1297" spans="1:65" s="14" customFormat="1">
      <c r="B1297" s="218"/>
      <c r="C1297" s="219"/>
      <c r="D1297" s="209" t="s">
        <v>202</v>
      </c>
      <c r="E1297" s="219"/>
      <c r="F1297" s="221" t="s">
        <v>2087</v>
      </c>
      <c r="G1297" s="219"/>
      <c r="H1297" s="222">
        <v>12.98</v>
      </c>
      <c r="I1297" s="223"/>
      <c r="J1297" s="219"/>
      <c r="K1297" s="219"/>
      <c r="L1297" s="224"/>
      <c r="M1297" s="225"/>
      <c r="N1297" s="226"/>
      <c r="O1297" s="226"/>
      <c r="P1297" s="226"/>
      <c r="Q1297" s="226"/>
      <c r="R1297" s="226"/>
      <c r="S1297" s="226"/>
      <c r="T1297" s="227"/>
      <c r="AT1297" s="228" t="s">
        <v>202</v>
      </c>
      <c r="AU1297" s="228" t="s">
        <v>81</v>
      </c>
      <c r="AV1297" s="14" t="s">
        <v>81</v>
      </c>
      <c r="AW1297" s="14" t="s">
        <v>4</v>
      </c>
      <c r="AX1297" s="14" t="s">
        <v>79</v>
      </c>
      <c r="AY1297" s="228" t="s">
        <v>193</v>
      </c>
    </row>
    <row r="1298" spans="1:65" s="2" customFormat="1" ht="33" customHeight="1">
      <c r="A1298" s="36"/>
      <c r="B1298" s="37"/>
      <c r="C1298" s="194" t="s">
        <v>2088</v>
      </c>
      <c r="D1298" s="194" t="s">
        <v>195</v>
      </c>
      <c r="E1298" s="195" t="s">
        <v>2089</v>
      </c>
      <c r="F1298" s="196" t="s">
        <v>2090</v>
      </c>
      <c r="G1298" s="197" t="s">
        <v>402</v>
      </c>
      <c r="H1298" s="198">
        <v>1</v>
      </c>
      <c r="I1298" s="199"/>
      <c r="J1298" s="200">
        <f>ROUND(I1298*H1298,2)</f>
        <v>0</v>
      </c>
      <c r="K1298" s="196" t="s">
        <v>19</v>
      </c>
      <c r="L1298" s="41"/>
      <c r="M1298" s="201" t="s">
        <v>19</v>
      </c>
      <c r="N1298" s="202" t="s">
        <v>43</v>
      </c>
      <c r="O1298" s="66"/>
      <c r="P1298" s="203">
        <f>O1298*H1298</f>
        <v>0</v>
      </c>
      <c r="Q1298" s="203">
        <v>0</v>
      </c>
      <c r="R1298" s="203">
        <f>Q1298*H1298</f>
        <v>0</v>
      </c>
      <c r="S1298" s="203">
        <v>0</v>
      </c>
      <c r="T1298" s="204">
        <f>S1298*H1298</f>
        <v>0</v>
      </c>
      <c r="U1298" s="36"/>
      <c r="V1298" s="36"/>
      <c r="W1298" s="36"/>
      <c r="X1298" s="36"/>
      <c r="Y1298" s="36"/>
      <c r="Z1298" s="36"/>
      <c r="AA1298" s="36"/>
      <c r="AB1298" s="36"/>
      <c r="AC1298" s="36"/>
      <c r="AD1298" s="36"/>
      <c r="AE1298" s="36"/>
      <c r="AR1298" s="205" t="s">
        <v>302</v>
      </c>
      <c r="AT1298" s="205" t="s">
        <v>195</v>
      </c>
      <c r="AU1298" s="205" t="s">
        <v>81</v>
      </c>
      <c r="AY1298" s="19" t="s">
        <v>193</v>
      </c>
      <c r="BE1298" s="206">
        <f>IF(N1298="základní",J1298,0)</f>
        <v>0</v>
      </c>
      <c r="BF1298" s="206">
        <f>IF(N1298="snížená",J1298,0)</f>
        <v>0</v>
      </c>
      <c r="BG1298" s="206">
        <f>IF(N1298="zákl. přenesená",J1298,0)</f>
        <v>0</v>
      </c>
      <c r="BH1298" s="206">
        <f>IF(N1298="sníž. přenesená",J1298,0)</f>
        <v>0</v>
      </c>
      <c r="BI1298" s="206">
        <f>IF(N1298="nulová",J1298,0)</f>
        <v>0</v>
      </c>
      <c r="BJ1298" s="19" t="s">
        <v>79</v>
      </c>
      <c r="BK1298" s="206">
        <f>ROUND(I1298*H1298,2)</f>
        <v>0</v>
      </c>
      <c r="BL1298" s="19" t="s">
        <v>302</v>
      </c>
      <c r="BM1298" s="205" t="s">
        <v>2091</v>
      </c>
    </row>
    <row r="1299" spans="1:65" s="2" customFormat="1" ht="44.25" customHeight="1">
      <c r="A1299" s="36"/>
      <c r="B1299" s="37"/>
      <c r="C1299" s="194" t="s">
        <v>2092</v>
      </c>
      <c r="D1299" s="194" t="s">
        <v>195</v>
      </c>
      <c r="E1299" s="195" t="s">
        <v>2093</v>
      </c>
      <c r="F1299" s="196" t="s">
        <v>2094</v>
      </c>
      <c r="G1299" s="197" t="s">
        <v>402</v>
      </c>
      <c r="H1299" s="198">
        <v>1</v>
      </c>
      <c r="I1299" s="199"/>
      <c r="J1299" s="200">
        <f>ROUND(I1299*H1299,2)</f>
        <v>0</v>
      </c>
      <c r="K1299" s="196" t="s">
        <v>19</v>
      </c>
      <c r="L1299" s="41"/>
      <c r="M1299" s="201" t="s">
        <v>19</v>
      </c>
      <c r="N1299" s="202" t="s">
        <v>43</v>
      </c>
      <c r="O1299" s="66"/>
      <c r="P1299" s="203">
        <f>O1299*H1299</f>
        <v>0</v>
      </c>
      <c r="Q1299" s="203">
        <v>0</v>
      </c>
      <c r="R1299" s="203">
        <f>Q1299*H1299</f>
        <v>0</v>
      </c>
      <c r="S1299" s="203">
        <v>0</v>
      </c>
      <c r="T1299" s="204">
        <f>S1299*H1299</f>
        <v>0</v>
      </c>
      <c r="U1299" s="36"/>
      <c r="V1299" s="36"/>
      <c r="W1299" s="36"/>
      <c r="X1299" s="36"/>
      <c r="Y1299" s="36"/>
      <c r="Z1299" s="36"/>
      <c r="AA1299" s="36"/>
      <c r="AB1299" s="36"/>
      <c r="AC1299" s="36"/>
      <c r="AD1299" s="36"/>
      <c r="AE1299" s="36"/>
      <c r="AR1299" s="205" t="s">
        <v>302</v>
      </c>
      <c r="AT1299" s="205" t="s">
        <v>195</v>
      </c>
      <c r="AU1299" s="205" t="s">
        <v>81</v>
      </c>
      <c r="AY1299" s="19" t="s">
        <v>193</v>
      </c>
      <c r="BE1299" s="206">
        <f>IF(N1299="základní",J1299,0)</f>
        <v>0</v>
      </c>
      <c r="BF1299" s="206">
        <f>IF(N1299="snížená",J1299,0)</f>
        <v>0</v>
      </c>
      <c r="BG1299" s="206">
        <f>IF(N1299="zákl. přenesená",J1299,0)</f>
        <v>0</v>
      </c>
      <c r="BH1299" s="206">
        <f>IF(N1299="sníž. přenesená",J1299,0)</f>
        <v>0</v>
      </c>
      <c r="BI1299" s="206">
        <f>IF(N1299="nulová",J1299,0)</f>
        <v>0</v>
      </c>
      <c r="BJ1299" s="19" t="s">
        <v>79</v>
      </c>
      <c r="BK1299" s="206">
        <f>ROUND(I1299*H1299,2)</f>
        <v>0</v>
      </c>
      <c r="BL1299" s="19" t="s">
        <v>302</v>
      </c>
      <c r="BM1299" s="205" t="s">
        <v>2095</v>
      </c>
    </row>
    <row r="1300" spans="1:65" s="2" customFormat="1" ht="21.75" customHeight="1">
      <c r="A1300" s="36"/>
      <c r="B1300" s="37"/>
      <c r="C1300" s="194" t="s">
        <v>2096</v>
      </c>
      <c r="D1300" s="194" t="s">
        <v>195</v>
      </c>
      <c r="E1300" s="195" t="s">
        <v>2097</v>
      </c>
      <c r="F1300" s="196" t="s">
        <v>2098</v>
      </c>
      <c r="G1300" s="197" t="s">
        <v>402</v>
      </c>
      <c r="H1300" s="198">
        <v>2</v>
      </c>
      <c r="I1300" s="199"/>
      <c r="J1300" s="200">
        <f>ROUND(I1300*H1300,2)</f>
        <v>0</v>
      </c>
      <c r="K1300" s="196" t="s">
        <v>19</v>
      </c>
      <c r="L1300" s="41"/>
      <c r="M1300" s="201" t="s">
        <v>19</v>
      </c>
      <c r="N1300" s="202" t="s">
        <v>43</v>
      </c>
      <c r="O1300" s="66"/>
      <c r="P1300" s="203">
        <f>O1300*H1300</f>
        <v>0</v>
      </c>
      <c r="Q1300" s="203">
        <v>0</v>
      </c>
      <c r="R1300" s="203">
        <f>Q1300*H1300</f>
        <v>0</v>
      </c>
      <c r="S1300" s="203">
        <v>0</v>
      </c>
      <c r="T1300" s="204">
        <f>S1300*H1300</f>
        <v>0</v>
      </c>
      <c r="U1300" s="36"/>
      <c r="V1300" s="36"/>
      <c r="W1300" s="36"/>
      <c r="X1300" s="36"/>
      <c r="Y1300" s="36"/>
      <c r="Z1300" s="36"/>
      <c r="AA1300" s="36"/>
      <c r="AB1300" s="36"/>
      <c r="AC1300" s="36"/>
      <c r="AD1300" s="36"/>
      <c r="AE1300" s="36"/>
      <c r="AR1300" s="205" t="s">
        <v>302</v>
      </c>
      <c r="AT1300" s="205" t="s">
        <v>195</v>
      </c>
      <c r="AU1300" s="205" t="s">
        <v>81</v>
      </c>
      <c r="AY1300" s="19" t="s">
        <v>193</v>
      </c>
      <c r="BE1300" s="206">
        <f>IF(N1300="základní",J1300,0)</f>
        <v>0</v>
      </c>
      <c r="BF1300" s="206">
        <f>IF(N1300="snížená",J1300,0)</f>
        <v>0</v>
      </c>
      <c r="BG1300" s="206">
        <f>IF(N1300="zákl. přenesená",J1300,0)</f>
        <v>0</v>
      </c>
      <c r="BH1300" s="206">
        <f>IF(N1300="sníž. přenesená",J1300,0)</f>
        <v>0</v>
      </c>
      <c r="BI1300" s="206">
        <f>IF(N1300="nulová",J1300,0)</f>
        <v>0</v>
      </c>
      <c r="BJ1300" s="19" t="s">
        <v>79</v>
      </c>
      <c r="BK1300" s="206">
        <f>ROUND(I1300*H1300,2)</f>
        <v>0</v>
      </c>
      <c r="BL1300" s="19" t="s">
        <v>302</v>
      </c>
      <c r="BM1300" s="205" t="s">
        <v>2099</v>
      </c>
    </row>
    <row r="1301" spans="1:65" s="2" customFormat="1" ht="21.75" customHeight="1">
      <c r="A1301" s="36"/>
      <c r="B1301" s="37"/>
      <c r="C1301" s="194" t="s">
        <v>2100</v>
      </c>
      <c r="D1301" s="194" t="s">
        <v>195</v>
      </c>
      <c r="E1301" s="195" t="s">
        <v>2101</v>
      </c>
      <c r="F1301" s="196" t="s">
        <v>2102</v>
      </c>
      <c r="G1301" s="197" t="s">
        <v>1288</v>
      </c>
      <c r="H1301" s="263"/>
      <c r="I1301" s="199"/>
      <c r="J1301" s="200">
        <f>ROUND(I1301*H1301,2)</f>
        <v>0</v>
      </c>
      <c r="K1301" s="196" t="s">
        <v>199</v>
      </c>
      <c r="L1301" s="41"/>
      <c r="M1301" s="201" t="s">
        <v>19</v>
      </c>
      <c r="N1301" s="202" t="s">
        <v>43</v>
      </c>
      <c r="O1301" s="66"/>
      <c r="P1301" s="203">
        <f>O1301*H1301</f>
        <v>0</v>
      </c>
      <c r="Q1301" s="203">
        <v>0</v>
      </c>
      <c r="R1301" s="203">
        <f>Q1301*H1301</f>
        <v>0</v>
      </c>
      <c r="S1301" s="203">
        <v>0</v>
      </c>
      <c r="T1301" s="204">
        <f>S1301*H1301</f>
        <v>0</v>
      </c>
      <c r="U1301" s="36"/>
      <c r="V1301" s="36"/>
      <c r="W1301" s="36"/>
      <c r="X1301" s="36"/>
      <c r="Y1301" s="36"/>
      <c r="Z1301" s="36"/>
      <c r="AA1301" s="36"/>
      <c r="AB1301" s="36"/>
      <c r="AC1301" s="36"/>
      <c r="AD1301" s="36"/>
      <c r="AE1301" s="36"/>
      <c r="AR1301" s="205" t="s">
        <v>302</v>
      </c>
      <c r="AT1301" s="205" t="s">
        <v>195</v>
      </c>
      <c r="AU1301" s="205" t="s">
        <v>81</v>
      </c>
      <c r="AY1301" s="19" t="s">
        <v>193</v>
      </c>
      <c r="BE1301" s="206">
        <f>IF(N1301="základní",J1301,0)</f>
        <v>0</v>
      </c>
      <c r="BF1301" s="206">
        <f>IF(N1301="snížená",J1301,0)</f>
        <v>0</v>
      </c>
      <c r="BG1301" s="206">
        <f>IF(N1301="zákl. přenesená",J1301,0)</f>
        <v>0</v>
      </c>
      <c r="BH1301" s="206">
        <f>IF(N1301="sníž. přenesená",J1301,0)</f>
        <v>0</v>
      </c>
      <c r="BI1301" s="206">
        <f>IF(N1301="nulová",J1301,0)</f>
        <v>0</v>
      </c>
      <c r="BJ1301" s="19" t="s">
        <v>79</v>
      </c>
      <c r="BK1301" s="206">
        <f>ROUND(I1301*H1301,2)</f>
        <v>0</v>
      </c>
      <c r="BL1301" s="19" t="s">
        <v>302</v>
      </c>
      <c r="BM1301" s="205" t="s">
        <v>2103</v>
      </c>
    </row>
    <row r="1302" spans="1:65" s="12" customFormat="1" ht="22.9" customHeight="1">
      <c r="B1302" s="178"/>
      <c r="C1302" s="179"/>
      <c r="D1302" s="180" t="s">
        <v>71</v>
      </c>
      <c r="E1302" s="192" t="s">
        <v>2104</v>
      </c>
      <c r="F1302" s="192" t="s">
        <v>2105</v>
      </c>
      <c r="G1302" s="179"/>
      <c r="H1302" s="179"/>
      <c r="I1302" s="182"/>
      <c r="J1302" s="193">
        <f>BK1302</f>
        <v>0</v>
      </c>
      <c r="K1302" s="179"/>
      <c r="L1302" s="184"/>
      <c r="M1302" s="185"/>
      <c r="N1302" s="186"/>
      <c r="O1302" s="186"/>
      <c r="P1302" s="187">
        <f>SUM(P1303:P1315)</f>
        <v>0</v>
      </c>
      <c r="Q1302" s="186"/>
      <c r="R1302" s="187">
        <f>SUM(R1303:R1315)</f>
        <v>3.3140700000000001</v>
      </c>
      <c r="S1302" s="186"/>
      <c r="T1302" s="188">
        <f>SUM(T1303:T1315)</f>
        <v>0</v>
      </c>
      <c r="AR1302" s="189" t="s">
        <v>81</v>
      </c>
      <c r="AT1302" s="190" t="s">
        <v>71</v>
      </c>
      <c r="AU1302" s="190" t="s">
        <v>79</v>
      </c>
      <c r="AY1302" s="189" t="s">
        <v>193</v>
      </c>
      <c r="BK1302" s="191">
        <f>SUM(BK1303:BK1315)</f>
        <v>0</v>
      </c>
    </row>
    <row r="1303" spans="1:65" s="2" customFormat="1" ht="16.5" customHeight="1">
      <c r="A1303" s="36"/>
      <c r="B1303" s="37"/>
      <c r="C1303" s="194" t="s">
        <v>2106</v>
      </c>
      <c r="D1303" s="194" t="s">
        <v>195</v>
      </c>
      <c r="E1303" s="195" t="s">
        <v>2107</v>
      </c>
      <c r="F1303" s="196" t="s">
        <v>2108</v>
      </c>
      <c r="G1303" s="197" t="s">
        <v>2109</v>
      </c>
      <c r="H1303" s="198">
        <v>238.2</v>
      </c>
      <c r="I1303" s="199"/>
      <c r="J1303" s="200">
        <f>ROUND(I1303*H1303,2)</f>
        <v>0</v>
      </c>
      <c r="K1303" s="196" t="s">
        <v>199</v>
      </c>
      <c r="L1303" s="41"/>
      <c r="M1303" s="201" t="s">
        <v>19</v>
      </c>
      <c r="N1303" s="202" t="s">
        <v>43</v>
      </c>
      <c r="O1303" s="66"/>
      <c r="P1303" s="203">
        <f>O1303*H1303</f>
        <v>0</v>
      </c>
      <c r="Q1303" s="203">
        <v>5.0000000000000002E-5</v>
      </c>
      <c r="R1303" s="203">
        <f>Q1303*H1303</f>
        <v>1.191E-2</v>
      </c>
      <c r="S1303" s="203">
        <v>0</v>
      </c>
      <c r="T1303" s="204">
        <f>S1303*H1303</f>
        <v>0</v>
      </c>
      <c r="U1303" s="36"/>
      <c r="V1303" s="36"/>
      <c r="W1303" s="36"/>
      <c r="X1303" s="36"/>
      <c r="Y1303" s="36"/>
      <c r="Z1303" s="36"/>
      <c r="AA1303" s="36"/>
      <c r="AB1303" s="36"/>
      <c r="AC1303" s="36"/>
      <c r="AD1303" s="36"/>
      <c r="AE1303" s="36"/>
      <c r="AR1303" s="205" t="s">
        <v>302</v>
      </c>
      <c r="AT1303" s="205" t="s">
        <v>195</v>
      </c>
      <c r="AU1303" s="205" t="s">
        <v>81</v>
      </c>
      <c r="AY1303" s="19" t="s">
        <v>193</v>
      </c>
      <c r="BE1303" s="206">
        <f>IF(N1303="základní",J1303,0)</f>
        <v>0</v>
      </c>
      <c r="BF1303" s="206">
        <f>IF(N1303="snížená",J1303,0)</f>
        <v>0</v>
      </c>
      <c r="BG1303" s="206">
        <f>IF(N1303="zákl. přenesená",J1303,0)</f>
        <v>0</v>
      </c>
      <c r="BH1303" s="206">
        <f>IF(N1303="sníž. přenesená",J1303,0)</f>
        <v>0</v>
      </c>
      <c r="BI1303" s="206">
        <f>IF(N1303="nulová",J1303,0)</f>
        <v>0</v>
      </c>
      <c r="BJ1303" s="19" t="s">
        <v>79</v>
      </c>
      <c r="BK1303" s="206">
        <f>ROUND(I1303*H1303,2)</f>
        <v>0</v>
      </c>
      <c r="BL1303" s="19" t="s">
        <v>302</v>
      </c>
      <c r="BM1303" s="205" t="s">
        <v>2110</v>
      </c>
    </row>
    <row r="1304" spans="1:65" s="13" customFormat="1">
      <c r="B1304" s="207"/>
      <c r="C1304" s="208"/>
      <c r="D1304" s="209" t="s">
        <v>202</v>
      </c>
      <c r="E1304" s="210" t="s">
        <v>19</v>
      </c>
      <c r="F1304" s="211" t="s">
        <v>2111</v>
      </c>
      <c r="G1304" s="208"/>
      <c r="H1304" s="210" t="s">
        <v>19</v>
      </c>
      <c r="I1304" s="212"/>
      <c r="J1304" s="208"/>
      <c r="K1304" s="208"/>
      <c r="L1304" s="213"/>
      <c r="M1304" s="214"/>
      <c r="N1304" s="215"/>
      <c r="O1304" s="215"/>
      <c r="P1304" s="215"/>
      <c r="Q1304" s="215"/>
      <c r="R1304" s="215"/>
      <c r="S1304" s="215"/>
      <c r="T1304" s="216"/>
      <c r="AT1304" s="217" t="s">
        <v>202</v>
      </c>
      <c r="AU1304" s="217" t="s">
        <v>81</v>
      </c>
      <c r="AV1304" s="13" t="s">
        <v>79</v>
      </c>
      <c r="AW1304" s="13" t="s">
        <v>33</v>
      </c>
      <c r="AX1304" s="13" t="s">
        <v>72</v>
      </c>
      <c r="AY1304" s="217" t="s">
        <v>193</v>
      </c>
    </row>
    <row r="1305" spans="1:65" s="14" customFormat="1">
      <c r="B1305" s="218"/>
      <c r="C1305" s="219"/>
      <c r="D1305" s="209" t="s">
        <v>202</v>
      </c>
      <c r="E1305" s="220" t="s">
        <v>19</v>
      </c>
      <c r="F1305" s="221" t="s">
        <v>2112</v>
      </c>
      <c r="G1305" s="219"/>
      <c r="H1305" s="222">
        <v>238.2</v>
      </c>
      <c r="I1305" s="223"/>
      <c r="J1305" s="219"/>
      <c r="K1305" s="219"/>
      <c r="L1305" s="224"/>
      <c r="M1305" s="225"/>
      <c r="N1305" s="226"/>
      <c r="O1305" s="226"/>
      <c r="P1305" s="226"/>
      <c r="Q1305" s="226"/>
      <c r="R1305" s="226"/>
      <c r="S1305" s="226"/>
      <c r="T1305" s="227"/>
      <c r="AT1305" s="228" t="s">
        <v>202</v>
      </c>
      <c r="AU1305" s="228" t="s">
        <v>81</v>
      </c>
      <c r="AV1305" s="14" t="s">
        <v>81</v>
      </c>
      <c r="AW1305" s="14" t="s">
        <v>33</v>
      </c>
      <c r="AX1305" s="14" t="s">
        <v>72</v>
      </c>
      <c r="AY1305" s="228" t="s">
        <v>193</v>
      </c>
    </row>
    <row r="1306" spans="1:65" s="15" customFormat="1">
      <c r="B1306" s="229"/>
      <c r="C1306" s="230"/>
      <c r="D1306" s="209" t="s">
        <v>202</v>
      </c>
      <c r="E1306" s="231" t="s">
        <v>19</v>
      </c>
      <c r="F1306" s="232" t="s">
        <v>208</v>
      </c>
      <c r="G1306" s="230"/>
      <c r="H1306" s="233">
        <v>238.2</v>
      </c>
      <c r="I1306" s="234"/>
      <c r="J1306" s="230"/>
      <c r="K1306" s="230"/>
      <c r="L1306" s="235"/>
      <c r="M1306" s="236"/>
      <c r="N1306" s="237"/>
      <c r="O1306" s="237"/>
      <c r="P1306" s="237"/>
      <c r="Q1306" s="237"/>
      <c r="R1306" s="237"/>
      <c r="S1306" s="237"/>
      <c r="T1306" s="238"/>
      <c r="AT1306" s="239" t="s">
        <v>202</v>
      </c>
      <c r="AU1306" s="239" t="s">
        <v>81</v>
      </c>
      <c r="AV1306" s="15" t="s">
        <v>209</v>
      </c>
      <c r="AW1306" s="15" t="s">
        <v>33</v>
      </c>
      <c r="AX1306" s="15" t="s">
        <v>79</v>
      </c>
      <c r="AY1306" s="239" t="s">
        <v>193</v>
      </c>
    </row>
    <row r="1307" spans="1:65" s="2" customFormat="1" ht="16.5" customHeight="1">
      <c r="A1307" s="36"/>
      <c r="B1307" s="37"/>
      <c r="C1307" s="251" t="s">
        <v>2113</v>
      </c>
      <c r="D1307" s="251" t="s">
        <v>451</v>
      </c>
      <c r="E1307" s="252" t="s">
        <v>2114</v>
      </c>
      <c r="F1307" s="253" t="s">
        <v>2115</v>
      </c>
      <c r="G1307" s="254" t="s">
        <v>266</v>
      </c>
      <c r="H1307" s="255">
        <v>0.27400000000000002</v>
      </c>
      <c r="I1307" s="256"/>
      <c r="J1307" s="257">
        <f>ROUND(I1307*H1307,2)</f>
        <v>0</v>
      </c>
      <c r="K1307" s="253" t="s">
        <v>199</v>
      </c>
      <c r="L1307" s="258"/>
      <c r="M1307" s="259" t="s">
        <v>19</v>
      </c>
      <c r="N1307" s="260" t="s">
        <v>43</v>
      </c>
      <c r="O1307" s="66"/>
      <c r="P1307" s="203">
        <f>O1307*H1307</f>
        <v>0</v>
      </c>
      <c r="Q1307" s="203">
        <v>1</v>
      </c>
      <c r="R1307" s="203">
        <f>Q1307*H1307</f>
        <v>0.27400000000000002</v>
      </c>
      <c r="S1307" s="203">
        <v>0</v>
      </c>
      <c r="T1307" s="204">
        <f>S1307*H1307</f>
        <v>0</v>
      </c>
      <c r="U1307" s="36"/>
      <c r="V1307" s="36"/>
      <c r="W1307" s="36"/>
      <c r="X1307" s="36"/>
      <c r="Y1307" s="36"/>
      <c r="Z1307" s="36"/>
      <c r="AA1307" s="36"/>
      <c r="AB1307" s="36"/>
      <c r="AC1307" s="36"/>
      <c r="AD1307" s="36"/>
      <c r="AE1307" s="36"/>
      <c r="AR1307" s="205" t="s">
        <v>404</v>
      </c>
      <c r="AT1307" s="205" t="s">
        <v>451</v>
      </c>
      <c r="AU1307" s="205" t="s">
        <v>81</v>
      </c>
      <c r="AY1307" s="19" t="s">
        <v>193</v>
      </c>
      <c r="BE1307" s="206">
        <f>IF(N1307="základní",J1307,0)</f>
        <v>0</v>
      </c>
      <c r="BF1307" s="206">
        <f>IF(N1307="snížená",J1307,0)</f>
        <v>0</v>
      </c>
      <c r="BG1307" s="206">
        <f>IF(N1307="zákl. přenesená",J1307,0)</f>
        <v>0</v>
      </c>
      <c r="BH1307" s="206">
        <f>IF(N1307="sníž. přenesená",J1307,0)</f>
        <v>0</v>
      </c>
      <c r="BI1307" s="206">
        <f>IF(N1307="nulová",J1307,0)</f>
        <v>0</v>
      </c>
      <c r="BJ1307" s="19" t="s">
        <v>79</v>
      </c>
      <c r="BK1307" s="206">
        <f>ROUND(I1307*H1307,2)</f>
        <v>0</v>
      </c>
      <c r="BL1307" s="19" t="s">
        <v>302</v>
      </c>
      <c r="BM1307" s="205" t="s">
        <v>2116</v>
      </c>
    </row>
    <row r="1308" spans="1:65" s="14" customFormat="1">
      <c r="B1308" s="218"/>
      <c r="C1308" s="219"/>
      <c r="D1308" s="209" t="s">
        <v>202</v>
      </c>
      <c r="E1308" s="219"/>
      <c r="F1308" s="221" t="s">
        <v>2117</v>
      </c>
      <c r="G1308" s="219"/>
      <c r="H1308" s="222">
        <v>0.27400000000000002</v>
      </c>
      <c r="I1308" s="223"/>
      <c r="J1308" s="219"/>
      <c r="K1308" s="219"/>
      <c r="L1308" s="224"/>
      <c r="M1308" s="225"/>
      <c r="N1308" s="226"/>
      <c r="O1308" s="226"/>
      <c r="P1308" s="226"/>
      <c r="Q1308" s="226"/>
      <c r="R1308" s="226"/>
      <c r="S1308" s="226"/>
      <c r="T1308" s="227"/>
      <c r="AT1308" s="228" t="s">
        <v>202</v>
      </c>
      <c r="AU1308" s="228" t="s">
        <v>81</v>
      </c>
      <c r="AV1308" s="14" t="s">
        <v>81</v>
      </c>
      <c r="AW1308" s="14" t="s">
        <v>4</v>
      </c>
      <c r="AX1308" s="14" t="s">
        <v>79</v>
      </c>
      <c r="AY1308" s="228" t="s">
        <v>193</v>
      </c>
    </row>
    <row r="1309" spans="1:65" s="2" customFormat="1" ht="16.5" customHeight="1">
      <c r="A1309" s="36"/>
      <c r="B1309" s="37"/>
      <c r="C1309" s="194" t="s">
        <v>2118</v>
      </c>
      <c r="D1309" s="194" t="s">
        <v>195</v>
      </c>
      <c r="E1309" s="195" t="s">
        <v>2119</v>
      </c>
      <c r="F1309" s="196" t="s">
        <v>2120</v>
      </c>
      <c r="G1309" s="197" t="s">
        <v>2109</v>
      </c>
      <c r="H1309" s="198">
        <v>2523.1999999999998</v>
      </c>
      <c r="I1309" s="199"/>
      <c r="J1309" s="200">
        <f>ROUND(I1309*H1309,2)</f>
        <v>0</v>
      </c>
      <c r="K1309" s="196" t="s">
        <v>199</v>
      </c>
      <c r="L1309" s="41"/>
      <c r="M1309" s="201" t="s">
        <v>19</v>
      </c>
      <c r="N1309" s="202" t="s">
        <v>43</v>
      </c>
      <c r="O1309" s="66"/>
      <c r="P1309" s="203">
        <f>O1309*H1309</f>
        <v>0</v>
      </c>
      <c r="Q1309" s="203">
        <v>5.0000000000000002E-5</v>
      </c>
      <c r="R1309" s="203">
        <f>Q1309*H1309</f>
        <v>0.12615999999999999</v>
      </c>
      <c r="S1309" s="203">
        <v>0</v>
      </c>
      <c r="T1309" s="204">
        <f>S1309*H1309</f>
        <v>0</v>
      </c>
      <c r="U1309" s="36"/>
      <c r="V1309" s="36"/>
      <c r="W1309" s="36"/>
      <c r="X1309" s="36"/>
      <c r="Y1309" s="36"/>
      <c r="Z1309" s="36"/>
      <c r="AA1309" s="36"/>
      <c r="AB1309" s="36"/>
      <c r="AC1309" s="36"/>
      <c r="AD1309" s="36"/>
      <c r="AE1309" s="36"/>
      <c r="AR1309" s="205" t="s">
        <v>302</v>
      </c>
      <c r="AT1309" s="205" t="s">
        <v>195</v>
      </c>
      <c r="AU1309" s="205" t="s">
        <v>81</v>
      </c>
      <c r="AY1309" s="19" t="s">
        <v>193</v>
      </c>
      <c r="BE1309" s="206">
        <f>IF(N1309="základní",J1309,0)</f>
        <v>0</v>
      </c>
      <c r="BF1309" s="206">
        <f>IF(N1309="snížená",J1309,0)</f>
        <v>0</v>
      </c>
      <c r="BG1309" s="206">
        <f>IF(N1309="zákl. přenesená",J1309,0)</f>
        <v>0</v>
      </c>
      <c r="BH1309" s="206">
        <f>IF(N1309="sníž. přenesená",J1309,0)</f>
        <v>0</v>
      </c>
      <c r="BI1309" s="206">
        <f>IF(N1309="nulová",J1309,0)</f>
        <v>0</v>
      </c>
      <c r="BJ1309" s="19" t="s">
        <v>79</v>
      </c>
      <c r="BK1309" s="206">
        <f>ROUND(I1309*H1309,2)</f>
        <v>0</v>
      </c>
      <c r="BL1309" s="19" t="s">
        <v>302</v>
      </c>
      <c r="BM1309" s="205" t="s">
        <v>2121</v>
      </c>
    </row>
    <row r="1310" spans="1:65" s="13" customFormat="1">
      <c r="B1310" s="207"/>
      <c r="C1310" s="208"/>
      <c r="D1310" s="209" t="s">
        <v>202</v>
      </c>
      <c r="E1310" s="210" t="s">
        <v>19</v>
      </c>
      <c r="F1310" s="211" t="s">
        <v>2111</v>
      </c>
      <c r="G1310" s="208"/>
      <c r="H1310" s="210" t="s">
        <v>19</v>
      </c>
      <c r="I1310" s="212"/>
      <c r="J1310" s="208"/>
      <c r="K1310" s="208"/>
      <c r="L1310" s="213"/>
      <c r="M1310" s="214"/>
      <c r="N1310" s="215"/>
      <c r="O1310" s="215"/>
      <c r="P1310" s="215"/>
      <c r="Q1310" s="215"/>
      <c r="R1310" s="215"/>
      <c r="S1310" s="215"/>
      <c r="T1310" s="216"/>
      <c r="AT1310" s="217" t="s">
        <v>202</v>
      </c>
      <c r="AU1310" s="217" t="s">
        <v>81</v>
      </c>
      <c r="AV1310" s="13" t="s">
        <v>79</v>
      </c>
      <c r="AW1310" s="13" t="s">
        <v>33</v>
      </c>
      <c r="AX1310" s="13" t="s">
        <v>72</v>
      </c>
      <c r="AY1310" s="217" t="s">
        <v>193</v>
      </c>
    </row>
    <row r="1311" spans="1:65" s="14" customFormat="1">
      <c r="B1311" s="218"/>
      <c r="C1311" s="219"/>
      <c r="D1311" s="209" t="s">
        <v>202</v>
      </c>
      <c r="E1311" s="220" t="s">
        <v>19</v>
      </c>
      <c r="F1311" s="221" t="s">
        <v>2122</v>
      </c>
      <c r="G1311" s="219"/>
      <c r="H1311" s="222">
        <v>2523.1999999999998</v>
      </c>
      <c r="I1311" s="223"/>
      <c r="J1311" s="219"/>
      <c r="K1311" s="219"/>
      <c r="L1311" s="224"/>
      <c r="M1311" s="225"/>
      <c r="N1311" s="226"/>
      <c r="O1311" s="226"/>
      <c r="P1311" s="226"/>
      <c r="Q1311" s="226"/>
      <c r="R1311" s="226"/>
      <c r="S1311" s="226"/>
      <c r="T1311" s="227"/>
      <c r="AT1311" s="228" t="s">
        <v>202</v>
      </c>
      <c r="AU1311" s="228" t="s">
        <v>81</v>
      </c>
      <c r="AV1311" s="14" t="s">
        <v>81</v>
      </c>
      <c r="AW1311" s="14" t="s">
        <v>33</v>
      </c>
      <c r="AX1311" s="14" t="s">
        <v>72</v>
      </c>
      <c r="AY1311" s="228" t="s">
        <v>193</v>
      </c>
    </row>
    <row r="1312" spans="1:65" s="15" customFormat="1">
      <c r="B1312" s="229"/>
      <c r="C1312" s="230"/>
      <c r="D1312" s="209" t="s">
        <v>202</v>
      </c>
      <c r="E1312" s="231" t="s">
        <v>19</v>
      </c>
      <c r="F1312" s="232" t="s">
        <v>208</v>
      </c>
      <c r="G1312" s="230"/>
      <c r="H1312" s="233">
        <v>2523.1999999999998</v>
      </c>
      <c r="I1312" s="234"/>
      <c r="J1312" s="230"/>
      <c r="K1312" s="230"/>
      <c r="L1312" s="235"/>
      <c r="M1312" s="236"/>
      <c r="N1312" s="237"/>
      <c r="O1312" s="237"/>
      <c r="P1312" s="237"/>
      <c r="Q1312" s="237"/>
      <c r="R1312" s="237"/>
      <c r="S1312" s="237"/>
      <c r="T1312" s="238"/>
      <c r="AT1312" s="239" t="s">
        <v>202</v>
      </c>
      <c r="AU1312" s="239" t="s">
        <v>81</v>
      </c>
      <c r="AV1312" s="15" t="s">
        <v>209</v>
      </c>
      <c r="AW1312" s="15" t="s">
        <v>33</v>
      </c>
      <c r="AX1312" s="15" t="s">
        <v>79</v>
      </c>
      <c r="AY1312" s="239" t="s">
        <v>193</v>
      </c>
    </row>
    <row r="1313" spans="1:65" s="2" customFormat="1" ht="16.5" customHeight="1">
      <c r="A1313" s="36"/>
      <c r="B1313" s="37"/>
      <c r="C1313" s="251" t="s">
        <v>2123</v>
      </c>
      <c r="D1313" s="251" t="s">
        <v>451</v>
      </c>
      <c r="E1313" s="252" t="s">
        <v>2124</v>
      </c>
      <c r="F1313" s="253" t="s">
        <v>2125</v>
      </c>
      <c r="G1313" s="254" t="s">
        <v>266</v>
      </c>
      <c r="H1313" s="255">
        <v>2.9020000000000001</v>
      </c>
      <c r="I1313" s="256"/>
      <c r="J1313" s="257">
        <f>ROUND(I1313*H1313,2)</f>
        <v>0</v>
      </c>
      <c r="K1313" s="253" t="s">
        <v>199</v>
      </c>
      <c r="L1313" s="258"/>
      <c r="M1313" s="259" t="s">
        <v>19</v>
      </c>
      <c r="N1313" s="260" t="s">
        <v>43</v>
      </c>
      <c r="O1313" s="66"/>
      <c r="P1313" s="203">
        <f>O1313*H1313</f>
        <v>0</v>
      </c>
      <c r="Q1313" s="203">
        <v>1</v>
      </c>
      <c r="R1313" s="203">
        <f>Q1313*H1313</f>
        <v>2.9020000000000001</v>
      </c>
      <c r="S1313" s="203">
        <v>0</v>
      </c>
      <c r="T1313" s="204">
        <f>S1313*H1313</f>
        <v>0</v>
      </c>
      <c r="U1313" s="36"/>
      <c r="V1313" s="36"/>
      <c r="W1313" s="36"/>
      <c r="X1313" s="36"/>
      <c r="Y1313" s="36"/>
      <c r="Z1313" s="36"/>
      <c r="AA1313" s="36"/>
      <c r="AB1313" s="36"/>
      <c r="AC1313" s="36"/>
      <c r="AD1313" s="36"/>
      <c r="AE1313" s="36"/>
      <c r="AR1313" s="205" t="s">
        <v>404</v>
      </c>
      <c r="AT1313" s="205" t="s">
        <v>451</v>
      </c>
      <c r="AU1313" s="205" t="s">
        <v>81</v>
      </c>
      <c r="AY1313" s="19" t="s">
        <v>193</v>
      </c>
      <c r="BE1313" s="206">
        <f>IF(N1313="základní",J1313,0)</f>
        <v>0</v>
      </c>
      <c r="BF1313" s="206">
        <f>IF(N1313="snížená",J1313,0)</f>
        <v>0</v>
      </c>
      <c r="BG1313" s="206">
        <f>IF(N1313="zákl. přenesená",J1313,0)</f>
        <v>0</v>
      </c>
      <c r="BH1313" s="206">
        <f>IF(N1313="sníž. přenesená",J1313,0)</f>
        <v>0</v>
      </c>
      <c r="BI1313" s="206">
        <f>IF(N1313="nulová",J1313,0)</f>
        <v>0</v>
      </c>
      <c r="BJ1313" s="19" t="s">
        <v>79</v>
      </c>
      <c r="BK1313" s="206">
        <f>ROUND(I1313*H1313,2)</f>
        <v>0</v>
      </c>
      <c r="BL1313" s="19" t="s">
        <v>302</v>
      </c>
      <c r="BM1313" s="205" t="s">
        <v>2126</v>
      </c>
    </row>
    <row r="1314" spans="1:65" s="14" customFormat="1">
      <c r="B1314" s="218"/>
      <c r="C1314" s="219"/>
      <c r="D1314" s="209" t="s">
        <v>202</v>
      </c>
      <c r="E1314" s="219"/>
      <c r="F1314" s="221" t="s">
        <v>2127</v>
      </c>
      <c r="G1314" s="219"/>
      <c r="H1314" s="222">
        <v>2.9020000000000001</v>
      </c>
      <c r="I1314" s="223"/>
      <c r="J1314" s="219"/>
      <c r="K1314" s="219"/>
      <c r="L1314" s="224"/>
      <c r="M1314" s="225"/>
      <c r="N1314" s="226"/>
      <c r="O1314" s="226"/>
      <c r="P1314" s="226"/>
      <c r="Q1314" s="226"/>
      <c r="R1314" s="226"/>
      <c r="S1314" s="226"/>
      <c r="T1314" s="227"/>
      <c r="AT1314" s="228" t="s">
        <v>202</v>
      </c>
      <c r="AU1314" s="228" t="s">
        <v>81</v>
      </c>
      <c r="AV1314" s="14" t="s">
        <v>81</v>
      </c>
      <c r="AW1314" s="14" t="s">
        <v>4</v>
      </c>
      <c r="AX1314" s="14" t="s">
        <v>79</v>
      </c>
      <c r="AY1314" s="228" t="s">
        <v>193</v>
      </c>
    </row>
    <row r="1315" spans="1:65" s="2" customFormat="1" ht="21.75" customHeight="1">
      <c r="A1315" s="36"/>
      <c r="B1315" s="37"/>
      <c r="C1315" s="194" t="s">
        <v>2128</v>
      </c>
      <c r="D1315" s="194" t="s">
        <v>195</v>
      </c>
      <c r="E1315" s="195" t="s">
        <v>2129</v>
      </c>
      <c r="F1315" s="196" t="s">
        <v>2130</v>
      </c>
      <c r="G1315" s="197" t="s">
        <v>266</v>
      </c>
      <c r="H1315" s="198">
        <v>3.3140000000000001</v>
      </c>
      <c r="I1315" s="199"/>
      <c r="J1315" s="200">
        <f>ROUND(I1315*H1315,2)</f>
        <v>0</v>
      </c>
      <c r="K1315" s="196" t="s">
        <v>199</v>
      </c>
      <c r="L1315" s="41"/>
      <c r="M1315" s="201" t="s">
        <v>19</v>
      </c>
      <c r="N1315" s="202" t="s">
        <v>43</v>
      </c>
      <c r="O1315" s="66"/>
      <c r="P1315" s="203">
        <f>O1315*H1315</f>
        <v>0</v>
      </c>
      <c r="Q1315" s="203">
        <v>0</v>
      </c>
      <c r="R1315" s="203">
        <f>Q1315*H1315</f>
        <v>0</v>
      </c>
      <c r="S1315" s="203">
        <v>0</v>
      </c>
      <c r="T1315" s="204">
        <f>S1315*H1315</f>
        <v>0</v>
      </c>
      <c r="U1315" s="36"/>
      <c r="V1315" s="36"/>
      <c r="W1315" s="36"/>
      <c r="X1315" s="36"/>
      <c r="Y1315" s="36"/>
      <c r="Z1315" s="36"/>
      <c r="AA1315" s="36"/>
      <c r="AB1315" s="36"/>
      <c r="AC1315" s="36"/>
      <c r="AD1315" s="36"/>
      <c r="AE1315" s="36"/>
      <c r="AR1315" s="205" t="s">
        <v>302</v>
      </c>
      <c r="AT1315" s="205" t="s">
        <v>195</v>
      </c>
      <c r="AU1315" s="205" t="s">
        <v>81</v>
      </c>
      <c r="AY1315" s="19" t="s">
        <v>193</v>
      </c>
      <c r="BE1315" s="206">
        <f>IF(N1315="základní",J1315,0)</f>
        <v>0</v>
      </c>
      <c r="BF1315" s="206">
        <f>IF(N1315="snížená",J1315,0)</f>
        <v>0</v>
      </c>
      <c r="BG1315" s="206">
        <f>IF(N1315="zákl. přenesená",J1315,0)</f>
        <v>0</v>
      </c>
      <c r="BH1315" s="206">
        <f>IF(N1315="sníž. přenesená",J1315,0)</f>
        <v>0</v>
      </c>
      <c r="BI1315" s="206">
        <f>IF(N1315="nulová",J1315,0)</f>
        <v>0</v>
      </c>
      <c r="BJ1315" s="19" t="s">
        <v>79</v>
      </c>
      <c r="BK1315" s="206">
        <f>ROUND(I1315*H1315,2)</f>
        <v>0</v>
      </c>
      <c r="BL1315" s="19" t="s">
        <v>302</v>
      </c>
      <c r="BM1315" s="205" t="s">
        <v>2131</v>
      </c>
    </row>
    <row r="1316" spans="1:65" s="12" customFormat="1" ht="22.9" customHeight="1">
      <c r="B1316" s="178"/>
      <c r="C1316" s="179"/>
      <c r="D1316" s="180" t="s">
        <v>71</v>
      </c>
      <c r="E1316" s="192" t="s">
        <v>2132</v>
      </c>
      <c r="F1316" s="192" t="s">
        <v>2133</v>
      </c>
      <c r="G1316" s="179"/>
      <c r="H1316" s="179"/>
      <c r="I1316" s="182"/>
      <c r="J1316" s="193">
        <f>BK1316</f>
        <v>0</v>
      </c>
      <c r="K1316" s="179"/>
      <c r="L1316" s="184"/>
      <c r="M1316" s="185"/>
      <c r="N1316" s="186"/>
      <c r="O1316" s="186"/>
      <c r="P1316" s="187">
        <f>SUM(P1317:P1322)</f>
        <v>0</v>
      </c>
      <c r="Q1316" s="186"/>
      <c r="R1316" s="187">
        <f>SUM(R1317:R1322)</f>
        <v>1.7149999999999999E-2</v>
      </c>
      <c r="S1316" s="186"/>
      <c r="T1316" s="188">
        <f>SUM(T1317:T1322)</f>
        <v>0</v>
      </c>
      <c r="AR1316" s="189" t="s">
        <v>81</v>
      </c>
      <c r="AT1316" s="190" t="s">
        <v>71</v>
      </c>
      <c r="AU1316" s="190" t="s">
        <v>79</v>
      </c>
      <c r="AY1316" s="189" t="s">
        <v>193</v>
      </c>
      <c r="BK1316" s="191">
        <f>SUM(BK1317:BK1322)</f>
        <v>0</v>
      </c>
    </row>
    <row r="1317" spans="1:65" s="2" customFormat="1" ht="21.75" customHeight="1">
      <c r="A1317" s="36"/>
      <c r="B1317" s="37"/>
      <c r="C1317" s="194" t="s">
        <v>2134</v>
      </c>
      <c r="D1317" s="194" t="s">
        <v>195</v>
      </c>
      <c r="E1317" s="195" t="s">
        <v>2135</v>
      </c>
      <c r="F1317" s="196" t="s">
        <v>2136</v>
      </c>
      <c r="G1317" s="197" t="s">
        <v>402</v>
      </c>
      <c r="H1317" s="198">
        <v>6</v>
      </c>
      <c r="I1317" s="199"/>
      <c r="J1317" s="200">
        <f t="shared" ref="J1317:J1322" si="30">ROUND(I1317*H1317,2)</f>
        <v>0</v>
      </c>
      <c r="K1317" s="196" t="s">
        <v>199</v>
      </c>
      <c r="L1317" s="41"/>
      <c r="M1317" s="201" t="s">
        <v>19</v>
      </c>
      <c r="N1317" s="202" t="s">
        <v>43</v>
      </c>
      <c r="O1317" s="66"/>
      <c r="P1317" s="203">
        <f t="shared" ref="P1317:P1322" si="31">O1317*H1317</f>
        <v>0</v>
      </c>
      <c r="Q1317" s="203">
        <v>0</v>
      </c>
      <c r="R1317" s="203">
        <f t="shared" ref="R1317:R1322" si="32">Q1317*H1317</f>
        <v>0</v>
      </c>
      <c r="S1317" s="203">
        <v>0</v>
      </c>
      <c r="T1317" s="204">
        <f t="shared" ref="T1317:T1322" si="33">S1317*H1317</f>
        <v>0</v>
      </c>
      <c r="U1317" s="36"/>
      <c r="V1317" s="36"/>
      <c r="W1317" s="36"/>
      <c r="X1317" s="36"/>
      <c r="Y1317" s="36"/>
      <c r="Z1317" s="36"/>
      <c r="AA1317" s="36"/>
      <c r="AB1317" s="36"/>
      <c r="AC1317" s="36"/>
      <c r="AD1317" s="36"/>
      <c r="AE1317" s="36"/>
      <c r="AR1317" s="205" t="s">
        <v>302</v>
      </c>
      <c r="AT1317" s="205" t="s">
        <v>195</v>
      </c>
      <c r="AU1317" s="205" t="s">
        <v>81</v>
      </c>
      <c r="AY1317" s="19" t="s">
        <v>193</v>
      </c>
      <c r="BE1317" s="206">
        <f t="shared" ref="BE1317:BE1322" si="34">IF(N1317="základní",J1317,0)</f>
        <v>0</v>
      </c>
      <c r="BF1317" s="206">
        <f t="shared" ref="BF1317:BF1322" si="35">IF(N1317="snížená",J1317,0)</f>
        <v>0</v>
      </c>
      <c r="BG1317" s="206">
        <f t="shared" ref="BG1317:BG1322" si="36">IF(N1317="zákl. přenesená",J1317,0)</f>
        <v>0</v>
      </c>
      <c r="BH1317" s="206">
        <f t="shared" ref="BH1317:BH1322" si="37">IF(N1317="sníž. přenesená",J1317,0)</f>
        <v>0</v>
      </c>
      <c r="BI1317" s="206">
        <f t="shared" ref="BI1317:BI1322" si="38">IF(N1317="nulová",J1317,0)</f>
        <v>0</v>
      </c>
      <c r="BJ1317" s="19" t="s">
        <v>79</v>
      </c>
      <c r="BK1317" s="206">
        <f t="shared" ref="BK1317:BK1322" si="39">ROUND(I1317*H1317,2)</f>
        <v>0</v>
      </c>
      <c r="BL1317" s="19" t="s">
        <v>302</v>
      </c>
      <c r="BM1317" s="205" t="s">
        <v>2137</v>
      </c>
    </row>
    <row r="1318" spans="1:65" s="2" customFormat="1" ht="16.5" customHeight="1">
      <c r="A1318" s="36"/>
      <c r="B1318" s="37"/>
      <c r="C1318" s="251" t="s">
        <v>2138</v>
      </c>
      <c r="D1318" s="251" t="s">
        <v>451</v>
      </c>
      <c r="E1318" s="252" t="s">
        <v>2139</v>
      </c>
      <c r="F1318" s="253" t="s">
        <v>2140</v>
      </c>
      <c r="G1318" s="254" t="s">
        <v>402</v>
      </c>
      <c r="H1318" s="255">
        <v>6</v>
      </c>
      <c r="I1318" s="256"/>
      <c r="J1318" s="257">
        <f t="shared" si="30"/>
        <v>0</v>
      </c>
      <c r="K1318" s="253" t="s">
        <v>199</v>
      </c>
      <c r="L1318" s="258"/>
      <c r="M1318" s="259" t="s">
        <v>19</v>
      </c>
      <c r="N1318" s="260" t="s">
        <v>43</v>
      </c>
      <c r="O1318" s="66"/>
      <c r="P1318" s="203">
        <f t="shared" si="31"/>
        <v>0</v>
      </c>
      <c r="Q1318" s="203">
        <v>2.2799999999999999E-3</v>
      </c>
      <c r="R1318" s="203">
        <f t="shared" si="32"/>
        <v>1.3679999999999999E-2</v>
      </c>
      <c r="S1318" s="203">
        <v>0</v>
      </c>
      <c r="T1318" s="204">
        <f t="shared" si="33"/>
        <v>0</v>
      </c>
      <c r="U1318" s="36"/>
      <c r="V1318" s="36"/>
      <c r="W1318" s="36"/>
      <c r="X1318" s="36"/>
      <c r="Y1318" s="36"/>
      <c r="Z1318" s="36"/>
      <c r="AA1318" s="36"/>
      <c r="AB1318" s="36"/>
      <c r="AC1318" s="36"/>
      <c r="AD1318" s="36"/>
      <c r="AE1318" s="36"/>
      <c r="AR1318" s="205" t="s">
        <v>404</v>
      </c>
      <c r="AT1318" s="205" t="s">
        <v>451</v>
      </c>
      <c r="AU1318" s="205" t="s">
        <v>81</v>
      </c>
      <c r="AY1318" s="19" t="s">
        <v>193</v>
      </c>
      <c r="BE1318" s="206">
        <f t="shared" si="34"/>
        <v>0</v>
      </c>
      <c r="BF1318" s="206">
        <f t="shared" si="35"/>
        <v>0</v>
      </c>
      <c r="BG1318" s="206">
        <f t="shared" si="36"/>
        <v>0</v>
      </c>
      <c r="BH1318" s="206">
        <f t="shared" si="37"/>
        <v>0</v>
      </c>
      <c r="BI1318" s="206">
        <f t="shared" si="38"/>
        <v>0</v>
      </c>
      <c r="BJ1318" s="19" t="s">
        <v>79</v>
      </c>
      <c r="BK1318" s="206">
        <f t="shared" si="39"/>
        <v>0</v>
      </c>
      <c r="BL1318" s="19" t="s">
        <v>302</v>
      </c>
      <c r="BM1318" s="205" t="s">
        <v>2141</v>
      </c>
    </row>
    <row r="1319" spans="1:65" s="2" customFormat="1" ht="21.75" customHeight="1">
      <c r="A1319" s="36"/>
      <c r="B1319" s="37"/>
      <c r="C1319" s="194" t="s">
        <v>2142</v>
      </c>
      <c r="D1319" s="194" t="s">
        <v>195</v>
      </c>
      <c r="E1319" s="195" t="s">
        <v>2143</v>
      </c>
      <c r="F1319" s="196" t="s">
        <v>2144</v>
      </c>
      <c r="G1319" s="197" t="s">
        <v>402</v>
      </c>
      <c r="H1319" s="198">
        <v>6</v>
      </c>
      <c r="I1319" s="199"/>
      <c r="J1319" s="200">
        <f t="shared" si="30"/>
        <v>0</v>
      </c>
      <c r="K1319" s="196" t="s">
        <v>199</v>
      </c>
      <c r="L1319" s="41"/>
      <c r="M1319" s="201" t="s">
        <v>19</v>
      </c>
      <c r="N1319" s="202" t="s">
        <v>43</v>
      </c>
      <c r="O1319" s="66"/>
      <c r="P1319" s="203">
        <f t="shared" si="31"/>
        <v>0</v>
      </c>
      <c r="Q1319" s="203">
        <v>0</v>
      </c>
      <c r="R1319" s="203">
        <f t="shared" si="32"/>
        <v>0</v>
      </c>
      <c r="S1319" s="203">
        <v>0</v>
      </c>
      <c r="T1319" s="204">
        <f t="shared" si="33"/>
        <v>0</v>
      </c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R1319" s="205" t="s">
        <v>302</v>
      </c>
      <c r="AT1319" s="205" t="s">
        <v>195</v>
      </c>
      <c r="AU1319" s="205" t="s">
        <v>81</v>
      </c>
      <c r="AY1319" s="19" t="s">
        <v>193</v>
      </c>
      <c r="BE1319" s="206">
        <f t="shared" si="34"/>
        <v>0</v>
      </c>
      <c r="BF1319" s="206">
        <f t="shared" si="35"/>
        <v>0</v>
      </c>
      <c r="BG1319" s="206">
        <f t="shared" si="36"/>
        <v>0</v>
      </c>
      <c r="BH1319" s="206">
        <f t="shared" si="37"/>
        <v>0</v>
      </c>
      <c r="BI1319" s="206">
        <f t="shared" si="38"/>
        <v>0</v>
      </c>
      <c r="BJ1319" s="19" t="s">
        <v>79</v>
      </c>
      <c r="BK1319" s="206">
        <f t="shared" si="39"/>
        <v>0</v>
      </c>
      <c r="BL1319" s="19" t="s">
        <v>302</v>
      </c>
      <c r="BM1319" s="205" t="s">
        <v>2145</v>
      </c>
    </row>
    <row r="1320" spans="1:65" s="2" customFormat="1" ht="16.5" customHeight="1">
      <c r="A1320" s="36"/>
      <c r="B1320" s="37"/>
      <c r="C1320" s="251" t="s">
        <v>2146</v>
      </c>
      <c r="D1320" s="251" t="s">
        <v>451</v>
      </c>
      <c r="E1320" s="252" t="s">
        <v>2147</v>
      </c>
      <c r="F1320" s="253" t="s">
        <v>2148</v>
      </c>
      <c r="G1320" s="254" t="s">
        <v>391</v>
      </c>
      <c r="H1320" s="255">
        <v>21</v>
      </c>
      <c r="I1320" s="256"/>
      <c r="J1320" s="257">
        <f t="shared" si="30"/>
        <v>0</v>
      </c>
      <c r="K1320" s="253" t="s">
        <v>199</v>
      </c>
      <c r="L1320" s="258"/>
      <c r="M1320" s="259" t="s">
        <v>19</v>
      </c>
      <c r="N1320" s="260" t="s">
        <v>43</v>
      </c>
      <c r="O1320" s="66"/>
      <c r="P1320" s="203">
        <f t="shared" si="31"/>
        <v>0</v>
      </c>
      <c r="Q1320" s="203">
        <v>1.4999999999999999E-4</v>
      </c>
      <c r="R1320" s="203">
        <f t="shared" si="32"/>
        <v>3.1499999999999996E-3</v>
      </c>
      <c r="S1320" s="203">
        <v>0</v>
      </c>
      <c r="T1320" s="204">
        <f t="shared" si="33"/>
        <v>0</v>
      </c>
      <c r="U1320" s="36"/>
      <c r="V1320" s="36"/>
      <c r="W1320" s="36"/>
      <c r="X1320" s="36"/>
      <c r="Y1320" s="36"/>
      <c r="Z1320" s="36"/>
      <c r="AA1320" s="36"/>
      <c r="AB1320" s="36"/>
      <c r="AC1320" s="36"/>
      <c r="AD1320" s="36"/>
      <c r="AE1320" s="36"/>
      <c r="AR1320" s="205" t="s">
        <v>404</v>
      </c>
      <c r="AT1320" s="205" t="s">
        <v>451</v>
      </c>
      <c r="AU1320" s="205" t="s">
        <v>81</v>
      </c>
      <c r="AY1320" s="19" t="s">
        <v>193</v>
      </c>
      <c r="BE1320" s="206">
        <f t="shared" si="34"/>
        <v>0</v>
      </c>
      <c r="BF1320" s="206">
        <f t="shared" si="35"/>
        <v>0</v>
      </c>
      <c r="BG1320" s="206">
        <f t="shared" si="36"/>
        <v>0</v>
      </c>
      <c r="BH1320" s="206">
        <f t="shared" si="37"/>
        <v>0</v>
      </c>
      <c r="BI1320" s="206">
        <f t="shared" si="38"/>
        <v>0</v>
      </c>
      <c r="BJ1320" s="19" t="s">
        <v>79</v>
      </c>
      <c r="BK1320" s="206">
        <f t="shared" si="39"/>
        <v>0</v>
      </c>
      <c r="BL1320" s="19" t="s">
        <v>302</v>
      </c>
      <c r="BM1320" s="205" t="s">
        <v>2149</v>
      </c>
    </row>
    <row r="1321" spans="1:65" s="2" customFormat="1" ht="16.5" customHeight="1">
      <c r="A1321" s="36"/>
      <c r="B1321" s="37"/>
      <c r="C1321" s="251" t="s">
        <v>2150</v>
      </c>
      <c r="D1321" s="251" t="s">
        <v>451</v>
      </c>
      <c r="E1321" s="252" t="s">
        <v>2151</v>
      </c>
      <c r="F1321" s="253" t="s">
        <v>2152</v>
      </c>
      <c r="G1321" s="254" t="s">
        <v>402</v>
      </c>
      <c r="H1321" s="255">
        <v>2</v>
      </c>
      <c r="I1321" s="256"/>
      <c r="J1321" s="257">
        <f t="shared" si="30"/>
        <v>0</v>
      </c>
      <c r="K1321" s="253" t="s">
        <v>199</v>
      </c>
      <c r="L1321" s="258"/>
      <c r="M1321" s="259" t="s">
        <v>19</v>
      </c>
      <c r="N1321" s="260" t="s">
        <v>43</v>
      </c>
      <c r="O1321" s="66"/>
      <c r="P1321" s="203">
        <f t="shared" si="31"/>
        <v>0</v>
      </c>
      <c r="Q1321" s="203">
        <v>1.6000000000000001E-4</v>
      </c>
      <c r="R1321" s="203">
        <f t="shared" si="32"/>
        <v>3.2000000000000003E-4</v>
      </c>
      <c r="S1321" s="203">
        <v>0</v>
      </c>
      <c r="T1321" s="204">
        <f t="shared" si="33"/>
        <v>0</v>
      </c>
      <c r="U1321" s="36"/>
      <c r="V1321" s="36"/>
      <c r="W1321" s="36"/>
      <c r="X1321" s="36"/>
      <c r="Y1321" s="36"/>
      <c r="Z1321" s="36"/>
      <c r="AA1321" s="36"/>
      <c r="AB1321" s="36"/>
      <c r="AC1321" s="36"/>
      <c r="AD1321" s="36"/>
      <c r="AE1321" s="36"/>
      <c r="AR1321" s="205" t="s">
        <v>404</v>
      </c>
      <c r="AT1321" s="205" t="s">
        <v>451</v>
      </c>
      <c r="AU1321" s="205" t="s">
        <v>81</v>
      </c>
      <c r="AY1321" s="19" t="s">
        <v>193</v>
      </c>
      <c r="BE1321" s="206">
        <f t="shared" si="34"/>
        <v>0</v>
      </c>
      <c r="BF1321" s="206">
        <f t="shared" si="35"/>
        <v>0</v>
      </c>
      <c r="BG1321" s="206">
        <f t="shared" si="36"/>
        <v>0</v>
      </c>
      <c r="BH1321" s="206">
        <f t="shared" si="37"/>
        <v>0</v>
      </c>
      <c r="BI1321" s="206">
        <f t="shared" si="38"/>
        <v>0</v>
      </c>
      <c r="BJ1321" s="19" t="s">
        <v>79</v>
      </c>
      <c r="BK1321" s="206">
        <f t="shared" si="39"/>
        <v>0</v>
      </c>
      <c r="BL1321" s="19" t="s">
        <v>302</v>
      </c>
      <c r="BM1321" s="205" t="s">
        <v>2153</v>
      </c>
    </row>
    <row r="1322" spans="1:65" s="2" customFormat="1" ht="21.75" customHeight="1">
      <c r="A1322" s="36"/>
      <c r="B1322" s="37"/>
      <c r="C1322" s="194" t="s">
        <v>2154</v>
      </c>
      <c r="D1322" s="194" t="s">
        <v>195</v>
      </c>
      <c r="E1322" s="195" t="s">
        <v>2101</v>
      </c>
      <c r="F1322" s="196" t="s">
        <v>2102</v>
      </c>
      <c r="G1322" s="197" t="s">
        <v>1288</v>
      </c>
      <c r="H1322" s="263"/>
      <c r="I1322" s="199"/>
      <c r="J1322" s="200">
        <f t="shared" si="30"/>
        <v>0</v>
      </c>
      <c r="K1322" s="196" t="s">
        <v>199</v>
      </c>
      <c r="L1322" s="41"/>
      <c r="M1322" s="201" t="s">
        <v>19</v>
      </c>
      <c r="N1322" s="202" t="s">
        <v>43</v>
      </c>
      <c r="O1322" s="66"/>
      <c r="P1322" s="203">
        <f t="shared" si="31"/>
        <v>0</v>
      </c>
      <c r="Q1322" s="203">
        <v>0</v>
      </c>
      <c r="R1322" s="203">
        <f t="shared" si="32"/>
        <v>0</v>
      </c>
      <c r="S1322" s="203">
        <v>0</v>
      </c>
      <c r="T1322" s="204">
        <f t="shared" si="33"/>
        <v>0</v>
      </c>
      <c r="U1322" s="36"/>
      <c r="V1322" s="36"/>
      <c r="W1322" s="36"/>
      <c r="X1322" s="36"/>
      <c r="Y1322" s="36"/>
      <c r="Z1322" s="36"/>
      <c r="AA1322" s="36"/>
      <c r="AB1322" s="36"/>
      <c r="AC1322" s="36"/>
      <c r="AD1322" s="36"/>
      <c r="AE1322" s="36"/>
      <c r="AR1322" s="205" t="s">
        <v>302</v>
      </c>
      <c r="AT1322" s="205" t="s">
        <v>195</v>
      </c>
      <c r="AU1322" s="205" t="s">
        <v>81</v>
      </c>
      <c r="AY1322" s="19" t="s">
        <v>193</v>
      </c>
      <c r="BE1322" s="206">
        <f t="shared" si="34"/>
        <v>0</v>
      </c>
      <c r="BF1322" s="206">
        <f t="shared" si="35"/>
        <v>0</v>
      </c>
      <c r="BG1322" s="206">
        <f t="shared" si="36"/>
        <v>0</v>
      </c>
      <c r="BH1322" s="206">
        <f t="shared" si="37"/>
        <v>0</v>
      </c>
      <c r="BI1322" s="206">
        <f t="shared" si="38"/>
        <v>0</v>
      </c>
      <c r="BJ1322" s="19" t="s">
        <v>79</v>
      </c>
      <c r="BK1322" s="206">
        <f t="shared" si="39"/>
        <v>0</v>
      </c>
      <c r="BL1322" s="19" t="s">
        <v>302</v>
      </c>
      <c r="BM1322" s="205" t="s">
        <v>2155</v>
      </c>
    </row>
    <row r="1323" spans="1:65" s="12" customFormat="1" ht="22.9" customHeight="1">
      <c r="B1323" s="178"/>
      <c r="C1323" s="179"/>
      <c r="D1323" s="180" t="s">
        <v>71</v>
      </c>
      <c r="E1323" s="192" t="s">
        <v>2156</v>
      </c>
      <c r="F1323" s="192" t="s">
        <v>2157</v>
      </c>
      <c r="G1323" s="179"/>
      <c r="H1323" s="179"/>
      <c r="I1323" s="182"/>
      <c r="J1323" s="193">
        <f>BK1323</f>
        <v>0</v>
      </c>
      <c r="K1323" s="179"/>
      <c r="L1323" s="184"/>
      <c r="M1323" s="185"/>
      <c r="N1323" s="186"/>
      <c r="O1323" s="186"/>
      <c r="P1323" s="187">
        <f>SUM(P1324:P1337)</f>
        <v>0</v>
      </c>
      <c r="Q1323" s="186"/>
      <c r="R1323" s="187">
        <f>SUM(R1324:R1337)</f>
        <v>0</v>
      </c>
      <c r="S1323" s="186"/>
      <c r="T1323" s="188">
        <f>SUM(T1324:T1337)</f>
        <v>0</v>
      </c>
      <c r="AR1323" s="189" t="s">
        <v>81</v>
      </c>
      <c r="AT1323" s="190" t="s">
        <v>71</v>
      </c>
      <c r="AU1323" s="190" t="s">
        <v>79</v>
      </c>
      <c r="AY1323" s="189" t="s">
        <v>193</v>
      </c>
      <c r="BK1323" s="191">
        <f>SUM(BK1324:BK1337)</f>
        <v>0</v>
      </c>
    </row>
    <row r="1324" spans="1:65" s="2" customFormat="1" ht="16.5" customHeight="1">
      <c r="A1324" s="36"/>
      <c r="B1324" s="37"/>
      <c r="C1324" s="194" t="s">
        <v>2158</v>
      </c>
      <c r="D1324" s="194" t="s">
        <v>195</v>
      </c>
      <c r="E1324" s="195" t="s">
        <v>2159</v>
      </c>
      <c r="F1324" s="196" t="s">
        <v>2160</v>
      </c>
      <c r="G1324" s="197" t="s">
        <v>391</v>
      </c>
      <c r="H1324" s="198">
        <v>30</v>
      </c>
      <c r="I1324" s="199"/>
      <c r="J1324" s="200">
        <f>ROUND(I1324*H1324,2)</f>
        <v>0</v>
      </c>
      <c r="K1324" s="196" t="s">
        <v>19</v>
      </c>
      <c r="L1324" s="41"/>
      <c r="M1324" s="201" t="s">
        <v>19</v>
      </c>
      <c r="N1324" s="202" t="s">
        <v>43</v>
      </c>
      <c r="O1324" s="66"/>
      <c r="P1324" s="203">
        <f>O1324*H1324</f>
        <v>0</v>
      </c>
      <c r="Q1324" s="203">
        <v>0</v>
      </c>
      <c r="R1324" s="203">
        <f>Q1324*H1324</f>
        <v>0</v>
      </c>
      <c r="S1324" s="203">
        <v>0</v>
      </c>
      <c r="T1324" s="204">
        <f>S1324*H1324</f>
        <v>0</v>
      </c>
      <c r="U1324" s="36"/>
      <c r="V1324" s="36"/>
      <c r="W1324" s="36"/>
      <c r="X1324" s="36"/>
      <c r="Y1324" s="36"/>
      <c r="Z1324" s="36"/>
      <c r="AA1324" s="36"/>
      <c r="AB1324" s="36"/>
      <c r="AC1324" s="36"/>
      <c r="AD1324" s="36"/>
      <c r="AE1324" s="36"/>
      <c r="AR1324" s="205" t="s">
        <v>302</v>
      </c>
      <c r="AT1324" s="205" t="s">
        <v>195</v>
      </c>
      <c r="AU1324" s="205" t="s">
        <v>81</v>
      </c>
      <c r="AY1324" s="19" t="s">
        <v>193</v>
      </c>
      <c r="BE1324" s="206">
        <f>IF(N1324="základní",J1324,0)</f>
        <v>0</v>
      </c>
      <c r="BF1324" s="206">
        <f>IF(N1324="snížená",J1324,0)</f>
        <v>0</v>
      </c>
      <c r="BG1324" s="206">
        <f>IF(N1324="zákl. přenesená",J1324,0)</f>
        <v>0</v>
      </c>
      <c r="BH1324" s="206">
        <f>IF(N1324="sníž. přenesená",J1324,0)</f>
        <v>0</v>
      </c>
      <c r="BI1324" s="206">
        <f>IF(N1324="nulová",J1324,0)</f>
        <v>0</v>
      </c>
      <c r="BJ1324" s="19" t="s">
        <v>79</v>
      </c>
      <c r="BK1324" s="206">
        <f>ROUND(I1324*H1324,2)</f>
        <v>0</v>
      </c>
      <c r="BL1324" s="19" t="s">
        <v>302</v>
      </c>
      <c r="BM1324" s="205" t="s">
        <v>2161</v>
      </c>
    </row>
    <row r="1325" spans="1:65" s="14" customFormat="1">
      <c r="B1325" s="218"/>
      <c r="C1325" s="219"/>
      <c r="D1325" s="209" t="s">
        <v>202</v>
      </c>
      <c r="E1325" s="220" t="s">
        <v>19</v>
      </c>
      <c r="F1325" s="221" t="s">
        <v>2162</v>
      </c>
      <c r="G1325" s="219"/>
      <c r="H1325" s="222">
        <v>11.2</v>
      </c>
      <c r="I1325" s="223"/>
      <c r="J1325" s="219"/>
      <c r="K1325" s="219"/>
      <c r="L1325" s="224"/>
      <c r="M1325" s="225"/>
      <c r="N1325" s="226"/>
      <c r="O1325" s="226"/>
      <c r="P1325" s="226"/>
      <c r="Q1325" s="226"/>
      <c r="R1325" s="226"/>
      <c r="S1325" s="226"/>
      <c r="T1325" s="227"/>
      <c r="AT1325" s="228" t="s">
        <v>202</v>
      </c>
      <c r="AU1325" s="228" t="s">
        <v>81</v>
      </c>
      <c r="AV1325" s="14" t="s">
        <v>81</v>
      </c>
      <c r="AW1325" s="14" t="s">
        <v>33</v>
      </c>
      <c r="AX1325" s="14" t="s">
        <v>72</v>
      </c>
      <c r="AY1325" s="228" t="s">
        <v>193</v>
      </c>
    </row>
    <row r="1326" spans="1:65" s="14" customFormat="1">
      <c r="B1326" s="218"/>
      <c r="C1326" s="219"/>
      <c r="D1326" s="209" t="s">
        <v>202</v>
      </c>
      <c r="E1326" s="220" t="s">
        <v>19</v>
      </c>
      <c r="F1326" s="221" t="s">
        <v>2163</v>
      </c>
      <c r="G1326" s="219"/>
      <c r="H1326" s="222">
        <v>8.1999999999999993</v>
      </c>
      <c r="I1326" s="223"/>
      <c r="J1326" s="219"/>
      <c r="K1326" s="219"/>
      <c r="L1326" s="224"/>
      <c r="M1326" s="225"/>
      <c r="N1326" s="226"/>
      <c r="O1326" s="226"/>
      <c r="P1326" s="226"/>
      <c r="Q1326" s="226"/>
      <c r="R1326" s="226"/>
      <c r="S1326" s="226"/>
      <c r="T1326" s="227"/>
      <c r="AT1326" s="228" t="s">
        <v>202</v>
      </c>
      <c r="AU1326" s="228" t="s">
        <v>81</v>
      </c>
      <c r="AV1326" s="14" t="s">
        <v>81</v>
      </c>
      <c r="AW1326" s="14" t="s">
        <v>33</v>
      </c>
      <c r="AX1326" s="14" t="s">
        <v>72</v>
      </c>
      <c r="AY1326" s="228" t="s">
        <v>193</v>
      </c>
    </row>
    <row r="1327" spans="1:65" s="14" customFormat="1">
      <c r="B1327" s="218"/>
      <c r="C1327" s="219"/>
      <c r="D1327" s="209" t="s">
        <v>202</v>
      </c>
      <c r="E1327" s="220" t="s">
        <v>19</v>
      </c>
      <c r="F1327" s="221" t="s">
        <v>2164</v>
      </c>
      <c r="G1327" s="219"/>
      <c r="H1327" s="222">
        <v>10.6</v>
      </c>
      <c r="I1327" s="223"/>
      <c r="J1327" s="219"/>
      <c r="K1327" s="219"/>
      <c r="L1327" s="224"/>
      <c r="M1327" s="225"/>
      <c r="N1327" s="226"/>
      <c r="O1327" s="226"/>
      <c r="P1327" s="226"/>
      <c r="Q1327" s="226"/>
      <c r="R1327" s="226"/>
      <c r="S1327" s="226"/>
      <c r="T1327" s="227"/>
      <c r="AT1327" s="228" t="s">
        <v>202</v>
      </c>
      <c r="AU1327" s="228" t="s">
        <v>81</v>
      </c>
      <c r="AV1327" s="14" t="s">
        <v>81</v>
      </c>
      <c r="AW1327" s="14" t="s">
        <v>33</v>
      </c>
      <c r="AX1327" s="14" t="s">
        <v>72</v>
      </c>
      <c r="AY1327" s="228" t="s">
        <v>193</v>
      </c>
    </row>
    <row r="1328" spans="1:65" s="15" customFormat="1">
      <c r="B1328" s="229"/>
      <c r="C1328" s="230"/>
      <c r="D1328" s="209" t="s">
        <v>202</v>
      </c>
      <c r="E1328" s="231" t="s">
        <v>19</v>
      </c>
      <c r="F1328" s="232" t="s">
        <v>208</v>
      </c>
      <c r="G1328" s="230"/>
      <c r="H1328" s="233">
        <v>30</v>
      </c>
      <c r="I1328" s="234"/>
      <c r="J1328" s="230"/>
      <c r="K1328" s="230"/>
      <c r="L1328" s="235"/>
      <c r="M1328" s="236"/>
      <c r="N1328" s="237"/>
      <c r="O1328" s="237"/>
      <c r="P1328" s="237"/>
      <c r="Q1328" s="237"/>
      <c r="R1328" s="237"/>
      <c r="S1328" s="237"/>
      <c r="T1328" s="238"/>
      <c r="AT1328" s="239" t="s">
        <v>202</v>
      </c>
      <c r="AU1328" s="239" t="s">
        <v>81</v>
      </c>
      <c r="AV1328" s="15" t="s">
        <v>209</v>
      </c>
      <c r="AW1328" s="15" t="s">
        <v>33</v>
      </c>
      <c r="AX1328" s="15" t="s">
        <v>79</v>
      </c>
      <c r="AY1328" s="239" t="s">
        <v>193</v>
      </c>
    </row>
    <row r="1329" spans="1:65" s="2" customFormat="1" ht="16.5" customHeight="1">
      <c r="A1329" s="36"/>
      <c r="B1329" s="37"/>
      <c r="C1329" s="194" t="s">
        <v>2165</v>
      </c>
      <c r="D1329" s="194" t="s">
        <v>195</v>
      </c>
      <c r="E1329" s="195" t="s">
        <v>2166</v>
      </c>
      <c r="F1329" s="196" t="s">
        <v>2167</v>
      </c>
      <c r="G1329" s="197" t="s">
        <v>391</v>
      </c>
      <c r="H1329" s="198">
        <v>6.25</v>
      </c>
      <c r="I1329" s="199"/>
      <c r="J1329" s="200">
        <f>ROUND(I1329*H1329,2)</f>
        <v>0</v>
      </c>
      <c r="K1329" s="196" t="s">
        <v>19</v>
      </c>
      <c r="L1329" s="41"/>
      <c r="M1329" s="201" t="s">
        <v>19</v>
      </c>
      <c r="N1329" s="202" t="s">
        <v>43</v>
      </c>
      <c r="O1329" s="66"/>
      <c r="P1329" s="203">
        <f>O1329*H1329</f>
        <v>0</v>
      </c>
      <c r="Q1329" s="203">
        <v>0</v>
      </c>
      <c r="R1329" s="203">
        <f>Q1329*H1329</f>
        <v>0</v>
      </c>
      <c r="S1329" s="203">
        <v>0</v>
      </c>
      <c r="T1329" s="204">
        <f>S1329*H1329</f>
        <v>0</v>
      </c>
      <c r="U1329" s="36"/>
      <c r="V1329" s="36"/>
      <c r="W1329" s="36"/>
      <c r="X1329" s="36"/>
      <c r="Y1329" s="36"/>
      <c r="Z1329" s="36"/>
      <c r="AA1329" s="36"/>
      <c r="AB1329" s="36"/>
      <c r="AC1329" s="36"/>
      <c r="AD1329" s="36"/>
      <c r="AE1329" s="36"/>
      <c r="AR1329" s="205" t="s">
        <v>302</v>
      </c>
      <c r="AT1329" s="205" t="s">
        <v>195</v>
      </c>
      <c r="AU1329" s="205" t="s">
        <v>81</v>
      </c>
      <c r="AY1329" s="19" t="s">
        <v>193</v>
      </c>
      <c r="BE1329" s="206">
        <f>IF(N1329="základní",J1329,0)</f>
        <v>0</v>
      </c>
      <c r="BF1329" s="206">
        <f>IF(N1329="snížená",J1329,0)</f>
        <v>0</v>
      </c>
      <c r="BG1329" s="206">
        <f>IF(N1329="zákl. přenesená",J1329,0)</f>
        <v>0</v>
      </c>
      <c r="BH1329" s="206">
        <f>IF(N1329="sníž. přenesená",J1329,0)</f>
        <v>0</v>
      </c>
      <c r="BI1329" s="206">
        <f>IF(N1329="nulová",J1329,0)</f>
        <v>0</v>
      </c>
      <c r="BJ1329" s="19" t="s">
        <v>79</v>
      </c>
      <c r="BK1329" s="206">
        <f>ROUND(I1329*H1329,2)</f>
        <v>0</v>
      </c>
      <c r="BL1329" s="19" t="s">
        <v>302</v>
      </c>
      <c r="BM1329" s="205" t="s">
        <v>2168</v>
      </c>
    </row>
    <row r="1330" spans="1:65" s="14" customFormat="1">
      <c r="B1330" s="218"/>
      <c r="C1330" s="219"/>
      <c r="D1330" s="209" t="s">
        <v>202</v>
      </c>
      <c r="E1330" s="220" t="s">
        <v>19</v>
      </c>
      <c r="F1330" s="221" t="s">
        <v>2169</v>
      </c>
      <c r="G1330" s="219"/>
      <c r="H1330" s="222">
        <v>6.25</v>
      </c>
      <c r="I1330" s="223"/>
      <c r="J1330" s="219"/>
      <c r="K1330" s="219"/>
      <c r="L1330" s="224"/>
      <c r="M1330" s="225"/>
      <c r="N1330" s="226"/>
      <c r="O1330" s="226"/>
      <c r="P1330" s="226"/>
      <c r="Q1330" s="226"/>
      <c r="R1330" s="226"/>
      <c r="S1330" s="226"/>
      <c r="T1330" s="227"/>
      <c r="AT1330" s="228" t="s">
        <v>202</v>
      </c>
      <c r="AU1330" s="228" t="s">
        <v>81</v>
      </c>
      <c r="AV1330" s="14" t="s">
        <v>81</v>
      </c>
      <c r="AW1330" s="14" t="s">
        <v>33</v>
      </c>
      <c r="AX1330" s="14" t="s">
        <v>72</v>
      </c>
      <c r="AY1330" s="228" t="s">
        <v>193</v>
      </c>
    </row>
    <row r="1331" spans="1:65" s="15" customFormat="1">
      <c r="B1331" s="229"/>
      <c r="C1331" s="230"/>
      <c r="D1331" s="209" t="s">
        <v>202</v>
      </c>
      <c r="E1331" s="231" t="s">
        <v>19</v>
      </c>
      <c r="F1331" s="232" t="s">
        <v>208</v>
      </c>
      <c r="G1331" s="230"/>
      <c r="H1331" s="233">
        <v>6.25</v>
      </c>
      <c r="I1331" s="234"/>
      <c r="J1331" s="230"/>
      <c r="K1331" s="230"/>
      <c r="L1331" s="235"/>
      <c r="M1331" s="236"/>
      <c r="N1331" s="237"/>
      <c r="O1331" s="237"/>
      <c r="P1331" s="237"/>
      <c r="Q1331" s="237"/>
      <c r="R1331" s="237"/>
      <c r="S1331" s="237"/>
      <c r="T1331" s="238"/>
      <c r="AT1331" s="239" t="s">
        <v>202</v>
      </c>
      <c r="AU1331" s="239" t="s">
        <v>81</v>
      </c>
      <c r="AV1331" s="15" t="s">
        <v>209</v>
      </c>
      <c r="AW1331" s="15" t="s">
        <v>33</v>
      </c>
      <c r="AX1331" s="15" t="s">
        <v>79</v>
      </c>
      <c r="AY1331" s="239" t="s">
        <v>193</v>
      </c>
    </row>
    <row r="1332" spans="1:65" s="2" customFormat="1" ht="16.5" customHeight="1">
      <c r="A1332" s="36"/>
      <c r="B1332" s="37"/>
      <c r="C1332" s="194" t="s">
        <v>2170</v>
      </c>
      <c r="D1332" s="194" t="s">
        <v>195</v>
      </c>
      <c r="E1332" s="195" t="s">
        <v>2171</v>
      </c>
      <c r="F1332" s="196" t="s">
        <v>2172</v>
      </c>
      <c r="G1332" s="197" t="s">
        <v>391</v>
      </c>
      <c r="H1332" s="198">
        <v>6.25</v>
      </c>
      <c r="I1332" s="199"/>
      <c r="J1332" s="200">
        <f t="shared" ref="J1332:J1337" si="40">ROUND(I1332*H1332,2)</f>
        <v>0</v>
      </c>
      <c r="K1332" s="196" t="s">
        <v>19</v>
      </c>
      <c r="L1332" s="41"/>
      <c r="M1332" s="201" t="s">
        <v>19</v>
      </c>
      <c r="N1332" s="202" t="s">
        <v>43</v>
      </c>
      <c r="O1332" s="66"/>
      <c r="P1332" s="203">
        <f t="shared" ref="P1332:P1337" si="41">O1332*H1332</f>
        <v>0</v>
      </c>
      <c r="Q1332" s="203">
        <v>0</v>
      </c>
      <c r="R1332" s="203">
        <f t="shared" ref="R1332:R1337" si="42">Q1332*H1332</f>
        <v>0</v>
      </c>
      <c r="S1332" s="203">
        <v>0</v>
      </c>
      <c r="T1332" s="204">
        <f t="shared" ref="T1332:T1337" si="43">S1332*H1332</f>
        <v>0</v>
      </c>
      <c r="U1332" s="36"/>
      <c r="V1332" s="36"/>
      <c r="W1332" s="36"/>
      <c r="X1332" s="36"/>
      <c r="Y1332" s="36"/>
      <c r="Z1332" s="36"/>
      <c r="AA1332" s="36"/>
      <c r="AB1332" s="36"/>
      <c r="AC1332" s="36"/>
      <c r="AD1332" s="36"/>
      <c r="AE1332" s="36"/>
      <c r="AR1332" s="205" t="s">
        <v>302</v>
      </c>
      <c r="AT1332" s="205" t="s">
        <v>195</v>
      </c>
      <c r="AU1332" s="205" t="s">
        <v>81</v>
      </c>
      <c r="AY1332" s="19" t="s">
        <v>193</v>
      </c>
      <c r="BE1332" s="206">
        <f t="shared" ref="BE1332:BE1337" si="44">IF(N1332="základní",J1332,0)</f>
        <v>0</v>
      </c>
      <c r="BF1332" s="206">
        <f t="shared" ref="BF1332:BF1337" si="45">IF(N1332="snížená",J1332,0)</f>
        <v>0</v>
      </c>
      <c r="BG1332" s="206">
        <f t="shared" ref="BG1332:BG1337" si="46">IF(N1332="zákl. přenesená",J1332,0)</f>
        <v>0</v>
      </c>
      <c r="BH1332" s="206">
        <f t="shared" ref="BH1332:BH1337" si="47">IF(N1332="sníž. přenesená",J1332,0)</f>
        <v>0</v>
      </c>
      <c r="BI1332" s="206">
        <f t="shared" ref="BI1332:BI1337" si="48">IF(N1332="nulová",J1332,0)</f>
        <v>0</v>
      </c>
      <c r="BJ1332" s="19" t="s">
        <v>79</v>
      </c>
      <c r="BK1332" s="206">
        <f t="shared" ref="BK1332:BK1337" si="49">ROUND(I1332*H1332,2)</f>
        <v>0</v>
      </c>
      <c r="BL1332" s="19" t="s">
        <v>302</v>
      </c>
      <c r="BM1332" s="205" t="s">
        <v>2173</v>
      </c>
    </row>
    <row r="1333" spans="1:65" s="2" customFormat="1" ht="16.5" customHeight="1">
      <c r="A1333" s="36"/>
      <c r="B1333" s="37"/>
      <c r="C1333" s="194" t="s">
        <v>2174</v>
      </c>
      <c r="D1333" s="194" t="s">
        <v>195</v>
      </c>
      <c r="E1333" s="195" t="s">
        <v>2175</v>
      </c>
      <c r="F1333" s="196" t="s">
        <v>2176</v>
      </c>
      <c r="G1333" s="197" t="s">
        <v>2177</v>
      </c>
      <c r="H1333" s="198">
        <v>1</v>
      </c>
      <c r="I1333" s="199"/>
      <c r="J1333" s="200">
        <f t="shared" si="40"/>
        <v>0</v>
      </c>
      <c r="K1333" s="196" t="s">
        <v>19</v>
      </c>
      <c r="L1333" s="41"/>
      <c r="M1333" s="201" t="s">
        <v>19</v>
      </c>
      <c r="N1333" s="202" t="s">
        <v>43</v>
      </c>
      <c r="O1333" s="66"/>
      <c r="P1333" s="203">
        <f t="shared" si="41"/>
        <v>0</v>
      </c>
      <c r="Q1333" s="203">
        <v>0</v>
      </c>
      <c r="R1333" s="203">
        <f t="shared" si="42"/>
        <v>0</v>
      </c>
      <c r="S1333" s="203">
        <v>0</v>
      </c>
      <c r="T1333" s="204">
        <f t="shared" si="43"/>
        <v>0</v>
      </c>
      <c r="U1333" s="36"/>
      <c r="V1333" s="36"/>
      <c r="W1333" s="36"/>
      <c r="X1333" s="36"/>
      <c r="Y1333" s="36"/>
      <c r="Z1333" s="36"/>
      <c r="AA1333" s="36"/>
      <c r="AB1333" s="36"/>
      <c r="AC1333" s="36"/>
      <c r="AD1333" s="36"/>
      <c r="AE1333" s="36"/>
      <c r="AR1333" s="205" t="s">
        <v>302</v>
      </c>
      <c r="AT1333" s="205" t="s">
        <v>195</v>
      </c>
      <c r="AU1333" s="205" t="s">
        <v>81</v>
      </c>
      <c r="AY1333" s="19" t="s">
        <v>193</v>
      </c>
      <c r="BE1333" s="206">
        <f t="shared" si="44"/>
        <v>0</v>
      </c>
      <c r="BF1333" s="206">
        <f t="shared" si="45"/>
        <v>0</v>
      </c>
      <c r="BG1333" s="206">
        <f t="shared" si="46"/>
        <v>0</v>
      </c>
      <c r="BH1333" s="206">
        <f t="shared" si="47"/>
        <v>0</v>
      </c>
      <c r="BI1333" s="206">
        <f t="shared" si="48"/>
        <v>0</v>
      </c>
      <c r="BJ1333" s="19" t="s">
        <v>79</v>
      </c>
      <c r="BK1333" s="206">
        <f t="shared" si="49"/>
        <v>0</v>
      </c>
      <c r="BL1333" s="19" t="s">
        <v>302</v>
      </c>
      <c r="BM1333" s="205" t="s">
        <v>2178</v>
      </c>
    </row>
    <row r="1334" spans="1:65" s="2" customFormat="1" ht="33" customHeight="1">
      <c r="A1334" s="36"/>
      <c r="B1334" s="37"/>
      <c r="C1334" s="251" t="s">
        <v>2179</v>
      </c>
      <c r="D1334" s="251" t="s">
        <v>451</v>
      </c>
      <c r="E1334" s="252" t="s">
        <v>2180</v>
      </c>
      <c r="F1334" s="253" t="s">
        <v>2181</v>
      </c>
      <c r="G1334" s="254" t="s">
        <v>402</v>
      </c>
      <c r="H1334" s="255">
        <v>1</v>
      </c>
      <c r="I1334" s="256"/>
      <c r="J1334" s="257">
        <f t="shared" si="40"/>
        <v>0</v>
      </c>
      <c r="K1334" s="253" t="s">
        <v>19</v>
      </c>
      <c r="L1334" s="258"/>
      <c r="M1334" s="259" t="s">
        <v>19</v>
      </c>
      <c r="N1334" s="260" t="s">
        <v>43</v>
      </c>
      <c r="O1334" s="66"/>
      <c r="P1334" s="203">
        <f t="shared" si="41"/>
        <v>0</v>
      </c>
      <c r="Q1334" s="203">
        <v>0</v>
      </c>
      <c r="R1334" s="203">
        <f t="shared" si="42"/>
        <v>0</v>
      </c>
      <c r="S1334" s="203">
        <v>0</v>
      </c>
      <c r="T1334" s="204">
        <f t="shared" si="43"/>
        <v>0</v>
      </c>
      <c r="U1334" s="36"/>
      <c r="V1334" s="36"/>
      <c r="W1334" s="36"/>
      <c r="X1334" s="36"/>
      <c r="Y1334" s="36"/>
      <c r="Z1334" s="36"/>
      <c r="AA1334" s="36"/>
      <c r="AB1334" s="36"/>
      <c r="AC1334" s="36"/>
      <c r="AD1334" s="36"/>
      <c r="AE1334" s="36"/>
      <c r="AR1334" s="205" t="s">
        <v>404</v>
      </c>
      <c r="AT1334" s="205" t="s">
        <v>451</v>
      </c>
      <c r="AU1334" s="205" t="s">
        <v>81</v>
      </c>
      <c r="AY1334" s="19" t="s">
        <v>193</v>
      </c>
      <c r="BE1334" s="206">
        <f t="shared" si="44"/>
        <v>0</v>
      </c>
      <c r="BF1334" s="206">
        <f t="shared" si="45"/>
        <v>0</v>
      </c>
      <c r="BG1334" s="206">
        <f t="shared" si="46"/>
        <v>0</v>
      </c>
      <c r="BH1334" s="206">
        <f t="shared" si="47"/>
        <v>0</v>
      </c>
      <c r="BI1334" s="206">
        <f t="shared" si="48"/>
        <v>0</v>
      </c>
      <c r="BJ1334" s="19" t="s">
        <v>79</v>
      </c>
      <c r="BK1334" s="206">
        <f t="shared" si="49"/>
        <v>0</v>
      </c>
      <c r="BL1334" s="19" t="s">
        <v>302</v>
      </c>
      <c r="BM1334" s="205" t="s">
        <v>2182</v>
      </c>
    </row>
    <row r="1335" spans="1:65" s="2" customFormat="1" ht="33" customHeight="1">
      <c r="A1335" s="36"/>
      <c r="B1335" s="37"/>
      <c r="C1335" s="251" t="s">
        <v>2183</v>
      </c>
      <c r="D1335" s="251" t="s">
        <v>451</v>
      </c>
      <c r="E1335" s="252" t="s">
        <v>2184</v>
      </c>
      <c r="F1335" s="253" t="s">
        <v>2185</v>
      </c>
      <c r="G1335" s="254" t="s">
        <v>402</v>
      </c>
      <c r="H1335" s="255">
        <v>1</v>
      </c>
      <c r="I1335" s="256"/>
      <c r="J1335" s="257">
        <f t="shared" si="40"/>
        <v>0</v>
      </c>
      <c r="K1335" s="253" t="s">
        <v>19</v>
      </c>
      <c r="L1335" s="258"/>
      <c r="M1335" s="259" t="s">
        <v>19</v>
      </c>
      <c r="N1335" s="260" t="s">
        <v>43</v>
      </c>
      <c r="O1335" s="66"/>
      <c r="P1335" s="203">
        <f t="shared" si="41"/>
        <v>0</v>
      </c>
      <c r="Q1335" s="203">
        <v>0</v>
      </c>
      <c r="R1335" s="203">
        <f t="shared" si="42"/>
        <v>0</v>
      </c>
      <c r="S1335" s="203">
        <v>0</v>
      </c>
      <c r="T1335" s="204">
        <f t="shared" si="43"/>
        <v>0</v>
      </c>
      <c r="U1335" s="36"/>
      <c r="V1335" s="36"/>
      <c r="W1335" s="36"/>
      <c r="X1335" s="36"/>
      <c r="Y1335" s="36"/>
      <c r="Z1335" s="36"/>
      <c r="AA1335" s="36"/>
      <c r="AB1335" s="36"/>
      <c r="AC1335" s="36"/>
      <c r="AD1335" s="36"/>
      <c r="AE1335" s="36"/>
      <c r="AR1335" s="205" t="s">
        <v>404</v>
      </c>
      <c r="AT1335" s="205" t="s">
        <v>451</v>
      </c>
      <c r="AU1335" s="205" t="s">
        <v>81</v>
      </c>
      <c r="AY1335" s="19" t="s">
        <v>193</v>
      </c>
      <c r="BE1335" s="206">
        <f t="shared" si="44"/>
        <v>0</v>
      </c>
      <c r="BF1335" s="206">
        <f t="shared" si="45"/>
        <v>0</v>
      </c>
      <c r="BG1335" s="206">
        <f t="shared" si="46"/>
        <v>0</v>
      </c>
      <c r="BH1335" s="206">
        <f t="shared" si="47"/>
        <v>0</v>
      </c>
      <c r="BI1335" s="206">
        <f t="shared" si="48"/>
        <v>0</v>
      </c>
      <c r="BJ1335" s="19" t="s">
        <v>79</v>
      </c>
      <c r="BK1335" s="206">
        <f t="shared" si="49"/>
        <v>0</v>
      </c>
      <c r="BL1335" s="19" t="s">
        <v>302</v>
      </c>
      <c r="BM1335" s="205" t="s">
        <v>2186</v>
      </c>
    </row>
    <row r="1336" spans="1:65" s="2" customFormat="1" ht="33" customHeight="1">
      <c r="A1336" s="36"/>
      <c r="B1336" s="37"/>
      <c r="C1336" s="251" t="s">
        <v>2187</v>
      </c>
      <c r="D1336" s="251" t="s">
        <v>451</v>
      </c>
      <c r="E1336" s="252" t="s">
        <v>2188</v>
      </c>
      <c r="F1336" s="253" t="s">
        <v>2189</v>
      </c>
      <c r="G1336" s="254" t="s">
        <v>402</v>
      </c>
      <c r="H1336" s="255">
        <v>1</v>
      </c>
      <c r="I1336" s="256"/>
      <c r="J1336" s="257">
        <f t="shared" si="40"/>
        <v>0</v>
      </c>
      <c r="K1336" s="253" t="s">
        <v>19</v>
      </c>
      <c r="L1336" s="258"/>
      <c r="M1336" s="259" t="s">
        <v>19</v>
      </c>
      <c r="N1336" s="260" t="s">
        <v>43</v>
      </c>
      <c r="O1336" s="66"/>
      <c r="P1336" s="203">
        <f t="shared" si="41"/>
        <v>0</v>
      </c>
      <c r="Q1336" s="203">
        <v>0</v>
      </c>
      <c r="R1336" s="203">
        <f t="shared" si="42"/>
        <v>0</v>
      </c>
      <c r="S1336" s="203">
        <v>0</v>
      </c>
      <c r="T1336" s="204">
        <f t="shared" si="43"/>
        <v>0</v>
      </c>
      <c r="U1336" s="36"/>
      <c r="V1336" s="36"/>
      <c r="W1336" s="36"/>
      <c r="X1336" s="36"/>
      <c r="Y1336" s="36"/>
      <c r="Z1336" s="36"/>
      <c r="AA1336" s="36"/>
      <c r="AB1336" s="36"/>
      <c r="AC1336" s="36"/>
      <c r="AD1336" s="36"/>
      <c r="AE1336" s="36"/>
      <c r="AR1336" s="205" t="s">
        <v>404</v>
      </c>
      <c r="AT1336" s="205" t="s">
        <v>451</v>
      </c>
      <c r="AU1336" s="205" t="s">
        <v>81</v>
      </c>
      <c r="AY1336" s="19" t="s">
        <v>193</v>
      </c>
      <c r="BE1336" s="206">
        <f t="shared" si="44"/>
        <v>0</v>
      </c>
      <c r="BF1336" s="206">
        <f t="shared" si="45"/>
        <v>0</v>
      </c>
      <c r="BG1336" s="206">
        <f t="shared" si="46"/>
        <v>0</v>
      </c>
      <c r="BH1336" s="206">
        <f t="shared" si="47"/>
        <v>0</v>
      </c>
      <c r="BI1336" s="206">
        <f t="shared" si="48"/>
        <v>0</v>
      </c>
      <c r="BJ1336" s="19" t="s">
        <v>79</v>
      </c>
      <c r="BK1336" s="206">
        <f t="shared" si="49"/>
        <v>0</v>
      </c>
      <c r="BL1336" s="19" t="s">
        <v>302</v>
      </c>
      <c r="BM1336" s="205" t="s">
        <v>2190</v>
      </c>
    </row>
    <row r="1337" spans="1:65" s="2" customFormat="1" ht="21.75" customHeight="1">
      <c r="A1337" s="36"/>
      <c r="B1337" s="37"/>
      <c r="C1337" s="194" t="s">
        <v>2191</v>
      </c>
      <c r="D1337" s="194" t="s">
        <v>195</v>
      </c>
      <c r="E1337" s="195" t="s">
        <v>2101</v>
      </c>
      <c r="F1337" s="196" t="s">
        <v>2102</v>
      </c>
      <c r="G1337" s="197" t="s">
        <v>1288</v>
      </c>
      <c r="H1337" s="263"/>
      <c r="I1337" s="199"/>
      <c r="J1337" s="200">
        <f t="shared" si="40"/>
        <v>0</v>
      </c>
      <c r="K1337" s="196" t="s">
        <v>199</v>
      </c>
      <c r="L1337" s="41"/>
      <c r="M1337" s="201" t="s">
        <v>19</v>
      </c>
      <c r="N1337" s="202" t="s">
        <v>43</v>
      </c>
      <c r="O1337" s="66"/>
      <c r="P1337" s="203">
        <f t="shared" si="41"/>
        <v>0</v>
      </c>
      <c r="Q1337" s="203">
        <v>0</v>
      </c>
      <c r="R1337" s="203">
        <f t="shared" si="42"/>
        <v>0</v>
      </c>
      <c r="S1337" s="203">
        <v>0</v>
      </c>
      <c r="T1337" s="204">
        <f t="shared" si="43"/>
        <v>0</v>
      </c>
      <c r="U1337" s="36"/>
      <c r="V1337" s="36"/>
      <c r="W1337" s="36"/>
      <c r="X1337" s="36"/>
      <c r="Y1337" s="36"/>
      <c r="Z1337" s="36"/>
      <c r="AA1337" s="36"/>
      <c r="AB1337" s="36"/>
      <c r="AC1337" s="36"/>
      <c r="AD1337" s="36"/>
      <c r="AE1337" s="36"/>
      <c r="AR1337" s="205" t="s">
        <v>302</v>
      </c>
      <c r="AT1337" s="205" t="s">
        <v>195</v>
      </c>
      <c r="AU1337" s="205" t="s">
        <v>81</v>
      </c>
      <c r="AY1337" s="19" t="s">
        <v>193</v>
      </c>
      <c r="BE1337" s="206">
        <f t="shared" si="44"/>
        <v>0</v>
      </c>
      <c r="BF1337" s="206">
        <f t="shared" si="45"/>
        <v>0</v>
      </c>
      <c r="BG1337" s="206">
        <f t="shared" si="46"/>
        <v>0</v>
      </c>
      <c r="BH1337" s="206">
        <f t="shared" si="47"/>
        <v>0</v>
      </c>
      <c r="BI1337" s="206">
        <f t="shared" si="48"/>
        <v>0</v>
      </c>
      <c r="BJ1337" s="19" t="s">
        <v>79</v>
      </c>
      <c r="BK1337" s="206">
        <f t="shared" si="49"/>
        <v>0</v>
      </c>
      <c r="BL1337" s="19" t="s">
        <v>302</v>
      </c>
      <c r="BM1337" s="205" t="s">
        <v>2192</v>
      </c>
    </row>
    <row r="1338" spans="1:65" s="12" customFormat="1" ht="22.9" customHeight="1">
      <c r="B1338" s="178"/>
      <c r="C1338" s="179"/>
      <c r="D1338" s="180" t="s">
        <v>71</v>
      </c>
      <c r="E1338" s="192" t="s">
        <v>2193</v>
      </c>
      <c r="F1338" s="192" t="s">
        <v>2194</v>
      </c>
      <c r="G1338" s="179"/>
      <c r="H1338" s="179"/>
      <c r="I1338" s="182"/>
      <c r="J1338" s="193">
        <f>BK1338</f>
        <v>0</v>
      </c>
      <c r="K1338" s="179"/>
      <c r="L1338" s="184"/>
      <c r="M1338" s="185"/>
      <c r="N1338" s="186"/>
      <c r="O1338" s="186"/>
      <c r="P1338" s="187">
        <f>SUM(P1339:P1400)</f>
        <v>0</v>
      </c>
      <c r="Q1338" s="186"/>
      <c r="R1338" s="187">
        <f>SUM(R1339:R1400)</f>
        <v>6.0488833399999997</v>
      </c>
      <c r="S1338" s="186"/>
      <c r="T1338" s="188">
        <f>SUM(T1339:T1400)</f>
        <v>0</v>
      </c>
      <c r="AR1338" s="189" t="s">
        <v>81</v>
      </c>
      <c r="AT1338" s="190" t="s">
        <v>71</v>
      </c>
      <c r="AU1338" s="190" t="s">
        <v>79</v>
      </c>
      <c r="AY1338" s="189" t="s">
        <v>193</v>
      </c>
      <c r="BK1338" s="191">
        <f>SUM(BK1339:BK1400)</f>
        <v>0</v>
      </c>
    </row>
    <row r="1339" spans="1:65" s="2" customFormat="1" ht="16.5" customHeight="1">
      <c r="A1339" s="36"/>
      <c r="B1339" s="37"/>
      <c r="C1339" s="194" t="s">
        <v>2195</v>
      </c>
      <c r="D1339" s="194" t="s">
        <v>195</v>
      </c>
      <c r="E1339" s="195" t="s">
        <v>2196</v>
      </c>
      <c r="F1339" s="196" t="s">
        <v>2197</v>
      </c>
      <c r="G1339" s="197" t="s">
        <v>305</v>
      </c>
      <c r="H1339" s="198">
        <v>212.93100000000001</v>
      </c>
      <c r="I1339" s="199"/>
      <c r="J1339" s="200">
        <f>ROUND(I1339*H1339,2)</f>
        <v>0</v>
      </c>
      <c r="K1339" s="196" t="s">
        <v>199</v>
      </c>
      <c r="L1339" s="41"/>
      <c r="M1339" s="201" t="s">
        <v>19</v>
      </c>
      <c r="N1339" s="202" t="s">
        <v>43</v>
      </c>
      <c r="O1339" s="66"/>
      <c r="P1339" s="203">
        <f>O1339*H1339</f>
        <v>0</v>
      </c>
      <c r="Q1339" s="203">
        <v>2.9999999999999997E-4</v>
      </c>
      <c r="R1339" s="203">
        <f>Q1339*H1339</f>
        <v>6.38793E-2</v>
      </c>
      <c r="S1339" s="203">
        <v>0</v>
      </c>
      <c r="T1339" s="204">
        <f>S1339*H1339</f>
        <v>0</v>
      </c>
      <c r="U1339" s="36"/>
      <c r="V1339" s="36"/>
      <c r="W1339" s="36"/>
      <c r="X1339" s="36"/>
      <c r="Y1339" s="36"/>
      <c r="Z1339" s="36"/>
      <c r="AA1339" s="36"/>
      <c r="AB1339" s="36"/>
      <c r="AC1339" s="36"/>
      <c r="AD1339" s="36"/>
      <c r="AE1339" s="36"/>
      <c r="AR1339" s="205" t="s">
        <v>302</v>
      </c>
      <c r="AT1339" s="205" t="s">
        <v>195</v>
      </c>
      <c r="AU1339" s="205" t="s">
        <v>81</v>
      </c>
      <c r="AY1339" s="19" t="s">
        <v>193</v>
      </c>
      <c r="BE1339" s="206">
        <f>IF(N1339="základní",J1339,0)</f>
        <v>0</v>
      </c>
      <c r="BF1339" s="206">
        <f>IF(N1339="snížená",J1339,0)</f>
        <v>0</v>
      </c>
      <c r="BG1339" s="206">
        <f>IF(N1339="zákl. přenesená",J1339,0)</f>
        <v>0</v>
      </c>
      <c r="BH1339" s="206">
        <f>IF(N1339="sníž. přenesená",J1339,0)</f>
        <v>0</v>
      </c>
      <c r="BI1339" s="206">
        <f>IF(N1339="nulová",J1339,0)</f>
        <v>0</v>
      </c>
      <c r="BJ1339" s="19" t="s">
        <v>79</v>
      </c>
      <c r="BK1339" s="206">
        <f>ROUND(I1339*H1339,2)</f>
        <v>0</v>
      </c>
      <c r="BL1339" s="19" t="s">
        <v>302</v>
      </c>
      <c r="BM1339" s="205" t="s">
        <v>2198</v>
      </c>
    </row>
    <row r="1340" spans="1:65" s="2" customFormat="1" ht="16.5" customHeight="1">
      <c r="A1340" s="36"/>
      <c r="B1340" s="37"/>
      <c r="C1340" s="194" t="s">
        <v>2199</v>
      </c>
      <c r="D1340" s="194" t="s">
        <v>195</v>
      </c>
      <c r="E1340" s="195" t="s">
        <v>2200</v>
      </c>
      <c r="F1340" s="196" t="s">
        <v>2201</v>
      </c>
      <c r="G1340" s="197" t="s">
        <v>305</v>
      </c>
      <c r="H1340" s="198">
        <v>212.93100000000001</v>
      </c>
      <c r="I1340" s="199"/>
      <c r="J1340" s="200">
        <f>ROUND(I1340*H1340,2)</f>
        <v>0</v>
      </c>
      <c r="K1340" s="196" t="s">
        <v>199</v>
      </c>
      <c r="L1340" s="41"/>
      <c r="M1340" s="201" t="s">
        <v>19</v>
      </c>
      <c r="N1340" s="202" t="s">
        <v>43</v>
      </c>
      <c r="O1340" s="66"/>
      <c r="P1340" s="203">
        <f>O1340*H1340</f>
        <v>0</v>
      </c>
      <c r="Q1340" s="203">
        <v>0</v>
      </c>
      <c r="R1340" s="203">
        <f>Q1340*H1340</f>
        <v>0</v>
      </c>
      <c r="S1340" s="203">
        <v>0</v>
      </c>
      <c r="T1340" s="204">
        <f>S1340*H1340</f>
        <v>0</v>
      </c>
      <c r="U1340" s="36"/>
      <c r="V1340" s="36"/>
      <c r="W1340" s="36"/>
      <c r="X1340" s="36"/>
      <c r="Y1340" s="36"/>
      <c r="Z1340" s="36"/>
      <c r="AA1340" s="36"/>
      <c r="AB1340" s="36"/>
      <c r="AC1340" s="36"/>
      <c r="AD1340" s="36"/>
      <c r="AE1340" s="36"/>
      <c r="AR1340" s="205" t="s">
        <v>302</v>
      </c>
      <c r="AT1340" s="205" t="s">
        <v>195</v>
      </c>
      <c r="AU1340" s="205" t="s">
        <v>81</v>
      </c>
      <c r="AY1340" s="19" t="s">
        <v>193</v>
      </c>
      <c r="BE1340" s="206">
        <f>IF(N1340="základní",J1340,0)</f>
        <v>0</v>
      </c>
      <c r="BF1340" s="206">
        <f>IF(N1340="snížená",J1340,0)</f>
        <v>0</v>
      </c>
      <c r="BG1340" s="206">
        <f>IF(N1340="zákl. přenesená",J1340,0)</f>
        <v>0</v>
      </c>
      <c r="BH1340" s="206">
        <f>IF(N1340="sníž. přenesená",J1340,0)</f>
        <v>0</v>
      </c>
      <c r="BI1340" s="206">
        <f>IF(N1340="nulová",J1340,0)</f>
        <v>0</v>
      </c>
      <c r="BJ1340" s="19" t="s">
        <v>79</v>
      </c>
      <c r="BK1340" s="206">
        <f>ROUND(I1340*H1340,2)</f>
        <v>0</v>
      </c>
      <c r="BL1340" s="19" t="s">
        <v>302</v>
      </c>
      <c r="BM1340" s="205" t="s">
        <v>2202</v>
      </c>
    </row>
    <row r="1341" spans="1:65" s="2" customFormat="1" ht="21.75" customHeight="1">
      <c r="A1341" s="36"/>
      <c r="B1341" s="37"/>
      <c r="C1341" s="194" t="s">
        <v>2203</v>
      </c>
      <c r="D1341" s="194" t="s">
        <v>195</v>
      </c>
      <c r="E1341" s="195" t="s">
        <v>2204</v>
      </c>
      <c r="F1341" s="196" t="s">
        <v>2205</v>
      </c>
      <c r="G1341" s="197" t="s">
        <v>305</v>
      </c>
      <c r="H1341" s="198">
        <v>212.93100000000001</v>
      </c>
      <c r="I1341" s="199"/>
      <c r="J1341" s="200">
        <f>ROUND(I1341*H1341,2)</f>
        <v>0</v>
      </c>
      <c r="K1341" s="196" t="s">
        <v>199</v>
      </c>
      <c r="L1341" s="41"/>
      <c r="M1341" s="201" t="s">
        <v>19</v>
      </c>
      <c r="N1341" s="202" t="s">
        <v>43</v>
      </c>
      <c r="O1341" s="66"/>
      <c r="P1341" s="203">
        <f>O1341*H1341</f>
        <v>0</v>
      </c>
      <c r="Q1341" s="203">
        <v>6.8900000000000003E-3</v>
      </c>
      <c r="R1341" s="203">
        <f>Q1341*H1341</f>
        <v>1.4670945900000001</v>
      </c>
      <c r="S1341" s="203">
        <v>0</v>
      </c>
      <c r="T1341" s="204">
        <f>S1341*H1341</f>
        <v>0</v>
      </c>
      <c r="U1341" s="36"/>
      <c r="V1341" s="36"/>
      <c r="W1341" s="36"/>
      <c r="X1341" s="36"/>
      <c r="Y1341" s="36"/>
      <c r="Z1341" s="36"/>
      <c r="AA1341" s="36"/>
      <c r="AB1341" s="36"/>
      <c r="AC1341" s="36"/>
      <c r="AD1341" s="36"/>
      <c r="AE1341" s="36"/>
      <c r="AR1341" s="205" t="s">
        <v>302</v>
      </c>
      <c r="AT1341" s="205" t="s">
        <v>195</v>
      </c>
      <c r="AU1341" s="205" t="s">
        <v>81</v>
      </c>
      <c r="AY1341" s="19" t="s">
        <v>193</v>
      </c>
      <c r="BE1341" s="206">
        <f>IF(N1341="základní",J1341,0)</f>
        <v>0</v>
      </c>
      <c r="BF1341" s="206">
        <f>IF(N1341="snížená",J1341,0)</f>
        <v>0</v>
      </c>
      <c r="BG1341" s="206">
        <f>IF(N1341="zákl. přenesená",J1341,0)</f>
        <v>0</v>
      </c>
      <c r="BH1341" s="206">
        <f>IF(N1341="sníž. přenesená",J1341,0)</f>
        <v>0</v>
      </c>
      <c r="BI1341" s="206">
        <f>IF(N1341="nulová",J1341,0)</f>
        <v>0</v>
      </c>
      <c r="BJ1341" s="19" t="s">
        <v>79</v>
      </c>
      <c r="BK1341" s="206">
        <f>ROUND(I1341*H1341,2)</f>
        <v>0</v>
      </c>
      <c r="BL1341" s="19" t="s">
        <v>302</v>
      </c>
      <c r="BM1341" s="205" t="s">
        <v>2206</v>
      </c>
    </row>
    <row r="1342" spans="1:65" s="13" customFormat="1">
      <c r="B1342" s="207"/>
      <c r="C1342" s="208"/>
      <c r="D1342" s="209" t="s">
        <v>202</v>
      </c>
      <c r="E1342" s="210" t="s">
        <v>19</v>
      </c>
      <c r="F1342" s="211" t="s">
        <v>2207</v>
      </c>
      <c r="G1342" s="208"/>
      <c r="H1342" s="210" t="s">
        <v>19</v>
      </c>
      <c r="I1342" s="212"/>
      <c r="J1342" s="208"/>
      <c r="K1342" s="208"/>
      <c r="L1342" s="213"/>
      <c r="M1342" s="214"/>
      <c r="N1342" s="215"/>
      <c r="O1342" s="215"/>
      <c r="P1342" s="215"/>
      <c r="Q1342" s="215"/>
      <c r="R1342" s="215"/>
      <c r="S1342" s="215"/>
      <c r="T1342" s="216"/>
      <c r="AT1342" s="217" t="s">
        <v>202</v>
      </c>
      <c r="AU1342" s="217" t="s">
        <v>81</v>
      </c>
      <c r="AV1342" s="13" t="s">
        <v>79</v>
      </c>
      <c r="AW1342" s="13" t="s">
        <v>33</v>
      </c>
      <c r="AX1342" s="13" t="s">
        <v>72</v>
      </c>
      <c r="AY1342" s="217" t="s">
        <v>193</v>
      </c>
    </row>
    <row r="1343" spans="1:65" s="14" customFormat="1">
      <c r="B1343" s="218"/>
      <c r="C1343" s="219"/>
      <c r="D1343" s="209" t="s">
        <v>202</v>
      </c>
      <c r="E1343" s="220" t="s">
        <v>19</v>
      </c>
      <c r="F1343" s="221" t="s">
        <v>2208</v>
      </c>
      <c r="G1343" s="219"/>
      <c r="H1343" s="222">
        <v>6.5149999999999997</v>
      </c>
      <c r="I1343" s="223"/>
      <c r="J1343" s="219"/>
      <c r="K1343" s="219"/>
      <c r="L1343" s="224"/>
      <c r="M1343" s="225"/>
      <c r="N1343" s="226"/>
      <c r="O1343" s="226"/>
      <c r="P1343" s="226"/>
      <c r="Q1343" s="226"/>
      <c r="R1343" s="226"/>
      <c r="S1343" s="226"/>
      <c r="T1343" s="227"/>
      <c r="AT1343" s="228" t="s">
        <v>202</v>
      </c>
      <c r="AU1343" s="228" t="s">
        <v>81</v>
      </c>
      <c r="AV1343" s="14" t="s">
        <v>81</v>
      </c>
      <c r="AW1343" s="14" t="s">
        <v>33</v>
      </c>
      <c r="AX1343" s="14" t="s">
        <v>72</v>
      </c>
      <c r="AY1343" s="228" t="s">
        <v>193</v>
      </c>
    </row>
    <row r="1344" spans="1:65" s="14" customFormat="1">
      <c r="B1344" s="218"/>
      <c r="C1344" s="219"/>
      <c r="D1344" s="209" t="s">
        <v>202</v>
      </c>
      <c r="E1344" s="220" t="s">
        <v>19</v>
      </c>
      <c r="F1344" s="221" t="s">
        <v>2209</v>
      </c>
      <c r="G1344" s="219"/>
      <c r="H1344" s="222">
        <v>86.546000000000006</v>
      </c>
      <c r="I1344" s="223"/>
      <c r="J1344" s="219"/>
      <c r="K1344" s="219"/>
      <c r="L1344" s="224"/>
      <c r="M1344" s="225"/>
      <c r="N1344" s="226"/>
      <c r="O1344" s="226"/>
      <c r="P1344" s="226"/>
      <c r="Q1344" s="226"/>
      <c r="R1344" s="226"/>
      <c r="S1344" s="226"/>
      <c r="T1344" s="227"/>
      <c r="AT1344" s="228" t="s">
        <v>202</v>
      </c>
      <c r="AU1344" s="228" t="s">
        <v>81</v>
      </c>
      <c r="AV1344" s="14" t="s">
        <v>81</v>
      </c>
      <c r="AW1344" s="14" t="s">
        <v>33</v>
      </c>
      <c r="AX1344" s="14" t="s">
        <v>72</v>
      </c>
      <c r="AY1344" s="228" t="s">
        <v>193</v>
      </c>
    </row>
    <row r="1345" spans="2:51" s="14" customFormat="1">
      <c r="B1345" s="218"/>
      <c r="C1345" s="219"/>
      <c r="D1345" s="209" t="s">
        <v>202</v>
      </c>
      <c r="E1345" s="220" t="s">
        <v>19</v>
      </c>
      <c r="F1345" s="221" t="s">
        <v>2210</v>
      </c>
      <c r="G1345" s="219"/>
      <c r="H1345" s="222">
        <v>12.335000000000001</v>
      </c>
      <c r="I1345" s="223"/>
      <c r="J1345" s="219"/>
      <c r="K1345" s="219"/>
      <c r="L1345" s="224"/>
      <c r="M1345" s="225"/>
      <c r="N1345" s="226"/>
      <c r="O1345" s="226"/>
      <c r="P1345" s="226"/>
      <c r="Q1345" s="226"/>
      <c r="R1345" s="226"/>
      <c r="S1345" s="226"/>
      <c r="T1345" s="227"/>
      <c r="AT1345" s="228" t="s">
        <v>202</v>
      </c>
      <c r="AU1345" s="228" t="s">
        <v>81</v>
      </c>
      <c r="AV1345" s="14" t="s">
        <v>81</v>
      </c>
      <c r="AW1345" s="14" t="s">
        <v>33</v>
      </c>
      <c r="AX1345" s="14" t="s">
        <v>72</v>
      </c>
      <c r="AY1345" s="228" t="s">
        <v>193</v>
      </c>
    </row>
    <row r="1346" spans="2:51" s="14" customFormat="1">
      <c r="B1346" s="218"/>
      <c r="C1346" s="219"/>
      <c r="D1346" s="209" t="s">
        <v>202</v>
      </c>
      <c r="E1346" s="220" t="s">
        <v>19</v>
      </c>
      <c r="F1346" s="221" t="s">
        <v>2211</v>
      </c>
      <c r="G1346" s="219"/>
      <c r="H1346" s="222">
        <v>8.9450000000000003</v>
      </c>
      <c r="I1346" s="223"/>
      <c r="J1346" s="219"/>
      <c r="K1346" s="219"/>
      <c r="L1346" s="224"/>
      <c r="M1346" s="225"/>
      <c r="N1346" s="226"/>
      <c r="O1346" s="226"/>
      <c r="P1346" s="226"/>
      <c r="Q1346" s="226"/>
      <c r="R1346" s="226"/>
      <c r="S1346" s="226"/>
      <c r="T1346" s="227"/>
      <c r="AT1346" s="228" t="s">
        <v>202</v>
      </c>
      <c r="AU1346" s="228" t="s">
        <v>81</v>
      </c>
      <c r="AV1346" s="14" t="s">
        <v>81</v>
      </c>
      <c r="AW1346" s="14" t="s">
        <v>33</v>
      </c>
      <c r="AX1346" s="14" t="s">
        <v>72</v>
      </c>
      <c r="AY1346" s="228" t="s">
        <v>193</v>
      </c>
    </row>
    <row r="1347" spans="2:51" s="14" customFormat="1">
      <c r="B1347" s="218"/>
      <c r="C1347" s="219"/>
      <c r="D1347" s="209" t="s">
        <v>202</v>
      </c>
      <c r="E1347" s="220" t="s">
        <v>19</v>
      </c>
      <c r="F1347" s="221" t="s">
        <v>2212</v>
      </c>
      <c r="G1347" s="219"/>
      <c r="H1347" s="222">
        <v>20.265000000000001</v>
      </c>
      <c r="I1347" s="223"/>
      <c r="J1347" s="219"/>
      <c r="K1347" s="219"/>
      <c r="L1347" s="224"/>
      <c r="M1347" s="225"/>
      <c r="N1347" s="226"/>
      <c r="O1347" s="226"/>
      <c r="P1347" s="226"/>
      <c r="Q1347" s="226"/>
      <c r="R1347" s="226"/>
      <c r="S1347" s="226"/>
      <c r="T1347" s="227"/>
      <c r="AT1347" s="228" t="s">
        <v>202</v>
      </c>
      <c r="AU1347" s="228" t="s">
        <v>81</v>
      </c>
      <c r="AV1347" s="14" t="s">
        <v>81</v>
      </c>
      <c r="AW1347" s="14" t="s">
        <v>33</v>
      </c>
      <c r="AX1347" s="14" t="s">
        <v>72</v>
      </c>
      <c r="AY1347" s="228" t="s">
        <v>193</v>
      </c>
    </row>
    <row r="1348" spans="2:51" s="14" customFormat="1">
      <c r="B1348" s="218"/>
      <c r="C1348" s="219"/>
      <c r="D1348" s="209" t="s">
        <v>202</v>
      </c>
      <c r="E1348" s="220" t="s">
        <v>19</v>
      </c>
      <c r="F1348" s="221" t="s">
        <v>646</v>
      </c>
      <c r="G1348" s="219"/>
      <c r="H1348" s="222">
        <v>4.41</v>
      </c>
      <c r="I1348" s="223"/>
      <c r="J1348" s="219"/>
      <c r="K1348" s="219"/>
      <c r="L1348" s="224"/>
      <c r="M1348" s="225"/>
      <c r="N1348" s="226"/>
      <c r="O1348" s="226"/>
      <c r="P1348" s="226"/>
      <c r="Q1348" s="226"/>
      <c r="R1348" s="226"/>
      <c r="S1348" s="226"/>
      <c r="T1348" s="227"/>
      <c r="AT1348" s="228" t="s">
        <v>202</v>
      </c>
      <c r="AU1348" s="228" t="s">
        <v>81</v>
      </c>
      <c r="AV1348" s="14" t="s">
        <v>81</v>
      </c>
      <c r="AW1348" s="14" t="s">
        <v>33</v>
      </c>
      <c r="AX1348" s="14" t="s">
        <v>72</v>
      </c>
      <c r="AY1348" s="228" t="s">
        <v>193</v>
      </c>
    </row>
    <row r="1349" spans="2:51" s="14" customFormat="1">
      <c r="B1349" s="218"/>
      <c r="C1349" s="219"/>
      <c r="D1349" s="209" t="s">
        <v>202</v>
      </c>
      <c r="E1349" s="220" t="s">
        <v>19</v>
      </c>
      <c r="F1349" s="221" t="s">
        <v>2213</v>
      </c>
      <c r="G1349" s="219"/>
      <c r="H1349" s="222">
        <v>8.1110000000000007</v>
      </c>
      <c r="I1349" s="223"/>
      <c r="J1349" s="219"/>
      <c r="K1349" s="219"/>
      <c r="L1349" s="224"/>
      <c r="M1349" s="225"/>
      <c r="N1349" s="226"/>
      <c r="O1349" s="226"/>
      <c r="P1349" s="226"/>
      <c r="Q1349" s="226"/>
      <c r="R1349" s="226"/>
      <c r="S1349" s="226"/>
      <c r="T1349" s="227"/>
      <c r="AT1349" s="228" t="s">
        <v>202</v>
      </c>
      <c r="AU1349" s="228" t="s">
        <v>81</v>
      </c>
      <c r="AV1349" s="14" t="s">
        <v>81</v>
      </c>
      <c r="AW1349" s="14" t="s">
        <v>33</v>
      </c>
      <c r="AX1349" s="14" t="s">
        <v>72</v>
      </c>
      <c r="AY1349" s="228" t="s">
        <v>193</v>
      </c>
    </row>
    <row r="1350" spans="2:51" s="14" customFormat="1">
      <c r="B1350" s="218"/>
      <c r="C1350" s="219"/>
      <c r="D1350" s="209" t="s">
        <v>202</v>
      </c>
      <c r="E1350" s="220" t="s">
        <v>19</v>
      </c>
      <c r="F1350" s="221" t="s">
        <v>648</v>
      </c>
      <c r="G1350" s="219"/>
      <c r="H1350" s="222">
        <v>8.1210000000000004</v>
      </c>
      <c r="I1350" s="223"/>
      <c r="J1350" s="219"/>
      <c r="K1350" s="219"/>
      <c r="L1350" s="224"/>
      <c r="M1350" s="225"/>
      <c r="N1350" s="226"/>
      <c r="O1350" s="226"/>
      <c r="P1350" s="226"/>
      <c r="Q1350" s="226"/>
      <c r="R1350" s="226"/>
      <c r="S1350" s="226"/>
      <c r="T1350" s="227"/>
      <c r="AT1350" s="228" t="s">
        <v>202</v>
      </c>
      <c r="AU1350" s="228" t="s">
        <v>81</v>
      </c>
      <c r="AV1350" s="14" t="s">
        <v>81</v>
      </c>
      <c r="AW1350" s="14" t="s">
        <v>33</v>
      </c>
      <c r="AX1350" s="14" t="s">
        <v>72</v>
      </c>
      <c r="AY1350" s="228" t="s">
        <v>193</v>
      </c>
    </row>
    <row r="1351" spans="2:51" s="14" customFormat="1">
      <c r="B1351" s="218"/>
      <c r="C1351" s="219"/>
      <c r="D1351" s="209" t="s">
        <v>202</v>
      </c>
      <c r="E1351" s="220" t="s">
        <v>19</v>
      </c>
      <c r="F1351" s="221" t="s">
        <v>649</v>
      </c>
      <c r="G1351" s="219"/>
      <c r="H1351" s="222">
        <v>3.78</v>
      </c>
      <c r="I1351" s="223"/>
      <c r="J1351" s="219"/>
      <c r="K1351" s="219"/>
      <c r="L1351" s="224"/>
      <c r="M1351" s="225"/>
      <c r="N1351" s="226"/>
      <c r="O1351" s="226"/>
      <c r="P1351" s="226"/>
      <c r="Q1351" s="226"/>
      <c r="R1351" s="226"/>
      <c r="S1351" s="226"/>
      <c r="T1351" s="227"/>
      <c r="AT1351" s="228" t="s">
        <v>202</v>
      </c>
      <c r="AU1351" s="228" t="s">
        <v>81</v>
      </c>
      <c r="AV1351" s="14" t="s">
        <v>81</v>
      </c>
      <c r="AW1351" s="14" t="s">
        <v>33</v>
      </c>
      <c r="AX1351" s="14" t="s">
        <v>72</v>
      </c>
      <c r="AY1351" s="228" t="s">
        <v>193</v>
      </c>
    </row>
    <row r="1352" spans="2:51" s="15" customFormat="1">
      <c r="B1352" s="229"/>
      <c r="C1352" s="230"/>
      <c r="D1352" s="209" t="s">
        <v>202</v>
      </c>
      <c r="E1352" s="231" t="s">
        <v>19</v>
      </c>
      <c r="F1352" s="232" t="s">
        <v>208</v>
      </c>
      <c r="G1352" s="230"/>
      <c r="H1352" s="233">
        <v>159.02799999999999</v>
      </c>
      <c r="I1352" s="234"/>
      <c r="J1352" s="230"/>
      <c r="K1352" s="230"/>
      <c r="L1352" s="235"/>
      <c r="M1352" s="236"/>
      <c r="N1352" s="237"/>
      <c r="O1352" s="237"/>
      <c r="P1352" s="237"/>
      <c r="Q1352" s="237"/>
      <c r="R1352" s="237"/>
      <c r="S1352" s="237"/>
      <c r="T1352" s="238"/>
      <c r="AT1352" s="239" t="s">
        <v>202</v>
      </c>
      <c r="AU1352" s="239" t="s">
        <v>81</v>
      </c>
      <c r="AV1352" s="15" t="s">
        <v>209</v>
      </c>
      <c r="AW1352" s="15" t="s">
        <v>33</v>
      </c>
      <c r="AX1352" s="15" t="s">
        <v>72</v>
      </c>
      <c r="AY1352" s="239" t="s">
        <v>193</v>
      </c>
    </row>
    <row r="1353" spans="2:51" s="13" customFormat="1">
      <c r="B1353" s="207"/>
      <c r="C1353" s="208"/>
      <c r="D1353" s="209" t="s">
        <v>202</v>
      </c>
      <c r="E1353" s="210" t="s">
        <v>19</v>
      </c>
      <c r="F1353" s="211" t="s">
        <v>2214</v>
      </c>
      <c r="G1353" s="208"/>
      <c r="H1353" s="210" t="s">
        <v>19</v>
      </c>
      <c r="I1353" s="212"/>
      <c r="J1353" s="208"/>
      <c r="K1353" s="208"/>
      <c r="L1353" s="213"/>
      <c r="M1353" s="214"/>
      <c r="N1353" s="215"/>
      <c r="O1353" s="215"/>
      <c r="P1353" s="215"/>
      <c r="Q1353" s="215"/>
      <c r="R1353" s="215"/>
      <c r="S1353" s="215"/>
      <c r="T1353" s="216"/>
      <c r="AT1353" s="217" t="s">
        <v>202</v>
      </c>
      <c r="AU1353" s="217" t="s">
        <v>81</v>
      </c>
      <c r="AV1353" s="13" t="s">
        <v>79</v>
      </c>
      <c r="AW1353" s="13" t="s">
        <v>33</v>
      </c>
      <c r="AX1353" s="13" t="s">
        <v>72</v>
      </c>
      <c r="AY1353" s="217" t="s">
        <v>193</v>
      </c>
    </row>
    <row r="1354" spans="2:51" s="14" customFormat="1">
      <c r="B1354" s="218"/>
      <c r="C1354" s="219"/>
      <c r="D1354" s="209" t="s">
        <v>202</v>
      </c>
      <c r="E1354" s="220" t="s">
        <v>19</v>
      </c>
      <c r="F1354" s="221" t="s">
        <v>2215</v>
      </c>
      <c r="G1354" s="219"/>
      <c r="H1354" s="222">
        <v>4.28</v>
      </c>
      <c r="I1354" s="223"/>
      <c r="J1354" s="219"/>
      <c r="K1354" s="219"/>
      <c r="L1354" s="224"/>
      <c r="M1354" s="225"/>
      <c r="N1354" s="226"/>
      <c r="O1354" s="226"/>
      <c r="P1354" s="226"/>
      <c r="Q1354" s="226"/>
      <c r="R1354" s="226"/>
      <c r="S1354" s="226"/>
      <c r="T1354" s="227"/>
      <c r="AT1354" s="228" t="s">
        <v>202</v>
      </c>
      <c r="AU1354" s="228" t="s">
        <v>81</v>
      </c>
      <c r="AV1354" s="14" t="s">
        <v>81</v>
      </c>
      <c r="AW1354" s="14" t="s">
        <v>33</v>
      </c>
      <c r="AX1354" s="14" t="s">
        <v>72</v>
      </c>
      <c r="AY1354" s="228" t="s">
        <v>193</v>
      </c>
    </row>
    <row r="1355" spans="2:51" s="14" customFormat="1">
      <c r="B1355" s="218"/>
      <c r="C1355" s="219"/>
      <c r="D1355" s="209" t="s">
        <v>202</v>
      </c>
      <c r="E1355" s="220" t="s">
        <v>19</v>
      </c>
      <c r="F1355" s="221" t="s">
        <v>2216</v>
      </c>
      <c r="G1355" s="219"/>
      <c r="H1355" s="222">
        <v>3.1440000000000001</v>
      </c>
      <c r="I1355" s="223"/>
      <c r="J1355" s="219"/>
      <c r="K1355" s="219"/>
      <c r="L1355" s="224"/>
      <c r="M1355" s="225"/>
      <c r="N1355" s="226"/>
      <c r="O1355" s="226"/>
      <c r="P1355" s="226"/>
      <c r="Q1355" s="226"/>
      <c r="R1355" s="226"/>
      <c r="S1355" s="226"/>
      <c r="T1355" s="227"/>
      <c r="AT1355" s="228" t="s">
        <v>202</v>
      </c>
      <c r="AU1355" s="228" t="s">
        <v>81</v>
      </c>
      <c r="AV1355" s="14" t="s">
        <v>81</v>
      </c>
      <c r="AW1355" s="14" t="s">
        <v>33</v>
      </c>
      <c r="AX1355" s="14" t="s">
        <v>72</v>
      </c>
      <c r="AY1355" s="228" t="s">
        <v>193</v>
      </c>
    </row>
    <row r="1356" spans="2:51" s="14" customFormat="1">
      <c r="B1356" s="218"/>
      <c r="C1356" s="219"/>
      <c r="D1356" s="209" t="s">
        <v>202</v>
      </c>
      <c r="E1356" s="220" t="s">
        <v>19</v>
      </c>
      <c r="F1356" s="221" t="s">
        <v>2217</v>
      </c>
      <c r="G1356" s="219"/>
      <c r="H1356" s="222">
        <v>1.675</v>
      </c>
      <c r="I1356" s="223"/>
      <c r="J1356" s="219"/>
      <c r="K1356" s="219"/>
      <c r="L1356" s="224"/>
      <c r="M1356" s="225"/>
      <c r="N1356" s="226"/>
      <c r="O1356" s="226"/>
      <c r="P1356" s="226"/>
      <c r="Q1356" s="226"/>
      <c r="R1356" s="226"/>
      <c r="S1356" s="226"/>
      <c r="T1356" s="227"/>
      <c r="AT1356" s="228" t="s">
        <v>202</v>
      </c>
      <c r="AU1356" s="228" t="s">
        <v>81</v>
      </c>
      <c r="AV1356" s="14" t="s">
        <v>81</v>
      </c>
      <c r="AW1356" s="14" t="s">
        <v>33</v>
      </c>
      <c r="AX1356" s="14" t="s">
        <v>72</v>
      </c>
      <c r="AY1356" s="228" t="s">
        <v>193</v>
      </c>
    </row>
    <row r="1357" spans="2:51" s="14" customFormat="1">
      <c r="B1357" s="218"/>
      <c r="C1357" s="219"/>
      <c r="D1357" s="209" t="s">
        <v>202</v>
      </c>
      <c r="E1357" s="220" t="s">
        <v>19</v>
      </c>
      <c r="F1357" s="221" t="s">
        <v>2218</v>
      </c>
      <c r="G1357" s="219"/>
      <c r="H1357" s="222">
        <v>4.28</v>
      </c>
      <c r="I1357" s="223"/>
      <c r="J1357" s="219"/>
      <c r="K1357" s="219"/>
      <c r="L1357" s="224"/>
      <c r="M1357" s="225"/>
      <c r="N1357" s="226"/>
      <c r="O1357" s="226"/>
      <c r="P1357" s="226"/>
      <c r="Q1357" s="226"/>
      <c r="R1357" s="226"/>
      <c r="S1357" s="226"/>
      <c r="T1357" s="227"/>
      <c r="AT1357" s="228" t="s">
        <v>202</v>
      </c>
      <c r="AU1357" s="228" t="s">
        <v>81</v>
      </c>
      <c r="AV1357" s="14" t="s">
        <v>81</v>
      </c>
      <c r="AW1357" s="14" t="s">
        <v>33</v>
      </c>
      <c r="AX1357" s="14" t="s">
        <v>72</v>
      </c>
      <c r="AY1357" s="228" t="s">
        <v>193</v>
      </c>
    </row>
    <row r="1358" spans="2:51" s="14" customFormat="1">
      <c r="B1358" s="218"/>
      <c r="C1358" s="219"/>
      <c r="D1358" s="209" t="s">
        <v>202</v>
      </c>
      <c r="E1358" s="220" t="s">
        <v>19</v>
      </c>
      <c r="F1358" s="221" t="s">
        <v>2219</v>
      </c>
      <c r="G1358" s="219"/>
      <c r="H1358" s="222">
        <v>5.0110000000000001</v>
      </c>
      <c r="I1358" s="223"/>
      <c r="J1358" s="219"/>
      <c r="K1358" s="219"/>
      <c r="L1358" s="224"/>
      <c r="M1358" s="225"/>
      <c r="N1358" s="226"/>
      <c r="O1358" s="226"/>
      <c r="P1358" s="226"/>
      <c r="Q1358" s="226"/>
      <c r="R1358" s="226"/>
      <c r="S1358" s="226"/>
      <c r="T1358" s="227"/>
      <c r="AT1358" s="228" t="s">
        <v>202</v>
      </c>
      <c r="AU1358" s="228" t="s">
        <v>81</v>
      </c>
      <c r="AV1358" s="14" t="s">
        <v>81</v>
      </c>
      <c r="AW1358" s="14" t="s">
        <v>33</v>
      </c>
      <c r="AX1358" s="14" t="s">
        <v>72</v>
      </c>
      <c r="AY1358" s="228" t="s">
        <v>193</v>
      </c>
    </row>
    <row r="1359" spans="2:51" s="14" customFormat="1">
      <c r="B1359" s="218"/>
      <c r="C1359" s="219"/>
      <c r="D1359" s="209" t="s">
        <v>202</v>
      </c>
      <c r="E1359" s="220" t="s">
        <v>19</v>
      </c>
      <c r="F1359" s="221" t="s">
        <v>2220</v>
      </c>
      <c r="G1359" s="219"/>
      <c r="H1359" s="222">
        <v>3.63</v>
      </c>
      <c r="I1359" s="223"/>
      <c r="J1359" s="219"/>
      <c r="K1359" s="219"/>
      <c r="L1359" s="224"/>
      <c r="M1359" s="225"/>
      <c r="N1359" s="226"/>
      <c r="O1359" s="226"/>
      <c r="P1359" s="226"/>
      <c r="Q1359" s="226"/>
      <c r="R1359" s="226"/>
      <c r="S1359" s="226"/>
      <c r="T1359" s="227"/>
      <c r="AT1359" s="228" t="s">
        <v>202</v>
      </c>
      <c r="AU1359" s="228" t="s">
        <v>81</v>
      </c>
      <c r="AV1359" s="14" t="s">
        <v>81</v>
      </c>
      <c r="AW1359" s="14" t="s">
        <v>33</v>
      </c>
      <c r="AX1359" s="14" t="s">
        <v>72</v>
      </c>
      <c r="AY1359" s="228" t="s">
        <v>193</v>
      </c>
    </row>
    <row r="1360" spans="2:51" s="14" customFormat="1">
      <c r="B1360" s="218"/>
      <c r="C1360" s="219"/>
      <c r="D1360" s="209" t="s">
        <v>202</v>
      </c>
      <c r="E1360" s="220" t="s">
        <v>19</v>
      </c>
      <c r="F1360" s="221" t="s">
        <v>2221</v>
      </c>
      <c r="G1360" s="219"/>
      <c r="H1360" s="222">
        <v>1.68</v>
      </c>
      <c r="I1360" s="223"/>
      <c r="J1360" s="219"/>
      <c r="K1360" s="219"/>
      <c r="L1360" s="224"/>
      <c r="M1360" s="225"/>
      <c r="N1360" s="226"/>
      <c r="O1360" s="226"/>
      <c r="P1360" s="226"/>
      <c r="Q1360" s="226"/>
      <c r="R1360" s="226"/>
      <c r="S1360" s="226"/>
      <c r="T1360" s="227"/>
      <c r="AT1360" s="228" t="s">
        <v>202</v>
      </c>
      <c r="AU1360" s="228" t="s">
        <v>81</v>
      </c>
      <c r="AV1360" s="14" t="s">
        <v>81</v>
      </c>
      <c r="AW1360" s="14" t="s">
        <v>33</v>
      </c>
      <c r="AX1360" s="14" t="s">
        <v>72</v>
      </c>
      <c r="AY1360" s="228" t="s">
        <v>193</v>
      </c>
    </row>
    <row r="1361" spans="1:65" s="14" customFormat="1">
      <c r="B1361" s="218"/>
      <c r="C1361" s="219"/>
      <c r="D1361" s="209" t="s">
        <v>202</v>
      </c>
      <c r="E1361" s="220" t="s">
        <v>19</v>
      </c>
      <c r="F1361" s="221" t="s">
        <v>2222</v>
      </c>
      <c r="G1361" s="219"/>
      <c r="H1361" s="222">
        <v>22.94</v>
      </c>
      <c r="I1361" s="223"/>
      <c r="J1361" s="219"/>
      <c r="K1361" s="219"/>
      <c r="L1361" s="224"/>
      <c r="M1361" s="225"/>
      <c r="N1361" s="226"/>
      <c r="O1361" s="226"/>
      <c r="P1361" s="226"/>
      <c r="Q1361" s="226"/>
      <c r="R1361" s="226"/>
      <c r="S1361" s="226"/>
      <c r="T1361" s="227"/>
      <c r="AT1361" s="228" t="s">
        <v>202</v>
      </c>
      <c r="AU1361" s="228" t="s">
        <v>81</v>
      </c>
      <c r="AV1361" s="14" t="s">
        <v>81</v>
      </c>
      <c r="AW1361" s="14" t="s">
        <v>33</v>
      </c>
      <c r="AX1361" s="14" t="s">
        <v>72</v>
      </c>
      <c r="AY1361" s="228" t="s">
        <v>193</v>
      </c>
    </row>
    <row r="1362" spans="1:65" s="14" customFormat="1">
      <c r="B1362" s="218"/>
      <c r="C1362" s="219"/>
      <c r="D1362" s="209" t="s">
        <v>202</v>
      </c>
      <c r="E1362" s="220" t="s">
        <v>19</v>
      </c>
      <c r="F1362" s="221" t="s">
        <v>2223</v>
      </c>
      <c r="G1362" s="219"/>
      <c r="H1362" s="222">
        <v>3.82</v>
      </c>
      <c r="I1362" s="223"/>
      <c r="J1362" s="219"/>
      <c r="K1362" s="219"/>
      <c r="L1362" s="224"/>
      <c r="M1362" s="225"/>
      <c r="N1362" s="226"/>
      <c r="O1362" s="226"/>
      <c r="P1362" s="226"/>
      <c r="Q1362" s="226"/>
      <c r="R1362" s="226"/>
      <c r="S1362" s="226"/>
      <c r="T1362" s="227"/>
      <c r="AT1362" s="228" t="s">
        <v>202</v>
      </c>
      <c r="AU1362" s="228" t="s">
        <v>81</v>
      </c>
      <c r="AV1362" s="14" t="s">
        <v>81</v>
      </c>
      <c r="AW1362" s="14" t="s">
        <v>33</v>
      </c>
      <c r="AX1362" s="14" t="s">
        <v>72</v>
      </c>
      <c r="AY1362" s="228" t="s">
        <v>193</v>
      </c>
    </row>
    <row r="1363" spans="1:65" s="14" customFormat="1">
      <c r="B1363" s="218"/>
      <c r="C1363" s="219"/>
      <c r="D1363" s="209" t="s">
        <v>202</v>
      </c>
      <c r="E1363" s="220" t="s">
        <v>19</v>
      </c>
      <c r="F1363" s="221" t="s">
        <v>2224</v>
      </c>
      <c r="G1363" s="219"/>
      <c r="H1363" s="222">
        <v>1.8</v>
      </c>
      <c r="I1363" s="223"/>
      <c r="J1363" s="219"/>
      <c r="K1363" s="219"/>
      <c r="L1363" s="224"/>
      <c r="M1363" s="225"/>
      <c r="N1363" s="226"/>
      <c r="O1363" s="226"/>
      <c r="P1363" s="226"/>
      <c r="Q1363" s="226"/>
      <c r="R1363" s="226"/>
      <c r="S1363" s="226"/>
      <c r="T1363" s="227"/>
      <c r="AT1363" s="228" t="s">
        <v>202</v>
      </c>
      <c r="AU1363" s="228" t="s">
        <v>81</v>
      </c>
      <c r="AV1363" s="14" t="s">
        <v>81</v>
      </c>
      <c r="AW1363" s="14" t="s">
        <v>33</v>
      </c>
      <c r="AX1363" s="14" t="s">
        <v>72</v>
      </c>
      <c r="AY1363" s="228" t="s">
        <v>193</v>
      </c>
    </row>
    <row r="1364" spans="1:65" s="14" customFormat="1">
      <c r="B1364" s="218"/>
      <c r="C1364" s="219"/>
      <c r="D1364" s="209" t="s">
        <v>202</v>
      </c>
      <c r="E1364" s="220" t="s">
        <v>19</v>
      </c>
      <c r="F1364" s="221" t="s">
        <v>647</v>
      </c>
      <c r="G1364" s="219"/>
      <c r="H1364" s="222">
        <v>1.643</v>
      </c>
      <c r="I1364" s="223"/>
      <c r="J1364" s="219"/>
      <c r="K1364" s="219"/>
      <c r="L1364" s="224"/>
      <c r="M1364" s="225"/>
      <c r="N1364" s="226"/>
      <c r="O1364" s="226"/>
      <c r="P1364" s="226"/>
      <c r="Q1364" s="226"/>
      <c r="R1364" s="226"/>
      <c r="S1364" s="226"/>
      <c r="T1364" s="227"/>
      <c r="AT1364" s="228" t="s">
        <v>202</v>
      </c>
      <c r="AU1364" s="228" t="s">
        <v>81</v>
      </c>
      <c r="AV1364" s="14" t="s">
        <v>81</v>
      </c>
      <c r="AW1364" s="14" t="s">
        <v>33</v>
      </c>
      <c r="AX1364" s="14" t="s">
        <v>72</v>
      </c>
      <c r="AY1364" s="228" t="s">
        <v>193</v>
      </c>
    </row>
    <row r="1365" spans="1:65" s="15" customFormat="1">
      <c r="B1365" s="229"/>
      <c r="C1365" s="230"/>
      <c r="D1365" s="209" t="s">
        <v>202</v>
      </c>
      <c r="E1365" s="231" t="s">
        <v>19</v>
      </c>
      <c r="F1365" s="232" t="s">
        <v>208</v>
      </c>
      <c r="G1365" s="230"/>
      <c r="H1365" s="233">
        <v>53.902999999999999</v>
      </c>
      <c r="I1365" s="234"/>
      <c r="J1365" s="230"/>
      <c r="K1365" s="230"/>
      <c r="L1365" s="235"/>
      <c r="M1365" s="236"/>
      <c r="N1365" s="237"/>
      <c r="O1365" s="237"/>
      <c r="P1365" s="237"/>
      <c r="Q1365" s="237"/>
      <c r="R1365" s="237"/>
      <c r="S1365" s="237"/>
      <c r="T1365" s="238"/>
      <c r="AT1365" s="239" t="s">
        <v>202</v>
      </c>
      <c r="AU1365" s="239" t="s">
        <v>81</v>
      </c>
      <c r="AV1365" s="15" t="s">
        <v>209</v>
      </c>
      <c r="AW1365" s="15" t="s">
        <v>33</v>
      </c>
      <c r="AX1365" s="15" t="s">
        <v>72</v>
      </c>
      <c r="AY1365" s="239" t="s">
        <v>193</v>
      </c>
    </row>
    <row r="1366" spans="1:65" s="16" customFormat="1">
      <c r="B1366" s="240"/>
      <c r="C1366" s="241"/>
      <c r="D1366" s="209" t="s">
        <v>202</v>
      </c>
      <c r="E1366" s="242" t="s">
        <v>19</v>
      </c>
      <c r="F1366" s="243" t="s">
        <v>211</v>
      </c>
      <c r="G1366" s="241"/>
      <c r="H1366" s="244">
        <v>212.93100000000001</v>
      </c>
      <c r="I1366" s="245"/>
      <c r="J1366" s="241"/>
      <c r="K1366" s="241"/>
      <c r="L1366" s="246"/>
      <c r="M1366" s="247"/>
      <c r="N1366" s="248"/>
      <c r="O1366" s="248"/>
      <c r="P1366" s="248"/>
      <c r="Q1366" s="248"/>
      <c r="R1366" s="248"/>
      <c r="S1366" s="248"/>
      <c r="T1366" s="249"/>
      <c r="AT1366" s="250" t="s">
        <v>202</v>
      </c>
      <c r="AU1366" s="250" t="s">
        <v>81</v>
      </c>
      <c r="AV1366" s="16" t="s">
        <v>200</v>
      </c>
      <c r="AW1366" s="16" t="s">
        <v>33</v>
      </c>
      <c r="AX1366" s="16" t="s">
        <v>79</v>
      </c>
      <c r="AY1366" s="250" t="s">
        <v>193</v>
      </c>
    </row>
    <row r="1367" spans="1:65" s="2" customFormat="1" ht="21.75" customHeight="1">
      <c r="A1367" s="36"/>
      <c r="B1367" s="37"/>
      <c r="C1367" s="251" t="s">
        <v>2225</v>
      </c>
      <c r="D1367" s="251" t="s">
        <v>451</v>
      </c>
      <c r="E1367" s="252" t="s">
        <v>2226</v>
      </c>
      <c r="F1367" s="253" t="s">
        <v>2227</v>
      </c>
      <c r="G1367" s="254" t="s">
        <v>305</v>
      </c>
      <c r="H1367" s="255">
        <v>223.578</v>
      </c>
      <c r="I1367" s="256"/>
      <c r="J1367" s="257">
        <f>ROUND(I1367*H1367,2)</f>
        <v>0</v>
      </c>
      <c r="K1367" s="253" t="s">
        <v>199</v>
      </c>
      <c r="L1367" s="258"/>
      <c r="M1367" s="259" t="s">
        <v>19</v>
      </c>
      <c r="N1367" s="260" t="s">
        <v>43</v>
      </c>
      <c r="O1367" s="66"/>
      <c r="P1367" s="203">
        <f>O1367*H1367</f>
        <v>0</v>
      </c>
      <c r="Q1367" s="203">
        <v>1.9199999999999998E-2</v>
      </c>
      <c r="R1367" s="203">
        <f>Q1367*H1367</f>
        <v>4.2926975999999994</v>
      </c>
      <c r="S1367" s="203">
        <v>0</v>
      </c>
      <c r="T1367" s="204">
        <f>S1367*H1367</f>
        <v>0</v>
      </c>
      <c r="U1367" s="36"/>
      <c r="V1367" s="36"/>
      <c r="W1367" s="36"/>
      <c r="X1367" s="36"/>
      <c r="Y1367" s="36"/>
      <c r="Z1367" s="36"/>
      <c r="AA1367" s="36"/>
      <c r="AB1367" s="36"/>
      <c r="AC1367" s="36"/>
      <c r="AD1367" s="36"/>
      <c r="AE1367" s="36"/>
      <c r="AR1367" s="205" t="s">
        <v>404</v>
      </c>
      <c r="AT1367" s="205" t="s">
        <v>451</v>
      </c>
      <c r="AU1367" s="205" t="s">
        <v>81</v>
      </c>
      <c r="AY1367" s="19" t="s">
        <v>193</v>
      </c>
      <c r="BE1367" s="206">
        <f>IF(N1367="základní",J1367,0)</f>
        <v>0</v>
      </c>
      <c r="BF1367" s="206">
        <f>IF(N1367="snížená",J1367,0)</f>
        <v>0</v>
      </c>
      <c r="BG1367" s="206">
        <f>IF(N1367="zákl. přenesená",J1367,0)</f>
        <v>0</v>
      </c>
      <c r="BH1367" s="206">
        <f>IF(N1367="sníž. přenesená",J1367,0)</f>
        <v>0</v>
      </c>
      <c r="BI1367" s="206">
        <f>IF(N1367="nulová",J1367,0)</f>
        <v>0</v>
      </c>
      <c r="BJ1367" s="19" t="s">
        <v>79</v>
      </c>
      <c r="BK1367" s="206">
        <f>ROUND(I1367*H1367,2)</f>
        <v>0</v>
      </c>
      <c r="BL1367" s="19" t="s">
        <v>302</v>
      </c>
      <c r="BM1367" s="205" t="s">
        <v>2228</v>
      </c>
    </row>
    <row r="1368" spans="1:65" s="14" customFormat="1">
      <c r="B1368" s="218"/>
      <c r="C1368" s="219"/>
      <c r="D1368" s="209" t="s">
        <v>202</v>
      </c>
      <c r="E1368" s="219"/>
      <c r="F1368" s="221" t="s">
        <v>1191</v>
      </c>
      <c r="G1368" s="219"/>
      <c r="H1368" s="222">
        <v>223.578</v>
      </c>
      <c r="I1368" s="223"/>
      <c r="J1368" s="219"/>
      <c r="K1368" s="219"/>
      <c r="L1368" s="224"/>
      <c r="M1368" s="225"/>
      <c r="N1368" s="226"/>
      <c r="O1368" s="226"/>
      <c r="P1368" s="226"/>
      <c r="Q1368" s="226"/>
      <c r="R1368" s="226"/>
      <c r="S1368" s="226"/>
      <c r="T1368" s="227"/>
      <c r="AT1368" s="228" t="s">
        <v>202</v>
      </c>
      <c r="AU1368" s="228" t="s">
        <v>81</v>
      </c>
      <c r="AV1368" s="14" t="s">
        <v>81</v>
      </c>
      <c r="AW1368" s="14" t="s">
        <v>4</v>
      </c>
      <c r="AX1368" s="14" t="s">
        <v>79</v>
      </c>
      <c r="AY1368" s="228" t="s">
        <v>193</v>
      </c>
    </row>
    <row r="1369" spans="1:65" s="2" customFormat="1" ht="21.75" customHeight="1">
      <c r="A1369" s="36"/>
      <c r="B1369" s="37"/>
      <c r="C1369" s="194" t="s">
        <v>2229</v>
      </c>
      <c r="D1369" s="194" t="s">
        <v>195</v>
      </c>
      <c r="E1369" s="195" t="s">
        <v>2230</v>
      </c>
      <c r="F1369" s="196" t="s">
        <v>2231</v>
      </c>
      <c r="G1369" s="197" t="s">
        <v>305</v>
      </c>
      <c r="H1369" s="198">
        <v>34.142000000000003</v>
      </c>
      <c r="I1369" s="199"/>
      <c r="J1369" s="200">
        <f>ROUND(I1369*H1369,2)</f>
        <v>0</v>
      </c>
      <c r="K1369" s="196" t="s">
        <v>199</v>
      </c>
      <c r="L1369" s="41"/>
      <c r="M1369" s="201" t="s">
        <v>19</v>
      </c>
      <c r="N1369" s="202" t="s">
        <v>43</v>
      </c>
      <c r="O1369" s="66"/>
      <c r="P1369" s="203">
        <f>O1369*H1369</f>
        <v>0</v>
      </c>
      <c r="Q1369" s="203">
        <v>0</v>
      </c>
      <c r="R1369" s="203">
        <f>Q1369*H1369</f>
        <v>0</v>
      </c>
      <c r="S1369" s="203">
        <v>0</v>
      </c>
      <c r="T1369" s="204">
        <f>S1369*H1369</f>
        <v>0</v>
      </c>
      <c r="U1369" s="36"/>
      <c r="V1369" s="36"/>
      <c r="W1369" s="36"/>
      <c r="X1369" s="36"/>
      <c r="Y1369" s="36"/>
      <c r="Z1369" s="36"/>
      <c r="AA1369" s="36"/>
      <c r="AB1369" s="36"/>
      <c r="AC1369" s="36"/>
      <c r="AD1369" s="36"/>
      <c r="AE1369" s="36"/>
      <c r="AR1369" s="205" t="s">
        <v>302</v>
      </c>
      <c r="AT1369" s="205" t="s">
        <v>195</v>
      </c>
      <c r="AU1369" s="205" t="s">
        <v>81</v>
      </c>
      <c r="AY1369" s="19" t="s">
        <v>193</v>
      </c>
      <c r="BE1369" s="206">
        <f>IF(N1369="základní",J1369,0)</f>
        <v>0</v>
      </c>
      <c r="BF1369" s="206">
        <f>IF(N1369="snížená",J1369,0)</f>
        <v>0</v>
      </c>
      <c r="BG1369" s="206">
        <f>IF(N1369="zákl. přenesená",J1369,0)</f>
        <v>0</v>
      </c>
      <c r="BH1369" s="206">
        <f>IF(N1369="sníž. přenesená",J1369,0)</f>
        <v>0</v>
      </c>
      <c r="BI1369" s="206">
        <f>IF(N1369="nulová",J1369,0)</f>
        <v>0</v>
      </c>
      <c r="BJ1369" s="19" t="s">
        <v>79</v>
      </c>
      <c r="BK1369" s="206">
        <f>ROUND(I1369*H1369,2)</f>
        <v>0</v>
      </c>
      <c r="BL1369" s="19" t="s">
        <v>302</v>
      </c>
      <c r="BM1369" s="205" t="s">
        <v>2232</v>
      </c>
    </row>
    <row r="1370" spans="1:65" s="13" customFormat="1">
      <c r="B1370" s="207"/>
      <c r="C1370" s="208"/>
      <c r="D1370" s="209" t="s">
        <v>202</v>
      </c>
      <c r="E1370" s="210" t="s">
        <v>19</v>
      </c>
      <c r="F1370" s="211" t="s">
        <v>2207</v>
      </c>
      <c r="G1370" s="208"/>
      <c r="H1370" s="210" t="s">
        <v>19</v>
      </c>
      <c r="I1370" s="212"/>
      <c r="J1370" s="208"/>
      <c r="K1370" s="208"/>
      <c r="L1370" s="213"/>
      <c r="M1370" s="214"/>
      <c r="N1370" s="215"/>
      <c r="O1370" s="215"/>
      <c r="P1370" s="215"/>
      <c r="Q1370" s="215"/>
      <c r="R1370" s="215"/>
      <c r="S1370" s="215"/>
      <c r="T1370" s="216"/>
      <c r="AT1370" s="217" t="s">
        <v>202</v>
      </c>
      <c r="AU1370" s="217" t="s">
        <v>81</v>
      </c>
      <c r="AV1370" s="13" t="s">
        <v>79</v>
      </c>
      <c r="AW1370" s="13" t="s">
        <v>33</v>
      </c>
      <c r="AX1370" s="13" t="s">
        <v>72</v>
      </c>
      <c r="AY1370" s="217" t="s">
        <v>193</v>
      </c>
    </row>
    <row r="1371" spans="1:65" s="14" customFormat="1">
      <c r="B1371" s="218"/>
      <c r="C1371" s="219"/>
      <c r="D1371" s="209" t="s">
        <v>202</v>
      </c>
      <c r="E1371" s="220" t="s">
        <v>19</v>
      </c>
      <c r="F1371" s="221" t="s">
        <v>646</v>
      </c>
      <c r="G1371" s="219"/>
      <c r="H1371" s="222">
        <v>4.41</v>
      </c>
      <c r="I1371" s="223"/>
      <c r="J1371" s="219"/>
      <c r="K1371" s="219"/>
      <c r="L1371" s="224"/>
      <c r="M1371" s="225"/>
      <c r="N1371" s="226"/>
      <c r="O1371" s="226"/>
      <c r="P1371" s="226"/>
      <c r="Q1371" s="226"/>
      <c r="R1371" s="226"/>
      <c r="S1371" s="226"/>
      <c r="T1371" s="227"/>
      <c r="AT1371" s="228" t="s">
        <v>202</v>
      </c>
      <c r="AU1371" s="228" t="s">
        <v>81</v>
      </c>
      <c r="AV1371" s="14" t="s">
        <v>81</v>
      </c>
      <c r="AW1371" s="14" t="s">
        <v>33</v>
      </c>
      <c r="AX1371" s="14" t="s">
        <v>72</v>
      </c>
      <c r="AY1371" s="228" t="s">
        <v>193</v>
      </c>
    </row>
    <row r="1372" spans="1:65" s="14" customFormat="1">
      <c r="B1372" s="218"/>
      <c r="C1372" s="219"/>
      <c r="D1372" s="209" t="s">
        <v>202</v>
      </c>
      <c r="E1372" s="220" t="s">
        <v>19</v>
      </c>
      <c r="F1372" s="221" t="s">
        <v>649</v>
      </c>
      <c r="G1372" s="219"/>
      <c r="H1372" s="222">
        <v>3.78</v>
      </c>
      <c r="I1372" s="223"/>
      <c r="J1372" s="219"/>
      <c r="K1372" s="219"/>
      <c r="L1372" s="224"/>
      <c r="M1372" s="225"/>
      <c r="N1372" s="226"/>
      <c r="O1372" s="226"/>
      <c r="P1372" s="226"/>
      <c r="Q1372" s="226"/>
      <c r="R1372" s="226"/>
      <c r="S1372" s="226"/>
      <c r="T1372" s="227"/>
      <c r="AT1372" s="228" t="s">
        <v>202</v>
      </c>
      <c r="AU1372" s="228" t="s">
        <v>81</v>
      </c>
      <c r="AV1372" s="14" t="s">
        <v>81</v>
      </c>
      <c r="AW1372" s="14" t="s">
        <v>33</v>
      </c>
      <c r="AX1372" s="14" t="s">
        <v>72</v>
      </c>
      <c r="AY1372" s="228" t="s">
        <v>193</v>
      </c>
    </row>
    <row r="1373" spans="1:65" s="15" customFormat="1">
      <c r="B1373" s="229"/>
      <c r="C1373" s="230"/>
      <c r="D1373" s="209" t="s">
        <v>202</v>
      </c>
      <c r="E1373" s="231" t="s">
        <v>19</v>
      </c>
      <c r="F1373" s="232" t="s">
        <v>208</v>
      </c>
      <c r="G1373" s="230"/>
      <c r="H1373" s="233">
        <v>8.19</v>
      </c>
      <c r="I1373" s="234"/>
      <c r="J1373" s="230"/>
      <c r="K1373" s="230"/>
      <c r="L1373" s="235"/>
      <c r="M1373" s="236"/>
      <c r="N1373" s="237"/>
      <c r="O1373" s="237"/>
      <c r="P1373" s="237"/>
      <c r="Q1373" s="237"/>
      <c r="R1373" s="237"/>
      <c r="S1373" s="237"/>
      <c r="T1373" s="238"/>
      <c r="AT1373" s="239" t="s">
        <v>202</v>
      </c>
      <c r="AU1373" s="239" t="s">
        <v>81</v>
      </c>
      <c r="AV1373" s="15" t="s">
        <v>209</v>
      </c>
      <c r="AW1373" s="15" t="s">
        <v>33</v>
      </c>
      <c r="AX1373" s="15" t="s">
        <v>72</v>
      </c>
      <c r="AY1373" s="239" t="s">
        <v>193</v>
      </c>
    </row>
    <row r="1374" spans="1:65" s="13" customFormat="1">
      <c r="B1374" s="207"/>
      <c r="C1374" s="208"/>
      <c r="D1374" s="209" t="s">
        <v>202</v>
      </c>
      <c r="E1374" s="210" t="s">
        <v>19</v>
      </c>
      <c r="F1374" s="211" t="s">
        <v>2214</v>
      </c>
      <c r="G1374" s="208"/>
      <c r="H1374" s="210" t="s">
        <v>19</v>
      </c>
      <c r="I1374" s="212"/>
      <c r="J1374" s="208"/>
      <c r="K1374" s="208"/>
      <c r="L1374" s="213"/>
      <c r="M1374" s="214"/>
      <c r="N1374" s="215"/>
      <c r="O1374" s="215"/>
      <c r="P1374" s="215"/>
      <c r="Q1374" s="215"/>
      <c r="R1374" s="215"/>
      <c r="S1374" s="215"/>
      <c r="T1374" s="216"/>
      <c r="AT1374" s="217" t="s">
        <v>202</v>
      </c>
      <c r="AU1374" s="217" t="s">
        <v>81</v>
      </c>
      <c r="AV1374" s="13" t="s">
        <v>79</v>
      </c>
      <c r="AW1374" s="13" t="s">
        <v>33</v>
      </c>
      <c r="AX1374" s="13" t="s">
        <v>72</v>
      </c>
      <c r="AY1374" s="217" t="s">
        <v>193</v>
      </c>
    </row>
    <row r="1375" spans="1:65" s="14" customFormat="1">
      <c r="B1375" s="218"/>
      <c r="C1375" s="219"/>
      <c r="D1375" s="209" t="s">
        <v>202</v>
      </c>
      <c r="E1375" s="220" t="s">
        <v>19</v>
      </c>
      <c r="F1375" s="221" t="s">
        <v>2215</v>
      </c>
      <c r="G1375" s="219"/>
      <c r="H1375" s="222">
        <v>4.28</v>
      </c>
      <c r="I1375" s="223"/>
      <c r="J1375" s="219"/>
      <c r="K1375" s="219"/>
      <c r="L1375" s="224"/>
      <c r="M1375" s="225"/>
      <c r="N1375" s="226"/>
      <c r="O1375" s="226"/>
      <c r="P1375" s="226"/>
      <c r="Q1375" s="226"/>
      <c r="R1375" s="226"/>
      <c r="S1375" s="226"/>
      <c r="T1375" s="227"/>
      <c r="AT1375" s="228" t="s">
        <v>202</v>
      </c>
      <c r="AU1375" s="228" t="s">
        <v>81</v>
      </c>
      <c r="AV1375" s="14" t="s">
        <v>81</v>
      </c>
      <c r="AW1375" s="14" t="s">
        <v>33</v>
      </c>
      <c r="AX1375" s="14" t="s">
        <v>72</v>
      </c>
      <c r="AY1375" s="228" t="s">
        <v>193</v>
      </c>
    </row>
    <row r="1376" spans="1:65" s="14" customFormat="1">
      <c r="B1376" s="218"/>
      <c r="C1376" s="219"/>
      <c r="D1376" s="209" t="s">
        <v>202</v>
      </c>
      <c r="E1376" s="220" t="s">
        <v>19</v>
      </c>
      <c r="F1376" s="221" t="s">
        <v>2216</v>
      </c>
      <c r="G1376" s="219"/>
      <c r="H1376" s="222">
        <v>3.1440000000000001</v>
      </c>
      <c r="I1376" s="223"/>
      <c r="J1376" s="219"/>
      <c r="K1376" s="219"/>
      <c r="L1376" s="224"/>
      <c r="M1376" s="225"/>
      <c r="N1376" s="226"/>
      <c r="O1376" s="226"/>
      <c r="P1376" s="226"/>
      <c r="Q1376" s="226"/>
      <c r="R1376" s="226"/>
      <c r="S1376" s="226"/>
      <c r="T1376" s="227"/>
      <c r="AT1376" s="228" t="s">
        <v>202</v>
      </c>
      <c r="AU1376" s="228" t="s">
        <v>81</v>
      </c>
      <c r="AV1376" s="14" t="s">
        <v>81</v>
      </c>
      <c r="AW1376" s="14" t="s">
        <v>33</v>
      </c>
      <c r="AX1376" s="14" t="s">
        <v>72</v>
      </c>
      <c r="AY1376" s="228" t="s">
        <v>193</v>
      </c>
    </row>
    <row r="1377" spans="1:65" s="14" customFormat="1">
      <c r="B1377" s="218"/>
      <c r="C1377" s="219"/>
      <c r="D1377" s="209" t="s">
        <v>202</v>
      </c>
      <c r="E1377" s="220" t="s">
        <v>19</v>
      </c>
      <c r="F1377" s="221" t="s">
        <v>2217</v>
      </c>
      <c r="G1377" s="219"/>
      <c r="H1377" s="222">
        <v>1.675</v>
      </c>
      <c r="I1377" s="223"/>
      <c r="J1377" s="219"/>
      <c r="K1377" s="219"/>
      <c r="L1377" s="224"/>
      <c r="M1377" s="225"/>
      <c r="N1377" s="226"/>
      <c r="O1377" s="226"/>
      <c r="P1377" s="226"/>
      <c r="Q1377" s="226"/>
      <c r="R1377" s="226"/>
      <c r="S1377" s="226"/>
      <c r="T1377" s="227"/>
      <c r="AT1377" s="228" t="s">
        <v>202</v>
      </c>
      <c r="AU1377" s="228" t="s">
        <v>81</v>
      </c>
      <c r="AV1377" s="14" t="s">
        <v>81</v>
      </c>
      <c r="AW1377" s="14" t="s">
        <v>33</v>
      </c>
      <c r="AX1377" s="14" t="s">
        <v>72</v>
      </c>
      <c r="AY1377" s="228" t="s">
        <v>193</v>
      </c>
    </row>
    <row r="1378" spans="1:65" s="14" customFormat="1">
      <c r="B1378" s="218"/>
      <c r="C1378" s="219"/>
      <c r="D1378" s="209" t="s">
        <v>202</v>
      </c>
      <c r="E1378" s="220" t="s">
        <v>19</v>
      </c>
      <c r="F1378" s="221" t="s">
        <v>2218</v>
      </c>
      <c r="G1378" s="219"/>
      <c r="H1378" s="222">
        <v>4.28</v>
      </c>
      <c r="I1378" s="223"/>
      <c r="J1378" s="219"/>
      <c r="K1378" s="219"/>
      <c r="L1378" s="224"/>
      <c r="M1378" s="225"/>
      <c r="N1378" s="226"/>
      <c r="O1378" s="226"/>
      <c r="P1378" s="226"/>
      <c r="Q1378" s="226"/>
      <c r="R1378" s="226"/>
      <c r="S1378" s="226"/>
      <c r="T1378" s="227"/>
      <c r="AT1378" s="228" t="s">
        <v>202</v>
      </c>
      <c r="AU1378" s="228" t="s">
        <v>81</v>
      </c>
      <c r="AV1378" s="14" t="s">
        <v>81</v>
      </c>
      <c r="AW1378" s="14" t="s">
        <v>33</v>
      </c>
      <c r="AX1378" s="14" t="s">
        <v>72</v>
      </c>
      <c r="AY1378" s="228" t="s">
        <v>193</v>
      </c>
    </row>
    <row r="1379" spans="1:65" s="14" customFormat="1">
      <c r="B1379" s="218"/>
      <c r="C1379" s="219"/>
      <c r="D1379" s="209" t="s">
        <v>202</v>
      </c>
      <c r="E1379" s="220" t="s">
        <v>19</v>
      </c>
      <c r="F1379" s="221" t="s">
        <v>2220</v>
      </c>
      <c r="G1379" s="219"/>
      <c r="H1379" s="222">
        <v>3.63</v>
      </c>
      <c r="I1379" s="223"/>
      <c r="J1379" s="219"/>
      <c r="K1379" s="219"/>
      <c r="L1379" s="224"/>
      <c r="M1379" s="225"/>
      <c r="N1379" s="226"/>
      <c r="O1379" s="226"/>
      <c r="P1379" s="226"/>
      <c r="Q1379" s="226"/>
      <c r="R1379" s="226"/>
      <c r="S1379" s="226"/>
      <c r="T1379" s="227"/>
      <c r="AT1379" s="228" t="s">
        <v>202</v>
      </c>
      <c r="AU1379" s="228" t="s">
        <v>81</v>
      </c>
      <c r="AV1379" s="14" t="s">
        <v>81</v>
      </c>
      <c r="AW1379" s="14" t="s">
        <v>33</v>
      </c>
      <c r="AX1379" s="14" t="s">
        <v>72</v>
      </c>
      <c r="AY1379" s="228" t="s">
        <v>193</v>
      </c>
    </row>
    <row r="1380" spans="1:65" s="14" customFormat="1">
      <c r="B1380" s="218"/>
      <c r="C1380" s="219"/>
      <c r="D1380" s="209" t="s">
        <v>202</v>
      </c>
      <c r="E1380" s="220" t="s">
        <v>19</v>
      </c>
      <c r="F1380" s="221" t="s">
        <v>2221</v>
      </c>
      <c r="G1380" s="219"/>
      <c r="H1380" s="222">
        <v>1.68</v>
      </c>
      <c r="I1380" s="223"/>
      <c r="J1380" s="219"/>
      <c r="K1380" s="219"/>
      <c r="L1380" s="224"/>
      <c r="M1380" s="225"/>
      <c r="N1380" s="226"/>
      <c r="O1380" s="226"/>
      <c r="P1380" s="226"/>
      <c r="Q1380" s="226"/>
      <c r="R1380" s="226"/>
      <c r="S1380" s="226"/>
      <c r="T1380" s="227"/>
      <c r="AT1380" s="228" t="s">
        <v>202</v>
      </c>
      <c r="AU1380" s="228" t="s">
        <v>81</v>
      </c>
      <c r="AV1380" s="14" t="s">
        <v>81</v>
      </c>
      <c r="AW1380" s="14" t="s">
        <v>33</v>
      </c>
      <c r="AX1380" s="14" t="s">
        <v>72</v>
      </c>
      <c r="AY1380" s="228" t="s">
        <v>193</v>
      </c>
    </row>
    <row r="1381" spans="1:65" s="14" customFormat="1">
      <c r="B1381" s="218"/>
      <c r="C1381" s="219"/>
      <c r="D1381" s="209" t="s">
        <v>202</v>
      </c>
      <c r="E1381" s="220" t="s">
        <v>19</v>
      </c>
      <c r="F1381" s="221" t="s">
        <v>2223</v>
      </c>
      <c r="G1381" s="219"/>
      <c r="H1381" s="222">
        <v>3.82</v>
      </c>
      <c r="I1381" s="223"/>
      <c r="J1381" s="219"/>
      <c r="K1381" s="219"/>
      <c r="L1381" s="224"/>
      <c r="M1381" s="225"/>
      <c r="N1381" s="226"/>
      <c r="O1381" s="226"/>
      <c r="P1381" s="226"/>
      <c r="Q1381" s="226"/>
      <c r="R1381" s="226"/>
      <c r="S1381" s="226"/>
      <c r="T1381" s="227"/>
      <c r="AT1381" s="228" t="s">
        <v>202</v>
      </c>
      <c r="AU1381" s="228" t="s">
        <v>81</v>
      </c>
      <c r="AV1381" s="14" t="s">
        <v>81</v>
      </c>
      <c r="AW1381" s="14" t="s">
        <v>33</v>
      </c>
      <c r="AX1381" s="14" t="s">
        <v>72</v>
      </c>
      <c r="AY1381" s="228" t="s">
        <v>193</v>
      </c>
    </row>
    <row r="1382" spans="1:65" s="14" customFormat="1">
      <c r="B1382" s="218"/>
      <c r="C1382" s="219"/>
      <c r="D1382" s="209" t="s">
        <v>202</v>
      </c>
      <c r="E1382" s="220" t="s">
        <v>19</v>
      </c>
      <c r="F1382" s="221" t="s">
        <v>2224</v>
      </c>
      <c r="G1382" s="219"/>
      <c r="H1382" s="222">
        <v>1.8</v>
      </c>
      <c r="I1382" s="223"/>
      <c r="J1382" s="219"/>
      <c r="K1382" s="219"/>
      <c r="L1382" s="224"/>
      <c r="M1382" s="225"/>
      <c r="N1382" s="226"/>
      <c r="O1382" s="226"/>
      <c r="P1382" s="226"/>
      <c r="Q1382" s="226"/>
      <c r="R1382" s="226"/>
      <c r="S1382" s="226"/>
      <c r="T1382" s="227"/>
      <c r="AT1382" s="228" t="s">
        <v>202</v>
      </c>
      <c r="AU1382" s="228" t="s">
        <v>81</v>
      </c>
      <c r="AV1382" s="14" t="s">
        <v>81</v>
      </c>
      <c r="AW1382" s="14" t="s">
        <v>33</v>
      </c>
      <c r="AX1382" s="14" t="s">
        <v>72</v>
      </c>
      <c r="AY1382" s="228" t="s">
        <v>193</v>
      </c>
    </row>
    <row r="1383" spans="1:65" s="14" customFormat="1">
      <c r="B1383" s="218"/>
      <c r="C1383" s="219"/>
      <c r="D1383" s="209" t="s">
        <v>202</v>
      </c>
      <c r="E1383" s="220" t="s">
        <v>19</v>
      </c>
      <c r="F1383" s="221" t="s">
        <v>647</v>
      </c>
      <c r="G1383" s="219"/>
      <c r="H1383" s="222">
        <v>1.643</v>
      </c>
      <c r="I1383" s="223"/>
      <c r="J1383" s="219"/>
      <c r="K1383" s="219"/>
      <c r="L1383" s="224"/>
      <c r="M1383" s="225"/>
      <c r="N1383" s="226"/>
      <c r="O1383" s="226"/>
      <c r="P1383" s="226"/>
      <c r="Q1383" s="226"/>
      <c r="R1383" s="226"/>
      <c r="S1383" s="226"/>
      <c r="T1383" s="227"/>
      <c r="AT1383" s="228" t="s">
        <v>202</v>
      </c>
      <c r="AU1383" s="228" t="s">
        <v>81</v>
      </c>
      <c r="AV1383" s="14" t="s">
        <v>81</v>
      </c>
      <c r="AW1383" s="14" t="s">
        <v>33</v>
      </c>
      <c r="AX1383" s="14" t="s">
        <v>72</v>
      </c>
      <c r="AY1383" s="228" t="s">
        <v>193</v>
      </c>
    </row>
    <row r="1384" spans="1:65" s="15" customFormat="1">
      <c r="B1384" s="229"/>
      <c r="C1384" s="230"/>
      <c r="D1384" s="209" t="s">
        <v>202</v>
      </c>
      <c r="E1384" s="231" t="s">
        <v>19</v>
      </c>
      <c r="F1384" s="232" t="s">
        <v>208</v>
      </c>
      <c r="G1384" s="230"/>
      <c r="H1384" s="233">
        <v>25.952000000000002</v>
      </c>
      <c r="I1384" s="234"/>
      <c r="J1384" s="230"/>
      <c r="K1384" s="230"/>
      <c r="L1384" s="235"/>
      <c r="M1384" s="236"/>
      <c r="N1384" s="237"/>
      <c r="O1384" s="237"/>
      <c r="P1384" s="237"/>
      <c r="Q1384" s="237"/>
      <c r="R1384" s="237"/>
      <c r="S1384" s="237"/>
      <c r="T1384" s="238"/>
      <c r="AT1384" s="239" t="s">
        <v>202</v>
      </c>
      <c r="AU1384" s="239" t="s">
        <v>81</v>
      </c>
      <c r="AV1384" s="15" t="s">
        <v>209</v>
      </c>
      <c r="AW1384" s="15" t="s">
        <v>33</v>
      </c>
      <c r="AX1384" s="15" t="s">
        <v>72</v>
      </c>
      <c r="AY1384" s="239" t="s">
        <v>193</v>
      </c>
    </row>
    <row r="1385" spans="1:65" s="16" customFormat="1">
      <c r="B1385" s="240"/>
      <c r="C1385" s="241"/>
      <c r="D1385" s="209" t="s">
        <v>202</v>
      </c>
      <c r="E1385" s="242" t="s">
        <v>19</v>
      </c>
      <c r="F1385" s="243" t="s">
        <v>211</v>
      </c>
      <c r="G1385" s="241"/>
      <c r="H1385" s="244">
        <v>34.142000000000003</v>
      </c>
      <c r="I1385" s="245"/>
      <c r="J1385" s="241"/>
      <c r="K1385" s="241"/>
      <c r="L1385" s="246"/>
      <c r="M1385" s="247"/>
      <c r="N1385" s="248"/>
      <c r="O1385" s="248"/>
      <c r="P1385" s="248"/>
      <c r="Q1385" s="248"/>
      <c r="R1385" s="248"/>
      <c r="S1385" s="248"/>
      <c r="T1385" s="249"/>
      <c r="AT1385" s="250" t="s">
        <v>202</v>
      </c>
      <c r="AU1385" s="250" t="s">
        <v>81</v>
      </c>
      <c r="AV1385" s="16" t="s">
        <v>200</v>
      </c>
      <c r="AW1385" s="16" t="s">
        <v>33</v>
      </c>
      <c r="AX1385" s="16" t="s">
        <v>79</v>
      </c>
      <c r="AY1385" s="250" t="s">
        <v>193</v>
      </c>
    </row>
    <row r="1386" spans="1:65" s="2" customFormat="1" ht="16.5" customHeight="1">
      <c r="A1386" s="36"/>
      <c r="B1386" s="37"/>
      <c r="C1386" s="194" t="s">
        <v>2233</v>
      </c>
      <c r="D1386" s="194" t="s">
        <v>195</v>
      </c>
      <c r="E1386" s="195" t="s">
        <v>2234</v>
      </c>
      <c r="F1386" s="196" t="s">
        <v>2235</v>
      </c>
      <c r="G1386" s="197" t="s">
        <v>391</v>
      </c>
      <c r="H1386" s="198">
        <v>112.325</v>
      </c>
      <c r="I1386" s="199"/>
      <c r="J1386" s="200">
        <f>ROUND(I1386*H1386,2)</f>
        <v>0</v>
      </c>
      <c r="K1386" s="196" t="s">
        <v>199</v>
      </c>
      <c r="L1386" s="41"/>
      <c r="M1386" s="201" t="s">
        <v>19</v>
      </c>
      <c r="N1386" s="202" t="s">
        <v>43</v>
      </c>
      <c r="O1386" s="66"/>
      <c r="P1386" s="203">
        <f>O1386*H1386</f>
        <v>0</v>
      </c>
      <c r="Q1386" s="203">
        <v>4.2999999999999999E-4</v>
      </c>
      <c r="R1386" s="203">
        <f>Q1386*H1386</f>
        <v>4.8299750000000002E-2</v>
      </c>
      <c r="S1386" s="203">
        <v>0</v>
      </c>
      <c r="T1386" s="204">
        <f>S1386*H1386</f>
        <v>0</v>
      </c>
      <c r="U1386" s="36"/>
      <c r="V1386" s="36"/>
      <c r="W1386" s="36"/>
      <c r="X1386" s="36"/>
      <c r="Y1386" s="36"/>
      <c r="Z1386" s="36"/>
      <c r="AA1386" s="36"/>
      <c r="AB1386" s="36"/>
      <c r="AC1386" s="36"/>
      <c r="AD1386" s="36"/>
      <c r="AE1386" s="36"/>
      <c r="AR1386" s="205" t="s">
        <v>302</v>
      </c>
      <c r="AT1386" s="205" t="s">
        <v>195</v>
      </c>
      <c r="AU1386" s="205" t="s">
        <v>81</v>
      </c>
      <c r="AY1386" s="19" t="s">
        <v>193</v>
      </c>
      <c r="BE1386" s="206">
        <f>IF(N1386="základní",J1386,0)</f>
        <v>0</v>
      </c>
      <c r="BF1386" s="206">
        <f>IF(N1386="snížená",J1386,0)</f>
        <v>0</v>
      </c>
      <c r="BG1386" s="206">
        <f>IF(N1386="zákl. přenesená",J1386,0)</f>
        <v>0</v>
      </c>
      <c r="BH1386" s="206">
        <f>IF(N1386="sníž. přenesená",J1386,0)</f>
        <v>0</v>
      </c>
      <c r="BI1386" s="206">
        <f>IF(N1386="nulová",J1386,0)</f>
        <v>0</v>
      </c>
      <c r="BJ1386" s="19" t="s">
        <v>79</v>
      </c>
      <c r="BK1386" s="206">
        <f>ROUND(I1386*H1386,2)</f>
        <v>0</v>
      </c>
      <c r="BL1386" s="19" t="s">
        <v>302</v>
      </c>
      <c r="BM1386" s="205" t="s">
        <v>2236</v>
      </c>
    </row>
    <row r="1387" spans="1:65" s="13" customFormat="1">
      <c r="B1387" s="207"/>
      <c r="C1387" s="208"/>
      <c r="D1387" s="209" t="s">
        <v>202</v>
      </c>
      <c r="E1387" s="210" t="s">
        <v>19</v>
      </c>
      <c r="F1387" s="211" t="s">
        <v>2207</v>
      </c>
      <c r="G1387" s="208"/>
      <c r="H1387" s="210" t="s">
        <v>19</v>
      </c>
      <c r="I1387" s="212"/>
      <c r="J1387" s="208"/>
      <c r="K1387" s="208"/>
      <c r="L1387" s="213"/>
      <c r="M1387" s="214"/>
      <c r="N1387" s="215"/>
      <c r="O1387" s="215"/>
      <c r="P1387" s="215"/>
      <c r="Q1387" s="215"/>
      <c r="R1387" s="215"/>
      <c r="S1387" s="215"/>
      <c r="T1387" s="216"/>
      <c r="AT1387" s="217" t="s">
        <v>202</v>
      </c>
      <c r="AU1387" s="217" t="s">
        <v>81</v>
      </c>
      <c r="AV1387" s="13" t="s">
        <v>79</v>
      </c>
      <c r="AW1387" s="13" t="s">
        <v>33</v>
      </c>
      <c r="AX1387" s="13" t="s">
        <v>72</v>
      </c>
      <c r="AY1387" s="217" t="s">
        <v>193</v>
      </c>
    </row>
    <row r="1388" spans="1:65" s="14" customFormat="1">
      <c r="B1388" s="218"/>
      <c r="C1388" s="219"/>
      <c r="D1388" s="209" t="s">
        <v>202</v>
      </c>
      <c r="E1388" s="220" t="s">
        <v>19</v>
      </c>
      <c r="F1388" s="221" t="s">
        <v>2237</v>
      </c>
      <c r="G1388" s="219"/>
      <c r="H1388" s="222">
        <v>7.45</v>
      </c>
      <c r="I1388" s="223"/>
      <c r="J1388" s="219"/>
      <c r="K1388" s="219"/>
      <c r="L1388" s="224"/>
      <c r="M1388" s="225"/>
      <c r="N1388" s="226"/>
      <c r="O1388" s="226"/>
      <c r="P1388" s="226"/>
      <c r="Q1388" s="226"/>
      <c r="R1388" s="226"/>
      <c r="S1388" s="226"/>
      <c r="T1388" s="227"/>
      <c r="AT1388" s="228" t="s">
        <v>202</v>
      </c>
      <c r="AU1388" s="228" t="s">
        <v>81</v>
      </c>
      <c r="AV1388" s="14" t="s">
        <v>81</v>
      </c>
      <c r="AW1388" s="14" t="s">
        <v>33</v>
      </c>
      <c r="AX1388" s="14" t="s">
        <v>72</v>
      </c>
      <c r="AY1388" s="228" t="s">
        <v>193</v>
      </c>
    </row>
    <row r="1389" spans="1:65" s="14" customFormat="1">
      <c r="B1389" s="218"/>
      <c r="C1389" s="219"/>
      <c r="D1389" s="209" t="s">
        <v>202</v>
      </c>
      <c r="E1389" s="220" t="s">
        <v>19</v>
      </c>
      <c r="F1389" s="221" t="s">
        <v>2238</v>
      </c>
      <c r="G1389" s="219"/>
      <c r="H1389" s="222">
        <v>29.475000000000001</v>
      </c>
      <c r="I1389" s="223"/>
      <c r="J1389" s="219"/>
      <c r="K1389" s="219"/>
      <c r="L1389" s="224"/>
      <c r="M1389" s="225"/>
      <c r="N1389" s="226"/>
      <c r="O1389" s="226"/>
      <c r="P1389" s="226"/>
      <c r="Q1389" s="226"/>
      <c r="R1389" s="226"/>
      <c r="S1389" s="226"/>
      <c r="T1389" s="227"/>
      <c r="AT1389" s="228" t="s">
        <v>202</v>
      </c>
      <c r="AU1389" s="228" t="s">
        <v>81</v>
      </c>
      <c r="AV1389" s="14" t="s">
        <v>81</v>
      </c>
      <c r="AW1389" s="14" t="s">
        <v>33</v>
      </c>
      <c r="AX1389" s="14" t="s">
        <v>72</v>
      </c>
      <c r="AY1389" s="228" t="s">
        <v>193</v>
      </c>
    </row>
    <row r="1390" spans="1:65" s="14" customFormat="1">
      <c r="B1390" s="218"/>
      <c r="C1390" s="219"/>
      <c r="D1390" s="209" t="s">
        <v>202</v>
      </c>
      <c r="E1390" s="220" t="s">
        <v>19</v>
      </c>
      <c r="F1390" s="221" t="s">
        <v>2239</v>
      </c>
      <c r="G1390" s="219"/>
      <c r="H1390" s="222">
        <v>11.7</v>
      </c>
      <c r="I1390" s="223"/>
      <c r="J1390" s="219"/>
      <c r="K1390" s="219"/>
      <c r="L1390" s="224"/>
      <c r="M1390" s="225"/>
      <c r="N1390" s="226"/>
      <c r="O1390" s="226"/>
      <c r="P1390" s="226"/>
      <c r="Q1390" s="226"/>
      <c r="R1390" s="226"/>
      <c r="S1390" s="226"/>
      <c r="T1390" s="227"/>
      <c r="AT1390" s="228" t="s">
        <v>202</v>
      </c>
      <c r="AU1390" s="228" t="s">
        <v>81</v>
      </c>
      <c r="AV1390" s="14" t="s">
        <v>81</v>
      </c>
      <c r="AW1390" s="14" t="s">
        <v>33</v>
      </c>
      <c r="AX1390" s="14" t="s">
        <v>72</v>
      </c>
      <c r="AY1390" s="228" t="s">
        <v>193</v>
      </c>
    </row>
    <row r="1391" spans="1:65" s="14" customFormat="1">
      <c r="B1391" s="218"/>
      <c r="C1391" s="219"/>
      <c r="D1391" s="209" t="s">
        <v>202</v>
      </c>
      <c r="E1391" s="220" t="s">
        <v>19</v>
      </c>
      <c r="F1391" s="221" t="s">
        <v>2240</v>
      </c>
      <c r="G1391" s="219"/>
      <c r="H1391" s="222">
        <v>7.6749999999999998</v>
      </c>
      <c r="I1391" s="223"/>
      <c r="J1391" s="219"/>
      <c r="K1391" s="219"/>
      <c r="L1391" s="224"/>
      <c r="M1391" s="225"/>
      <c r="N1391" s="226"/>
      <c r="O1391" s="226"/>
      <c r="P1391" s="226"/>
      <c r="Q1391" s="226"/>
      <c r="R1391" s="226"/>
      <c r="S1391" s="226"/>
      <c r="T1391" s="227"/>
      <c r="AT1391" s="228" t="s">
        <v>202</v>
      </c>
      <c r="AU1391" s="228" t="s">
        <v>81</v>
      </c>
      <c r="AV1391" s="14" t="s">
        <v>81</v>
      </c>
      <c r="AW1391" s="14" t="s">
        <v>33</v>
      </c>
      <c r="AX1391" s="14" t="s">
        <v>72</v>
      </c>
      <c r="AY1391" s="228" t="s">
        <v>193</v>
      </c>
    </row>
    <row r="1392" spans="1:65" s="14" customFormat="1">
      <c r="B1392" s="218"/>
      <c r="C1392" s="219"/>
      <c r="D1392" s="209" t="s">
        <v>202</v>
      </c>
      <c r="E1392" s="220" t="s">
        <v>19</v>
      </c>
      <c r="F1392" s="221" t="s">
        <v>2241</v>
      </c>
      <c r="G1392" s="219"/>
      <c r="H1392" s="222">
        <v>20.375</v>
      </c>
      <c r="I1392" s="223"/>
      <c r="J1392" s="219"/>
      <c r="K1392" s="219"/>
      <c r="L1392" s="224"/>
      <c r="M1392" s="225"/>
      <c r="N1392" s="226"/>
      <c r="O1392" s="226"/>
      <c r="P1392" s="226"/>
      <c r="Q1392" s="226"/>
      <c r="R1392" s="226"/>
      <c r="S1392" s="226"/>
      <c r="T1392" s="227"/>
      <c r="AT1392" s="228" t="s">
        <v>202</v>
      </c>
      <c r="AU1392" s="228" t="s">
        <v>81</v>
      </c>
      <c r="AV1392" s="14" t="s">
        <v>81</v>
      </c>
      <c r="AW1392" s="14" t="s">
        <v>33</v>
      </c>
      <c r="AX1392" s="14" t="s">
        <v>72</v>
      </c>
      <c r="AY1392" s="228" t="s">
        <v>193</v>
      </c>
    </row>
    <row r="1393" spans="1:65" s="14" customFormat="1">
      <c r="B1393" s="218"/>
      <c r="C1393" s="219"/>
      <c r="D1393" s="209" t="s">
        <v>202</v>
      </c>
      <c r="E1393" s="220" t="s">
        <v>19</v>
      </c>
      <c r="F1393" s="221" t="s">
        <v>2242</v>
      </c>
      <c r="G1393" s="219"/>
      <c r="H1393" s="222">
        <v>7.6</v>
      </c>
      <c r="I1393" s="223"/>
      <c r="J1393" s="219"/>
      <c r="K1393" s="219"/>
      <c r="L1393" s="224"/>
      <c r="M1393" s="225"/>
      <c r="N1393" s="226"/>
      <c r="O1393" s="226"/>
      <c r="P1393" s="226"/>
      <c r="Q1393" s="226"/>
      <c r="R1393" s="226"/>
      <c r="S1393" s="226"/>
      <c r="T1393" s="227"/>
      <c r="AT1393" s="228" t="s">
        <v>202</v>
      </c>
      <c r="AU1393" s="228" t="s">
        <v>81</v>
      </c>
      <c r="AV1393" s="14" t="s">
        <v>81</v>
      </c>
      <c r="AW1393" s="14" t="s">
        <v>33</v>
      </c>
      <c r="AX1393" s="14" t="s">
        <v>72</v>
      </c>
      <c r="AY1393" s="228" t="s">
        <v>193</v>
      </c>
    </row>
    <row r="1394" spans="1:65" s="14" customFormat="1">
      <c r="B1394" s="218"/>
      <c r="C1394" s="219"/>
      <c r="D1394" s="209" t="s">
        <v>202</v>
      </c>
      <c r="E1394" s="220" t="s">
        <v>19</v>
      </c>
      <c r="F1394" s="221" t="s">
        <v>2243</v>
      </c>
      <c r="G1394" s="219"/>
      <c r="H1394" s="222">
        <v>9.9499999999999993</v>
      </c>
      <c r="I1394" s="223"/>
      <c r="J1394" s="219"/>
      <c r="K1394" s="219"/>
      <c r="L1394" s="224"/>
      <c r="M1394" s="225"/>
      <c r="N1394" s="226"/>
      <c r="O1394" s="226"/>
      <c r="P1394" s="226"/>
      <c r="Q1394" s="226"/>
      <c r="R1394" s="226"/>
      <c r="S1394" s="226"/>
      <c r="T1394" s="227"/>
      <c r="AT1394" s="228" t="s">
        <v>202</v>
      </c>
      <c r="AU1394" s="228" t="s">
        <v>81</v>
      </c>
      <c r="AV1394" s="14" t="s">
        <v>81</v>
      </c>
      <c r="AW1394" s="14" t="s">
        <v>33</v>
      </c>
      <c r="AX1394" s="14" t="s">
        <v>72</v>
      </c>
      <c r="AY1394" s="228" t="s">
        <v>193</v>
      </c>
    </row>
    <row r="1395" spans="1:65" s="14" customFormat="1">
      <c r="B1395" s="218"/>
      <c r="C1395" s="219"/>
      <c r="D1395" s="209" t="s">
        <v>202</v>
      </c>
      <c r="E1395" s="220" t="s">
        <v>19</v>
      </c>
      <c r="F1395" s="221" t="s">
        <v>2244</v>
      </c>
      <c r="G1395" s="219"/>
      <c r="H1395" s="222">
        <v>11.1</v>
      </c>
      <c r="I1395" s="223"/>
      <c r="J1395" s="219"/>
      <c r="K1395" s="219"/>
      <c r="L1395" s="224"/>
      <c r="M1395" s="225"/>
      <c r="N1395" s="226"/>
      <c r="O1395" s="226"/>
      <c r="P1395" s="226"/>
      <c r="Q1395" s="226"/>
      <c r="R1395" s="226"/>
      <c r="S1395" s="226"/>
      <c r="T1395" s="227"/>
      <c r="AT1395" s="228" t="s">
        <v>202</v>
      </c>
      <c r="AU1395" s="228" t="s">
        <v>81</v>
      </c>
      <c r="AV1395" s="14" t="s">
        <v>81</v>
      </c>
      <c r="AW1395" s="14" t="s">
        <v>33</v>
      </c>
      <c r="AX1395" s="14" t="s">
        <v>72</v>
      </c>
      <c r="AY1395" s="228" t="s">
        <v>193</v>
      </c>
    </row>
    <row r="1396" spans="1:65" s="14" customFormat="1">
      <c r="B1396" s="218"/>
      <c r="C1396" s="219"/>
      <c r="D1396" s="209" t="s">
        <v>202</v>
      </c>
      <c r="E1396" s="220" t="s">
        <v>19</v>
      </c>
      <c r="F1396" s="221" t="s">
        <v>2245</v>
      </c>
      <c r="G1396" s="219"/>
      <c r="H1396" s="222">
        <v>7</v>
      </c>
      <c r="I1396" s="223"/>
      <c r="J1396" s="219"/>
      <c r="K1396" s="219"/>
      <c r="L1396" s="224"/>
      <c r="M1396" s="225"/>
      <c r="N1396" s="226"/>
      <c r="O1396" s="226"/>
      <c r="P1396" s="226"/>
      <c r="Q1396" s="226"/>
      <c r="R1396" s="226"/>
      <c r="S1396" s="226"/>
      <c r="T1396" s="227"/>
      <c r="AT1396" s="228" t="s">
        <v>202</v>
      </c>
      <c r="AU1396" s="228" t="s">
        <v>81</v>
      </c>
      <c r="AV1396" s="14" t="s">
        <v>81</v>
      </c>
      <c r="AW1396" s="14" t="s">
        <v>33</v>
      </c>
      <c r="AX1396" s="14" t="s">
        <v>72</v>
      </c>
      <c r="AY1396" s="228" t="s">
        <v>193</v>
      </c>
    </row>
    <row r="1397" spans="1:65" s="15" customFormat="1">
      <c r="B1397" s="229"/>
      <c r="C1397" s="230"/>
      <c r="D1397" s="209" t="s">
        <v>202</v>
      </c>
      <c r="E1397" s="231" t="s">
        <v>19</v>
      </c>
      <c r="F1397" s="232" t="s">
        <v>208</v>
      </c>
      <c r="G1397" s="230"/>
      <c r="H1397" s="233">
        <v>112.325</v>
      </c>
      <c r="I1397" s="234"/>
      <c r="J1397" s="230"/>
      <c r="K1397" s="230"/>
      <c r="L1397" s="235"/>
      <c r="M1397" s="236"/>
      <c r="N1397" s="237"/>
      <c r="O1397" s="237"/>
      <c r="P1397" s="237"/>
      <c r="Q1397" s="237"/>
      <c r="R1397" s="237"/>
      <c r="S1397" s="237"/>
      <c r="T1397" s="238"/>
      <c r="AT1397" s="239" t="s">
        <v>202</v>
      </c>
      <c r="AU1397" s="239" t="s">
        <v>81</v>
      </c>
      <c r="AV1397" s="15" t="s">
        <v>209</v>
      </c>
      <c r="AW1397" s="15" t="s">
        <v>33</v>
      </c>
      <c r="AX1397" s="15" t="s">
        <v>79</v>
      </c>
      <c r="AY1397" s="239" t="s">
        <v>193</v>
      </c>
    </row>
    <row r="1398" spans="1:65" s="2" customFormat="1" ht="16.5" customHeight="1">
      <c r="A1398" s="36"/>
      <c r="B1398" s="37"/>
      <c r="C1398" s="251" t="s">
        <v>2246</v>
      </c>
      <c r="D1398" s="251" t="s">
        <v>451</v>
      </c>
      <c r="E1398" s="252" t="s">
        <v>2247</v>
      </c>
      <c r="F1398" s="253" t="s">
        <v>2248</v>
      </c>
      <c r="G1398" s="254" t="s">
        <v>402</v>
      </c>
      <c r="H1398" s="255">
        <v>393.13799999999998</v>
      </c>
      <c r="I1398" s="256"/>
      <c r="J1398" s="257">
        <f>ROUND(I1398*H1398,2)</f>
        <v>0</v>
      </c>
      <c r="K1398" s="253" t="s">
        <v>199</v>
      </c>
      <c r="L1398" s="258"/>
      <c r="M1398" s="259" t="s">
        <v>19</v>
      </c>
      <c r="N1398" s="260" t="s">
        <v>43</v>
      </c>
      <c r="O1398" s="66"/>
      <c r="P1398" s="203">
        <f>O1398*H1398</f>
        <v>0</v>
      </c>
      <c r="Q1398" s="203">
        <v>4.4999999999999999E-4</v>
      </c>
      <c r="R1398" s="203">
        <f>Q1398*H1398</f>
        <v>0.17691209999999999</v>
      </c>
      <c r="S1398" s="203">
        <v>0</v>
      </c>
      <c r="T1398" s="204">
        <f>S1398*H1398</f>
        <v>0</v>
      </c>
      <c r="U1398" s="36"/>
      <c r="V1398" s="36"/>
      <c r="W1398" s="36"/>
      <c r="X1398" s="36"/>
      <c r="Y1398" s="36"/>
      <c r="Z1398" s="36"/>
      <c r="AA1398" s="36"/>
      <c r="AB1398" s="36"/>
      <c r="AC1398" s="36"/>
      <c r="AD1398" s="36"/>
      <c r="AE1398" s="36"/>
      <c r="AR1398" s="205" t="s">
        <v>404</v>
      </c>
      <c r="AT1398" s="205" t="s">
        <v>451</v>
      </c>
      <c r="AU1398" s="205" t="s">
        <v>81</v>
      </c>
      <c r="AY1398" s="19" t="s">
        <v>193</v>
      </c>
      <c r="BE1398" s="206">
        <f>IF(N1398="základní",J1398,0)</f>
        <v>0</v>
      </c>
      <c r="BF1398" s="206">
        <f>IF(N1398="snížená",J1398,0)</f>
        <v>0</v>
      </c>
      <c r="BG1398" s="206">
        <f>IF(N1398="zákl. přenesená",J1398,0)</f>
        <v>0</v>
      </c>
      <c r="BH1398" s="206">
        <f>IF(N1398="sníž. přenesená",J1398,0)</f>
        <v>0</v>
      </c>
      <c r="BI1398" s="206">
        <f>IF(N1398="nulová",J1398,0)</f>
        <v>0</v>
      </c>
      <c r="BJ1398" s="19" t="s">
        <v>79</v>
      </c>
      <c r="BK1398" s="206">
        <f>ROUND(I1398*H1398,2)</f>
        <v>0</v>
      </c>
      <c r="BL1398" s="19" t="s">
        <v>302</v>
      </c>
      <c r="BM1398" s="205" t="s">
        <v>2249</v>
      </c>
    </row>
    <row r="1399" spans="1:65" s="14" customFormat="1">
      <c r="B1399" s="218"/>
      <c r="C1399" s="219"/>
      <c r="D1399" s="209" t="s">
        <v>202</v>
      </c>
      <c r="E1399" s="219"/>
      <c r="F1399" s="221" t="s">
        <v>2250</v>
      </c>
      <c r="G1399" s="219"/>
      <c r="H1399" s="222">
        <v>393.13799999999998</v>
      </c>
      <c r="I1399" s="223"/>
      <c r="J1399" s="219"/>
      <c r="K1399" s="219"/>
      <c r="L1399" s="224"/>
      <c r="M1399" s="225"/>
      <c r="N1399" s="226"/>
      <c r="O1399" s="226"/>
      <c r="P1399" s="226"/>
      <c r="Q1399" s="226"/>
      <c r="R1399" s="226"/>
      <c r="S1399" s="226"/>
      <c r="T1399" s="227"/>
      <c r="AT1399" s="228" t="s">
        <v>202</v>
      </c>
      <c r="AU1399" s="228" t="s">
        <v>81</v>
      </c>
      <c r="AV1399" s="14" t="s">
        <v>81</v>
      </c>
      <c r="AW1399" s="14" t="s">
        <v>4</v>
      </c>
      <c r="AX1399" s="14" t="s">
        <v>79</v>
      </c>
      <c r="AY1399" s="228" t="s">
        <v>193</v>
      </c>
    </row>
    <row r="1400" spans="1:65" s="2" customFormat="1" ht="21.75" customHeight="1">
      <c r="A1400" s="36"/>
      <c r="B1400" s="37"/>
      <c r="C1400" s="194" t="s">
        <v>2251</v>
      </c>
      <c r="D1400" s="194" t="s">
        <v>195</v>
      </c>
      <c r="E1400" s="195" t="s">
        <v>2252</v>
      </c>
      <c r="F1400" s="196" t="s">
        <v>2253</v>
      </c>
      <c r="G1400" s="197" t="s">
        <v>266</v>
      </c>
      <c r="H1400" s="198">
        <v>6.0490000000000004</v>
      </c>
      <c r="I1400" s="199"/>
      <c r="J1400" s="200">
        <f>ROUND(I1400*H1400,2)</f>
        <v>0</v>
      </c>
      <c r="K1400" s="196" t="s">
        <v>199</v>
      </c>
      <c r="L1400" s="41"/>
      <c r="M1400" s="201" t="s">
        <v>19</v>
      </c>
      <c r="N1400" s="202" t="s">
        <v>43</v>
      </c>
      <c r="O1400" s="66"/>
      <c r="P1400" s="203">
        <f>O1400*H1400</f>
        <v>0</v>
      </c>
      <c r="Q1400" s="203">
        <v>0</v>
      </c>
      <c r="R1400" s="203">
        <f>Q1400*H1400</f>
        <v>0</v>
      </c>
      <c r="S1400" s="203">
        <v>0</v>
      </c>
      <c r="T1400" s="204">
        <f>S1400*H1400</f>
        <v>0</v>
      </c>
      <c r="U1400" s="36"/>
      <c r="V1400" s="36"/>
      <c r="W1400" s="36"/>
      <c r="X1400" s="36"/>
      <c r="Y1400" s="36"/>
      <c r="Z1400" s="36"/>
      <c r="AA1400" s="36"/>
      <c r="AB1400" s="36"/>
      <c r="AC1400" s="36"/>
      <c r="AD1400" s="36"/>
      <c r="AE1400" s="36"/>
      <c r="AR1400" s="205" t="s">
        <v>302</v>
      </c>
      <c r="AT1400" s="205" t="s">
        <v>195</v>
      </c>
      <c r="AU1400" s="205" t="s">
        <v>81</v>
      </c>
      <c r="AY1400" s="19" t="s">
        <v>193</v>
      </c>
      <c r="BE1400" s="206">
        <f>IF(N1400="základní",J1400,0)</f>
        <v>0</v>
      </c>
      <c r="BF1400" s="206">
        <f>IF(N1400="snížená",J1400,0)</f>
        <v>0</v>
      </c>
      <c r="BG1400" s="206">
        <f>IF(N1400="zákl. přenesená",J1400,0)</f>
        <v>0</v>
      </c>
      <c r="BH1400" s="206">
        <f>IF(N1400="sníž. přenesená",J1400,0)</f>
        <v>0</v>
      </c>
      <c r="BI1400" s="206">
        <f>IF(N1400="nulová",J1400,0)</f>
        <v>0</v>
      </c>
      <c r="BJ1400" s="19" t="s">
        <v>79</v>
      </c>
      <c r="BK1400" s="206">
        <f>ROUND(I1400*H1400,2)</f>
        <v>0</v>
      </c>
      <c r="BL1400" s="19" t="s">
        <v>302</v>
      </c>
      <c r="BM1400" s="205" t="s">
        <v>2254</v>
      </c>
    </row>
    <row r="1401" spans="1:65" s="12" customFormat="1" ht="22.9" customHeight="1">
      <c r="B1401" s="178"/>
      <c r="C1401" s="179"/>
      <c r="D1401" s="180" t="s">
        <v>71</v>
      </c>
      <c r="E1401" s="192" t="s">
        <v>2255</v>
      </c>
      <c r="F1401" s="192" t="s">
        <v>2256</v>
      </c>
      <c r="G1401" s="179"/>
      <c r="H1401" s="179"/>
      <c r="I1401" s="182"/>
      <c r="J1401" s="193">
        <f>BK1401</f>
        <v>0</v>
      </c>
      <c r="K1401" s="179"/>
      <c r="L1401" s="184"/>
      <c r="M1401" s="185"/>
      <c r="N1401" s="186"/>
      <c r="O1401" s="186"/>
      <c r="P1401" s="187">
        <f>SUM(P1402:P1443)</f>
        <v>0</v>
      </c>
      <c r="Q1401" s="186"/>
      <c r="R1401" s="187">
        <f>SUM(R1402:R1443)</f>
        <v>3.3062230500000003</v>
      </c>
      <c r="S1401" s="186"/>
      <c r="T1401" s="188">
        <f>SUM(T1402:T1443)</f>
        <v>0</v>
      </c>
      <c r="AR1401" s="189" t="s">
        <v>81</v>
      </c>
      <c r="AT1401" s="190" t="s">
        <v>71</v>
      </c>
      <c r="AU1401" s="190" t="s">
        <v>79</v>
      </c>
      <c r="AY1401" s="189" t="s">
        <v>193</v>
      </c>
      <c r="BK1401" s="191">
        <f>SUM(BK1402:BK1443)</f>
        <v>0</v>
      </c>
    </row>
    <row r="1402" spans="1:65" s="2" customFormat="1" ht="21.75" customHeight="1">
      <c r="A1402" s="36"/>
      <c r="B1402" s="37"/>
      <c r="C1402" s="194" t="s">
        <v>2257</v>
      </c>
      <c r="D1402" s="194" t="s">
        <v>195</v>
      </c>
      <c r="E1402" s="195" t="s">
        <v>2258</v>
      </c>
      <c r="F1402" s="196" t="s">
        <v>2259</v>
      </c>
      <c r="G1402" s="197" t="s">
        <v>305</v>
      </c>
      <c r="H1402" s="198">
        <v>165.42099999999999</v>
      </c>
      <c r="I1402" s="199"/>
      <c r="J1402" s="200">
        <f>ROUND(I1402*H1402,2)</f>
        <v>0</v>
      </c>
      <c r="K1402" s="196" t="s">
        <v>199</v>
      </c>
      <c r="L1402" s="41"/>
      <c r="M1402" s="201" t="s">
        <v>19</v>
      </c>
      <c r="N1402" s="202" t="s">
        <v>43</v>
      </c>
      <c r="O1402" s="66"/>
      <c r="P1402" s="203">
        <f>O1402*H1402</f>
        <v>0</v>
      </c>
      <c r="Q1402" s="203">
        <v>6.0499999999999998E-3</v>
      </c>
      <c r="R1402" s="203">
        <f>Q1402*H1402</f>
        <v>1.0007970499999999</v>
      </c>
      <c r="S1402" s="203">
        <v>0</v>
      </c>
      <c r="T1402" s="204">
        <f>S1402*H1402</f>
        <v>0</v>
      </c>
      <c r="U1402" s="36"/>
      <c r="V1402" s="36"/>
      <c r="W1402" s="36"/>
      <c r="X1402" s="36"/>
      <c r="Y1402" s="36"/>
      <c r="Z1402" s="36"/>
      <c r="AA1402" s="36"/>
      <c r="AB1402" s="36"/>
      <c r="AC1402" s="36"/>
      <c r="AD1402" s="36"/>
      <c r="AE1402" s="36"/>
      <c r="AR1402" s="205" t="s">
        <v>302</v>
      </c>
      <c r="AT1402" s="205" t="s">
        <v>195</v>
      </c>
      <c r="AU1402" s="205" t="s">
        <v>81</v>
      </c>
      <c r="AY1402" s="19" t="s">
        <v>193</v>
      </c>
      <c r="BE1402" s="206">
        <f>IF(N1402="základní",J1402,0)</f>
        <v>0</v>
      </c>
      <c r="BF1402" s="206">
        <f>IF(N1402="snížená",J1402,0)</f>
        <v>0</v>
      </c>
      <c r="BG1402" s="206">
        <f>IF(N1402="zákl. přenesená",J1402,0)</f>
        <v>0</v>
      </c>
      <c r="BH1402" s="206">
        <f>IF(N1402="sníž. přenesená",J1402,0)</f>
        <v>0</v>
      </c>
      <c r="BI1402" s="206">
        <f>IF(N1402="nulová",J1402,0)</f>
        <v>0</v>
      </c>
      <c r="BJ1402" s="19" t="s">
        <v>79</v>
      </c>
      <c r="BK1402" s="206">
        <f>ROUND(I1402*H1402,2)</f>
        <v>0</v>
      </c>
      <c r="BL1402" s="19" t="s">
        <v>302</v>
      </c>
      <c r="BM1402" s="205" t="s">
        <v>2260</v>
      </c>
    </row>
    <row r="1403" spans="1:65" s="13" customFormat="1">
      <c r="B1403" s="207"/>
      <c r="C1403" s="208"/>
      <c r="D1403" s="209" t="s">
        <v>202</v>
      </c>
      <c r="E1403" s="210" t="s">
        <v>19</v>
      </c>
      <c r="F1403" s="211" t="s">
        <v>339</v>
      </c>
      <c r="G1403" s="208"/>
      <c r="H1403" s="210" t="s">
        <v>19</v>
      </c>
      <c r="I1403" s="212"/>
      <c r="J1403" s="208"/>
      <c r="K1403" s="208"/>
      <c r="L1403" s="213"/>
      <c r="M1403" s="214"/>
      <c r="N1403" s="215"/>
      <c r="O1403" s="215"/>
      <c r="P1403" s="215"/>
      <c r="Q1403" s="215"/>
      <c r="R1403" s="215"/>
      <c r="S1403" s="215"/>
      <c r="T1403" s="216"/>
      <c r="AT1403" s="217" t="s">
        <v>202</v>
      </c>
      <c r="AU1403" s="217" t="s">
        <v>81</v>
      </c>
      <c r="AV1403" s="13" t="s">
        <v>79</v>
      </c>
      <c r="AW1403" s="13" t="s">
        <v>33</v>
      </c>
      <c r="AX1403" s="13" t="s">
        <v>72</v>
      </c>
      <c r="AY1403" s="217" t="s">
        <v>193</v>
      </c>
    </row>
    <row r="1404" spans="1:65" s="14" customFormat="1">
      <c r="B1404" s="218"/>
      <c r="C1404" s="219"/>
      <c r="D1404" s="209" t="s">
        <v>202</v>
      </c>
      <c r="E1404" s="220" t="s">
        <v>19</v>
      </c>
      <c r="F1404" s="221" t="s">
        <v>692</v>
      </c>
      <c r="G1404" s="219"/>
      <c r="H1404" s="222">
        <v>14.8</v>
      </c>
      <c r="I1404" s="223"/>
      <c r="J1404" s="219"/>
      <c r="K1404" s="219"/>
      <c r="L1404" s="224"/>
      <c r="M1404" s="225"/>
      <c r="N1404" s="226"/>
      <c r="O1404" s="226"/>
      <c r="P1404" s="226"/>
      <c r="Q1404" s="226"/>
      <c r="R1404" s="226"/>
      <c r="S1404" s="226"/>
      <c r="T1404" s="227"/>
      <c r="AT1404" s="228" t="s">
        <v>202</v>
      </c>
      <c r="AU1404" s="228" t="s">
        <v>81</v>
      </c>
      <c r="AV1404" s="14" t="s">
        <v>81</v>
      </c>
      <c r="AW1404" s="14" t="s">
        <v>33</v>
      </c>
      <c r="AX1404" s="14" t="s">
        <v>72</v>
      </c>
      <c r="AY1404" s="228" t="s">
        <v>193</v>
      </c>
    </row>
    <row r="1405" spans="1:65" s="14" customFormat="1">
      <c r="B1405" s="218"/>
      <c r="C1405" s="219"/>
      <c r="D1405" s="209" t="s">
        <v>202</v>
      </c>
      <c r="E1405" s="220" t="s">
        <v>19</v>
      </c>
      <c r="F1405" s="221" t="s">
        <v>693</v>
      </c>
      <c r="G1405" s="219"/>
      <c r="H1405" s="222">
        <v>11</v>
      </c>
      <c r="I1405" s="223"/>
      <c r="J1405" s="219"/>
      <c r="K1405" s="219"/>
      <c r="L1405" s="224"/>
      <c r="M1405" s="225"/>
      <c r="N1405" s="226"/>
      <c r="O1405" s="226"/>
      <c r="P1405" s="226"/>
      <c r="Q1405" s="226"/>
      <c r="R1405" s="226"/>
      <c r="S1405" s="226"/>
      <c r="T1405" s="227"/>
      <c r="AT1405" s="228" t="s">
        <v>202</v>
      </c>
      <c r="AU1405" s="228" t="s">
        <v>81</v>
      </c>
      <c r="AV1405" s="14" t="s">
        <v>81</v>
      </c>
      <c r="AW1405" s="14" t="s">
        <v>33</v>
      </c>
      <c r="AX1405" s="14" t="s">
        <v>72</v>
      </c>
      <c r="AY1405" s="228" t="s">
        <v>193</v>
      </c>
    </row>
    <row r="1406" spans="1:65" s="14" customFormat="1">
      <c r="B1406" s="218"/>
      <c r="C1406" s="219"/>
      <c r="D1406" s="209" t="s">
        <v>202</v>
      </c>
      <c r="E1406" s="220" t="s">
        <v>19</v>
      </c>
      <c r="F1406" s="221" t="s">
        <v>694</v>
      </c>
      <c r="G1406" s="219"/>
      <c r="H1406" s="222">
        <v>9.4250000000000007</v>
      </c>
      <c r="I1406" s="223"/>
      <c r="J1406" s="219"/>
      <c r="K1406" s="219"/>
      <c r="L1406" s="224"/>
      <c r="M1406" s="225"/>
      <c r="N1406" s="226"/>
      <c r="O1406" s="226"/>
      <c r="P1406" s="226"/>
      <c r="Q1406" s="226"/>
      <c r="R1406" s="226"/>
      <c r="S1406" s="226"/>
      <c r="T1406" s="227"/>
      <c r="AT1406" s="228" t="s">
        <v>202</v>
      </c>
      <c r="AU1406" s="228" t="s">
        <v>81</v>
      </c>
      <c r="AV1406" s="14" t="s">
        <v>81</v>
      </c>
      <c r="AW1406" s="14" t="s">
        <v>33</v>
      </c>
      <c r="AX1406" s="14" t="s">
        <v>72</v>
      </c>
      <c r="AY1406" s="228" t="s">
        <v>193</v>
      </c>
    </row>
    <row r="1407" spans="1:65" s="14" customFormat="1">
      <c r="B1407" s="218"/>
      <c r="C1407" s="219"/>
      <c r="D1407" s="209" t="s">
        <v>202</v>
      </c>
      <c r="E1407" s="220" t="s">
        <v>19</v>
      </c>
      <c r="F1407" s="221" t="s">
        <v>695</v>
      </c>
      <c r="G1407" s="219"/>
      <c r="H1407" s="222">
        <v>14.8</v>
      </c>
      <c r="I1407" s="223"/>
      <c r="J1407" s="219"/>
      <c r="K1407" s="219"/>
      <c r="L1407" s="224"/>
      <c r="M1407" s="225"/>
      <c r="N1407" s="226"/>
      <c r="O1407" s="226"/>
      <c r="P1407" s="226"/>
      <c r="Q1407" s="226"/>
      <c r="R1407" s="226"/>
      <c r="S1407" s="226"/>
      <c r="T1407" s="227"/>
      <c r="AT1407" s="228" t="s">
        <v>202</v>
      </c>
      <c r="AU1407" s="228" t="s">
        <v>81</v>
      </c>
      <c r="AV1407" s="14" t="s">
        <v>81</v>
      </c>
      <c r="AW1407" s="14" t="s">
        <v>33</v>
      </c>
      <c r="AX1407" s="14" t="s">
        <v>72</v>
      </c>
      <c r="AY1407" s="228" t="s">
        <v>193</v>
      </c>
    </row>
    <row r="1408" spans="1:65" s="14" customFormat="1">
      <c r="B1408" s="218"/>
      <c r="C1408" s="219"/>
      <c r="D1408" s="209" t="s">
        <v>202</v>
      </c>
      <c r="E1408" s="220" t="s">
        <v>19</v>
      </c>
      <c r="F1408" s="221" t="s">
        <v>696</v>
      </c>
      <c r="G1408" s="219"/>
      <c r="H1408" s="222">
        <v>15.4</v>
      </c>
      <c r="I1408" s="223"/>
      <c r="J1408" s="219"/>
      <c r="K1408" s="219"/>
      <c r="L1408" s="224"/>
      <c r="M1408" s="225"/>
      <c r="N1408" s="226"/>
      <c r="O1408" s="226"/>
      <c r="P1408" s="226"/>
      <c r="Q1408" s="226"/>
      <c r="R1408" s="226"/>
      <c r="S1408" s="226"/>
      <c r="T1408" s="227"/>
      <c r="AT1408" s="228" t="s">
        <v>202</v>
      </c>
      <c r="AU1408" s="228" t="s">
        <v>81</v>
      </c>
      <c r="AV1408" s="14" t="s">
        <v>81</v>
      </c>
      <c r="AW1408" s="14" t="s">
        <v>33</v>
      </c>
      <c r="AX1408" s="14" t="s">
        <v>72</v>
      </c>
      <c r="AY1408" s="228" t="s">
        <v>193</v>
      </c>
    </row>
    <row r="1409" spans="1:65" s="14" customFormat="1">
      <c r="B1409" s="218"/>
      <c r="C1409" s="219"/>
      <c r="D1409" s="209" t="s">
        <v>202</v>
      </c>
      <c r="E1409" s="220" t="s">
        <v>19</v>
      </c>
      <c r="F1409" s="221" t="s">
        <v>697</v>
      </c>
      <c r="G1409" s="219"/>
      <c r="H1409" s="222">
        <v>14</v>
      </c>
      <c r="I1409" s="223"/>
      <c r="J1409" s="219"/>
      <c r="K1409" s="219"/>
      <c r="L1409" s="224"/>
      <c r="M1409" s="225"/>
      <c r="N1409" s="226"/>
      <c r="O1409" s="226"/>
      <c r="P1409" s="226"/>
      <c r="Q1409" s="226"/>
      <c r="R1409" s="226"/>
      <c r="S1409" s="226"/>
      <c r="T1409" s="227"/>
      <c r="AT1409" s="228" t="s">
        <v>202</v>
      </c>
      <c r="AU1409" s="228" t="s">
        <v>81</v>
      </c>
      <c r="AV1409" s="14" t="s">
        <v>81</v>
      </c>
      <c r="AW1409" s="14" t="s">
        <v>33</v>
      </c>
      <c r="AX1409" s="14" t="s">
        <v>72</v>
      </c>
      <c r="AY1409" s="228" t="s">
        <v>193</v>
      </c>
    </row>
    <row r="1410" spans="1:65" s="14" customFormat="1">
      <c r="B1410" s="218"/>
      <c r="C1410" s="219"/>
      <c r="D1410" s="209" t="s">
        <v>202</v>
      </c>
      <c r="E1410" s="220" t="s">
        <v>19</v>
      </c>
      <c r="F1410" s="221" t="s">
        <v>698</v>
      </c>
      <c r="G1410" s="219"/>
      <c r="H1410" s="222">
        <v>9.3309999999999995</v>
      </c>
      <c r="I1410" s="223"/>
      <c r="J1410" s="219"/>
      <c r="K1410" s="219"/>
      <c r="L1410" s="224"/>
      <c r="M1410" s="225"/>
      <c r="N1410" s="226"/>
      <c r="O1410" s="226"/>
      <c r="P1410" s="226"/>
      <c r="Q1410" s="226"/>
      <c r="R1410" s="226"/>
      <c r="S1410" s="226"/>
      <c r="T1410" s="227"/>
      <c r="AT1410" s="228" t="s">
        <v>202</v>
      </c>
      <c r="AU1410" s="228" t="s">
        <v>81</v>
      </c>
      <c r="AV1410" s="14" t="s">
        <v>81</v>
      </c>
      <c r="AW1410" s="14" t="s">
        <v>33</v>
      </c>
      <c r="AX1410" s="14" t="s">
        <v>72</v>
      </c>
      <c r="AY1410" s="228" t="s">
        <v>193</v>
      </c>
    </row>
    <row r="1411" spans="1:65" s="14" customFormat="1">
      <c r="B1411" s="218"/>
      <c r="C1411" s="219"/>
      <c r="D1411" s="209" t="s">
        <v>202</v>
      </c>
      <c r="E1411" s="220" t="s">
        <v>19</v>
      </c>
      <c r="F1411" s="221" t="s">
        <v>699</v>
      </c>
      <c r="G1411" s="219"/>
      <c r="H1411" s="222">
        <v>1.82</v>
      </c>
      <c r="I1411" s="223"/>
      <c r="J1411" s="219"/>
      <c r="K1411" s="219"/>
      <c r="L1411" s="224"/>
      <c r="M1411" s="225"/>
      <c r="N1411" s="226"/>
      <c r="O1411" s="226"/>
      <c r="P1411" s="226"/>
      <c r="Q1411" s="226"/>
      <c r="R1411" s="226"/>
      <c r="S1411" s="226"/>
      <c r="T1411" s="227"/>
      <c r="AT1411" s="228" t="s">
        <v>202</v>
      </c>
      <c r="AU1411" s="228" t="s">
        <v>81</v>
      </c>
      <c r="AV1411" s="14" t="s">
        <v>81</v>
      </c>
      <c r="AW1411" s="14" t="s">
        <v>33</v>
      </c>
      <c r="AX1411" s="14" t="s">
        <v>72</v>
      </c>
      <c r="AY1411" s="228" t="s">
        <v>193</v>
      </c>
    </row>
    <row r="1412" spans="1:65" s="14" customFormat="1">
      <c r="B1412" s="218"/>
      <c r="C1412" s="219"/>
      <c r="D1412" s="209" t="s">
        <v>202</v>
      </c>
      <c r="E1412" s="220" t="s">
        <v>19</v>
      </c>
      <c r="F1412" s="221" t="s">
        <v>700</v>
      </c>
      <c r="G1412" s="219"/>
      <c r="H1412" s="222">
        <v>41.45</v>
      </c>
      <c r="I1412" s="223"/>
      <c r="J1412" s="219"/>
      <c r="K1412" s="219"/>
      <c r="L1412" s="224"/>
      <c r="M1412" s="225"/>
      <c r="N1412" s="226"/>
      <c r="O1412" s="226"/>
      <c r="P1412" s="226"/>
      <c r="Q1412" s="226"/>
      <c r="R1412" s="226"/>
      <c r="S1412" s="226"/>
      <c r="T1412" s="227"/>
      <c r="AT1412" s="228" t="s">
        <v>202</v>
      </c>
      <c r="AU1412" s="228" t="s">
        <v>81</v>
      </c>
      <c r="AV1412" s="14" t="s">
        <v>81</v>
      </c>
      <c r="AW1412" s="14" t="s">
        <v>33</v>
      </c>
      <c r="AX1412" s="14" t="s">
        <v>72</v>
      </c>
      <c r="AY1412" s="228" t="s">
        <v>193</v>
      </c>
    </row>
    <row r="1413" spans="1:65" s="14" customFormat="1">
      <c r="B1413" s="218"/>
      <c r="C1413" s="219"/>
      <c r="D1413" s="209" t="s">
        <v>202</v>
      </c>
      <c r="E1413" s="220" t="s">
        <v>19</v>
      </c>
      <c r="F1413" s="221" t="s">
        <v>701</v>
      </c>
      <c r="G1413" s="219"/>
      <c r="H1413" s="222">
        <v>1.47</v>
      </c>
      <c r="I1413" s="223"/>
      <c r="J1413" s="219"/>
      <c r="K1413" s="219"/>
      <c r="L1413" s="224"/>
      <c r="M1413" s="225"/>
      <c r="N1413" s="226"/>
      <c r="O1413" s="226"/>
      <c r="P1413" s="226"/>
      <c r="Q1413" s="226"/>
      <c r="R1413" s="226"/>
      <c r="S1413" s="226"/>
      <c r="T1413" s="227"/>
      <c r="AT1413" s="228" t="s">
        <v>202</v>
      </c>
      <c r="AU1413" s="228" t="s">
        <v>81</v>
      </c>
      <c r="AV1413" s="14" t="s">
        <v>81</v>
      </c>
      <c r="AW1413" s="14" t="s">
        <v>33</v>
      </c>
      <c r="AX1413" s="14" t="s">
        <v>72</v>
      </c>
      <c r="AY1413" s="228" t="s">
        <v>193</v>
      </c>
    </row>
    <row r="1414" spans="1:65" s="14" customFormat="1">
      <c r="B1414" s="218"/>
      <c r="C1414" s="219"/>
      <c r="D1414" s="209" t="s">
        <v>202</v>
      </c>
      <c r="E1414" s="220" t="s">
        <v>19</v>
      </c>
      <c r="F1414" s="221" t="s">
        <v>702</v>
      </c>
      <c r="G1414" s="219"/>
      <c r="H1414" s="222">
        <v>12.5</v>
      </c>
      <c r="I1414" s="223"/>
      <c r="J1414" s="219"/>
      <c r="K1414" s="219"/>
      <c r="L1414" s="224"/>
      <c r="M1414" s="225"/>
      <c r="N1414" s="226"/>
      <c r="O1414" s="226"/>
      <c r="P1414" s="226"/>
      <c r="Q1414" s="226"/>
      <c r="R1414" s="226"/>
      <c r="S1414" s="226"/>
      <c r="T1414" s="227"/>
      <c r="AT1414" s="228" t="s">
        <v>202</v>
      </c>
      <c r="AU1414" s="228" t="s">
        <v>81</v>
      </c>
      <c r="AV1414" s="14" t="s">
        <v>81</v>
      </c>
      <c r="AW1414" s="14" t="s">
        <v>33</v>
      </c>
      <c r="AX1414" s="14" t="s">
        <v>72</v>
      </c>
      <c r="AY1414" s="228" t="s">
        <v>193</v>
      </c>
    </row>
    <row r="1415" spans="1:65" s="14" customFormat="1">
      <c r="B1415" s="218"/>
      <c r="C1415" s="219"/>
      <c r="D1415" s="209" t="s">
        <v>202</v>
      </c>
      <c r="E1415" s="220" t="s">
        <v>19</v>
      </c>
      <c r="F1415" s="221" t="s">
        <v>703</v>
      </c>
      <c r="G1415" s="219"/>
      <c r="H1415" s="222">
        <v>9.9250000000000007</v>
      </c>
      <c r="I1415" s="223"/>
      <c r="J1415" s="219"/>
      <c r="K1415" s="219"/>
      <c r="L1415" s="224"/>
      <c r="M1415" s="225"/>
      <c r="N1415" s="226"/>
      <c r="O1415" s="226"/>
      <c r="P1415" s="226"/>
      <c r="Q1415" s="226"/>
      <c r="R1415" s="226"/>
      <c r="S1415" s="226"/>
      <c r="T1415" s="227"/>
      <c r="AT1415" s="228" t="s">
        <v>202</v>
      </c>
      <c r="AU1415" s="228" t="s">
        <v>81</v>
      </c>
      <c r="AV1415" s="14" t="s">
        <v>81</v>
      </c>
      <c r="AW1415" s="14" t="s">
        <v>33</v>
      </c>
      <c r="AX1415" s="14" t="s">
        <v>72</v>
      </c>
      <c r="AY1415" s="228" t="s">
        <v>193</v>
      </c>
    </row>
    <row r="1416" spans="1:65" s="14" customFormat="1">
      <c r="B1416" s="218"/>
      <c r="C1416" s="219"/>
      <c r="D1416" s="209" t="s">
        <v>202</v>
      </c>
      <c r="E1416" s="220" t="s">
        <v>19</v>
      </c>
      <c r="F1416" s="221" t="s">
        <v>704</v>
      </c>
      <c r="G1416" s="219"/>
      <c r="H1416" s="222">
        <v>9.5</v>
      </c>
      <c r="I1416" s="223"/>
      <c r="J1416" s="219"/>
      <c r="K1416" s="219"/>
      <c r="L1416" s="224"/>
      <c r="M1416" s="225"/>
      <c r="N1416" s="226"/>
      <c r="O1416" s="226"/>
      <c r="P1416" s="226"/>
      <c r="Q1416" s="226"/>
      <c r="R1416" s="226"/>
      <c r="S1416" s="226"/>
      <c r="T1416" s="227"/>
      <c r="AT1416" s="228" t="s">
        <v>202</v>
      </c>
      <c r="AU1416" s="228" t="s">
        <v>81</v>
      </c>
      <c r="AV1416" s="14" t="s">
        <v>81</v>
      </c>
      <c r="AW1416" s="14" t="s">
        <v>33</v>
      </c>
      <c r="AX1416" s="14" t="s">
        <v>72</v>
      </c>
      <c r="AY1416" s="228" t="s">
        <v>193</v>
      </c>
    </row>
    <row r="1417" spans="1:65" s="15" customFormat="1">
      <c r="B1417" s="229"/>
      <c r="C1417" s="230"/>
      <c r="D1417" s="209" t="s">
        <v>202</v>
      </c>
      <c r="E1417" s="231" t="s">
        <v>19</v>
      </c>
      <c r="F1417" s="232" t="s">
        <v>208</v>
      </c>
      <c r="G1417" s="230"/>
      <c r="H1417" s="233">
        <v>165.42099999999999</v>
      </c>
      <c r="I1417" s="234"/>
      <c r="J1417" s="230"/>
      <c r="K1417" s="230"/>
      <c r="L1417" s="235"/>
      <c r="M1417" s="236"/>
      <c r="N1417" s="237"/>
      <c r="O1417" s="237"/>
      <c r="P1417" s="237"/>
      <c r="Q1417" s="237"/>
      <c r="R1417" s="237"/>
      <c r="S1417" s="237"/>
      <c r="T1417" s="238"/>
      <c r="AT1417" s="239" t="s">
        <v>202</v>
      </c>
      <c r="AU1417" s="239" t="s">
        <v>81</v>
      </c>
      <c r="AV1417" s="15" t="s">
        <v>209</v>
      </c>
      <c r="AW1417" s="15" t="s">
        <v>33</v>
      </c>
      <c r="AX1417" s="15" t="s">
        <v>79</v>
      </c>
      <c r="AY1417" s="239" t="s">
        <v>193</v>
      </c>
    </row>
    <row r="1418" spans="1:65" s="2" customFormat="1" ht="21.75" customHeight="1">
      <c r="A1418" s="36"/>
      <c r="B1418" s="37"/>
      <c r="C1418" s="251" t="s">
        <v>2261</v>
      </c>
      <c r="D1418" s="251" t="s">
        <v>451</v>
      </c>
      <c r="E1418" s="252" t="s">
        <v>2262</v>
      </c>
      <c r="F1418" s="253" t="s">
        <v>2263</v>
      </c>
      <c r="G1418" s="254" t="s">
        <v>305</v>
      </c>
      <c r="H1418" s="255">
        <v>173.69200000000001</v>
      </c>
      <c r="I1418" s="256"/>
      <c r="J1418" s="257">
        <f>ROUND(I1418*H1418,2)</f>
        <v>0</v>
      </c>
      <c r="K1418" s="253" t="s">
        <v>199</v>
      </c>
      <c r="L1418" s="258"/>
      <c r="M1418" s="259" t="s">
        <v>19</v>
      </c>
      <c r="N1418" s="260" t="s">
        <v>43</v>
      </c>
      <c r="O1418" s="66"/>
      <c r="P1418" s="203">
        <f>O1418*H1418</f>
        <v>0</v>
      </c>
      <c r="Q1418" s="203">
        <v>1.29E-2</v>
      </c>
      <c r="R1418" s="203">
        <f>Q1418*H1418</f>
        <v>2.2406268000000003</v>
      </c>
      <c r="S1418" s="203">
        <v>0</v>
      </c>
      <c r="T1418" s="204">
        <f>S1418*H1418</f>
        <v>0</v>
      </c>
      <c r="U1418" s="36"/>
      <c r="V1418" s="36"/>
      <c r="W1418" s="36"/>
      <c r="X1418" s="36"/>
      <c r="Y1418" s="36"/>
      <c r="Z1418" s="36"/>
      <c r="AA1418" s="36"/>
      <c r="AB1418" s="36"/>
      <c r="AC1418" s="36"/>
      <c r="AD1418" s="36"/>
      <c r="AE1418" s="36"/>
      <c r="AR1418" s="205" t="s">
        <v>404</v>
      </c>
      <c r="AT1418" s="205" t="s">
        <v>451</v>
      </c>
      <c r="AU1418" s="205" t="s">
        <v>81</v>
      </c>
      <c r="AY1418" s="19" t="s">
        <v>193</v>
      </c>
      <c r="BE1418" s="206">
        <f>IF(N1418="základní",J1418,0)</f>
        <v>0</v>
      </c>
      <c r="BF1418" s="206">
        <f>IF(N1418="snížená",J1418,0)</f>
        <v>0</v>
      </c>
      <c r="BG1418" s="206">
        <f>IF(N1418="zákl. přenesená",J1418,0)</f>
        <v>0</v>
      </c>
      <c r="BH1418" s="206">
        <f>IF(N1418="sníž. přenesená",J1418,0)</f>
        <v>0</v>
      </c>
      <c r="BI1418" s="206">
        <f>IF(N1418="nulová",J1418,0)</f>
        <v>0</v>
      </c>
      <c r="BJ1418" s="19" t="s">
        <v>79</v>
      </c>
      <c r="BK1418" s="206">
        <f>ROUND(I1418*H1418,2)</f>
        <v>0</v>
      </c>
      <c r="BL1418" s="19" t="s">
        <v>302</v>
      </c>
      <c r="BM1418" s="205" t="s">
        <v>2264</v>
      </c>
    </row>
    <row r="1419" spans="1:65" s="14" customFormat="1">
      <c r="B1419" s="218"/>
      <c r="C1419" s="219"/>
      <c r="D1419" s="209" t="s">
        <v>202</v>
      </c>
      <c r="E1419" s="219"/>
      <c r="F1419" s="221" t="s">
        <v>2265</v>
      </c>
      <c r="G1419" s="219"/>
      <c r="H1419" s="222">
        <v>173.69200000000001</v>
      </c>
      <c r="I1419" s="223"/>
      <c r="J1419" s="219"/>
      <c r="K1419" s="219"/>
      <c r="L1419" s="224"/>
      <c r="M1419" s="225"/>
      <c r="N1419" s="226"/>
      <c r="O1419" s="226"/>
      <c r="P1419" s="226"/>
      <c r="Q1419" s="226"/>
      <c r="R1419" s="226"/>
      <c r="S1419" s="226"/>
      <c r="T1419" s="227"/>
      <c r="AT1419" s="228" t="s">
        <v>202</v>
      </c>
      <c r="AU1419" s="228" t="s">
        <v>81</v>
      </c>
      <c r="AV1419" s="14" t="s">
        <v>81</v>
      </c>
      <c r="AW1419" s="14" t="s">
        <v>4</v>
      </c>
      <c r="AX1419" s="14" t="s">
        <v>79</v>
      </c>
      <c r="AY1419" s="228" t="s">
        <v>193</v>
      </c>
    </row>
    <row r="1420" spans="1:65" s="2" customFormat="1" ht="16.5" customHeight="1">
      <c r="A1420" s="36"/>
      <c r="B1420" s="37"/>
      <c r="C1420" s="194" t="s">
        <v>2266</v>
      </c>
      <c r="D1420" s="194" t="s">
        <v>195</v>
      </c>
      <c r="E1420" s="195" t="s">
        <v>2267</v>
      </c>
      <c r="F1420" s="196" t="s">
        <v>2268</v>
      </c>
      <c r="G1420" s="197" t="s">
        <v>305</v>
      </c>
      <c r="H1420" s="198">
        <v>41.470999999999997</v>
      </c>
      <c r="I1420" s="199"/>
      <c r="J1420" s="200">
        <f>ROUND(I1420*H1420,2)</f>
        <v>0</v>
      </c>
      <c r="K1420" s="196" t="s">
        <v>199</v>
      </c>
      <c r="L1420" s="41"/>
      <c r="M1420" s="201" t="s">
        <v>19</v>
      </c>
      <c r="N1420" s="202" t="s">
        <v>43</v>
      </c>
      <c r="O1420" s="66"/>
      <c r="P1420" s="203">
        <f>O1420*H1420</f>
        <v>0</v>
      </c>
      <c r="Q1420" s="203">
        <v>0</v>
      </c>
      <c r="R1420" s="203">
        <f>Q1420*H1420</f>
        <v>0</v>
      </c>
      <c r="S1420" s="203">
        <v>0</v>
      </c>
      <c r="T1420" s="204">
        <f>S1420*H1420</f>
        <v>0</v>
      </c>
      <c r="U1420" s="36"/>
      <c r="V1420" s="36"/>
      <c r="W1420" s="36"/>
      <c r="X1420" s="36"/>
      <c r="Y1420" s="36"/>
      <c r="Z1420" s="36"/>
      <c r="AA1420" s="36"/>
      <c r="AB1420" s="36"/>
      <c r="AC1420" s="36"/>
      <c r="AD1420" s="36"/>
      <c r="AE1420" s="36"/>
      <c r="AR1420" s="205" t="s">
        <v>302</v>
      </c>
      <c r="AT1420" s="205" t="s">
        <v>195</v>
      </c>
      <c r="AU1420" s="205" t="s">
        <v>81</v>
      </c>
      <c r="AY1420" s="19" t="s">
        <v>193</v>
      </c>
      <c r="BE1420" s="206">
        <f>IF(N1420="základní",J1420,0)</f>
        <v>0</v>
      </c>
      <c r="BF1420" s="206">
        <f>IF(N1420="snížená",J1420,0)</f>
        <v>0</v>
      </c>
      <c r="BG1420" s="206">
        <f>IF(N1420="zákl. přenesená",J1420,0)</f>
        <v>0</v>
      </c>
      <c r="BH1420" s="206">
        <f>IF(N1420="sníž. přenesená",J1420,0)</f>
        <v>0</v>
      </c>
      <c r="BI1420" s="206">
        <f>IF(N1420="nulová",J1420,0)</f>
        <v>0</v>
      </c>
      <c r="BJ1420" s="19" t="s">
        <v>79</v>
      </c>
      <c r="BK1420" s="206">
        <f>ROUND(I1420*H1420,2)</f>
        <v>0</v>
      </c>
      <c r="BL1420" s="19" t="s">
        <v>302</v>
      </c>
      <c r="BM1420" s="205" t="s">
        <v>2269</v>
      </c>
    </row>
    <row r="1421" spans="1:65" s="13" customFormat="1">
      <c r="B1421" s="207"/>
      <c r="C1421" s="208"/>
      <c r="D1421" s="209" t="s">
        <v>202</v>
      </c>
      <c r="E1421" s="210" t="s">
        <v>19</v>
      </c>
      <c r="F1421" s="211" t="s">
        <v>339</v>
      </c>
      <c r="G1421" s="208"/>
      <c r="H1421" s="210" t="s">
        <v>19</v>
      </c>
      <c r="I1421" s="212"/>
      <c r="J1421" s="208"/>
      <c r="K1421" s="208"/>
      <c r="L1421" s="213"/>
      <c r="M1421" s="214"/>
      <c r="N1421" s="215"/>
      <c r="O1421" s="215"/>
      <c r="P1421" s="215"/>
      <c r="Q1421" s="215"/>
      <c r="R1421" s="215"/>
      <c r="S1421" s="215"/>
      <c r="T1421" s="216"/>
      <c r="AT1421" s="217" t="s">
        <v>202</v>
      </c>
      <c r="AU1421" s="217" t="s">
        <v>81</v>
      </c>
      <c r="AV1421" s="13" t="s">
        <v>79</v>
      </c>
      <c r="AW1421" s="13" t="s">
        <v>33</v>
      </c>
      <c r="AX1421" s="13" t="s">
        <v>72</v>
      </c>
      <c r="AY1421" s="217" t="s">
        <v>193</v>
      </c>
    </row>
    <row r="1422" spans="1:65" s="14" customFormat="1">
      <c r="B1422" s="218"/>
      <c r="C1422" s="219"/>
      <c r="D1422" s="209" t="s">
        <v>202</v>
      </c>
      <c r="E1422" s="220" t="s">
        <v>19</v>
      </c>
      <c r="F1422" s="221" t="s">
        <v>694</v>
      </c>
      <c r="G1422" s="219"/>
      <c r="H1422" s="222">
        <v>9.4250000000000007</v>
      </c>
      <c r="I1422" s="223"/>
      <c r="J1422" s="219"/>
      <c r="K1422" s="219"/>
      <c r="L1422" s="224"/>
      <c r="M1422" s="225"/>
      <c r="N1422" s="226"/>
      <c r="O1422" s="226"/>
      <c r="P1422" s="226"/>
      <c r="Q1422" s="226"/>
      <c r="R1422" s="226"/>
      <c r="S1422" s="226"/>
      <c r="T1422" s="227"/>
      <c r="AT1422" s="228" t="s">
        <v>202</v>
      </c>
      <c r="AU1422" s="228" t="s">
        <v>81</v>
      </c>
      <c r="AV1422" s="14" t="s">
        <v>81</v>
      </c>
      <c r="AW1422" s="14" t="s">
        <v>33</v>
      </c>
      <c r="AX1422" s="14" t="s">
        <v>72</v>
      </c>
      <c r="AY1422" s="228" t="s">
        <v>193</v>
      </c>
    </row>
    <row r="1423" spans="1:65" s="14" customFormat="1">
      <c r="B1423" s="218"/>
      <c r="C1423" s="219"/>
      <c r="D1423" s="209" t="s">
        <v>202</v>
      </c>
      <c r="E1423" s="220" t="s">
        <v>19</v>
      </c>
      <c r="F1423" s="221" t="s">
        <v>698</v>
      </c>
      <c r="G1423" s="219"/>
      <c r="H1423" s="222">
        <v>9.3309999999999995</v>
      </c>
      <c r="I1423" s="223"/>
      <c r="J1423" s="219"/>
      <c r="K1423" s="219"/>
      <c r="L1423" s="224"/>
      <c r="M1423" s="225"/>
      <c r="N1423" s="226"/>
      <c r="O1423" s="226"/>
      <c r="P1423" s="226"/>
      <c r="Q1423" s="226"/>
      <c r="R1423" s="226"/>
      <c r="S1423" s="226"/>
      <c r="T1423" s="227"/>
      <c r="AT1423" s="228" t="s">
        <v>202</v>
      </c>
      <c r="AU1423" s="228" t="s">
        <v>81</v>
      </c>
      <c r="AV1423" s="14" t="s">
        <v>81</v>
      </c>
      <c r="AW1423" s="14" t="s">
        <v>33</v>
      </c>
      <c r="AX1423" s="14" t="s">
        <v>72</v>
      </c>
      <c r="AY1423" s="228" t="s">
        <v>193</v>
      </c>
    </row>
    <row r="1424" spans="1:65" s="14" customFormat="1">
      <c r="B1424" s="218"/>
      <c r="C1424" s="219"/>
      <c r="D1424" s="209" t="s">
        <v>202</v>
      </c>
      <c r="E1424" s="220" t="s">
        <v>19</v>
      </c>
      <c r="F1424" s="221" t="s">
        <v>699</v>
      </c>
      <c r="G1424" s="219"/>
      <c r="H1424" s="222">
        <v>1.82</v>
      </c>
      <c r="I1424" s="223"/>
      <c r="J1424" s="219"/>
      <c r="K1424" s="219"/>
      <c r="L1424" s="224"/>
      <c r="M1424" s="225"/>
      <c r="N1424" s="226"/>
      <c r="O1424" s="226"/>
      <c r="P1424" s="226"/>
      <c r="Q1424" s="226"/>
      <c r="R1424" s="226"/>
      <c r="S1424" s="226"/>
      <c r="T1424" s="227"/>
      <c r="AT1424" s="228" t="s">
        <v>202</v>
      </c>
      <c r="AU1424" s="228" t="s">
        <v>81</v>
      </c>
      <c r="AV1424" s="14" t="s">
        <v>81</v>
      </c>
      <c r="AW1424" s="14" t="s">
        <v>33</v>
      </c>
      <c r="AX1424" s="14" t="s">
        <v>72</v>
      </c>
      <c r="AY1424" s="228" t="s">
        <v>193</v>
      </c>
    </row>
    <row r="1425" spans="1:65" s="14" customFormat="1">
      <c r="B1425" s="218"/>
      <c r="C1425" s="219"/>
      <c r="D1425" s="209" t="s">
        <v>202</v>
      </c>
      <c r="E1425" s="220" t="s">
        <v>19</v>
      </c>
      <c r="F1425" s="221" t="s">
        <v>701</v>
      </c>
      <c r="G1425" s="219"/>
      <c r="H1425" s="222">
        <v>1.47</v>
      </c>
      <c r="I1425" s="223"/>
      <c r="J1425" s="219"/>
      <c r="K1425" s="219"/>
      <c r="L1425" s="224"/>
      <c r="M1425" s="225"/>
      <c r="N1425" s="226"/>
      <c r="O1425" s="226"/>
      <c r="P1425" s="226"/>
      <c r="Q1425" s="226"/>
      <c r="R1425" s="226"/>
      <c r="S1425" s="226"/>
      <c r="T1425" s="227"/>
      <c r="AT1425" s="228" t="s">
        <v>202</v>
      </c>
      <c r="AU1425" s="228" t="s">
        <v>81</v>
      </c>
      <c r="AV1425" s="14" t="s">
        <v>81</v>
      </c>
      <c r="AW1425" s="14" t="s">
        <v>33</v>
      </c>
      <c r="AX1425" s="14" t="s">
        <v>72</v>
      </c>
      <c r="AY1425" s="228" t="s">
        <v>193</v>
      </c>
    </row>
    <row r="1426" spans="1:65" s="14" customFormat="1">
      <c r="B1426" s="218"/>
      <c r="C1426" s="219"/>
      <c r="D1426" s="209" t="s">
        <v>202</v>
      </c>
      <c r="E1426" s="220" t="s">
        <v>19</v>
      </c>
      <c r="F1426" s="221" t="s">
        <v>703</v>
      </c>
      <c r="G1426" s="219"/>
      <c r="H1426" s="222">
        <v>9.9250000000000007</v>
      </c>
      <c r="I1426" s="223"/>
      <c r="J1426" s="219"/>
      <c r="K1426" s="219"/>
      <c r="L1426" s="224"/>
      <c r="M1426" s="225"/>
      <c r="N1426" s="226"/>
      <c r="O1426" s="226"/>
      <c r="P1426" s="226"/>
      <c r="Q1426" s="226"/>
      <c r="R1426" s="226"/>
      <c r="S1426" s="226"/>
      <c r="T1426" s="227"/>
      <c r="AT1426" s="228" t="s">
        <v>202</v>
      </c>
      <c r="AU1426" s="228" t="s">
        <v>81</v>
      </c>
      <c r="AV1426" s="14" t="s">
        <v>81</v>
      </c>
      <c r="AW1426" s="14" t="s">
        <v>33</v>
      </c>
      <c r="AX1426" s="14" t="s">
        <v>72</v>
      </c>
      <c r="AY1426" s="228" t="s">
        <v>193</v>
      </c>
    </row>
    <row r="1427" spans="1:65" s="14" customFormat="1">
      <c r="B1427" s="218"/>
      <c r="C1427" s="219"/>
      <c r="D1427" s="209" t="s">
        <v>202</v>
      </c>
      <c r="E1427" s="220" t="s">
        <v>19</v>
      </c>
      <c r="F1427" s="221" t="s">
        <v>704</v>
      </c>
      <c r="G1427" s="219"/>
      <c r="H1427" s="222">
        <v>9.5</v>
      </c>
      <c r="I1427" s="223"/>
      <c r="J1427" s="219"/>
      <c r="K1427" s="219"/>
      <c r="L1427" s="224"/>
      <c r="M1427" s="225"/>
      <c r="N1427" s="226"/>
      <c r="O1427" s="226"/>
      <c r="P1427" s="226"/>
      <c r="Q1427" s="226"/>
      <c r="R1427" s="226"/>
      <c r="S1427" s="226"/>
      <c r="T1427" s="227"/>
      <c r="AT1427" s="228" t="s">
        <v>202</v>
      </c>
      <c r="AU1427" s="228" t="s">
        <v>81</v>
      </c>
      <c r="AV1427" s="14" t="s">
        <v>81</v>
      </c>
      <c r="AW1427" s="14" t="s">
        <v>33</v>
      </c>
      <c r="AX1427" s="14" t="s">
        <v>72</v>
      </c>
      <c r="AY1427" s="228" t="s">
        <v>193</v>
      </c>
    </row>
    <row r="1428" spans="1:65" s="15" customFormat="1">
      <c r="B1428" s="229"/>
      <c r="C1428" s="230"/>
      <c r="D1428" s="209" t="s">
        <v>202</v>
      </c>
      <c r="E1428" s="231" t="s">
        <v>19</v>
      </c>
      <c r="F1428" s="232" t="s">
        <v>208</v>
      </c>
      <c r="G1428" s="230"/>
      <c r="H1428" s="233">
        <v>41.470999999999997</v>
      </c>
      <c r="I1428" s="234"/>
      <c r="J1428" s="230"/>
      <c r="K1428" s="230"/>
      <c r="L1428" s="235"/>
      <c r="M1428" s="236"/>
      <c r="N1428" s="237"/>
      <c r="O1428" s="237"/>
      <c r="P1428" s="237"/>
      <c r="Q1428" s="237"/>
      <c r="R1428" s="237"/>
      <c r="S1428" s="237"/>
      <c r="T1428" s="238"/>
      <c r="AT1428" s="239" t="s">
        <v>202</v>
      </c>
      <c r="AU1428" s="239" t="s">
        <v>81</v>
      </c>
      <c r="AV1428" s="15" t="s">
        <v>209</v>
      </c>
      <c r="AW1428" s="15" t="s">
        <v>33</v>
      </c>
      <c r="AX1428" s="15" t="s">
        <v>79</v>
      </c>
      <c r="AY1428" s="239" t="s">
        <v>193</v>
      </c>
    </row>
    <row r="1429" spans="1:65" s="2" customFormat="1" ht="16.5" customHeight="1">
      <c r="A1429" s="36"/>
      <c r="B1429" s="37"/>
      <c r="C1429" s="194" t="s">
        <v>2270</v>
      </c>
      <c r="D1429" s="194" t="s">
        <v>195</v>
      </c>
      <c r="E1429" s="195" t="s">
        <v>2271</v>
      </c>
      <c r="F1429" s="196" t="s">
        <v>2272</v>
      </c>
      <c r="G1429" s="197" t="s">
        <v>305</v>
      </c>
      <c r="H1429" s="198">
        <v>165.42099999999999</v>
      </c>
      <c r="I1429" s="199"/>
      <c r="J1429" s="200">
        <f>ROUND(I1429*H1429,2)</f>
        <v>0</v>
      </c>
      <c r="K1429" s="196" t="s">
        <v>199</v>
      </c>
      <c r="L1429" s="41"/>
      <c r="M1429" s="201" t="s">
        <v>19</v>
      </c>
      <c r="N1429" s="202" t="s">
        <v>43</v>
      </c>
      <c r="O1429" s="66"/>
      <c r="P1429" s="203">
        <f>O1429*H1429</f>
        <v>0</v>
      </c>
      <c r="Q1429" s="203">
        <v>2.9999999999999997E-4</v>
      </c>
      <c r="R1429" s="203">
        <f>Q1429*H1429</f>
        <v>4.9626299999999991E-2</v>
      </c>
      <c r="S1429" s="203">
        <v>0</v>
      </c>
      <c r="T1429" s="204">
        <f>S1429*H1429</f>
        <v>0</v>
      </c>
      <c r="U1429" s="36"/>
      <c r="V1429" s="36"/>
      <c r="W1429" s="36"/>
      <c r="X1429" s="36"/>
      <c r="Y1429" s="36"/>
      <c r="Z1429" s="36"/>
      <c r="AA1429" s="36"/>
      <c r="AB1429" s="36"/>
      <c r="AC1429" s="36"/>
      <c r="AD1429" s="36"/>
      <c r="AE1429" s="36"/>
      <c r="AR1429" s="205" t="s">
        <v>302</v>
      </c>
      <c r="AT1429" s="205" t="s">
        <v>195</v>
      </c>
      <c r="AU1429" s="205" t="s">
        <v>81</v>
      </c>
      <c r="AY1429" s="19" t="s">
        <v>193</v>
      </c>
      <c r="BE1429" s="206">
        <f>IF(N1429="základní",J1429,0)</f>
        <v>0</v>
      </c>
      <c r="BF1429" s="206">
        <f>IF(N1429="snížená",J1429,0)</f>
        <v>0</v>
      </c>
      <c r="BG1429" s="206">
        <f>IF(N1429="zákl. přenesená",J1429,0)</f>
        <v>0</v>
      </c>
      <c r="BH1429" s="206">
        <f>IF(N1429="sníž. přenesená",J1429,0)</f>
        <v>0</v>
      </c>
      <c r="BI1429" s="206">
        <f>IF(N1429="nulová",J1429,0)</f>
        <v>0</v>
      </c>
      <c r="BJ1429" s="19" t="s">
        <v>79</v>
      </c>
      <c r="BK1429" s="206">
        <f>ROUND(I1429*H1429,2)</f>
        <v>0</v>
      </c>
      <c r="BL1429" s="19" t="s">
        <v>302</v>
      </c>
      <c r="BM1429" s="205" t="s">
        <v>2273</v>
      </c>
    </row>
    <row r="1430" spans="1:65" s="2" customFormat="1" ht="21.75" customHeight="1">
      <c r="A1430" s="36"/>
      <c r="B1430" s="37"/>
      <c r="C1430" s="194" t="s">
        <v>2274</v>
      </c>
      <c r="D1430" s="194" t="s">
        <v>195</v>
      </c>
      <c r="E1430" s="195" t="s">
        <v>2275</v>
      </c>
      <c r="F1430" s="196" t="s">
        <v>2276</v>
      </c>
      <c r="G1430" s="197" t="s">
        <v>391</v>
      </c>
      <c r="H1430" s="198">
        <v>2</v>
      </c>
      <c r="I1430" s="199"/>
      <c r="J1430" s="200">
        <f>ROUND(I1430*H1430,2)</f>
        <v>0</v>
      </c>
      <c r="K1430" s="196" t="s">
        <v>199</v>
      </c>
      <c r="L1430" s="41"/>
      <c r="M1430" s="201" t="s">
        <v>19</v>
      </c>
      <c r="N1430" s="202" t="s">
        <v>43</v>
      </c>
      <c r="O1430" s="66"/>
      <c r="P1430" s="203">
        <f>O1430*H1430</f>
        <v>0</v>
      </c>
      <c r="Q1430" s="203">
        <v>9.7999999999999997E-4</v>
      </c>
      <c r="R1430" s="203">
        <f>Q1430*H1430</f>
        <v>1.9599999999999999E-3</v>
      </c>
      <c r="S1430" s="203">
        <v>0</v>
      </c>
      <c r="T1430" s="204">
        <f>S1430*H1430</f>
        <v>0</v>
      </c>
      <c r="U1430" s="36"/>
      <c r="V1430" s="36"/>
      <c r="W1430" s="36"/>
      <c r="X1430" s="36"/>
      <c r="Y1430" s="36"/>
      <c r="Z1430" s="36"/>
      <c r="AA1430" s="36"/>
      <c r="AB1430" s="36"/>
      <c r="AC1430" s="36"/>
      <c r="AD1430" s="36"/>
      <c r="AE1430" s="36"/>
      <c r="AR1430" s="205" t="s">
        <v>302</v>
      </c>
      <c r="AT1430" s="205" t="s">
        <v>195</v>
      </c>
      <c r="AU1430" s="205" t="s">
        <v>81</v>
      </c>
      <c r="AY1430" s="19" t="s">
        <v>193</v>
      </c>
      <c r="BE1430" s="206">
        <f>IF(N1430="základní",J1430,0)</f>
        <v>0</v>
      </c>
      <c r="BF1430" s="206">
        <f>IF(N1430="snížená",J1430,0)</f>
        <v>0</v>
      </c>
      <c r="BG1430" s="206">
        <f>IF(N1430="zákl. přenesená",J1430,0)</f>
        <v>0</v>
      </c>
      <c r="BH1430" s="206">
        <f>IF(N1430="sníž. přenesená",J1430,0)</f>
        <v>0</v>
      </c>
      <c r="BI1430" s="206">
        <f>IF(N1430="nulová",J1430,0)</f>
        <v>0</v>
      </c>
      <c r="BJ1430" s="19" t="s">
        <v>79</v>
      </c>
      <c r="BK1430" s="206">
        <f>ROUND(I1430*H1430,2)</f>
        <v>0</v>
      </c>
      <c r="BL1430" s="19" t="s">
        <v>302</v>
      </c>
      <c r="BM1430" s="205" t="s">
        <v>2277</v>
      </c>
    </row>
    <row r="1431" spans="1:65" s="14" customFormat="1">
      <c r="B1431" s="218"/>
      <c r="C1431" s="219"/>
      <c r="D1431" s="209" t="s">
        <v>202</v>
      </c>
      <c r="E1431" s="220" t="s">
        <v>19</v>
      </c>
      <c r="F1431" s="221" t="s">
        <v>2278</v>
      </c>
      <c r="G1431" s="219"/>
      <c r="H1431" s="222">
        <v>2</v>
      </c>
      <c r="I1431" s="223"/>
      <c r="J1431" s="219"/>
      <c r="K1431" s="219"/>
      <c r="L1431" s="224"/>
      <c r="M1431" s="225"/>
      <c r="N1431" s="226"/>
      <c r="O1431" s="226"/>
      <c r="P1431" s="226"/>
      <c r="Q1431" s="226"/>
      <c r="R1431" s="226"/>
      <c r="S1431" s="226"/>
      <c r="T1431" s="227"/>
      <c r="AT1431" s="228" t="s">
        <v>202</v>
      </c>
      <c r="AU1431" s="228" t="s">
        <v>81</v>
      </c>
      <c r="AV1431" s="14" t="s">
        <v>81</v>
      </c>
      <c r="AW1431" s="14" t="s">
        <v>33</v>
      </c>
      <c r="AX1431" s="14" t="s">
        <v>72</v>
      </c>
      <c r="AY1431" s="228" t="s">
        <v>193</v>
      </c>
    </row>
    <row r="1432" spans="1:65" s="15" customFormat="1">
      <c r="B1432" s="229"/>
      <c r="C1432" s="230"/>
      <c r="D1432" s="209" t="s">
        <v>202</v>
      </c>
      <c r="E1432" s="231" t="s">
        <v>19</v>
      </c>
      <c r="F1432" s="232" t="s">
        <v>208</v>
      </c>
      <c r="G1432" s="230"/>
      <c r="H1432" s="233">
        <v>2</v>
      </c>
      <c r="I1432" s="234"/>
      <c r="J1432" s="230"/>
      <c r="K1432" s="230"/>
      <c r="L1432" s="235"/>
      <c r="M1432" s="236"/>
      <c r="N1432" s="237"/>
      <c r="O1432" s="237"/>
      <c r="P1432" s="237"/>
      <c r="Q1432" s="237"/>
      <c r="R1432" s="237"/>
      <c r="S1432" s="237"/>
      <c r="T1432" s="238"/>
      <c r="AT1432" s="239" t="s">
        <v>202</v>
      </c>
      <c r="AU1432" s="239" t="s">
        <v>81</v>
      </c>
      <c r="AV1432" s="15" t="s">
        <v>209</v>
      </c>
      <c r="AW1432" s="15" t="s">
        <v>33</v>
      </c>
      <c r="AX1432" s="15" t="s">
        <v>79</v>
      </c>
      <c r="AY1432" s="239" t="s">
        <v>193</v>
      </c>
    </row>
    <row r="1433" spans="1:65" s="2" customFormat="1" ht="21.75" customHeight="1">
      <c r="A1433" s="36"/>
      <c r="B1433" s="37"/>
      <c r="C1433" s="251" t="s">
        <v>2279</v>
      </c>
      <c r="D1433" s="251" t="s">
        <v>451</v>
      </c>
      <c r="E1433" s="252" t="s">
        <v>2262</v>
      </c>
      <c r="F1433" s="253" t="s">
        <v>2263</v>
      </c>
      <c r="G1433" s="254" t="s">
        <v>305</v>
      </c>
      <c r="H1433" s="255">
        <v>0.44</v>
      </c>
      <c r="I1433" s="256"/>
      <c r="J1433" s="257">
        <f>ROUND(I1433*H1433,2)</f>
        <v>0</v>
      </c>
      <c r="K1433" s="253" t="s">
        <v>199</v>
      </c>
      <c r="L1433" s="258"/>
      <c r="M1433" s="259" t="s">
        <v>19</v>
      </c>
      <c r="N1433" s="260" t="s">
        <v>43</v>
      </c>
      <c r="O1433" s="66"/>
      <c r="P1433" s="203">
        <f>O1433*H1433</f>
        <v>0</v>
      </c>
      <c r="Q1433" s="203">
        <v>1.29E-2</v>
      </c>
      <c r="R1433" s="203">
        <f>Q1433*H1433</f>
        <v>5.6759999999999996E-3</v>
      </c>
      <c r="S1433" s="203">
        <v>0</v>
      </c>
      <c r="T1433" s="204">
        <f>S1433*H1433</f>
        <v>0</v>
      </c>
      <c r="U1433" s="36"/>
      <c r="V1433" s="36"/>
      <c r="W1433" s="36"/>
      <c r="X1433" s="36"/>
      <c r="Y1433" s="36"/>
      <c r="Z1433" s="36"/>
      <c r="AA1433" s="36"/>
      <c r="AB1433" s="36"/>
      <c r="AC1433" s="36"/>
      <c r="AD1433" s="36"/>
      <c r="AE1433" s="36"/>
      <c r="AR1433" s="205" t="s">
        <v>404</v>
      </c>
      <c r="AT1433" s="205" t="s">
        <v>451</v>
      </c>
      <c r="AU1433" s="205" t="s">
        <v>81</v>
      </c>
      <c r="AY1433" s="19" t="s">
        <v>193</v>
      </c>
      <c r="BE1433" s="206">
        <f>IF(N1433="základní",J1433,0)</f>
        <v>0</v>
      </c>
      <c r="BF1433" s="206">
        <f>IF(N1433="snížená",J1433,0)</f>
        <v>0</v>
      </c>
      <c r="BG1433" s="206">
        <f>IF(N1433="zákl. přenesená",J1433,0)</f>
        <v>0</v>
      </c>
      <c r="BH1433" s="206">
        <f>IF(N1433="sníž. přenesená",J1433,0)</f>
        <v>0</v>
      </c>
      <c r="BI1433" s="206">
        <f>IF(N1433="nulová",J1433,0)</f>
        <v>0</v>
      </c>
      <c r="BJ1433" s="19" t="s">
        <v>79</v>
      </c>
      <c r="BK1433" s="206">
        <f>ROUND(I1433*H1433,2)</f>
        <v>0</v>
      </c>
      <c r="BL1433" s="19" t="s">
        <v>302</v>
      </c>
      <c r="BM1433" s="205" t="s">
        <v>2280</v>
      </c>
    </row>
    <row r="1434" spans="1:65" s="14" customFormat="1">
      <c r="B1434" s="218"/>
      <c r="C1434" s="219"/>
      <c r="D1434" s="209" t="s">
        <v>202</v>
      </c>
      <c r="E1434" s="219"/>
      <c r="F1434" s="221" t="s">
        <v>2281</v>
      </c>
      <c r="G1434" s="219"/>
      <c r="H1434" s="222">
        <v>0.44</v>
      </c>
      <c r="I1434" s="223"/>
      <c r="J1434" s="219"/>
      <c r="K1434" s="219"/>
      <c r="L1434" s="224"/>
      <c r="M1434" s="225"/>
      <c r="N1434" s="226"/>
      <c r="O1434" s="226"/>
      <c r="P1434" s="226"/>
      <c r="Q1434" s="226"/>
      <c r="R1434" s="226"/>
      <c r="S1434" s="226"/>
      <c r="T1434" s="227"/>
      <c r="AT1434" s="228" t="s">
        <v>202</v>
      </c>
      <c r="AU1434" s="228" t="s">
        <v>81</v>
      </c>
      <c r="AV1434" s="14" t="s">
        <v>81</v>
      </c>
      <c r="AW1434" s="14" t="s">
        <v>4</v>
      </c>
      <c r="AX1434" s="14" t="s">
        <v>79</v>
      </c>
      <c r="AY1434" s="228" t="s">
        <v>193</v>
      </c>
    </row>
    <row r="1435" spans="1:65" s="2" customFormat="1" ht="16.5" customHeight="1">
      <c r="A1435" s="36"/>
      <c r="B1435" s="37"/>
      <c r="C1435" s="194" t="s">
        <v>2282</v>
      </c>
      <c r="D1435" s="194" t="s">
        <v>195</v>
      </c>
      <c r="E1435" s="195" t="s">
        <v>2283</v>
      </c>
      <c r="F1435" s="196" t="s">
        <v>2284</v>
      </c>
      <c r="G1435" s="197" t="s">
        <v>391</v>
      </c>
      <c r="H1435" s="198">
        <v>33.950000000000003</v>
      </c>
      <c r="I1435" s="199"/>
      <c r="J1435" s="200">
        <f>ROUND(I1435*H1435,2)</f>
        <v>0</v>
      </c>
      <c r="K1435" s="196" t="s">
        <v>199</v>
      </c>
      <c r="L1435" s="41"/>
      <c r="M1435" s="201" t="s">
        <v>19</v>
      </c>
      <c r="N1435" s="202" t="s">
        <v>43</v>
      </c>
      <c r="O1435" s="66"/>
      <c r="P1435" s="203">
        <f>O1435*H1435</f>
        <v>0</v>
      </c>
      <c r="Q1435" s="203">
        <v>2.0000000000000001E-4</v>
      </c>
      <c r="R1435" s="203">
        <f>Q1435*H1435</f>
        <v>6.7900000000000009E-3</v>
      </c>
      <c r="S1435" s="203">
        <v>0</v>
      </c>
      <c r="T1435" s="204">
        <f>S1435*H1435</f>
        <v>0</v>
      </c>
      <c r="U1435" s="36"/>
      <c r="V1435" s="36"/>
      <c r="W1435" s="36"/>
      <c r="X1435" s="36"/>
      <c r="Y1435" s="36"/>
      <c r="Z1435" s="36"/>
      <c r="AA1435" s="36"/>
      <c r="AB1435" s="36"/>
      <c r="AC1435" s="36"/>
      <c r="AD1435" s="36"/>
      <c r="AE1435" s="36"/>
      <c r="AR1435" s="205" t="s">
        <v>302</v>
      </c>
      <c r="AT1435" s="205" t="s">
        <v>195</v>
      </c>
      <c r="AU1435" s="205" t="s">
        <v>81</v>
      </c>
      <c r="AY1435" s="19" t="s">
        <v>193</v>
      </c>
      <c r="BE1435" s="206">
        <f>IF(N1435="základní",J1435,0)</f>
        <v>0</v>
      </c>
      <c r="BF1435" s="206">
        <f>IF(N1435="snížená",J1435,0)</f>
        <v>0</v>
      </c>
      <c r="BG1435" s="206">
        <f>IF(N1435="zákl. přenesená",J1435,0)</f>
        <v>0</v>
      </c>
      <c r="BH1435" s="206">
        <f>IF(N1435="sníž. přenesená",J1435,0)</f>
        <v>0</v>
      </c>
      <c r="BI1435" s="206">
        <f>IF(N1435="nulová",J1435,0)</f>
        <v>0</v>
      </c>
      <c r="BJ1435" s="19" t="s">
        <v>79</v>
      </c>
      <c r="BK1435" s="206">
        <f>ROUND(I1435*H1435,2)</f>
        <v>0</v>
      </c>
      <c r="BL1435" s="19" t="s">
        <v>302</v>
      </c>
      <c r="BM1435" s="205" t="s">
        <v>2285</v>
      </c>
    </row>
    <row r="1436" spans="1:65" s="13" customFormat="1">
      <c r="B1436" s="207"/>
      <c r="C1436" s="208"/>
      <c r="D1436" s="209" t="s">
        <v>202</v>
      </c>
      <c r="E1436" s="210" t="s">
        <v>19</v>
      </c>
      <c r="F1436" s="211" t="s">
        <v>2286</v>
      </c>
      <c r="G1436" s="208"/>
      <c r="H1436" s="210" t="s">
        <v>19</v>
      </c>
      <c r="I1436" s="212"/>
      <c r="J1436" s="208"/>
      <c r="K1436" s="208"/>
      <c r="L1436" s="213"/>
      <c r="M1436" s="214"/>
      <c r="N1436" s="215"/>
      <c r="O1436" s="215"/>
      <c r="P1436" s="215"/>
      <c r="Q1436" s="215"/>
      <c r="R1436" s="215"/>
      <c r="S1436" s="215"/>
      <c r="T1436" s="216"/>
      <c r="AT1436" s="217" t="s">
        <v>202</v>
      </c>
      <c r="AU1436" s="217" t="s">
        <v>81</v>
      </c>
      <c r="AV1436" s="13" t="s">
        <v>79</v>
      </c>
      <c r="AW1436" s="13" t="s">
        <v>33</v>
      </c>
      <c r="AX1436" s="13" t="s">
        <v>72</v>
      </c>
      <c r="AY1436" s="217" t="s">
        <v>193</v>
      </c>
    </row>
    <row r="1437" spans="1:65" s="14" customFormat="1">
      <c r="B1437" s="218"/>
      <c r="C1437" s="219"/>
      <c r="D1437" s="209" t="s">
        <v>202</v>
      </c>
      <c r="E1437" s="220" t="s">
        <v>19</v>
      </c>
      <c r="F1437" s="221" t="s">
        <v>2287</v>
      </c>
      <c r="G1437" s="219"/>
      <c r="H1437" s="222">
        <v>16.8</v>
      </c>
      <c r="I1437" s="223"/>
      <c r="J1437" s="219"/>
      <c r="K1437" s="219"/>
      <c r="L1437" s="224"/>
      <c r="M1437" s="225"/>
      <c r="N1437" s="226"/>
      <c r="O1437" s="226"/>
      <c r="P1437" s="226"/>
      <c r="Q1437" s="226"/>
      <c r="R1437" s="226"/>
      <c r="S1437" s="226"/>
      <c r="T1437" s="227"/>
      <c r="AT1437" s="228" t="s">
        <v>202</v>
      </c>
      <c r="AU1437" s="228" t="s">
        <v>81</v>
      </c>
      <c r="AV1437" s="14" t="s">
        <v>81</v>
      </c>
      <c r="AW1437" s="14" t="s">
        <v>33</v>
      </c>
      <c r="AX1437" s="14" t="s">
        <v>72</v>
      </c>
      <c r="AY1437" s="228" t="s">
        <v>193</v>
      </c>
    </row>
    <row r="1438" spans="1:65" s="14" customFormat="1">
      <c r="B1438" s="218"/>
      <c r="C1438" s="219"/>
      <c r="D1438" s="209" t="s">
        <v>202</v>
      </c>
      <c r="E1438" s="220" t="s">
        <v>19</v>
      </c>
      <c r="F1438" s="221" t="s">
        <v>2288</v>
      </c>
      <c r="G1438" s="219"/>
      <c r="H1438" s="222">
        <v>4.95</v>
      </c>
      <c r="I1438" s="223"/>
      <c r="J1438" s="219"/>
      <c r="K1438" s="219"/>
      <c r="L1438" s="224"/>
      <c r="M1438" s="225"/>
      <c r="N1438" s="226"/>
      <c r="O1438" s="226"/>
      <c r="P1438" s="226"/>
      <c r="Q1438" s="226"/>
      <c r="R1438" s="226"/>
      <c r="S1438" s="226"/>
      <c r="T1438" s="227"/>
      <c r="AT1438" s="228" t="s">
        <v>202</v>
      </c>
      <c r="AU1438" s="228" t="s">
        <v>81</v>
      </c>
      <c r="AV1438" s="14" t="s">
        <v>81</v>
      </c>
      <c r="AW1438" s="14" t="s">
        <v>33</v>
      </c>
      <c r="AX1438" s="14" t="s">
        <v>72</v>
      </c>
      <c r="AY1438" s="228" t="s">
        <v>193</v>
      </c>
    </row>
    <row r="1439" spans="1:65" s="14" customFormat="1">
      <c r="B1439" s="218"/>
      <c r="C1439" s="219"/>
      <c r="D1439" s="209" t="s">
        <v>202</v>
      </c>
      <c r="E1439" s="220" t="s">
        <v>19</v>
      </c>
      <c r="F1439" s="221" t="s">
        <v>2289</v>
      </c>
      <c r="G1439" s="219"/>
      <c r="H1439" s="222">
        <v>12.2</v>
      </c>
      <c r="I1439" s="223"/>
      <c r="J1439" s="219"/>
      <c r="K1439" s="219"/>
      <c r="L1439" s="224"/>
      <c r="M1439" s="225"/>
      <c r="N1439" s="226"/>
      <c r="O1439" s="226"/>
      <c r="P1439" s="226"/>
      <c r="Q1439" s="226"/>
      <c r="R1439" s="226"/>
      <c r="S1439" s="226"/>
      <c r="T1439" s="227"/>
      <c r="AT1439" s="228" t="s">
        <v>202</v>
      </c>
      <c r="AU1439" s="228" t="s">
        <v>81</v>
      </c>
      <c r="AV1439" s="14" t="s">
        <v>81</v>
      </c>
      <c r="AW1439" s="14" t="s">
        <v>33</v>
      </c>
      <c r="AX1439" s="14" t="s">
        <v>72</v>
      </c>
      <c r="AY1439" s="228" t="s">
        <v>193</v>
      </c>
    </row>
    <row r="1440" spans="1:65" s="15" customFormat="1">
      <c r="B1440" s="229"/>
      <c r="C1440" s="230"/>
      <c r="D1440" s="209" t="s">
        <v>202</v>
      </c>
      <c r="E1440" s="231" t="s">
        <v>19</v>
      </c>
      <c r="F1440" s="232" t="s">
        <v>208</v>
      </c>
      <c r="G1440" s="230"/>
      <c r="H1440" s="233">
        <v>33.950000000000003</v>
      </c>
      <c r="I1440" s="234"/>
      <c r="J1440" s="230"/>
      <c r="K1440" s="230"/>
      <c r="L1440" s="235"/>
      <c r="M1440" s="236"/>
      <c r="N1440" s="237"/>
      <c r="O1440" s="237"/>
      <c r="P1440" s="237"/>
      <c r="Q1440" s="237"/>
      <c r="R1440" s="237"/>
      <c r="S1440" s="237"/>
      <c r="T1440" s="238"/>
      <c r="AT1440" s="239" t="s">
        <v>202</v>
      </c>
      <c r="AU1440" s="239" t="s">
        <v>81</v>
      </c>
      <c r="AV1440" s="15" t="s">
        <v>209</v>
      </c>
      <c r="AW1440" s="15" t="s">
        <v>33</v>
      </c>
      <c r="AX1440" s="15" t="s">
        <v>79</v>
      </c>
      <c r="AY1440" s="239" t="s">
        <v>193</v>
      </c>
    </row>
    <row r="1441" spans="1:65" s="2" customFormat="1" ht="16.5" customHeight="1">
      <c r="A1441" s="36"/>
      <c r="B1441" s="37"/>
      <c r="C1441" s="251" t="s">
        <v>2290</v>
      </c>
      <c r="D1441" s="251" t="s">
        <v>451</v>
      </c>
      <c r="E1441" s="252" t="s">
        <v>2291</v>
      </c>
      <c r="F1441" s="253" t="s">
        <v>2292</v>
      </c>
      <c r="G1441" s="254" t="s">
        <v>391</v>
      </c>
      <c r="H1441" s="255">
        <v>37.344999999999999</v>
      </c>
      <c r="I1441" s="256"/>
      <c r="J1441" s="257">
        <f>ROUND(I1441*H1441,2)</f>
        <v>0</v>
      </c>
      <c r="K1441" s="253" t="s">
        <v>199</v>
      </c>
      <c r="L1441" s="258"/>
      <c r="M1441" s="259" t="s">
        <v>19</v>
      </c>
      <c r="N1441" s="260" t="s">
        <v>43</v>
      </c>
      <c r="O1441" s="66"/>
      <c r="P1441" s="203">
        <f>O1441*H1441</f>
        <v>0</v>
      </c>
      <c r="Q1441" s="203">
        <v>2.0000000000000002E-5</v>
      </c>
      <c r="R1441" s="203">
        <f>Q1441*H1441</f>
        <v>7.4689999999999999E-4</v>
      </c>
      <c r="S1441" s="203">
        <v>0</v>
      </c>
      <c r="T1441" s="204">
        <f>S1441*H1441</f>
        <v>0</v>
      </c>
      <c r="U1441" s="36"/>
      <c r="V1441" s="36"/>
      <c r="W1441" s="36"/>
      <c r="X1441" s="36"/>
      <c r="Y1441" s="36"/>
      <c r="Z1441" s="36"/>
      <c r="AA1441" s="36"/>
      <c r="AB1441" s="36"/>
      <c r="AC1441" s="36"/>
      <c r="AD1441" s="36"/>
      <c r="AE1441" s="36"/>
      <c r="AR1441" s="205" t="s">
        <v>404</v>
      </c>
      <c r="AT1441" s="205" t="s">
        <v>451</v>
      </c>
      <c r="AU1441" s="205" t="s">
        <v>81</v>
      </c>
      <c r="AY1441" s="19" t="s">
        <v>193</v>
      </c>
      <c r="BE1441" s="206">
        <f>IF(N1441="základní",J1441,0)</f>
        <v>0</v>
      </c>
      <c r="BF1441" s="206">
        <f>IF(N1441="snížená",J1441,0)</f>
        <v>0</v>
      </c>
      <c r="BG1441" s="206">
        <f>IF(N1441="zákl. přenesená",J1441,0)</f>
        <v>0</v>
      </c>
      <c r="BH1441" s="206">
        <f>IF(N1441="sníž. přenesená",J1441,0)</f>
        <v>0</v>
      </c>
      <c r="BI1441" s="206">
        <f>IF(N1441="nulová",J1441,0)</f>
        <v>0</v>
      </c>
      <c r="BJ1441" s="19" t="s">
        <v>79</v>
      </c>
      <c r="BK1441" s="206">
        <f>ROUND(I1441*H1441,2)</f>
        <v>0</v>
      </c>
      <c r="BL1441" s="19" t="s">
        <v>302</v>
      </c>
      <c r="BM1441" s="205" t="s">
        <v>2293</v>
      </c>
    </row>
    <row r="1442" spans="1:65" s="14" customFormat="1">
      <c r="B1442" s="218"/>
      <c r="C1442" s="219"/>
      <c r="D1442" s="209" t="s">
        <v>202</v>
      </c>
      <c r="E1442" s="219"/>
      <c r="F1442" s="221" t="s">
        <v>2294</v>
      </c>
      <c r="G1442" s="219"/>
      <c r="H1442" s="222">
        <v>37.344999999999999</v>
      </c>
      <c r="I1442" s="223"/>
      <c r="J1442" s="219"/>
      <c r="K1442" s="219"/>
      <c r="L1442" s="224"/>
      <c r="M1442" s="225"/>
      <c r="N1442" s="226"/>
      <c r="O1442" s="226"/>
      <c r="P1442" s="226"/>
      <c r="Q1442" s="226"/>
      <c r="R1442" s="226"/>
      <c r="S1442" s="226"/>
      <c r="T1442" s="227"/>
      <c r="AT1442" s="228" t="s">
        <v>202</v>
      </c>
      <c r="AU1442" s="228" t="s">
        <v>81</v>
      </c>
      <c r="AV1442" s="14" t="s">
        <v>81</v>
      </c>
      <c r="AW1442" s="14" t="s">
        <v>4</v>
      </c>
      <c r="AX1442" s="14" t="s">
        <v>79</v>
      </c>
      <c r="AY1442" s="228" t="s">
        <v>193</v>
      </c>
    </row>
    <row r="1443" spans="1:65" s="2" customFormat="1" ht="21.75" customHeight="1">
      <c r="A1443" s="36"/>
      <c r="B1443" s="37"/>
      <c r="C1443" s="194" t="s">
        <v>2295</v>
      </c>
      <c r="D1443" s="194" t="s">
        <v>195</v>
      </c>
      <c r="E1443" s="195" t="s">
        <v>2296</v>
      </c>
      <c r="F1443" s="196" t="s">
        <v>2297</v>
      </c>
      <c r="G1443" s="197" t="s">
        <v>266</v>
      </c>
      <c r="H1443" s="198">
        <v>3.306</v>
      </c>
      <c r="I1443" s="199"/>
      <c r="J1443" s="200">
        <f>ROUND(I1443*H1443,2)</f>
        <v>0</v>
      </c>
      <c r="K1443" s="196" t="s">
        <v>199</v>
      </c>
      <c r="L1443" s="41"/>
      <c r="M1443" s="201" t="s">
        <v>19</v>
      </c>
      <c r="N1443" s="202" t="s">
        <v>43</v>
      </c>
      <c r="O1443" s="66"/>
      <c r="P1443" s="203">
        <f>O1443*H1443</f>
        <v>0</v>
      </c>
      <c r="Q1443" s="203">
        <v>0</v>
      </c>
      <c r="R1443" s="203">
        <f>Q1443*H1443</f>
        <v>0</v>
      </c>
      <c r="S1443" s="203">
        <v>0</v>
      </c>
      <c r="T1443" s="204">
        <f>S1443*H1443</f>
        <v>0</v>
      </c>
      <c r="U1443" s="36"/>
      <c r="V1443" s="36"/>
      <c r="W1443" s="36"/>
      <c r="X1443" s="36"/>
      <c r="Y1443" s="36"/>
      <c r="Z1443" s="36"/>
      <c r="AA1443" s="36"/>
      <c r="AB1443" s="36"/>
      <c r="AC1443" s="36"/>
      <c r="AD1443" s="36"/>
      <c r="AE1443" s="36"/>
      <c r="AR1443" s="205" t="s">
        <v>302</v>
      </c>
      <c r="AT1443" s="205" t="s">
        <v>195</v>
      </c>
      <c r="AU1443" s="205" t="s">
        <v>81</v>
      </c>
      <c r="AY1443" s="19" t="s">
        <v>193</v>
      </c>
      <c r="BE1443" s="206">
        <f>IF(N1443="základní",J1443,0)</f>
        <v>0</v>
      </c>
      <c r="BF1443" s="206">
        <f>IF(N1443="snížená",J1443,0)</f>
        <v>0</v>
      </c>
      <c r="BG1443" s="206">
        <f>IF(N1443="zákl. přenesená",J1443,0)</f>
        <v>0</v>
      </c>
      <c r="BH1443" s="206">
        <f>IF(N1443="sníž. přenesená",J1443,0)</f>
        <v>0</v>
      </c>
      <c r="BI1443" s="206">
        <f>IF(N1443="nulová",J1443,0)</f>
        <v>0</v>
      </c>
      <c r="BJ1443" s="19" t="s">
        <v>79</v>
      </c>
      <c r="BK1443" s="206">
        <f>ROUND(I1443*H1443,2)</f>
        <v>0</v>
      </c>
      <c r="BL1443" s="19" t="s">
        <v>302</v>
      </c>
      <c r="BM1443" s="205" t="s">
        <v>2298</v>
      </c>
    </row>
    <row r="1444" spans="1:65" s="12" customFormat="1" ht="22.9" customHeight="1">
      <c r="B1444" s="178"/>
      <c r="C1444" s="179"/>
      <c r="D1444" s="180" t="s">
        <v>71</v>
      </c>
      <c r="E1444" s="192" t="s">
        <v>2299</v>
      </c>
      <c r="F1444" s="192" t="s">
        <v>2300</v>
      </c>
      <c r="G1444" s="179"/>
      <c r="H1444" s="179"/>
      <c r="I1444" s="182"/>
      <c r="J1444" s="193">
        <f>BK1444</f>
        <v>0</v>
      </c>
      <c r="K1444" s="179"/>
      <c r="L1444" s="184"/>
      <c r="M1444" s="185"/>
      <c r="N1444" s="186"/>
      <c r="O1444" s="186"/>
      <c r="P1444" s="187">
        <f>SUM(P1445:P1531)</f>
        <v>0</v>
      </c>
      <c r="Q1444" s="186"/>
      <c r="R1444" s="187">
        <f>SUM(R1445:R1531)</f>
        <v>0.52772562999999995</v>
      </c>
      <c r="S1444" s="186"/>
      <c r="T1444" s="188">
        <f>SUM(T1445:T1531)</f>
        <v>0</v>
      </c>
      <c r="AR1444" s="189" t="s">
        <v>81</v>
      </c>
      <c r="AT1444" s="190" t="s">
        <v>71</v>
      </c>
      <c r="AU1444" s="190" t="s">
        <v>79</v>
      </c>
      <c r="AY1444" s="189" t="s">
        <v>193</v>
      </c>
      <c r="BK1444" s="191">
        <f>SUM(BK1445:BK1531)</f>
        <v>0</v>
      </c>
    </row>
    <row r="1445" spans="1:65" s="2" customFormat="1" ht="16.5" customHeight="1">
      <c r="A1445" s="36"/>
      <c r="B1445" s="37"/>
      <c r="C1445" s="194" t="s">
        <v>2301</v>
      </c>
      <c r="D1445" s="194" t="s">
        <v>195</v>
      </c>
      <c r="E1445" s="195" t="s">
        <v>2302</v>
      </c>
      <c r="F1445" s="196" t="s">
        <v>2303</v>
      </c>
      <c r="G1445" s="197" t="s">
        <v>305</v>
      </c>
      <c r="H1445" s="198">
        <v>0.23899999999999999</v>
      </c>
      <c r="I1445" s="199"/>
      <c r="J1445" s="200">
        <f>ROUND(I1445*H1445,2)</f>
        <v>0</v>
      </c>
      <c r="K1445" s="196" t="s">
        <v>199</v>
      </c>
      <c r="L1445" s="41"/>
      <c r="M1445" s="201" t="s">
        <v>19</v>
      </c>
      <c r="N1445" s="202" t="s">
        <v>43</v>
      </c>
      <c r="O1445" s="66"/>
      <c r="P1445" s="203">
        <f>O1445*H1445</f>
        <v>0</v>
      </c>
      <c r="Q1445" s="203">
        <v>2.1000000000000001E-4</v>
      </c>
      <c r="R1445" s="203">
        <f>Q1445*H1445</f>
        <v>5.0189999999999999E-5</v>
      </c>
      <c r="S1445" s="203">
        <v>0</v>
      </c>
      <c r="T1445" s="204">
        <f>S1445*H1445</f>
        <v>0</v>
      </c>
      <c r="U1445" s="36"/>
      <c r="V1445" s="36"/>
      <c r="W1445" s="36"/>
      <c r="X1445" s="36"/>
      <c r="Y1445" s="36"/>
      <c r="Z1445" s="36"/>
      <c r="AA1445" s="36"/>
      <c r="AB1445" s="36"/>
      <c r="AC1445" s="36"/>
      <c r="AD1445" s="36"/>
      <c r="AE1445" s="36"/>
      <c r="AR1445" s="205" t="s">
        <v>302</v>
      </c>
      <c r="AT1445" s="205" t="s">
        <v>195</v>
      </c>
      <c r="AU1445" s="205" t="s">
        <v>81</v>
      </c>
      <c r="AY1445" s="19" t="s">
        <v>193</v>
      </c>
      <c r="BE1445" s="206">
        <f>IF(N1445="základní",J1445,0)</f>
        <v>0</v>
      </c>
      <c r="BF1445" s="206">
        <f>IF(N1445="snížená",J1445,0)</f>
        <v>0</v>
      </c>
      <c r="BG1445" s="206">
        <f>IF(N1445="zákl. přenesená",J1445,0)</f>
        <v>0</v>
      </c>
      <c r="BH1445" s="206">
        <f>IF(N1445="sníž. přenesená",J1445,0)</f>
        <v>0</v>
      </c>
      <c r="BI1445" s="206">
        <f>IF(N1445="nulová",J1445,0)</f>
        <v>0</v>
      </c>
      <c r="BJ1445" s="19" t="s">
        <v>79</v>
      </c>
      <c r="BK1445" s="206">
        <f>ROUND(I1445*H1445,2)</f>
        <v>0</v>
      </c>
      <c r="BL1445" s="19" t="s">
        <v>302</v>
      </c>
      <c r="BM1445" s="205" t="s">
        <v>2304</v>
      </c>
    </row>
    <row r="1446" spans="1:65" s="14" customFormat="1">
      <c r="B1446" s="218"/>
      <c r="C1446" s="219"/>
      <c r="D1446" s="209" t="s">
        <v>202</v>
      </c>
      <c r="E1446" s="220" t="s">
        <v>19</v>
      </c>
      <c r="F1446" s="221" t="s">
        <v>2305</v>
      </c>
      <c r="G1446" s="219"/>
      <c r="H1446" s="222">
        <v>0.23899999999999999</v>
      </c>
      <c r="I1446" s="223"/>
      <c r="J1446" s="219"/>
      <c r="K1446" s="219"/>
      <c r="L1446" s="224"/>
      <c r="M1446" s="225"/>
      <c r="N1446" s="226"/>
      <c r="O1446" s="226"/>
      <c r="P1446" s="226"/>
      <c r="Q1446" s="226"/>
      <c r="R1446" s="226"/>
      <c r="S1446" s="226"/>
      <c r="T1446" s="227"/>
      <c r="AT1446" s="228" t="s">
        <v>202</v>
      </c>
      <c r="AU1446" s="228" t="s">
        <v>81</v>
      </c>
      <c r="AV1446" s="14" t="s">
        <v>81</v>
      </c>
      <c r="AW1446" s="14" t="s">
        <v>33</v>
      </c>
      <c r="AX1446" s="14" t="s">
        <v>72</v>
      </c>
      <c r="AY1446" s="228" t="s">
        <v>193</v>
      </c>
    </row>
    <row r="1447" spans="1:65" s="15" customFormat="1">
      <c r="B1447" s="229"/>
      <c r="C1447" s="230"/>
      <c r="D1447" s="209" t="s">
        <v>202</v>
      </c>
      <c r="E1447" s="231" t="s">
        <v>19</v>
      </c>
      <c r="F1447" s="232" t="s">
        <v>208</v>
      </c>
      <c r="G1447" s="230"/>
      <c r="H1447" s="233">
        <v>0.23899999999999999</v>
      </c>
      <c r="I1447" s="234"/>
      <c r="J1447" s="230"/>
      <c r="K1447" s="230"/>
      <c r="L1447" s="235"/>
      <c r="M1447" s="236"/>
      <c r="N1447" s="237"/>
      <c r="O1447" s="237"/>
      <c r="P1447" s="237"/>
      <c r="Q1447" s="237"/>
      <c r="R1447" s="237"/>
      <c r="S1447" s="237"/>
      <c r="T1447" s="238"/>
      <c r="AT1447" s="239" t="s">
        <v>202</v>
      </c>
      <c r="AU1447" s="239" t="s">
        <v>81</v>
      </c>
      <c r="AV1447" s="15" t="s">
        <v>209</v>
      </c>
      <c r="AW1447" s="15" t="s">
        <v>33</v>
      </c>
      <c r="AX1447" s="15" t="s">
        <v>79</v>
      </c>
      <c r="AY1447" s="239" t="s">
        <v>193</v>
      </c>
    </row>
    <row r="1448" spans="1:65" s="2" customFormat="1" ht="21.75" customHeight="1">
      <c r="A1448" s="36"/>
      <c r="B1448" s="37"/>
      <c r="C1448" s="194" t="s">
        <v>2306</v>
      </c>
      <c r="D1448" s="194" t="s">
        <v>195</v>
      </c>
      <c r="E1448" s="195" t="s">
        <v>2307</v>
      </c>
      <c r="F1448" s="196" t="s">
        <v>2308</v>
      </c>
      <c r="G1448" s="197" t="s">
        <v>305</v>
      </c>
      <c r="H1448" s="198">
        <v>2052.002</v>
      </c>
      <c r="I1448" s="199"/>
      <c r="J1448" s="200">
        <f>ROUND(I1448*H1448,2)</f>
        <v>0</v>
      </c>
      <c r="K1448" s="196" t="s">
        <v>199</v>
      </c>
      <c r="L1448" s="41"/>
      <c r="M1448" s="201" t="s">
        <v>19</v>
      </c>
      <c r="N1448" s="202" t="s">
        <v>43</v>
      </c>
      <c r="O1448" s="66"/>
      <c r="P1448" s="203">
        <f>O1448*H1448</f>
        <v>0</v>
      </c>
      <c r="Q1448" s="203">
        <v>2.2000000000000001E-4</v>
      </c>
      <c r="R1448" s="203">
        <f>Q1448*H1448</f>
        <v>0.45144044</v>
      </c>
      <c r="S1448" s="203">
        <v>0</v>
      </c>
      <c r="T1448" s="204">
        <f>S1448*H1448</f>
        <v>0</v>
      </c>
      <c r="U1448" s="36"/>
      <c r="V1448" s="36"/>
      <c r="W1448" s="36"/>
      <c r="X1448" s="36"/>
      <c r="Y1448" s="36"/>
      <c r="Z1448" s="36"/>
      <c r="AA1448" s="36"/>
      <c r="AB1448" s="36"/>
      <c r="AC1448" s="36"/>
      <c r="AD1448" s="36"/>
      <c r="AE1448" s="36"/>
      <c r="AR1448" s="205" t="s">
        <v>302</v>
      </c>
      <c r="AT1448" s="205" t="s">
        <v>195</v>
      </c>
      <c r="AU1448" s="205" t="s">
        <v>81</v>
      </c>
      <c r="AY1448" s="19" t="s">
        <v>193</v>
      </c>
      <c r="BE1448" s="206">
        <f>IF(N1448="základní",J1448,0)</f>
        <v>0</v>
      </c>
      <c r="BF1448" s="206">
        <f>IF(N1448="snížená",J1448,0)</f>
        <v>0</v>
      </c>
      <c r="BG1448" s="206">
        <f>IF(N1448="zákl. přenesená",J1448,0)</f>
        <v>0</v>
      </c>
      <c r="BH1448" s="206">
        <f>IF(N1448="sníž. přenesená",J1448,0)</f>
        <v>0</v>
      </c>
      <c r="BI1448" s="206">
        <f>IF(N1448="nulová",J1448,0)</f>
        <v>0</v>
      </c>
      <c r="BJ1448" s="19" t="s">
        <v>79</v>
      </c>
      <c r="BK1448" s="206">
        <f>ROUND(I1448*H1448,2)</f>
        <v>0</v>
      </c>
      <c r="BL1448" s="19" t="s">
        <v>302</v>
      </c>
      <c r="BM1448" s="205" t="s">
        <v>2309</v>
      </c>
    </row>
    <row r="1449" spans="1:65" s="13" customFormat="1">
      <c r="B1449" s="207"/>
      <c r="C1449" s="208"/>
      <c r="D1449" s="209" t="s">
        <v>202</v>
      </c>
      <c r="E1449" s="210" t="s">
        <v>19</v>
      </c>
      <c r="F1449" s="211" t="s">
        <v>1396</v>
      </c>
      <c r="G1449" s="208"/>
      <c r="H1449" s="210" t="s">
        <v>19</v>
      </c>
      <c r="I1449" s="212"/>
      <c r="J1449" s="208"/>
      <c r="K1449" s="208"/>
      <c r="L1449" s="213"/>
      <c r="M1449" s="214"/>
      <c r="N1449" s="215"/>
      <c r="O1449" s="215"/>
      <c r="P1449" s="215"/>
      <c r="Q1449" s="215"/>
      <c r="R1449" s="215"/>
      <c r="S1449" s="215"/>
      <c r="T1449" s="216"/>
      <c r="AT1449" s="217" t="s">
        <v>202</v>
      </c>
      <c r="AU1449" s="217" t="s">
        <v>81</v>
      </c>
      <c r="AV1449" s="13" t="s">
        <v>79</v>
      </c>
      <c r="AW1449" s="13" t="s">
        <v>33</v>
      </c>
      <c r="AX1449" s="13" t="s">
        <v>72</v>
      </c>
      <c r="AY1449" s="217" t="s">
        <v>193</v>
      </c>
    </row>
    <row r="1450" spans="1:65" s="14" customFormat="1">
      <c r="B1450" s="218"/>
      <c r="C1450" s="219"/>
      <c r="D1450" s="209" t="s">
        <v>202</v>
      </c>
      <c r="E1450" s="220" t="s">
        <v>19</v>
      </c>
      <c r="F1450" s="221" t="s">
        <v>2310</v>
      </c>
      <c r="G1450" s="219"/>
      <c r="H1450" s="222">
        <v>157.65199999999999</v>
      </c>
      <c r="I1450" s="223"/>
      <c r="J1450" s="219"/>
      <c r="K1450" s="219"/>
      <c r="L1450" s="224"/>
      <c r="M1450" s="225"/>
      <c r="N1450" s="226"/>
      <c r="O1450" s="226"/>
      <c r="P1450" s="226"/>
      <c r="Q1450" s="226"/>
      <c r="R1450" s="226"/>
      <c r="S1450" s="226"/>
      <c r="T1450" s="227"/>
      <c r="AT1450" s="228" t="s">
        <v>202</v>
      </c>
      <c r="AU1450" s="228" t="s">
        <v>81</v>
      </c>
      <c r="AV1450" s="14" t="s">
        <v>81</v>
      </c>
      <c r="AW1450" s="14" t="s">
        <v>33</v>
      </c>
      <c r="AX1450" s="14" t="s">
        <v>72</v>
      </c>
      <c r="AY1450" s="228" t="s">
        <v>193</v>
      </c>
    </row>
    <row r="1451" spans="1:65" s="13" customFormat="1">
      <c r="B1451" s="207"/>
      <c r="C1451" s="208"/>
      <c r="D1451" s="209" t="s">
        <v>202</v>
      </c>
      <c r="E1451" s="210" t="s">
        <v>19</v>
      </c>
      <c r="F1451" s="211" t="s">
        <v>1398</v>
      </c>
      <c r="G1451" s="208"/>
      <c r="H1451" s="210" t="s">
        <v>19</v>
      </c>
      <c r="I1451" s="212"/>
      <c r="J1451" s="208"/>
      <c r="K1451" s="208"/>
      <c r="L1451" s="213"/>
      <c r="M1451" s="214"/>
      <c r="N1451" s="215"/>
      <c r="O1451" s="215"/>
      <c r="P1451" s="215"/>
      <c r="Q1451" s="215"/>
      <c r="R1451" s="215"/>
      <c r="S1451" s="215"/>
      <c r="T1451" s="216"/>
      <c r="AT1451" s="217" t="s">
        <v>202</v>
      </c>
      <c r="AU1451" s="217" t="s">
        <v>81</v>
      </c>
      <c r="AV1451" s="13" t="s">
        <v>79</v>
      </c>
      <c r="AW1451" s="13" t="s">
        <v>33</v>
      </c>
      <c r="AX1451" s="13" t="s">
        <v>72</v>
      </c>
      <c r="AY1451" s="217" t="s">
        <v>193</v>
      </c>
    </row>
    <row r="1452" spans="1:65" s="14" customFormat="1">
      <c r="B1452" s="218"/>
      <c r="C1452" s="219"/>
      <c r="D1452" s="209" t="s">
        <v>202</v>
      </c>
      <c r="E1452" s="220" t="s">
        <v>19</v>
      </c>
      <c r="F1452" s="221" t="s">
        <v>2311</v>
      </c>
      <c r="G1452" s="219"/>
      <c r="H1452" s="222">
        <v>22.792000000000002</v>
      </c>
      <c r="I1452" s="223"/>
      <c r="J1452" s="219"/>
      <c r="K1452" s="219"/>
      <c r="L1452" s="224"/>
      <c r="M1452" s="225"/>
      <c r="N1452" s="226"/>
      <c r="O1452" s="226"/>
      <c r="P1452" s="226"/>
      <c r="Q1452" s="226"/>
      <c r="R1452" s="226"/>
      <c r="S1452" s="226"/>
      <c r="T1452" s="227"/>
      <c r="AT1452" s="228" t="s">
        <v>202</v>
      </c>
      <c r="AU1452" s="228" t="s">
        <v>81</v>
      </c>
      <c r="AV1452" s="14" t="s">
        <v>81</v>
      </c>
      <c r="AW1452" s="14" t="s">
        <v>33</v>
      </c>
      <c r="AX1452" s="14" t="s">
        <v>72</v>
      </c>
      <c r="AY1452" s="228" t="s">
        <v>193</v>
      </c>
    </row>
    <row r="1453" spans="1:65" s="13" customFormat="1">
      <c r="B1453" s="207"/>
      <c r="C1453" s="208"/>
      <c r="D1453" s="209" t="s">
        <v>202</v>
      </c>
      <c r="E1453" s="210" t="s">
        <v>19</v>
      </c>
      <c r="F1453" s="211" t="s">
        <v>1400</v>
      </c>
      <c r="G1453" s="208"/>
      <c r="H1453" s="210" t="s">
        <v>19</v>
      </c>
      <c r="I1453" s="212"/>
      <c r="J1453" s="208"/>
      <c r="K1453" s="208"/>
      <c r="L1453" s="213"/>
      <c r="M1453" s="214"/>
      <c r="N1453" s="215"/>
      <c r="O1453" s="215"/>
      <c r="P1453" s="215"/>
      <c r="Q1453" s="215"/>
      <c r="R1453" s="215"/>
      <c r="S1453" s="215"/>
      <c r="T1453" s="216"/>
      <c r="AT1453" s="217" t="s">
        <v>202</v>
      </c>
      <c r="AU1453" s="217" t="s">
        <v>81</v>
      </c>
      <c r="AV1453" s="13" t="s">
        <v>79</v>
      </c>
      <c r="AW1453" s="13" t="s">
        <v>33</v>
      </c>
      <c r="AX1453" s="13" t="s">
        <v>72</v>
      </c>
      <c r="AY1453" s="217" t="s">
        <v>193</v>
      </c>
    </row>
    <row r="1454" spans="1:65" s="14" customFormat="1">
      <c r="B1454" s="218"/>
      <c r="C1454" s="219"/>
      <c r="D1454" s="209" t="s">
        <v>202</v>
      </c>
      <c r="E1454" s="220" t="s">
        <v>19</v>
      </c>
      <c r="F1454" s="221" t="s">
        <v>2312</v>
      </c>
      <c r="G1454" s="219"/>
      <c r="H1454" s="222">
        <v>248.4</v>
      </c>
      <c r="I1454" s="223"/>
      <c r="J1454" s="219"/>
      <c r="K1454" s="219"/>
      <c r="L1454" s="224"/>
      <c r="M1454" s="225"/>
      <c r="N1454" s="226"/>
      <c r="O1454" s="226"/>
      <c r="P1454" s="226"/>
      <c r="Q1454" s="226"/>
      <c r="R1454" s="226"/>
      <c r="S1454" s="226"/>
      <c r="T1454" s="227"/>
      <c r="AT1454" s="228" t="s">
        <v>202</v>
      </c>
      <c r="AU1454" s="228" t="s">
        <v>81</v>
      </c>
      <c r="AV1454" s="14" t="s">
        <v>81</v>
      </c>
      <c r="AW1454" s="14" t="s">
        <v>33</v>
      </c>
      <c r="AX1454" s="14" t="s">
        <v>72</v>
      </c>
      <c r="AY1454" s="228" t="s">
        <v>193</v>
      </c>
    </row>
    <row r="1455" spans="1:65" s="13" customFormat="1">
      <c r="B1455" s="207"/>
      <c r="C1455" s="208"/>
      <c r="D1455" s="209" t="s">
        <v>202</v>
      </c>
      <c r="E1455" s="210" t="s">
        <v>19</v>
      </c>
      <c r="F1455" s="211" t="s">
        <v>1402</v>
      </c>
      <c r="G1455" s="208"/>
      <c r="H1455" s="210" t="s">
        <v>19</v>
      </c>
      <c r="I1455" s="212"/>
      <c r="J1455" s="208"/>
      <c r="K1455" s="208"/>
      <c r="L1455" s="213"/>
      <c r="M1455" s="214"/>
      <c r="N1455" s="215"/>
      <c r="O1455" s="215"/>
      <c r="P1455" s="215"/>
      <c r="Q1455" s="215"/>
      <c r="R1455" s="215"/>
      <c r="S1455" s="215"/>
      <c r="T1455" s="216"/>
      <c r="AT1455" s="217" t="s">
        <v>202</v>
      </c>
      <c r="AU1455" s="217" t="s">
        <v>81</v>
      </c>
      <c r="AV1455" s="13" t="s">
        <v>79</v>
      </c>
      <c r="AW1455" s="13" t="s">
        <v>33</v>
      </c>
      <c r="AX1455" s="13" t="s">
        <v>72</v>
      </c>
      <c r="AY1455" s="217" t="s">
        <v>193</v>
      </c>
    </row>
    <row r="1456" spans="1:65" s="14" customFormat="1">
      <c r="B1456" s="218"/>
      <c r="C1456" s="219"/>
      <c r="D1456" s="209" t="s">
        <v>202</v>
      </c>
      <c r="E1456" s="220" t="s">
        <v>19</v>
      </c>
      <c r="F1456" s="221" t="s">
        <v>2313</v>
      </c>
      <c r="G1456" s="219"/>
      <c r="H1456" s="222">
        <v>27.047999999999998</v>
      </c>
      <c r="I1456" s="223"/>
      <c r="J1456" s="219"/>
      <c r="K1456" s="219"/>
      <c r="L1456" s="224"/>
      <c r="M1456" s="225"/>
      <c r="N1456" s="226"/>
      <c r="O1456" s="226"/>
      <c r="P1456" s="226"/>
      <c r="Q1456" s="226"/>
      <c r="R1456" s="226"/>
      <c r="S1456" s="226"/>
      <c r="T1456" s="227"/>
      <c r="AT1456" s="228" t="s">
        <v>202</v>
      </c>
      <c r="AU1456" s="228" t="s">
        <v>81</v>
      </c>
      <c r="AV1456" s="14" t="s">
        <v>81</v>
      </c>
      <c r="AW1456" s="14" t="s">
        <v>33</v>
      </c>
      <c r="AX1456" s="14" t="s">
        <v>72</v>
      </c>
      <c r="AY1456" s="228" t="s">
        <v>193</v>
      </c>
    </row>
    <row r="1457" spans="2:51" s="13" customFormat="1">
      <c r="B1457" s="207"/>
      <c r="C1457" s="208"/>
      <c r="D1457" s="209" t="s">
        <v>202</v>
      </c>
      <c r="E1457" s="210" t="s">
        <v>19</v>
      </c>
      <c r="F1457" s="211" t="s">
        <v>1404</v>
      </c>
      <c r="G1457" s="208"/>
      <c r="H1457" s="210" t="s">
        <v>19</v>
      </c>
      <c r="I1457" s="212"/>
      <c r="J1457" s="208"/>
      <c r="K1457" s="208"/>
      <c r="L1457" s="213"/>
      <c r="M1457" s="214"/>
      <c r="N1457" s="215"/>
      <c r="O1457" s="215"/>
      <c r="P1457" s="215"/>
      <c r="Q1457" s="215"/>
      <c r="R1457" s="215"/>
      <c r="S1457" s="215"/>
      <c r="T1457" s="216"/>
      <c r="AT1457" s="217" t="s">
        <v>202</v>
      </c>
      <c r="AU1457" s="217" t="s">
        <v>81</v>
      </c>
      <c r="AV1457" s="13" t="s">
        <v>79</v>
      </c>
      <c r="AW1457" s="13" t="s">
        <v>33</v>
      </c>
      <c r="AX1457" s="13" t="s">
        <v>72</v>
      </c>
      <c r="AY1457" s="217" t="s">
        <v>193</v>
      </c>
    </row>
    <row r="1458" spans="2:51" s="14" customFormat="1">
      <c r="B1458" s="218"/>
      <c r="C1458" s="219"/>
      <c r="D1458" s="209" t="s">
        <v>202</v>
      </c>
      <c r="E1458" s="220" t="s">
        <v>19</v>
      </c>
      <c r="F1458" s="221" t="s">
        <v>2314</v>
      </c>
      <c r="G1458" s="219"/>
      <c r="H1458" s="222">
        <v>799.21400000000006</v>
      </c>
      <c r="I1458" s="223"/>
      <c r="J1458" s="219"/>
      <c r="K1458" s="219"/>
      <c r="L1458" s="224"/>
      <c r="M1458" s="225"/>
      <c r="N1458" s="226"/>
      <c r="O1458" s="226"/>
      <c r="P1458" s="226"/>
      <c r="Q1458" s="226"/>
      <c r="R1458" s="226"/>
      <c r="S1458" s="226"/>
      <c r="T1458" s="227"/>
      <c r="AT1458" s="228" t="s">
        <v>202</v>
      </c>
      <c r="AU1458" s="228" t="s">
        <v>81</v>
      </c>
      <c r="AV1458" s="14" t="s">
        <v>81</v>
      </c>
      <c r="AW1458" s="14" t="s">
        <v>33</v>
      </c>
      <c r="AX1458" s="14" t="s">
        <v>72</v>
      </c>
      <c r="AY1458" s="228" t="s">
        <v>193</v>
      </c>
    </row>
    <row r="1459" spans="2:51" s="13" customFormat="1">
      <c r="B1459" s="207"/>
      <c r="C1459" s="208"/>
      <c r="D1459" s="209" t="s">
        <v>202</v>
      </c>
      <c r="E1459" s="210" t="s">
        <v>19</v>
      </c>
      <c r="F1459" s="211" t="s">
        <v>1406</v>
      </c>
      <c r="G1459" s="208"/>
      <c r="H1459" s="210" t="s">
        <v>19</v>
      </c>
      <c r="I1459" s="212"/>
      <c r="J1459" s="208"/>
      <c r="K1459" s="208"/>
      <c r="L1459" s="213"/>
      <c r="M1459" s="214"/>
      <c r="N1459" s="215"/>
      <c r="O1459" s="215"/>
      <c r="P1459" s="215"/>
      <c r="Q1459" s="215"/>
      <c r="R1459" s="215"/>
      <c r="S1459" s="215"/>
      <c r="T1459" s="216"/>
      <c r="AT1459" s="217" t="s">
        <v>202</v>
      </c>
      <c r="AU1459" s="217" t="s">
        <v>81</v>
      </c>
      <c r="AV1459" s="13" t="s">
        <v>79</v>
      </c>
      <c r="AW1459" s="13" t="s">
        <v>33</v>
      </c>
      <c r="AX1459" s="13" t="s">
        <v>72</v>
      </c>
      <c r="AY1459" s="217" t="s">
        <v>193</v>
      </c>
    </row>
    <row r="1460" spans="2:51" s="14" customFormat="1">
      <c r="B1460" s="218"/>
      <c r="C1460" s="219"/>
      <c r="D1460" s="209" t="s">
        <v>202</v>
      </c>
      <c r="E1460" s="220" t="s">
        <v>19</v>
      </c>
      <c r="F1460" s="221" t="s">
        <v>2315</v>
      </c>
      <c r="G1460" s="219"/>
      <c r="H1460" s="222">
        <v>334.8</v>
      </c>
      <c r="I1460" s="223"/>
      <c r="J1460" s="219"/>
      <c r="K1460" s="219"/>
      <c r="L1460" s="224"/>
      <c r="M1460" s="225"/>
      <c r="N1460" s="226"/>
      <c r="O1460" s="226"/>
      <c r="P1460" s="226"/>
      <c r="Q1460" s="226"/>
      <c r="R1460" s="226"/>
      <c r="S1460" s="226"/>
      <c r="T1460" s="227"/>
      <c r="AT1460" s="228" t="s">
        <v>202</v>
      </c>
      <c r="AU1460" s="228" t="s">
        <v>81</v>
      </c>
      <c r="AV1460" s="14" t="s">
        <v>81</v>
      </c>
      <c r="AW1460" s="14" t="s">
        <v>33</v>
      </c>
      <c r="AX1460" s="14" t="s">
        <v>72</v>
      </c>
      <c r="AY1460" s="228" t="s">
        <v>193</v>
      </c>
    </row>
    <row r="1461" spans="2:51" s="13" customFormat="1">
      <c r="B1461" s="207"/>
      <c r="C1461" s="208"/>
      <c r="D1461" s="209" t="s">
        <v>202</v>
      </c>
      <c r="E1461" s="210" t="s">
        <v>19</v>
      </c>
      <c r="F1461" s="211" t="s">
        <v>2316</v>
      </c>
      <c r="G1461" s="208"/>
      <c r="H1461" s="210" t="s">
        <v>19</v>
      </c>
      <c r="I1461" s="212"/>
      <c r="J1461" s="208"/>
      <c r="K1461" s="208"/>
      <c r="L1461" s="213"/>
      <c r="M1461" s="214"/>
      <c r="N1461" s="215"/>
      <c r="O1461" s="215"/>
      <c r="P1461" s="215"/>
      <c r="Q1461" s="215"/>
      <c r="R1461" s="215"/>
      <c r="S1461" s="215"/>
      <c r="T1461" s="216"/>
      <c r="AT1461" s="217" t="s">
        <v>202</v>
      </c>
      <c r="AU1461" s="217" t="s">
        <v>81</v>
      </c>
      <c r="AV1461" s="13" t="s">
        <v>79</v>
      </c>
      <c r="AW1461" s="13" t="s">
        <v>33</v>
      </c>
      <c r="AX1461" s="13" t="s">
        <v>72</v>
      </c>
      <c r="AY1461" s="217" t="s">
        <v>193</v>
      </c>
    </row>
    <row r="1462" spans="2:51" s="14" customFormat="1">
      <c r="B1462" s="218"/>
      <c r="C1462" s="219"/>
      <c r="D1462" s="209" t="s">
        <v>202</v>
      </c>
      <c r="E1462" s="220" t="s">
        <v>19</v>
      </c>
      <c r="F1462" s="221" t="s">
        <v>2317</v>
      </c>
      <c r="G1462" s="219"/>
      <c r="H1462" s="222">
        <v>125</v>
      </c>
      <c r="I1462" s="223"/>
      <c r="J1462" s="219"/>
      <c r="K1462" s="219"/>
      <c r="L1462" s="224"/>
      <c r="M1462" s="225"/>
      <c r="N1462" s="226"/>
      <c r="O1462" s="226"/>
      <c r="P1462" s="226"/>
      <c r="Q1462" s="226"/>
      <c r="R1462" s="226"/>
      <c r="S1462" s="226"/>
      <c r="T1462" s="227"/>
      <c r="AT1462" s="228" t="s">
        <v>202</v>
      </c>
      <c r="AU1462" s="228" t="s">
        <v>81</v>
      </c>
      <c r="AV1462" s="14" t="s">
        <v>81</v>
      </c>
      <c r="AW1462" s="14" t="s">
        <v>33</v>
      </c>
      <c r="AX1462" s="14" t="s">
        <v>72</v>
      </c>
      <c r="AY1462" s="228" t="s">
        <v>193</v>
      </c>
    </row>
    <row r="1463" spans="2:51" s="15" customFormat="1">
      <c r="B1463" s="229"/>
      <c r="C1463" s="230"/>
      <c r="D1463" s="209" t="s">
        <v>202</v>
      </c>
      <c r="E1463" s="231" t="s">
        <v>19</v>
      </c>
      <c r="F1463" s="232" t="s">
        <v>208</v>
      </c>
      <c r="G1463" s="230"/>
      <c r="H1463" s="233">
        <v>1714.9059999999999</v>
      </c>
      <c r="I1463" s="234"/>
      <c r="J1463" s="230"/>
      <c r="K1463" s="230"/>
      <c r="L1463" s="235"/>
      <c r="M1463" s="236"/>
      <c r="N1463" s="237"/>
      <c r="O1463" s="237"/>
      <c r="P1463" s="237"/>
      <c r="Q1463" s="237"/>
      <c r="R1463" s="237"/>
      <c r="S1463" s="237"/>
      <c r="T1463" s="238"/>
      <c r="AT1463" s="239" t="s">
        <v>202</v>
      </c>
      <c r="AU1463" s="239" t="s">
        <v>81</v>
      </c>
      <c r="AV1463" s="15" t="s">
        <v>209</v>
      </c>
      <c r="AW1463" s="15" t="s">
        <v>33</v>
      </c>
      <c r="AX1463" s="15" t="s">
        <v>72</v>
      </c>
      <c r="AY1463" s="239" t="s">
        <v>193</v>
      </c>
    </row>
    <row r="1464" spans="2:51" s="13" customFormat="1">
      <c r="B1464" s="207"/>
      <c r="C1464" s="208"/>
      <c r="D1464" s="209" t="s">
        <v>202</v>
      </c>
      <c r="E1464" s="210" t="s">
        <v>19</v>
      </c>
      <c r="F1464" s="211" t="s">
        <v>1475</v>
      </c>
      <c r="G1464" s="208"/>
      <c r="H1464" s="210" t="s">
        <v>19</v>
      </c>
      <c r="I1464" s="212"/>
      <c r="J1464" s="208"/>
      <c r="K1464" s="208"/>
      <c r="L1464" s="213"/>
      <c r="M1464" s="214"/>
      <c r="N1464" s="215"/>
      <c r="O1464" s="215"/>
      <c r="P1464" s="215"/>
      <c r="Q1464" s="215"/>
      <c r="R1464" s="215"/>
      <c r="S1464" s="215"/>
      <c r="T1464" s="216"/>
      <c r="AT1464" s="217" t="s">
        <v>202</v>
      </c>
      <c r="AU1464" s="217" t="s">
        <v>81</v>
      </c>
      <c r="AV1464" s="13" t="s">
        <v>79</v>
      </c>
      <c r="AW1464" s="13" t="s">
        <v>33</v>
      </c>
      <c r="AX1464" s="13" t="s">
        <v>72</v>
      </c>
      <c r="AY1464" s="217" t="s">
        <v>193</v>
      </c>
    </row>
    <row r="1465" spans="2:51" s="14" customFormat="1">
      <c r="B1465" s="218"/>
      <c r="C1465" s="219"/>
      <c r="D1465" s="209" t="s">
        <v>202</v>
      </c>
      <c r="E1465" s="220" t="s">
        <v>19</v>
      </c>
      <c r="F1465" s="221" t="s">
        <v>1476</v>
      </c>
      <c r="G1465" s="219"/>
      <c r="H1465" s="222">
        <v>106.72</v>
      </c>
      <c r="I1465" s="223"/>
      <c r="J1465" s="219"/>
      <c r="K1465" s="219"/>
      <c r="L1465" s="224"/>
      <c r="M1465" s="225"/>
      <c r="N1465" s="226"/>
      <c r="O1465" s="226"/>
      <c r="P1465" s="226"/>
      <c r="Q1465" s="226"/>
      <c r="R1465" s="226"/>
      <c r="S1465" s="226"/>
      <c r="T1465" s="227"/>
      <c r="AT1465" s="228" t="s">
        <v>202</v>
      </c>
      <c r="AU1465" s="228" t="s">
        <v>81</v>
      </c>
      <c r="AV1465" s="14" t="s">
        <v>81</v>
      </c>
      <c r="AW1465" s="14" t="s">
        <v>33</v>
      </c>
      <c r="AX1465" s="14" t="s">
        <v>72</v>
      </c>
      <c r="AY1465" s="228" t="s">
        <v>193</v>
      </c>
    </row>
    <row r="1466" spans="2:51" s="14" customFormat="1">
      <c r="B1466" s="218"/>
      <c r="C1466" s="219"/>
      <c r="D1466" s="209" t="s">
        <v>202</v>
      </c>
      <c r="E1466" s="220" t="s">
        <v>19</v>
      </c>
      <c r="F1466" s="221" t="s">
        <v>1477</v>
      </c>
      <c r="G1466" s="219"/>
      <c r="H1466" s="222">
        <v>1.8959999999999999</v>
      </c>
      <c r="I1466" s="223"/>
      <c r="J1466" s="219"/>
      <c r="K1466" s="219"/>
      <c r="L1466" s="224"/>
      <c r="M1466" s="225"/>
      <c r="N1466" s="226"/>
      <c r="O1466" s="226"/>
      <c r="P1466" s="226"/>
      <c r="Q1466" s="226"/>
      <c r="R1466" s="226"/>
      <c r="S1466" s="226"/>
      <c r="T1466" s="227"/>
      <c r="AT1466" s="228" t="s">
        <v>202</v>
      </c>
      <c r="AU1466" s="228" t="s">
        <v>81</v>
      </c>
      <c r="AV1466" s="14" t="s">
        <v>81</v>
      </c>
      <c r="AW1466" s="14" t="s">
        <v>33</v>
      </c>
      <c r="AX1466" s="14" t="s">
        <v>72</v>
      </c>
      <c r="AY1466" s="228" t="s">
        <v>193</v>
      </c>
    </row>
    <row r="1467" spans="2:51" s="13" customFormat="1">
      <c r="B1467" s="207"/>
      <c r="C1467" s="208"/>
      <c r="D1467" s="209" t="s">
        <v>202</v>
      </c>
      <c r="E1467" s="210" t="s">
        <v>19</v>
      </c>
      <c r="F1467" s="211" t="s">
        <v>2318</v>
      </c>
      <c r="G1467" s="208"/>
      <c r="H1467" s="210" t="s">
        <v>19</v>
      </c>
      <c r="I1467" s="212"/>
      <c r="J1467" s="208"/>
      <c r="K1467" s="208"/>
      <c r="L1467" s="213"/>
      <c r="M1467" s="214"/>
      <c r="N1467" s="215"/>
      <c r="O1467" s="215"/>
      <c r="P1467" s="215"/>
      <c r="Q1467" s="215"/>
      <c r="R1467" s="215"/>
      <c r="S1467" s="215"/>
      <c r="T1467" s="216"/>
      <c r="AT1467" s="217" t="s">
        <v>202</v>
      </c>
      <c r="AU1467" s="217" t="s">
        <v>81</v>
      </c>
      <c r="AV1467" s="13" t="s">
        <v>79</v>
      </c>
      <c r="AW1467" s="13" t="s">
        <v>33</v>
      </c>
      <c r="AX1467" s="13" t="s">
        <v>72</v>
      </c>
      <c r="AY1467" s="217" t="s">
        <v>193</v>
      </c>
    </row>
    <row r="1468" spans="2:51" s="14" customFormat="1">
      <c r="B1468" s="218"/>
      <c r="C1468" s="219"/>
      <c r="D1468" s="209" t="s">
        <v>202</v>
      </c>
      <c r="E1468" s="220" t="s">
        <v>19</v>
      </c>
      <c r="F1468" s="221" t="s">
        <v>2319</v>
      </c>
      <c r="G1468" s="219"/>
      <c r="H1468" s="222">
        <v>114.24</v>
      </c>
      <c r="I1468" s="223"/>
      <c r="J1468" s="219"/>
      <c r="K1468" s="219"/>
      <c r="L1468" s="224"/>
      <c r="M1468" s="225"/>
      <c r="N1468" s="226"/>
      <c r="O1468" s="226"/>
      <c r="P1468" s="226"/>
      <c r="Q1468" s="226"/>
      <c r="R1468" s="226"/>
      <c r="S1468" s="226"/>
      <c r="T1468" s="227"/>
      <c r="AT1468" s="228" t="s">
        <v>202</v>
      </c>
      <c r="AU1468" s="228" t="s">
        <v>81</v>
      </c>
      <c r="AV1468" s="14" t="s">
        <v>81</v>
      </c>
      <c r="AW1468" s="14" t="s">
        <v>33</v>
      </c>
      <c r="AX1468" s="14" t="s">
        <v>72</v>
      </c>
      <c r="AY1468" s="228" t="s">
        <v>193</v>
      </c>
    </row>
    <row r="1469" spans="2:51" s="13" customFormat="1">
      <c r="B1469" s="207"/>
      <c r="C1469" s="208"/>
      <c r="D1469" s="209" t="s">
        <v>202</v>
      </c>
      <c r="E1469" s="210" t="s">
        <v>19</v>
      </c>
      <c r="F1469" s="211" t="s">
        <v>2320</v>
      </c>
      <c r="G1469" s="208"/>
      <c r="H1469" s="210" t="s">
        <v>19</v>
      </c>
      <c r="I1469" s="212"/>
      <c r="J1469" s="208"/>
      <c r="K1469" s="208"/>
      <c r="L1469" s="213"/>
      <c r="M1469" s="214"/>
      <c r="N1469" s="215"/>
      <c r="O1469" s="215"/>
      <c r="P1469" s="215"/>
      <c r="Q1469" s="215"/>
      <c r="R1469" s="215"/>
      <c r="S1469" s="215"/>
      <c r="T1469" s="216"/>
      <c r="AT1469" s="217" t="s">
        <v>202</v>
      </c>
      <c r="AU1469" s="217" t="s">
        <v>81</v>
      </c>
      <c r="AV1469" s="13" t="s">
        <v>79</v>
      </c>
      <c r="AW1469" s="13" t="s">
        <v>33</v>
      </c>
      <c r="AX1469" s="13" t="s">
        <v>72</v>
      </c>
      <c r="AY1469" s="217" t="s">
        <v>193</v>
      </c>
    </row>
    <row r="1470" spans="2:51" s="14" customFormat="1">
      <c r="B1470" s="218"/>
      <c r="C1470" s="219"/>
      <c r="D1470" s="209" t="s">
        <v>202</v>
      </c>
      <c r="E1470" s="220" t="s">
        <v>19</v>
      </c>
      <c r="F1470" s="221" t="s">
        <v>2319</v>
      </c>
      <c r="G1470" s="219"/>
      <c r="H1470" s="222">
        <v>114.24</v>
      </c>
      <c r="I1470" s="223"/>
      <c r="J1470" s="219"/>
      <c r="K1470" s="219"/>
      <c r="L1470" s="224"/>
      <c r="M1470" s="225"/>
      <c r="N1470" s="226"/>
      <c r="O1470" s="226"/>
      <c r="P1470" s="226"/>
      <c r="Q1470" s="226"/>
      <c r="R1470" s="226"/>
      <c r="S1470" s="226"/>
      <c r="T1470" s="227"/>
      <c r="AT1470" s="228" t="s">
        <v>202</v>
      </c>
      <c r="AU1470" s="228" t="s">
        <v>81</v>
      </c>
      <c r="AV1470" s="14" t="s">
        <v>81</v>
      </c>
      <c r="AW1470" s="14" t="s">
        <v>33</v>
      </c>
      <c r="AX1470" s="14" t="s">
        <v>72</v>
      </c>
      <c r="AY1470" s="228" t="s">
        <v>193</v>
      </c>
    </row>
    <row r="1471" spans="2:51" s="15" customFormat="1">
      <c r="B1471" s="229"/>
      <c r="C1471" s="230"/>
      <c r="D1471" s="209" t="s">
        <v>202</v>
      </c>
      <c r="E1471" s="231" t="s">
        <v>19</v>
      </c>
      <c r="F1471" s="232" t="s">
        <v>208</v>
      </c>
      <c r="G1471" s="230"/>
      <c r="H1471" s="233">
        <v>337.096</v>
      </c>
      <c r="I1471" s="234"/>
      <c r="J1471" s="230"/>
      <c r="K1471" s="230"/>
      <c r="L1471" s="235"/>
      <c r="M1471" s="236"/>
      <c r="N1471" s="237"/>
      <c r="O1471" s="237"/>
      <c r="P1471" s="237"/>
      <c r="Q1471" s="237"/>
      <c r="R1471" s="237"/>
      <c r="S1471" s="237"/>
      <c r="T1471" s="238"/>
      <c r="AT1471" s="239" t="s">
        <v>202</v>
      </c>
      <c r="AU1471" s="239" t="s">
        <v>81</v>
      </c>
      <c r="AV1471" s="15" t="s">
        <v>209</v>
      </c>
      <c r="AW1471" s="15" t="s">
        <v>33</v>
      </c>
      <c r="AX1471" s="15" t="s">
        <v>72</v>
      </c>
      <c r="AY1471" s="239" t="s">
        <v>193</v>
      </c>
    </row>
    <row r="1472" spans="2:51" s="16" customFormat="1">
      <c r="B1472" s="240"/>
      <c r="C1472" s="241"/>
      <c r="D1472" s="209" t="s">
        <v>202</v>
      </c>
      <c r="E1472" s="242" t="s">
        <v>19</v>
      </c>
      <c r="F1472" s="243" t="s">
        <v>211</v>
      </c>
      <c r="G1472" s="241"/>
      <c r="H1472" s="244">
        <v>2052.002</v>
      </c>
      <c r="I1472" s="245"/>
      <c r="J1472" s="241"/>
      <c r="K1472" s="241"/>
      <c r="L1472" s="246"/>
      <c r="M1472" s="247"/>
      <c r="N1472" s="248"/>
      <c r="O1472" s="248"/>
      <c r="P1472" s="248"/>
      <c r="Q1472" s="248"/>
      <c r="R1472" s="248"/>
      <c r="S1472" s="248"/>
      <c r="T1472" s="249"/>
      <c r="AT1472" s="250" t="s">
        <v>202</v>
      </c>
      <c r="AU1472" s="250" t="s">
        <v>81</v>
      </c>
      <c r="AV1472" s="16" t="s">
        <v>200</v>
      </c>
      <c r="AW1472" s="16" t="s">
        <v>33</v>
      </c>
      <c r="AX1472" s="16" t="s">
        <v>79</v>
      </c>
      <c r="AY1472" s="250" t="s">
        <v>193</v>
      </c>
    </row>
    <row r="1473" spans="1:65" s="2" customFormat="1" ht="16.5" customHeight="1">
      <c r="A1473" s="36"/>
      <c r="B1473" s="37"/>
      <c r="C1473" s="194" t="s">
        <v>2321</v>
      </c>
      <c r="D1473" s="194" t="s">
        <v>195</v>
      </c>
      <c r="E1473" s="195" t="s">
        <v>2322</v>
      </c>
      <c r="F1473" s="196" t="s">
        <v>2323</v>
      </c>
      <c r="G1473" s="197" t="s">
        <v>305</v>
      </c>
      <c r="H1473" s="198">
        <v>208.85599999999999</v>
      </c>
      <c r="I1473" s="199"/>
      <c r="J1473" s="200">
        <f>ROUND(I1473*H1473,2)</f>
        <v>0</v>
      </c>
      <c r="K1473" s="196" t="s">
        <v>199</v>
      </c>
      <c r="L1473" s="41"/>
      <c r="M1473" s="201" t="s">
        <v>19</v>
      </c>
      <c r="N1473" s="202" t="s">
        <v>43</v>
      </c>
      <c r="O1473" s="66"/>
      <c r="P1473" s="203">
        <f>O1473*H1473</f>
        <v>0</v>
      </c>
      <c r="Q1473" s="203">
        <v>2.0000000000000002E-5</v>
      </c>
      <c r="R1473" s="203">
        <f>Q1473*H1473</f>
        <v>4.1771200000000003E-3</v>
      </c>
      <c r="S1473" s="203">
        <v>0</v>
      </c>
      <c r="T1473" s="204">
        <f>S1473*H1473</f>
        <v>0</v>
      </c>
      <c r="U1473" s="36"/>
      <c r="V1473" s="36"/>
      <c r="W1473" s="36"/>
      <c r="X1473" s="36"/>
      <c r="Y1473" s="36"/>
      <c r="Z1473" s="36"/>
      <c r="AA1473" s="36"/>
      <c r="AB1473" s="36"/>
      <c r="AC1473" s="36"/>
      <c r="AD1473" s="36"/>
      <c r="AE1473" s="36"/>
      <c r="AR1473" s="205" t="s">
        <v>302</v>
      </c>
      <c r="AT1473" s="205" t="s">
        <v>195</v>
      </c>
      <c r="AU1473" s="205" t="s">
        <v>81</v>
      </c>
      <c r="AY1473" s="19" t="s">
        <v>193</v>
      </c>
      <c r="BE1473" s="206">
        <f>IF(N1473="základní",J1473,0)</f>
        <v>0</v>
      </c>
      <c r="BF1473" s="206">
        <f>IF(N1473="snížená",J1473,0)</f>
        <v>0</v>
      </c>
      <c r="BG1473" s="206">
        <f>IF(N1473="zákl. přenesená",J1473,0)</f>
        <v>0</v>
      </c>
      <c r="BH1473" s="206">
        <f>IF(N1473="sníž. přenesená",J1473,0)</f>
        <v>0</v>
      </c>
      <c r="BI1473" s="206">
        <f>IF(N1473="nulová",J1473,0)</f>
        <v>0</v>
      </c>
      <c r="BJ1473" s="19" t="s">
        <v>79</v>
      </c>
      <c r="BK1473" s="206">
        <f>ROUND(I1473*H1473,2)</f>
        <v>0</v>
      </c>
      <c r="BL1473" s="19" t="s">
        <v>302</v>
      </c>
      <c r="BM1473" s="205" t="s">
        <v>2324</v>
      </c>
    </row>
    <row r="1474" spans="1:65" s="13" customFormat="1">
      <c r="B1474" s="207"/>
      <c r="C1474" s="208"/>
      <c r="D1474" s="209" t="s">
        <v>202</v>
      </c>
      <c r="E1474" s="210" t="s">
        <v>19</v>
      </c>
      <c r="F1474" s="211" t="s">
        <v>1475</v>
      </c>
      <c r="G1474" s="208"/>
      <c r="H1474" s="210" t="s">
        <v>19</v>
      </c>
      <c r="I1474" s="212"/>
      <c r="J1474" s="208"/>
      <c r="K1474" s="208"/>
      <c r="L1474" s="213"/>
      <c r="M1474" s="214"/>
      <c r="N1474" s="215"/>
      <c r="O1474" s="215"/>
      <c r="P1474" s="215"/>
      <c r="Q1474" s="215"/>
      <c r="R1474" s="215"/>
      <c r="S1474" s="215"/>
      <c r="T1474" s="216"/>
      <c r="AT1474" s="217" t="s">
        <v>202</v>
      </c>
      <c r="AU1474" s="217" t="s">
        <v>81</v>
      </c>
      <c r="AV1474" s="13" t="s">
        <v>79</v>
      </c>
      <c r="AW1474" s="13" t="s">
        <v>33</v>
      </c>
      <c r="AX1474" s="13" t="s">
        <v>72</v>
      </c>
      <c r="AY1474" s="217" t="s">
        <v>193</v>
      </c>
    </row>
    <row r="1475" spans="1:65" s="14" customFormat="1">
      <c r="B1475" s="218"/>
      <c r="C1475" s="219"/>
      <c r="D1475" s="209" t="s">
        <v>202</v>
      </c>
      <c r="E1475" s="220" t="s">
        <v>19</v>
      </c>
      <c r="F1475" s="221" t="s">
        <v>1476</v>
      </c>
      <c r="G1475" s="219"/>
      <c r="H1475" s="222">
        <v>106.72</v>
      </c>
      <c r="I1475" s="223"/>
      <c r="J1475" s="219"/>
      <c r="K1475" s="219"/>
      <c r="L1475" s="224"/>
      <c r="M1475" s="225"/>
      <c r="N1475" s="226"/>
      <c r="O1475" s="226"/>
      <c r="P1475" s="226"/>
      <c r="Q1475" s="226"/>
      <c r="R1475" s="226"/>
      <c r="S1475" s="226"/>
      <c r="T1475" s="227"/>
      <c r="AT1475" s="228" t="s">
        <v>202</v>
      </c>
      <c r="AU1475" s="228" t="s">
        <v>81</v>
      </c>
      <c r="AV1475" s="14" t="s">
        <v>81</v>
      </c>
      <c r="AW1475" s="14" t="s">
        <v>33</v>
      </c>
      <c r="AX1475" s="14" t="s">
        <v>72</v>
      </c>
      <c r="AY1475" s="228" t="s">
        <v>193</v>
      </c>
    </row>
    <row r="1476" spans="1:65" s="14" customFormat="1">
      <c r="B1476" s="218"/>
      <c r="C1476" s="219"/>
      <c r="D1476" s="209" t="s">
        <v>202</v>
      </c>
      <c r="E1476" s="220" t="s">
        <v>19</v>
      </c>
      <c r="F1476" s="221" t="s">
        <v>1477</v>
      </c>
      <c r="G1476" s="219"/>
      <c r="H1476" s="222">
        <v>1.8959999999999999</v>
      </c>
      <c r="I1476" s="223"/>
      <c r="J1476" s="219"/>
      <c r="K1476" s="219"/>
      <c r="L1476" s="224"/>
      <c r="M1476" s="225"/>
      <c r="N1476" s="226"/>
      <c r="O1476" s="226"/>
      <c r="P1476" s="226"/>
      <c r="Q1476" s="226"/>
      <c r="R1476" s="226"/>
      <c r="S1476" s="226"/>
      <c r="T1476" s="227"/>
      <c r="AT1476" s="228" t="s">
        <v>202</v>
      </c>
      <c r="AU1476" s="228" t="s">
        <v>81</v>
      </c>
      <c r="AV1476" s="14" t="s">
        <v>81</v>
      </c>
      <c r="AW1476" s="14" t="s">
        <v>33</v>
      </c>
      <c r="AX1476" s="14" t="s">
        <v>72</v>
      </c>
      <c r="AY1476" s="228" t="s">
        <v>193</v>
      </c>
    </row>
    <row r="1477" spans="1:65" s="13" customFormat="1">
      <c r="B1477" s="207"/>
      <c r="C1477" s="208"/>
      <c r="D1477" s="209" t="s">
        <v>202</v>
      </c>
      <c r="E1477" s="210" t="s">
        <v>19</v>
      </c>
      <c r="F1477" s="211" t="s">
        <v>2318</v>
      </c>
      <c r="G1477" s="208"/>
      <c r="H1477" s="210" t="s">
        <v>19</v>
      </c>
      <c r="I1477" s="212"/>
      <c r="J1477" s="208"/>
      <c r="K1477" s="208"/>
      <c r="L1477" s="213"/>
      <c r="M1477" s="214"/>
      <c r="N1477" s="215"/>
      <c r="O1477" s="215"/>
      <c r="P1477" s="215"/>
      <c r="Q1477" s="215"/>
      <c r="R1477" s="215"/>
      <c r="S1477" s="215"/>
      <c r="T1477" s="216"/>
      <c r="AT1477" s="217" t="s">
        <v>202</v>
      </c>
      <c r="AU1477" s="217" t="s">
        <v>81</v>
      </c>
      <c r="AV1477" s="13" t="s">
        <v>79</v>
      </c>
      <c r="AW1477" s="13" t="s">
        <v>33</v>
      </c>
      <c r="AX1477" s="13" t="s">
        <v>72</v>
      </c>
      <c r="AY1477" s="217" t="s">
        <v>193</v>
      </c>
    </row>
    <row r="1478" spans="1:65" s="14" customFormat="1">
      <c r="B1478" s="218"/>
      <c r="C1478" s="219"/>
      <c r="D1478" s="209" t="s">
        <v>202</v>
      </c>
      <c r="E1478" s="220" t="s">
        <v>19</v>
      </c>
      <c r="F1478" s="221" t="s">
        <v>2325</v>
      </c>
      <c r="G1478" s="219"/>
      <c r="H1478" s="222">
        <v>50.12</v>
      </c>
      <c r="I1478" s="223"/>
      <c r="J1478" s="219"/>
      <c r="K1478" s="219"/>
      <c r="L1478" s="224"/>
      <c r="M1478" s="225"/>
      <c r="N1478" s="226"/>
      <c r="O1478" s="226"/>
      <c r="P1478" s="226"/>
      <c r="Q1478" s="226"/>
      <c r="R1478" s="226"/>
      <c r="S1478" s="226"/>
      <c r="T1478" s="227"/>
      <c r="AT1478" s="228" t="s">
        <v>202</v>
      </c>
      <c r="AU1478" s="228" t="s">
        <v>81</v>
      </c>
      <c r="AV1478" s="14" t="s">
        <v>81</v>
      </c>
      <c r="AW1478" s="14" t="s">
        <v>33</v>
      </c>
      <c r="AX1478" s="14" t="s">
        <v>72</v>
      </c>
      <c r="AY1478" s="228" t="s">
        <v>193</v>
      </c>
    </row>
    <row r="1479" spans="1:65" s="13" customFormat="1">
      <c r="B1479" s="207"/>
      <c r="C1479" s="208"/>
      <c r="D1479" s="209" t="s">
        <v>202</v>
      </c>
      <c r="E1479" s="210" t="s">
        <v>19</v>
      </c>
      <c r="F1479" s="211" t="s">
        <v>2320</v>
      </c>
      <c r="G1479" s="208"/>
      <c r="H1479" s="210" t="s">
        <v>19</v>
      </c>
      <c r="I1479" s="212"/>
      <c r="J1479" s="208"/>
      <c r="K1479" s="208"/>
      <c r="L1479" s="213"/>
      <c r="M1479" s="214"/>
      <c r="N1479" s="215"/>
      <c r="O1479" s="215"/>
      <c r="P1479" s="215"/>
      <c r="Q1479" s="215"/>
      <c r="R1479" s="215"/>
      <c r="S1479" s="215"/>
      <c r="T1479" s="216"/>
      <c r="AT1479" s="217" t="s">
        <v>202</v>
      </c>
      <c r="AU1479" s="217" t="s">
        <v>81</v>
      </c>
      <c r="AV1479" s="13" t="s">
        <v>79</v>
      </c>
      <c r="AW1479" s="13" t="s">
        <v>33</v>
      </c>
      <c r="AX1479" s="13" t="s">
        <v>72</v>
      </c>
      <c r="AY1479" s="217" t="s">
        <v>193</v>
      </c>
    </row>
    <row r="1480" spans="1:65" s="14" customFormat="1">
      <c r="B1480" s="218"/>
      <c r="C1480" s="219"/>
      <c r="D1480" s="209" t="s">
        <v>202</v>
      </c>
      <c r="E1480" s="220" t="s">
        <v>19</v>
      </c>
      <c r="F1480" s="221" t="s">
        <v>2325</v>
      </c>
      <c r="G1480" s="219"/>
      <c r="H1480" s="222">
        <v>50.12</v>
      </c>
      <c r="I1480" s="223"/>
      <c r="J1480" s="219"/>
      <c r="K1480" s="219"/>
      <c r="L1480" s="224"/>
      <c r="M1480" s="225"/>
      <c r="N1480" s="226"/>
      <c r="O1480" s="226"/>
      <c r="P1480" s="226"/>
      <c r="Q1480" s="226"/>
      <c r="R1480" s="226"/>
      <c r="S1480" s="226"/>
      <c r="T1480" s="227"/>
      <c r="AT1480" s="228" t="s">
        <v>202</v>
      </c>
      <c r="AU1480" s="228" t="s">
        <v>81</v>
      </c>
      <c r="AV1480" s="14" t="s">
        <v>81</v>
      </c>
      <c r="AW1480" s="14" t="s">
        <v>33</v>
      </c>
      <c r="AX1480" s="14" t="s">
        <v>72</v>
      </c>
      <c r="AY1480" s="228" t="s">
        <v>193</v>
      </c>
    </row>
    <row r="1481" spans="1:65" s="15" customFormat="1">
      <c r="B1481" s="229"/>
      <c r="C1481" s="230"/>
      <c r="D1481" s="209" t="s">
        <v>202</v>
      </c>
      <c r="E1481" s="231" t="s">
        <v>19</v>
      </c>
      <c r="F1481" s="232" t="s">
        <v>208</v>
      </c>
      <c r="G1481" s="230"/>
      <c r="H1481" s="233">
        <v>208.85599999999999</v>
      </c>
      <c r="I1481" s="234"/>
      <c r="J1481" s="230"/>
      <c r="K1481" s="230"/>
      <c r="L1481" s="235"/>
      <c r="M1481" s="236"/>
      <c r="N1481" s="237"/>
      <c r="O1481" s="237"/>
      <c r="P1481" s="237"/>
      <c r="Q1481" s="237"/>
      <c r="R1481" s="237"/>
      <c r="S1481" s="237"/>
      <c r="T1481" s="238"/>
      <c r="AT1481" s="239" t="s">
        <v>202</v>
      </c>
      <c r="AU1481" s="239" t="s">
        <v>81</v>
      </c>
      <c r="AV1481" s="15" t="s">
        <v>209</v>
      </c>
      <c r="AW1481" s="15" t="s">
        <v>33</v>
      </c>
      <c r="AX1481" s="15" t="s">
        <v>79</v>
      </c>
      <c r="AY1481" s="239" t="s">
        <v>193</v>
      </c>
    </row>
    <row r="1482" spans="1:65" s="2" customFormat="1" ht="16.5" customHeight="1">
      <c r="A1482" s="36"/>
      <c r="B1482" s="37"/>
      <c r="C1482" s="194" t="s">
        <v>2326</v>
      </c>
      <c r="D1482" s="194" t="s">
        <v>195</v>
      </c>
      <c r="E1482" s="195" t="s">
        <v>2327</v>
      </c>
      <c r="F1482" s="196" t="s">
        <v>2328</v>
      </c>
      <c r="G1482" s="197" t="s">
        <v>305</v>
      </c>
      <c r="H1482" s="198">
        <v>208.85599999999999</v>
      </c>
      <c r="I1482" s="199"/>
      <c r="J1482" s="200">
        <f>ROUND(I1482*H1482,2)</f>
        <v>0</v>
      </c>
      <c r="K1482" s="196" t="s">
        <v>199</v>
      </c>
      <c r="L1482" s="41"/>
      <c r="M1482" s="201" t="s">
        <v>19</v>
      </c>
      <c r="N1482" s="202" t="s">
        <v>43</v>
      </c>
      <c r="O1482" s="66"/>
      <c r="P1482" s="203">
        <f>O1482*H1482</f>
        <v>0</v>
      </c>
      <c r="Q1482" s="203">
        <v>0</v>
      </c>
      <c r="R1482" s="203">
        <f>Q1482*H1482</f>
        <v>0</v>
      </c>
      <c r="S1482" s="203">
        <v>0</v>
      </c>
      <c r="T1482" s="204">
        <f>S1482*H1482</f>
        <v>0</v>
      </c>
      <c r="U1482" s="36"/>
      <c r="V1482" s="36"/>
      <c r="W1482" s="36"/>
      <c r="X1482" s="36"/>
      <c r="Y1482" s="36"/>
      <c r="Z1482" s="36"/>
      <c r="AA1482" s="36"/>
      <c r="AB1482" s="36"/>
      <c r="AC1482" s="36"/>
      <c r="AD1482" s="36"/>
      <c r="AE1482" s="36"/>
      <c r="AR1482" s="205" t="s">
        <v>302</v>
      </c>
      <c r="AT1482" s="205" t="s">
        <v>195</v>
      </c>
      <c r="AU1482" s="205" t="s">
        <v>81</v>
      </c>
      <c r="AY1482" s="19" t="s">
        <v>193</v>
      </c>
      <c r="BE1482" s="206">
        <f>IF(N1482="základní",J1482,0)</f>
        <v>0</v>
      </c>
      <c r="BF1482" s="206">
        <f>IF(N1482="snížená",J1482,0)</f>
        <v>0</v>
      </c>
      <c r="BG1482" s="206">
        <f>IF(N1482="zákl. přenesená",J1482,0)</f>
        <v>0</v>
      </c>
      <c r="BH1482" s="206">
        <f>IF(N1482="sníž. přenesená",J1482,0)</f>
        <v>0</v>
      </c>
      <c r="BI1482" s="206">
        <f>IF(N1482="nulová",J1482,0)</f>
        <v>0</v>
      </c>
      <c r="BJ1482" s="19" t="s">
        <v>79</v>
      </c>
      <c r="BK1482" s="206">
        <f>ROUND(I1482*H1482,2)</f>
        <v>0</v>
      </c>
      <c r="BL1482" s="19" t="s">
        <v>302</v>
      </c>
      <c r="BM1482" s="205" t="s">
        <v>2329</v>
      </c>
    </row>
    <row r="1483" spans="1:65" s="2" customFormat="1" ht="16.5" customHeight="1">
      <c r="A1483" s="36"/>
      <c r="B1483" s="37"/>
      <c r="C1483" s="194" t="s">
        <v>2330</v>
      </c>
      <c r="D1483" s="194" t="s">
        <v>195</v>
      </c>
      <c r="E1483" s="195" t="s">
        <v>2331</v>
      </c>
      <c r="F1483" s="196" t="s">
        <v>2332</v>
      </c>
      <c r="G1483" s="197" t="s">
        <v>305</v>
      </c>
      <c r="H1483" s="198">
        <v>208.85599999999999</v>
      </c>
      <c r="I1483" s="199"/>
      <c r="J1483" s="200">
        <f>ROUND(I1483*H1483,2)</f>
        <v>0</v>
      </c>
      <c r="K1483" s="196" t="s">
        <v>19</v>
      </c>
      <c r="L1483" s="41"/>
      <c r="M1483" s="201" t="s">
        <v>19</v>
      </c>
      <c r="N1483" s="202" t="s">
        <v>43</v>
      </c>
      <c r="O1483" s="66"/>
      <c r="P1483" s="203">
        <f>O1483*H1483</f>
        <v>0</v>
      </c>
      <c r="Q1483" s="203">
        <v>0</v>
      </c>
      <c r="R1483" s="203">
        <f>Q1483*H1483</f>
        <v>0</v>
      </c>
      <c r="S1483" s="203">
        <v>0</v>
      </c>
      <c r="T1483" s="204">
        <f>S1483*H1483</f>
        <v>0</v>
      </c>
      <c r="U1483" s="36"/>
      <c r="V1483" s="36"/>
      <c r="W1483" s="36"/>
      <c r="X1483" s="36"/>
      <c r="Y1483" s="36"/>
      <c r="Z1483" s="36"/>
      <c r="AA1483" s="36"/>
      <c r="AB1483" s="36"/>
      <c r="AC1483" s="36"/>
      <c r="AD1483" s="36"/>
      <c r="AE1483" s="36"/>
      <c r="AR1483" s="205" t="s">
        <v>302</v>
      </c>
      <c r="AT1483" s="205" t="s">
        <v>195</v>
      </c>
      <c r="AU1483" s="205" t="s">
        <v>81</v>
      </c>
      <c r="AY1483" s="19" t="s">
        <v>193</v>
      </c>
      <c r="BE1483" s="206">
        <f>IF(N1483="základní",J1483,0)</f>
        <v>0</v>
      </c>
      <c r="BF1483" s="206">
        <f>IF(N1483="snížená",J1483,0)</f>
        <v>0</v>
      </c>
      <c r="BG1483" s="206">
        <f>IF(N1483="zákl. přenesená",J1483,0)</f>
        <v>0</v>
      </c>
      <c r="BH1483" s="206">
        <f>IF(N1483="sníž. přenesená",J1483,0)</f>
        <v>0</v>
      </c>
      <c r="BI1483" s="206">
        <f>IF(N1483="nulová",J1483,0)</f>
        <v>0</v>
      </c>
      <c r="BJ1483" s="19" t="s">
        <v>79</v>
      </c>
      <c r="BK1483" s="206">
        <f>ROUND(I1483*H1483,2)</f>
        <v>0</v>
      </c>
      <c r="BL1483" s="19" t="s">
        <v>302</v>
      </c>
      <c r="BM1483" s="205" t="s">
        <v>2333</v>
      </c>
    </row>
    <row r="1484" spans="1:65" s="13" customFormat="1">
      <c r="B1484" s="207"/>
      <c r="C1484" s="208"/>
      <c r="D1484" s="209" t="s">
        <v>202</v>
      </c>
      <c r="E1484" s="210" t="s">
        <v>19</v>
      </c>
      <c r="F1484" s="211" t="s">
        <v>1475</v>
      </c>
      <c r="G1484" s="208"/>
      <c r="H1484" s="210" t="s">
        <v>19</v>
      </c>
      <c r="I1484" s="212"/>
      <c r="J1484" s="208"/>
      <c r="K1484" s="208"/>
      <c r="L1484" s="213"/>
      <c r="M1484" s="214"/>
      <c r="N1484" s="215"/>
      <c r="O1484" s="215"/>
      <c r="P1484" s="215"/>
      <c r="Q1484" s="215"/>
      <c r="R1484" s="215"/>
      <c r="S1484" s="215"/>
      <c r="T1484" s="216"/>
      <c r="AT1484" s="217" t="s">
        <v>202</v>
      </c>
      <c r="AU1484" s="217" t="s">
        <v>81</v>
      </c>
      <c r="AV1484" s="13" t="s">
        <v>79</v>
      </c>
      <c r="AW1484" s="13" t="s">
        <v>33</v>
      </c>
      <c r="AX1484" s="13" t="s">
        <v>72</v>
      </c>
      <c r="AY1484" s="217" t="s">
        <v>193</v>
      </c>
    </row>
    <row r="1485" spans="1:65" s="14" customFormat="1">
      <c r="B1485" s="218"/>
      <c r="C1485" s="219"/>
      <c r="D1485" s="209" t="s">
        <v>202</v>
      </c>
      <c r="E1485" s="220" t="s">
        <v>19</v>
      </c>
      <c r="F1485" s="221" t="s">
        <v>1476</v>
      </c>
      <c r="G1485" s="219"/>
      <c r="H1485" s="222">
        <v>106.72</v>
      </c>
      <c r="I1485" s="223"/>
      <c r="J1485" s="219"/>
      <c r="K1485" s="219"/>
      <c r="L1485" s="224"/>
      <c r="M1485" s="225"/>
      <c r="N1485" s="226"/>
      <c r="O1485" s="226"/>
      <c r="P1485" s="226"/>
      <c r="Q1485" s="226"/>
      <c r="R1485" s="226"/>
      <c r="S1485" s="226"/>
      <c r="T1485" s="227"/>
      <c r="AT1485" s="228" t="s">
        <v>202</v>
      </c>
      <c r="AU1485" s="228" t="s">
        <v>81</v>
      </c>
      <c r="AV1485" s="14" t="s">
        <v>81</v>
      </c>
      <c r="AW1485" s="14" t="s">
        <v>33</v>
      </c>
      <c r="AX1485" s="14" t="s">
        <v>72</v>
      </c>
      <c r="AY1485" s="228" t="s">
        <v>193</v>
      </c>
    </row>
    <row r="1486" spans="1:65" s="14" customFormat="1">
      <c r="B1486" s="218"/>
      <c r="C1486" s="219"/>
      <c r="D1486" s="209" t="s">
        <v>202</v>
      </c>
      <c r="E1486" s="220" t="s">
        <v>19</v>
      </c>
      <c r="F1486" s="221" t="s">
        <v>1477</v>
      </c>
      <c r="G1486" s="219"/>
      <c r="H1486" s="222">
        <v>1.8959999999999999</v>
      </c>
      <c r="I1486" s="223"/>
      <c r="J1486" s="219"/>
      <c r="K1486" s="219"/>
      <c r="L1486" s="224"/>
      <c r="M1486" s="225"/>
      <c r="N1486" s="226"/>
      <c r="O1486" s="226"/>
      <c r="P1486" s="226"/>
      <c r="Q1486" s="226"/>
      <c r="R1486" s="226"/>
      <c r="S1486" s="226"/>
      <c r="T1486" s="227"/>
      <c r="AT1486" s="228" t="s">
        <v>202</v>
      </c>
      <c r="AU1486" s="228" t="s">
        <v>81</v>
      </c>
      <c r="AV1486" s="14" t="s">
        <v>81</v>
      </c>
      <c r="AW1486" s="14" t="s">
        <v>33</v>
      </c>
      <c r="AX1486" s="14" t="s">
        <v>72</v>
      </c>
      <c r="AY1486" s="228" t="s">
        <v>193</v>
      </c>
    </row>
    <row r="1487" spans="1:65" s="13" customFormat="1">
      <c r="B1487" s="207"/>
      <c r="C1487" s="208"/>
      <c r="D1487" s="209" t="s">
        <v>202</v>
      </c>
      <c r="E1487" s="210" t="s">
        <v>19</v>
      </c>
      <c r="F1487" s="211" t="s">
        <v>2318</v>
      </c>
      <c r="G1487" s="208"/>
      <c r="H1487" s="210" t="s">
        <v>19</v>
      </c>
      <c r="I1487" s="212"/>
      <c r="J1487" s="208"/>
      <c r="K1487" s="208"/>
      <c r="L1487" s="213"/>
      <c r="M1487" s="214"/>
      <c r="N1487" s="215"/>
      <c r="O1487" s="215"/>
      <c r="P1487" s="215"/>
      <c r="Q1487" s="215"/>
      <c r="R1487" s="215"/>
      <c r="S1487" s="215"/>
      <c r="T1487" s="216"/>
      <c r="AT1487" s="217" t="s">
        <v>202</v>
      </c>
      <c r="AU1487" s="217" t="s">
        <v>81</v>
      </c>
      <c r="AV1487" s="13" t="s">
        <v>79</v>
      </c>
      <c r="AW1487" s="13" t="s">
        <v>33</v>
      </c>
      <c r="AX1487" s="13" t="s">
        <v>72</v>
      </c>
      <c r="AY1487" s="217" t="s">
        <v>193</v>
      </c>
    </row>
    <row r="1488" spans="1:65" s="14" customFormat="1">
      <c r="B1488" s="218"/>
      <c r="C1488" s="219"/>
      <c r="D1488" s="209" t="s">
        <v>202</v>
      </c>
      <c r="E1488" s="220" t="s">
        <v>19</v>
      </c>
      <c r="F1488" s="221" t="s">
        <v>2325</v>
      </c>
      <c r="G1488" s="219"/>
      <c r="H1488" s="222">
        <v>50.12</v>
      </c>
      <c r="I1488" s="223"/>
      <c r="J1488" s="219"/>
      <c r="K1488" s="219"/>
      <c r="L1488" s="224"/>
      <c r="M1488" s="225"/>
      <c r="N1488" s="226"/>
      <c r="O1488" s="226"/>
      <c r="P1488" s="226"/>
      <c r="Q1488" s="226"/>
      <c r="R1488" s="226"/>
      <c r="S1488" s="226"/>
      <c r="T1488" s="227"/>
      <c r="AT1488" s="228" t="s">
        <v>202</v>
      </c>
      <c r="AU1488" s="228" t="s">
        <v>81</v>
      </c>
      <c r="AV1488" s="14" t="s">
        <v>81</v>
      </c>
      <c r="AW1488" s="14" t="s">
        <v>33</v>
      </c>
      <c r="AX1488" s="14" t="s">
        <v>72</v>
      </c>
      <c r="AY1488" s="228" t="s">
        <v>193</v>
      </c>
    </row>
    <row r="1489" spans="1:65" s="13" customFormat="1">
      <c r="B1489" s="207"/>
      <c r="C1489" s="208"/>
      <c r="D1489" s="209" t="s">
        <v>202</v>
      </c>
      <c r="E1489" s="210" t="s">
        <v>19</v>
      </c>
      <c r="F1489" s="211" t="s">
        <v>2320</v>
      </c>
      <c r="G1489" s="208"/>
      <c r="H1489" s="210" t="s">
        <v>19</v>
      </c>
      <c r="I1489" s="212"/>
      <c r="J1489" s="208"/>
      <c r="K1489" s="208"/>
      <c r="L1489" s="213"/>
      <c r="M1489" s="214"/>
      <c r="N1489" s="215"/>
      <c r="O1489" s="215"/>
      <c r="P1489" s="215"/>
      <c r="Q1489" s="215"/>
      <c r="R1489" s="215"/>
      <c r="S1489" s="215"/>
      <c r="T1489" s="216"/>
      <c r="AT1489" s="217" t="s">
        <v>202</v>
      </c>
      <c r="AU1489" s="217" t="s">
        <v>81</v>
      </c>
      <c r="AV1489" s="13" t="s">
        <v>79</v>
      </c>
      <c r="AW1489" s="13" t="s">
        <v>33</v>
      </c>
      <c r="AX1489" s="13" t="s">
        <v>72</v>
      </c>
      <c r="AY1489" s="217" t="s">
        <v>193</v>
      </c>
    </row>
    <row r="1490" spans="1:65" s="14" customFormat="1">
      <c r="B1490" s="218"/>
      <c r="C1490" s="219"/>
      <c r="D1490" s="209" t="s">
        <v>202</v>
      </c>
      <c r="E1490" s="220" t="s">
        <v>19</v>
      </c>
      <c r="F1490" s="221" t="s">
        <v>2325</v>
      </c>
      <c r="G1490" s="219"/>
      <c r="H1490" s="222">
        <v>50.12</v>
      </c>
      <c r="I1490" s="223"/>
      <c r="J1490" s="219"/>
      <c r="K1490" s="219"/>
      <c r="L1490" s="224"/>
      <c r="M1490" s="225"/>
      <c r="N1490" s="226"/>
      <c r="O1490" s="226"/>
      <c r="P1490" s="226"/>
      <c r="Q1490" s="226"/>
      <c r="R1490" s="226"/>
      <c r="S1490" s="226"/>
      <c r="T1490" s="227"/>
      <c r="AT1490" s="228" t="s">
        <v>202</v>
      </c>
      <c r="AU1490" s="228" t="s">
        <v>81</v>
      </c>
      <c r="AV1490" s="14" t="s">
        <v>81</v>
      </c>
      <c r="AW1490" s="14" t="s">
        <v>33</v>
      </c>
      <c r="AX1490" s="14" t="s">
        <v>72</v>
      </c>
      <c r="AY1490" s="228" t="s">
        <v>193</v>
      </c>
    </row>
    <row r="1491" spans="1:65" s="15" customFormat="1">
      <c r="B1491" s="229"/>
      <c r="C1491" s="230"/>
      <c r="D1491" s="209" t="s">
        <v>202</v>
      </c>
      <c r="E1491" s="231" t="s">
        <v>19</v>
      </c>
      <c r="F1491" s="232" t="s">
        <v>208</v>
      </c>
      <c r="G1491" s="230"/>
      <c r="H1491" s="233">
        <v>208.85599999999999</v>
      </c>
      <c r="I1491" s="234"/>
      <c r="J1491" s="230"/>
      <c r="K1491" s="230"/>
      <c r="L1491" s="235"/>
      <c r="M1491" s="236"/>
      <c r="N1491" s="237"/>
      <c r="O1491" s="237"/>
      <c r="P1491" s="237"/>
      <c r="Q1491" s="237"/>
      <c r="R1491" s="237"/>
      <c r="S1491" s="237"/>
      <c r="T1491" s="238"/>
      <c r="AT1491" s="239" t="s">
        <v>202</v>
      </c>
      <c r="AU1491" s="239" t="s">
        <v>81</v>
      </c>
      <c r="AV1491" s="15" t="s">
        <v>209</v>
      </c>
      <c r="AW1491" s="15" t="s">
        <v>33</v>
      </c>
      <c r="AX1491" s="15" t="s">
        <v>79</v>
      </c>
      <c r="AY1491" s="239" t="s">
        <v>193</v>
      </c>
    </row>
    <row r="1492" spans="1:65" s="2" customFormat="1" ht="16.5" customHeight="1">
      <c r="A1492" s="36"/>
      <c r="B1492" s="37"/>
      <c r="C1492" s="194" t="s">
        <v>2334</v>
      </c>
      <c r="D1492" s="194" t="s">
        <v>195</v>
      </c>
      <c r="E1492" s="195" t="s">
        <v>2335</v>
      </c>
      <c r="F1492" s="196" t="s">
        <v>2336</v>
      </c>
      <c r="G1492" s="197" t="s">
        <v>305</v>
      </c>
      <c r="H1492" s="198">
        <v>208.85599999999999</v>
      </c>
      <c r="I1492" s="199"/>
      <c r="J1492" s="200">
        <f>ROUND(I1492*H1492,2)</f>
        <v>0</v>
      </c>
      <c r="K1492" s="196" t="s">
        <v>199</v>
      </c>
      <c r="L1492" s="41"/>
      <c r="M1492" s="201" t="s">
        <v>19</v>
      </c>
      <c r="N1492" s="202" t="s">
        <v>43</v>
      </c>
      <c r="O1492" s="66"/>
      <c r="P1492" s="203">
        <f>O1492*H1492</f>
        <v>0</v>
      </c>
      <c r="Q1492" s="203">
        <v>2.1000000000000001E-4</v>
      </c>
      <c r="R1492" s="203">
        <f>Q1492*H1492</f>
        <v>4.3859759999999998E-2</v>
      </c>
      <c r="S1492" s="203">
        <v>0</v>
      </c>
      <c r="T1492" s="204">
        <f>S1492*H1492</f>
        <v>0</v>
      </c>
      <c r="U1492" s="36"/>
      <c r="V1492" s="36"/>
      <c r="W1492" s="36"/>
      <c r="X1492" s="36"/>
      <c r="Y1492" s="36"/>
      <c r="Z1492" s="36"/>
      <c r="AA1492" s="36"/>
      <c r="AB1492" s="36"/>
      <c r="AC1492" s="36"/>
      <c r="AD1492" s="36"/>
      <c r="AE1492" s="36"/>
      <c r="AR1492" s="205" t="s">
        <v>302</v>
      </c>
      <c r="AT1492" s="205" t="s">
        <v>195</v>
      </c>
      <c r="AU1492" s="205" t="s">
        <v>81</v>
      </c>
      <c r="AY1492" s="19" t="s">
        <v>193</v>
      </c>
      <c r="BE1492" s="206">
        <f>IF(N1492="základní",J1492,0)</f>
        <v>0</v>
      </c>
      <c r="BF1492" s="206">
        <f>IF(N1492="snížená",J1492,0)</f>
        <v>0</v>
      </c>
      <c r="BG1492" s="206">
        <f>IF(N1492="zákl. přenesená",J1492,0)</f>
        <v>0</v>
      </c>
      <c r="BH1492" s="206">
        <f>IF(N1492="sníž. přenesená",J1492,0)</f>
        <v>0</v>
      </c>
      <c r="BI1492" s="206">
        <f>IF(N1492="nulová",J1492,0)</f>
        <v>0</v>
      </c>
      <c r="BJ1492" s="19" t="s">
        <v>79</v>
      </c>
      <c r="BK1492" s="206">
        <f>ROUND(I1492*H1492,2)</f>
        <v>0</v>
      </c>
      <c r="BL1492" s="19" t="s">
        <v>302</v>
      </c>
      <c r="BM1492" s="205" t="s">
        <v>2337</v>
      </c>
    </row>
    <row r="1493" spans="1:65" s="13" customFormat="1">
      <c r="B1493" s="207"/>
      <c r="C1493" s="208"/>
      <c r="D1493" s="209" t="s">
        <v>202</v>
      </c>
      <c r="E1493" s="210" t="s">
        <v>19</v>
      </c>
      <c r="F1493" s="211" t="s">
        <v>1475</v>
      </c>
      <c r="G1493" s="208"/>
      <c r="H1493" s="210" t="s">
        <v>19</v>
      </c>
      <c r="I1493" s="212"/>
      <c r="J1493" s="208"/>
      <c r="K1493" s="208"/>
      <c r="L1493" s="213"/>
      <c r="M1493" s="214"/>
      <c r="N1493" s="215"/>
      <c r="O1493" s="215"/>
      <c r="P1493" s="215"/>
      <c r="Q1493" s="215"/>
      <c r="R1493" s="215"/>
      <c r="S1493" s="215"/>
      <c r="T1493" s="216"/>
      <c r="AT1493" s="217" t="s">
        <v>202</v>
      </c>
      <c r="AU1493" s="217" t="s">
        <v>81</v>
      </c>
      <c r="AV1493" s="13" t="s">
        <v>79</v>
      </c>
      <c r="AW1493" s="13" t="s">
        <v>33</v>
      </c>
      <c r="AX1493" s="13" t="s">
        <v>72</v>
      </c>
      <c r="AY1493" s="217" t="s">
        <v>193</v>
      </c>
    </row>
    <row r="1494" spans="1:65" s="14" customFormat="1">
      <c r="B1494" s="218"/>
      <c r="C1494" s="219"/>
      <c r="D1494" s="209" t="s">
        <v>202</v>
      </c>
      <c r="E1494" s="220" t="s">
        <v>19</v>
      </c>
      <c r="F1494" s="221" t="s">
        <v>1476</v>
      </c>
      <c r="G1494" s="219"/>
      <c r="H1494" s="222">
        <v>106.72</v>
      </c>
      <c r="I1494" s="223"/>
      <c r="J1494" s="219"/>
      <c r="K1494" s="219"/>
      <c r="L1494" s="224"/>
      <c r="M1494" s="225"/>
      <c r="N1494" s="226"/>
      <c r="O1494" s="226"/>
      <c r="P1494" s="226"/>
      <c r="Q1494" s="226"/>
      <c r="R1494" s="226"/>
      <c r="S1494" s="226"/>
      <c r="T1494" s="227"/>
      <c r="AT1494" s="228" t="s">
        <v>202</v>
      </c>
      <c r="AU1494" s="228" t="s">
        <v>81</v>
      </c>
      <c r="AV1494" s="14" t="s">
        <v>81</v>
      </c>
      <c r="AW1494" s="14" t="s">
        <v>33</v>
      </c>
      <c r="AX1494" s="14" t="s">
        <v>72</v>
      </c>
      <c r="AY1494" s="228" t="s">
        <v>193</v>
      </c>
    </row>
    <row r="1495" spans="1:65" s="14" customFormat="1">
      <c r="B1495" s="218"/>
      <c r="C1495" s="219"/>
      <c r="D1495" s="209" t="s">
        <v>202</v>
      </c>
      <c r="E1495" s="220" t="s">
        <v>19</v>
      </c>
      <c r="F1495" s="221" t="s">
        <v>1477</v>
      </c>
      <c r="G1495" s="219"/>
      <c r="H1495" s="222">
        <v>1.8959999999999999</v>
      </c>
      <c r="I1495" s="223"/>
      <c r="J1495" s="219"/>
      <c r="K1495" s="219"/>
      <c r="L1495" s="224"/>
      <c r="M1495" s="225"/>
      <c r="N1495" s="226"/>
      <c r="O1495" s="226"/>
      <c r="P1495" s="226"/>
      <c r="Q1495" s="226"/>
      <c r="R1495" s="226"/>
      <c r="S1495" s="226"/>
      <c r="T1495" s="227"/>
      <c r="AT1495" s="228" t="s">
        <v>202</v>
      </c>
      <c r="AU1495" s="228" t="s">
        <v>81</v>
      </c>
      <c r="AV1495" s="14" t="s">
        <v>81</v>
      </c>
      <c r="AW1495" s="14" t="s">
        <v>33</v>
      </c>
      <c r="AX1495" s="14" t="s">
        <v>72</v>
      </c>
      <c r="AY1495" s="228" t="s">
        <v>193</v>
      </c>
    </row>
    <row r="1496" spans="1:65" s="13" customFormat="1">
      <c r="B1496" s="207"/>
      <c r="C1496" s="208"/>
      <c r="D1496" s="209" t="s">
        <v>202</v>
      </c>
      <c r="E1496" s="210" t="s">
        <v>19</v>
      </c>
      <c r="F1496" s="211" t="s">
        <v>2318</v>
      </c>
      <c r="G1496" s="208"/>
      <c r="H1496" s="210" t="s">
        <v>19</v>
      </c>
      <c r="I1496" s="212"/>
      <c r="J1496" s="208"/>
      <c r="K1496" s="208"/>
      <c r="L1496" s="213"/>
      <c r="M1496" s="214"/>
      <c r="N1496" s="215"/>
      <c r="O1496" s="215"/>
      <c r="P1496" s="215"/>
      <c r="Q1496" s="215"/>
      <c r="R1496" s="215"/>
      <c r="S1496" s="215"/>
      <c r="T1496" s="216"/>
      <c r="AT1496" s="217" t="s">
        <v>202</v>
      </c>
      <c r="AU1496" s="217" t="s">
        <v>81</v>
      </c>
      <c r="AV1496" s="13" t="s">
        <v>79</v>
      </c>
      <c r="AW1496" s="13" t="s">
        <v>33</v>
      </c>
      <c r="AX1496" s="13" t="s">
        <v>72</v>
      </c>
      <c r="AY1496" s="217" t="s">
        <v>193</v>
      </c>
    </row>
    <row r="1497" spans="1:65" s="14" customFormat="1">
      <c r="B1497" s="218"/>
      <c r="C1497" s="219"/>
      <c r="D1497" s="209" t="s">
        <v>202</v>
      </c>
      <c r="E1497" s="220" t="s">
        <v>19</v>
      </c>
      <c r="F1497" s="221" t="s">
        <v>2325</v>
      </c>
      <c r="G1497" s="219"/>
      <c r="H1497" s="222">
        <v>50.12</v>
      </c>
      <c r="I1497" s="223"/>
      <c r="J1497" s="219"/>
      <c r="K1497" s="219"/>
      <c r="L1497" s="224"/>
      <c r="M1497" s="225"/>
      <c r="N1497" s="226"/>
      <c r="O1497" s="226"/>
      <c r="P1497" s="226"/>
      <c r="Q1497" s="226"/>
      <c r="R1497" s="226"/>
      <c r="S1497" s="226"/>
      <c r="T1497" s="227"/>
      <c r="AT1497" s="228" t="s">
        <v>202</v>
      </c>
      <c r="AU1497" s="228" t="s">
        <v>81</v>
      </c>
      <c r="AV1497" s="14" t="s">
        <v>81</v>
      </c>
      <c r="AW1497" s="14" t="s">
        <v>33</v>
      </c>
      <c r="AX1497" s="14" t="s">
        <v>72</v>
      </c>
      <c r="AY1497" s="228" t="s">
        <v>193</v>
      </c>
    </row>
    <row r="1498" spans="1:65" s="13" customFormat="1">
      <c r="B1498" s="207"/>
      <c r="C1498" s="208"/>
      <c r="D1498" s="209" t="s">
        <v>202</v>
      </c>
      <c r="E1498" s="210" t="s">
        <v>19</v>
      </c>
      <c r="F1498" s="211" t="s">
        <v>2320</v>
      </c>
      <c r="G1498" s="208"/>
      <c r="H1498" s="210" t="s">
        <v>19</v>
      </c>
      <c r="I1498" s="212"/>
      <c r="J1498" s="208"/>
      <c r="K1498" s="208"/>
      <c r="L1498" s="213"/>
      <c r="M1498" s="214"/>
      <c r="N1498" s="215"/>
      <c r="O1498" s="215"/>
      <c r="P1498" s="215"/>
      <c r="Q1498" s="215"/>
      <c r="R1498" s="215"/>
      <c r="S1498" s="215"/>
      <c r="T1498" s="216"/>
      <c r="AT1498" s="217" t="s">
        <v>202</v>
      </c>
      <c r="AU1498" s="217" t="s">
        <v>81</v>
      </c>
      <c r="AV1498" s="13" t="s">
        <v>79</v>
      </c>
      <c r="AW1498" s="13" t="s">
        <v>33</v>
      </c>
      <c r="AX1498" s="13" t="s">
        <v>72</v>
      </c>
      <c r="AY1498" s="217" t="s">
        <v>193</v>
      </c>
    </row>
    <row r="1499" spans="1:65" s="14" customFormat="1">
      <c r="B1499" s="218"/>
      <c r="C1499" s="219"/>
      <c r="D1499" s="209" t="s">
        <v>202</v>
      </c>
      <c r="E1499" s="220" t="s">
        <v>19</v>
      </c>
      <c r="F1499" s="221" t="s">
        <v>2325</v>
      </c>
      <c r="G1499" s="219"/>
      <c r="H1499" s="222">
        <v>50.12</v>
      </c>
      <c r="I1499" s="223"/>
      <c r="J1499" s="219"/>
      <c r="K1499" s="219"/>
      <c r="L1499" s="224"/>
      <c r="M1499" s="225"/>
      <c r="N1499" s="226"/>
      <c r="O1499" s="226"/>
      <c r="P1499" s="226"/>
      <c r="Q1499" s="226"/>
      <c r="R1499" s="226"/>
      <c r="S1499" s="226"/>
      <c r="T1499" s="227"/>
      <c r="AT1499" s="228" t="s">
        <v>202</v>
      </c>
      <c r="AU1499" s="228" t="s">
        <v>81</v>
      </c>
      <c r="AV1499" s="14" t="s">
        <v>81</v>
      </c>
      <c r="AW1499" s="14" t="s">
        <v>33</v>
      </c>
      <c r="AX1499" s="14" t="s">
        <v>72</v>
      </c>
      <c r="AY1499" s="228" t="s">
        <v>193</v>
      </c>
    </row>
    <row r="1500" spans="1:65" s="15" customFormat="1">
      <c r="B1500" s="229"/>
      <c r="C1500" s="230"/>
      <c r="D1500" s="209" t="s">
        <v>202</v>
      </c>
      <c r="E1500" s="231" t="s">
        <v>19</v>
      </c>
      <c r="F1500" s="232" t="s">
        <v>208</v>
      </c>
      <c r="G1500" s="230"/>
      <c r="H1500" s="233">
        <v>208.85599999999999</v>
      </c>
      <c r="I1500" s="234"/>
      <c r="J1500" s="230"/>
      <c r="K1500" s="230"/>
      <c r="L1500" s="235"/>
      <c r="M1500" s="236"/>
      <c r="N1500" s="237"/>
      <c r="O1500" s="237"/>
      <c r="P1500" s="237"/>
      <c r="Q1500" s="237"/>
      <c r="R1500" s="237"/>
      <c r="S1500" s="237"/>
      <c r="T1500" s="238"/>
      <c r="AT1500" s="239" t="s">
        <v>202</v>
      </c>
      <c r="AU1500" s="239" t="s">
        <v>81</v>
      </c>
      <c r="AV1500" s="15" t="s">
        <v>209</v>
      </c>
      <c r="AW1500" s="15" t="s">
        <v>33</v>
      </c>
      <c r="AX1500" s="15" t="s">
        <v>79</v>
      </c>
      <c r="AY1500" s="239" t="s">
        <v>193</v>
      </c>
    </row>
    <row r="1501" spans="1:65" s="2" customFormat="1" ht="16.5" customHeight="1">
      <c r="A1501" s="36"/>
      <c r="B1501" s="37"/>
      <c r="C1501" s="194" t="s">
        <v>2338</v>
      </c>
      <c r="D1501" s="194" t="s">
        <v>195</v>
      </c>
      <c r="E1501" s="195" t="s">
        <v>2339</v>
      </c>
      <c r="F1501" s="196" t="s">
        <v>2340</v>
      </c>
      <c r="G1501" s="197" t="s">
        <v>305</v>
      </c>
      <c r="H1501" s="198">
        <v>99.194000000000003</v>
      </c>
      <c r="I1501" s="199"/>
      <c r="J1501" s="200">
        <f>ROUND(I1501*H1501,2)</f>
        <v>0</v>
      </c>
      <c r="K1501" s="196" t="s">
        <v>199</v>
      </c>
      <c r="L1501" s="41"/>
      <c r="M1501" s="201" t="s">
        <v>19</v>
      </c>
      <c r="N1501" s="202" t="s">
        <v>43</v>
      </c>
      <c r="O1501" s="66"/>
      <c r="P1501" s="203">
        <f>O1501*H1501</f>
        <v>0</v>
      </c>
      <c r="Q1501" s="203">
        <v>1.3999999999999999E-4</v>
      </c>
      <c r="R1501" s="203">
        <f>Q1501*H1501</f>
        <v>1.3887159999999999E-2</v>
      </c>
      <c r="S1501" s="203">
        <v>0</v>
      </c>
      <c r="T1501" s="204">
        <f>S1501*H1501</f>
        <v>0</v>
      </c>
      <c r="U1501" s="36"/>
      <c r="V1501" s="36"/>
      <c r="W1501" s="36"/>
      <c r="X1501" s="36"/>
      <c r="Y1501" s="36"/>
      <c r="Z1501" s="36"/>
      <c r="AA1501" s="36"/>
      <c r="AB1501" s="36"/>
      <c r="AC1501" s="36"/>
      <c r="AD1501" s="36"/>
      <c r="AE1501" s="36"/>
      <c r="AR1501" s="205" t="s">
        <v>302</v>
      </c>
      <c r="AT1501" s="205" t="s">
        <v>195</v>
      </c>
      <c r="AU1501" s="205" t="s">
        <v>81</v>
      </c>
      <c r="AY1501" s="19" t="s">
        <v>193</v>
      </c>
      <c r="BE1501" s="206">
        <f>IF(N1501="základní",J1501,0)</f>
        <v>0</v>
      </c>
      <c r="BF1501" s="206">
        <f>IF(N1501="snížená",J1501,0)</f>
        <v>0</v>
      </c>
      <c r="BG1501" s="206">
        <f>IF(N1501="zákl. přenesená",J1501,0)</f>
        <v>0</v>
      </c>
      <c r="BH1501" s="206">
        <f>IF(N1501="sníž. přenesená",J1501,0)</f>
        <v>0</v>
      </c>
      <c r="BI1501" s="206">
        <f>IF(N1501="nulová",J1501,0)</f>
        <v>0</v>
      </c>
      <c r="BJ1501" s="19" t="s">
        <v>79</v>
      </c>
      <c r="BK1501" s="206">
        <f>ROUND(I1501*H1501,2)</f>
        <v>0</v>
      </c>
      <c r="BL1501" s="19" t="s">
        <v>302</v>
      </c>
      <c r="BM1501" s="205" t="s">
        <v>2341</v>
      </c>
    </row>
    <row r="1502" spans="1:65" s="13" customFormat="1">
      <c r="B1502" s="207"/>
      <c r="C1502" s="208"/>
      <c r="D1502" s="209" t="s">
        <v>202</v>
      </c>
      <c r="E1502" s="210" t="s">
        <v>19</v>
      </c>
      <c r="F1502" s="211" t="s">
        <v>2342</v>
      </c>
      <c r="G1502" s="208"/>
      <c r="H1502" s="210" t="s">
        <v>19</v>
      </c>
      <c r="I1502" s="212"/>
      <c r="J1502" s="208"/>
      <c r="K1502" s="208"/>
      <c r="L1502" s="213"/>
      <c r="M1502" s="214"/>
      <c r="N1502" s="215"/>
      <c r="O1502" s="215"/>
      <c r="P1502" s="215"/>
      <c r="Q1502" s="215"/>
      <c r="R1502" s="215"/>
      <c r="S1502" s="215"/>
      <c r="T1502" s="216"/>
      <c r="AT1502" s="217" t="s">
        <v>202</v>
      </c>
      <c r="AU1502" s="217" t="s">
        <v>81</v>
      </c>
      <c r="AV1502" s="13" t="s">
        <v>79</v>
      </c>
      <c r="AW1502" s="13" t="s">
        <v>33</v>
      </c>
      <c r="AX1502" s="13" t="s">
        <v>72</v>
      </c>
      <c r="AY1502" s="217" t="s">
        <v>193</v>
      </c>
    </row>
    <row r="1503" spans="1:65" s="14" customFormat="1">
      <c r="B1503" s="218"/>
      <c r="C1503" s="219"/>
      <c r="D1503" s="209" t="s">
        <v>202</v>
      </c>
      <c r="E1503" s="220" t="s">
        <v>19</v>
      </c>
      <c r="F1503" s="221" t="s">
        <v>2343</v>
      </c>
      <c r="G1503" s="219"/>
      <c r="H1503" s="222">
        <v>5.2</v>
      </c>
      <c r="I1503" s="223"/>
      <c r="J1503" s="219"/>
      <c r="K1503" s="219"/>
      <c r="L1503" s="224"/>
      <c r="M1503" s="225"/>
      <c r="N1503" s="226"/>
      <c r="O1503" s="226"/>
      <c r="P1503" s="226"/>
      <c r="Q1503" s="226"/>
      <c r="R1503" s="226"/>
      <c r="S1503" s="226"/>
      <c r="T1503" s="227"/>
      <c r="AT1503" s="228" t="s">
        <v>202</v>
      </c>
      <c r="AU1503" s="228" t="s">
        <v>81</v>
      </c>
      <c r="AV1503" s="14" t="s">
        <v>81</v>
      </c>
      <c r="AW1503" s="14" t="s">
        <v>33</v>
      </c>
      <c r="AX1503" s="14" t="s">
        <v>72</v>
      </c>
      <c r="AY1503" s="228" t="s">
        <v>193</v>
      </c>
    </row>
    <row r="1504" spans="1:65" s="14" customFormat="1">
      <c r="B1504" s="218"/>
      <c r="C1504" s="219"/>
      <c r="D1504" s="209" t="s">
        <v>202</v>
      </c>
      <c r="E1504" s="220" t="s">
        <v>19</v>
      </c>
      <c r="F1504" s="221" t="s">
        <v>2344</v>
      </c>
      <c r="G1504" s="219"/>
      <c r="H1504" s="222">
        <v>40.92</v>
      </c>
      <c r="I1504" s="223"/>
      <c r="J1504" s="219"/>
      <c r="K1504" s="219"/>
      <c r="L1504" s="224"/>
      <c r="M1504" s="225"/>
      <c r="N1504" s="226"/>
      <c r="O1504" s="226"/>
      <c r="P1504" s="226"/>
      <c r="Q1504" s="226"/>
      <c r="R1504" s="226"/>
      <c r="S1504" s="226"/>
      <c r="T1504" s="227"/>
      <c r="AT1504" s="228" t="s">
        <v>202</v>
      </c>
      <c r="AU1504" s="228" t="s">
        <v>81</v>
      </c>
      <c r="AV1504" s="14" t="s">
        <v>81</v>
      </c>
      <c r="AW1504" s="14" t="s">
        <v>33</v>
      </c>
      <c r="AX1504" s="14" t="s">
        <v>72</v>
      </c>
      <c r="AY1504" s="228" t="s">
        <v>193</v>
      </c>
    </row>
    <row r="1505" spans="2:51" s="15" customFormat="1">
      <c r="B1505" s="229"/>
      <c r="C1505" s="230"/>
      <c r="D1505" s="209" t="s">
        <v>202</v>
      </c>
      <c r="E1505" s="231" t="s">
        <v>19</v>
      </c>
      <c r="F1505" s="232" t="s">
        <v>208</v>
      </c>
      <c r="G1505" s="230"/>
      <c r="H1505" s="233">
        <v>46.120000000000005</v>
      </c>
      <c r="I1505" s="234"/>
      <c r="J1505" s="230"/>
      <c r="K1505" s="230"/>
      <c r="L1505" s="235"/>
      <c r="M1505" s="236"/>
      <c r="N1505" s="237"/>
      <c r="O1505" s="237"/>
      <c r="P1505" s="237"/>
      <c r="Q1505" s="237"/>
      <c r="R1505" s="237"/>
      <c r="S1505" s="237"/>
      <c r="T1505" s="238"/>
      <c r="AT1505" s="239" t="s">
        <v>202</v>
      </c>
      <c r="AU1505" s="239" t="s">
        <v>81</v>
      </c>
      <c r="AV1505" s="15" t="s">
        <v>209</v>
      </c>
      <c r="AW1505" s="15" t="s">
        <v>33</v>
      </c>
      <c r="AX1505" s="15" t="s">
        <v>72</v>
      </c>
      <c r="AY1505" s="239" t="s">
        <v>193</v>
      </c>
    </row>
    <row r="1506" spans="2:51" s="13" customFormat="1">
      <c r="B1506" s="207"/>
      <c r="C1506" s="208"/>
      <c r="D1506" s="209" t="s">
        <v>202</v>
      </c>
      <c r="E1506" s="210" t="s">
        <v>19</v>
      </c>
      <c r="F1506" s="211" t="s">
        <v>2345</v>
      </c>
      <c r="G1506" s="208"/>
      <c r="H1506" s="210" t="s">
        <v>19</v>
      </c>
      <c r="I1506" s="212"/>
      <c r="J1506" s="208"/>
      <c r="K1506" s="208"/>
      <c r="L1506" s="213"/>
      <c r="M1506" s="214"/>
      <c r="N1506" s="215"/>
      <c r="O1506" s="215"/>
      <c r="P1506" s="215"/>
      <c r="Q1506" s="215"/>
      <c r="R1506" s="215"/>
      <c r="S1506" s="215"/>
      <c r="T1506" s="216"/>
      <c r="AT1506" s="217" t="s">
        <v>202</v>
      </c>
      <c r="AU1506" s="217" t="s">
        <v>81</v>
      </c>
      <c r="AV1506" s="13" t="s">
        <v>79</v>
      </c>
      <c r="AW1506" s="13" t="s">
        <v>33</v>
      </c>
      <c r="AX1506" s="13" t="s">
        <v>72</v>
      </c>
      <c r="AY1506" s="217" t="s">
        <v>193</v>
      </c>
    </row>
    <row r="1507" spans="2:51" s="14" customFormat="1">
      <c r="B1507" s="218"/>
      <c r="C1507" s="219"/>
      <c r="D1507" s="209" t="s">
        <v>202</v>
      </c>
      <c r="E1507" s="220" t="s">
        <v>19</v>
      </c>
      <c r="F1507" s="221" t="s">
        <v>2346</v>
      </c>
      <c r="G1507" s="219"/>
      <c r="H1507" s="222">
        <v>1.722</v>
      </c>
      <c r="I1507" s="223"/>
      <c r="J1507" s="219"/>
      <c r="K1507" s="219"/>
      <c r="L1507" s="224"/>
      <c r="M1507" s="225"/>
      <c r="N1507" s="226"/>
      <c r="O1507" s="226"/>
      <c r="P1507" s="226"/>
      <c r="Q1507" s="226"/>
      <c r="R1507" s="226"/>
      <c r="S1507" s="226"/>
      <c r="T1507" s="227"/>
      <c r="AT1507" s="228" t="s">
        <v>202</v>
      </c>
      <c r="AU1507" s="228" t="s">
        <v>81</v>
      </c>
      <c r="AV1507" s="14" t="s">
        <v>81</v>
      </c>
      <c r="AW1507" s="14" t="s">
        <v>33</v>
      </c>
      <c r="AX1507" s="14" t="s">
        <v>72</v>
      </c>
      <c r="AY1507" s="228" t="s">
        <v>193</v>
      </c>
    </row>
    <row r="1508" spans="2:51" s="14" customFormat="1">
      <c r="B1508" s="218"/>
      <c r="C1508" s="219"/>
      <c r="D1508" s="209" t="s">
        <v>202</v>
      </c>
      <c r="E1508" s="220" t="s">
        <v>19</v>
      </c>
      <c r="F1508" s="221" t="s">
        <v>2347</v>
      </c>
      <c r="G1508" s="219"/>
      <c r="H1508" s="222">
        <v>4.4870000000000001</v>
      </c>
      <c r="I1508" s="223"/>
      <c r="J1508" s="219"/>
      <c r="K1508" s="219"/>
      <c r="L1508" s="224"/>
      <c r="M1508" s="225"/>
      <c r="N1508" s="226"/>
      <c r="O1508" s="226"/>
      <c r="P1508" s="226"/>
      <c r="Q1508" s="226"/>
      <c r="R1508" s="226"/>
      <c r="S1508" s="226"/>
      <c r="T1508" s="227"/>
      <c r="AT1508" s="228" t="s">
        <v>202</v>
      </c>
      <c r="AU1508" s="228" t="s">
        <v>81</v>
      </c>
      <c r="AV1508" s="14" t="s">
        <v>81</v>
      </c>
      <c r="AW1508" s="14" t="s">
        <v>33</v>
      </c>
      <c r="AX1508" s="14" t="s">
        <v>72</v>
      </c>
      <c r="AY1508" s="228" t="s">
        <v>193</v>
      </c>
    </row>
    <row r="1509" spans="2:51" s="14" customFormat="1">
      <c r="B1509" s="218"/>
      <c r="C1509" s="219"/>
      <c r="D1509" s="209" t="s">
        <v>202</v>
      </c>
      <c r="E1509" s="220" t="s">
        <v>19</v>
      </c>
      <c r="F1509" s="221" t="s">
        <v>2348</v>
      </c>
      <c r="G1509" s="219"/>
      <c r="H1509" s="222">
        <v>10.351000000000001</v>
      </c>
      <c r="I1509" s="223"/>
      <c r="J1509" s="219"/>
      <c r="K1509" s="219"/>
      <c r="L1509" s="224"/>
      <c r="M1509" s="225"/>
      <c r="N1509" s="226"/>
      <c r="O1509" s="226"/>
      <c r="P1509" s="226"/>
      <c r="Q1509" s="226"/>
      <c r="R1509" s="226"/>
      <c r="S1509" s="226"/>
      <c r="T1509" s="227"/>
      <c r="AT1509" s="228" t="s">
        <v>202</v>
      </c>
      <c r="AU1509" s="228" t="s">
        <v>81</v>
      </c>
      <c r="AV1509" s="14" t="s">
        <v>81</v>
      </c>
      <c r="AW1509" s="14" t="s">
        <v>33</v>
      </c>
      <c r="AX1509" s="14" t="s">
        <v>72</v>
      </c>
      <c r="AY1509" s="228" t="s">
        <v>193</v>
      </c>
    </row>
    <row r="1510" spans="2:51" s="14" customFormat="1">
      <c r="B1510" s="218"/>
      <c r="C1510" s="219"/>
      <c r="D1510" s="209" t="s">
        <v>202</v>
      </c>
      <c r="E1510" s="220" t="s">
        <v>19</v>
      </c>
      <c r="F1510" s="221" t="s">
        <v>2349</v>
      </c>
      <c r="G1510" s="219"/>
      <c r="H1510" s="222">
        <v>6.9930000000000003</v>
      </c>
      <c r="I1510" s="223"/>
      <c r="J1510" s="219"/>
      <c r="K1510" s="219"/>
      <c r="L1510" s="224"/>
      <c r="M1510" s="225"/>
      <c r="N1510" s="226"/>
      <c r="O1510" s="226"/>
      <c r="P1510" s="226"/>
      <c r="Q1510" s="226"/>
      <c r="R1510" s="226"/>
      <c r="S1510" s="226"/>
      <c r="T1510" s="227"/>
      <c r="AT1510" s="228" t="s">
        <v>202</v>
      </c>
      <c r="AU1510" s="228" t="s">
        <v>81</v>
      </c>
      <c r="AV1510" s="14" t="s">
        <v>81</v>
      </c>
      <c r="AW1510" s="14" t="s">
        <v>33</v>
      </c>
      <c r="AX1510" s="14" t="s">
        <v>72</v>
      </c>
      <c r="AY1510" s="228" t="s">
        <v>193</v>
      </c>
    </row>
    <row r="1511" spans="2:51" s="14" customFormat="1">
      <c r="B1511" s="218"/>
      <c r="C1511" s="219"/>
      <c r="D1511" s="209" t="s">
        <v>202</v>
      </c>
      <c r="E1511" s="220" t="s">
        <v>19</v>
      </c>
      <c r="F1511" s="221" t="s">
        <v>2350</v>
      </c>
      <c r="G1511" s="219"/>
      <c r="H1511" s="222">
        <v>6.9119999999999999</v>
      </c>
      <c r="I1511" s="223"/>
      <c r="J1511" s="219"/>
      <c r="K1511" s="219"/>
      <c r="L1511" s="224"/>
      <c r="M1511" s="225"/>
      <c r="N1511" s="226"/>
      <c r="O1511" s="226"/>
      <c r="P1511" s="226"/>
      <c r="Q1511" s="226"/>
      <c r="R1511" s="226"/>
      <c r="S1511" s="226"/>
      <c r="T1511" s="227"/>
      <c r="AT1511" s="228" t="s">
        <v>202</v>
      </c>
      <c r="AU1511" s="228" t="s">
        <v>81</v>
      </c>
      <c r="AV1511" s="14" t="s">
        <v>81</v>
      </c>
      <c r="AW1511" s="14" t="s">
        <v>33</v>
      </c>
      <c r="AX1511" s="14" t="s">
        <v>72</v>
      </c>
      <c r="AY1511" s="228" t="s">
        <v>193</v>
      </c>
    </row>
    <row r="1512" spans="2:51" s="15" customFormat="1">
      <c r="B1512" s="229"/>
      <c r="C1512" s="230"/>
      <c r="D1512" s="209" t="s">
        <v>202</v>
      </c>
      <c r="E1512" s="231" t="s">
        <v>19</v>
      </c>
      <c r="F1512" s="232" t="s">
        <v>208</v>
      </c>
      <c r="G1512" s="230"/>
      <c r="H1512" s="233">
        <v>30.465000000000003</v>
      </c>
      <c r="I1512" s="234"/>
      <c r="J1512" s="230"/>
      <c r="K1512" s="230"/>
      <c r="L1512" s="235"/>
      <c r="M1512" s="236"/>
      <c r="N1512" s="237"/>
      <c r="O1512" s="237"/>
      <c r="P1512" s="237"/>
      <c r="Q1512" s="237"/>
      <c r="R1512" s="237"/>
      <c r="S1512" s="237"/>
      <c r="T1512" s="238"/>
      <c r="AT1512" s="239" t="s">
        <v>202</v>
      </c>
      <c r="AU1512" s="239" t="s">
        <v>81</v>
      </c>
      <c r="AV1512" s="15" t="s">
        <v>209</v>
      </c>
      <c r="AW1512" s="15" t="s">
        <v>33</v>
      </c>
      <c r="AX1512" s="15" t="s">
        <v>72</v>
      </c>
      <c r="AY1512" s="239" t="s">
        <v>193</v>
      </c>
    </row>
    <row r="1513" spans="2:51" s="13" customFormat="1">
      <c r="B1513" s="207"/>
      <c r="C1513" s="208"/>
      <c r="D1513" s="209" t="s">
        <v>202</v>
      </c>
      <c r="E1513" s="210" t="s">
        <v>19</v>
      </c>
      <c r="F1513" s="211" t="s">
        <v>2351</v>
      </c>
      <c r="G1513" s="208"/>
      <c r="H1513" s="210" t="s">
        <v>19</v>
      </c>
      <c r="I1513" s="212"/>
      <c r="J1513" s="208"/>
      <c r="K1513" s="208"/>
      <c r="L1513" s="213"/>
      <c r="M1513" s="214"/>
      <c r="N1513" s="215"/>
      <c r="O1513" s="215"/>
      <c r="P1513" s="215"/>
      <c r="Q1513" s="215"/>
      <c r="R1513" s="215"/>
      <c r="S1513" s="215"/>
      <c r="T1513" s="216"/>
      <c r="AT1513" s="217" t="s">
        <v>202</v>
      </c>
      <c r="AU1513" s="217" t="s">
        <v>81</v>
      </c>
      <c r="AV1513" s="13" t="s">
        <v>79</v>
      </c>
      <c r="AW1513" s="13" t="s">
        <v>33</v>
      </c>
      <c r="AX1513" s="13" t="s">
        <v>72</v>
      </c>
      <c r="AY1513" s="217" t="s">
        <v>193</v>
      </c>
    </row>
    <row r="1514" spans="2:51" s="14" customFormat="1">
      <c r="B1514" s="218"/>
      <c r="C1514" s="219"/>
      <c r="D1514" s="209" t="s">
        <v>202</v>
      </c>
      <c r="E1514" s="220" t="s">
        <v>19</v>
      </c>
      <c r="F1514" s="221" t="s">
        <v>2352</v>
      </c>
      <c r="G1514" s="219"/>
      <c r="H1514" s="222">
        <v>1.8</v>
      </c>
      <c r="I1514" s="223"/>
      <c r="J1514" s="219"/>
      <c r="K1514" s="219"/>
      <c r="L1514" s="224"/>
      <c r="M1514" s="225"/>
      <c r="N1514" s="226"/>
      <c r="O1514" s="226"/>
      <c r="P1514" s="226"/>
      <c r="Q1514" s="226"/>
      <c r="R1514" s="226"/>
      <c r="S1514" s="226"/>
      <c r="T1514" s="227"/>
      <c r="AT1514" s="228" t="s">
        <v>202</v>
      </c>
      <c r="AU1514" s="228" t="s">
        <v>81</v>
      </c>
      <c r="AV1514" s="14" t="s">
        <v>81</v>
      </c>
      <c r="AW1514" s="14" t="s">
        <v>33</v>
      </c>
      <c r="AX1514" s="14" t="s">
        <v>72</v>
      </c>
      <c r="AY1514" s="228" t="s">
        <v>193</v>
      </c>
    </row>
    <row r="1515" spans="2:51" s="13" customFormat="1">
      <c r="B1515" s="207"/>
      <c r="C1515" s="208"/>
      <c r="D1515" s="209" t="s">
        <v>202</v>
      </c>
      <c r="E1515" s="210" t="s">
        <v>19</v>
      </c>
      <c r="F1515" s="211" t="s">
        <v>2353</v>
      </c>
      <c r="G1515" s="208"/>
      <c r="H1515" s="210" t="s">
        <v>19</v>
      </c>
      <c r="I1515" s="212"/>
      <c r="J1515" s="208"/>
      <c r="K1515" s="208"/>
      <c r="L1515" s="213"/>
      <c r="M1515" s="214"/>
      <c r="N1515" s="215"/>
      <c r="O1515" s="215"/>
      <c r="P1515" s="215"/>
      <c r="Q1515" s="215"/>
      <c r="R1515" s="215"/>
      <c r="S1515" s="215"/>
      <c r="T1515" s="216"/>
      <c r="AT1515" s="217" t="s">
        <v>202</v>
      </c>
      <c r="AU1515" s="217" t="s">
        <v>81</v>
      </c>
      <c r="AV1515" s="13" t="s">
        <v>79</v>
      </c>
      <c r="AW1515" s="13" t="s">
        <v>33</v>
      </c>
      <c r="AX1515" s="13" t="s">
        <v>72</v>
      </c>
      <c r="AY1515" s="217" t="s">
        <v>193</v>
      </c>
    </row>
    <row r="1516" spans="2:51" s="14" customFormat="1">
      <c r="B1516" s="218"/>
      <c r="C1516" s="219"/>
      <c r="D1516" s="209" t="s">
        <v>202</v>
      </c>
      <c r="E1516" s="220" t="s">
        <v>19</v>
      </c>
      <c r="F1516" s="221" t="s">
        <v>2354</v>
      </c>
      <c r="G1516" s="219"/>
      <c r="H1516" s="222">
        <v>2.1</v>
      </c>
      <c r="I1516" s="223"/>
      <c r="J1516" s="219"/>
      <c r="K1516" s="219"/>
      <c r="L1516" s="224"/>
      <c r="M1516" s="225"/>
      <c r="N1516" s="226"/>
      <c r="O1516" s="226"/>
      <c r="P1516" s="226"/>
      <c r="Q1516" s="226"/>
      <c r="R1516" s="226"/>
      <c r="S1516" s="226"/>
      <c r="T1516" s="227"/>
      <c r="AT1516" s="228" t="s">
        <v>202</v>
      </c>
      <c r="AU1516" s="228" t="s">
        <v>81</v>
      </c>
      <c r="AV1516" s="14" t="s">
        <v>81</v>
      </c>
      <c r="AW1516" s="14" t="s">
        <v>33</v>
      </c>
      <c r="AX1516" s="14" t="s">
        <v>72</v>
      </c>
      <c r="AY1516" s="228" t="s">
        <v>193</v>
      </c>
    </row>
    <row r="1517" spans="2:51" s="15" customFormat="1">
      <c r="B1517" s="229"/>
      <c r="C1517" s="230"/>
      <c r="D1517" s="209" t="s">
        <v>202</v>
      </c>
      <c r="E1517" s="231" t="s">
        <v>19</v>
      </c>
      <c r="F1517" s="232" t="s">
        <v>208</v>
      </c>
      <c r="G1517" s="230"/>
      <c r="H1517" s="233">
        <v>3.9000000000000004</v>
      </c>
      <c r="I1517" s="234"/>
      <c r="J1517" s="230"/>
      <c r="K1517" s="230"/>
      <c r="L1517" s="235"/>
      <c r="M1517" s="236"/>
      <c r="N1517" s="237"/>
      <c r="O1517" s="237"/>
      <c r="P1517" s="237"/>
      <c r="Q1517" s="237"/>
      <c r="R1517" s="237"/>
      <c r="S1517" s="237"/>
      <c r="T1517" s="238"/>
      <c r="AT1517" s="239" t="s">
        <v>202</v>
      </c>
      <c r="AU1517" s="239" t="s">
        <v>81</v>
      </c>
      <c r="AV1517" s="15" t="s">
        <v>209</v>
      </c>
      <c r="AW1517" s="15" t="s">
        <v>33</v>
      </c>
      <c r="AX1517" s="15" t="s">
        <v>72</v>
      </c>
      <c r="AY1517" s="239" t="s">
        <v>193</v>
      </c>
    </row>
    <row r="1518" spans="2:51" s="13" customFormat="1">
      <c r="B1518" s="207"/>
      <c r="C1518" s="208"/>
      <c r="D1518" s="209" t="s">
        <v>202</v>
      </c>
      <c r="E1518" s="210" t="s">
        <v>19</v>
      </c>
      <c r="F1518" s="211" t="s">
        <v>2355</v>
      </c>
      <c r="G1518" s="208"/>
      <c r="H1518" s="210" t="s">
        <v>19</v>
      </c>
      <c r="I1518" s="212"/>
      <c r="J1518" s="208"/>
      <c r="K1518" s="208"/>
      <c r="L1518" s="213"/>
      <c r="M1518" s="214"/>
      <c r="N1518" s="215"/>
      <c r="O1518" s="215"/>
      <c r="P1518" s="215"/>
      <c r="Q1518" s="215"/>
      <c r="R1518" s="215"/>
      <c r="S1518" s="215"/>
      <c r="T1518" s="216"/>
      <c r="AT1518" s="217" t="s">
        <v>202</v>
      </c>
      <c r="AU1518" s="217" t="s">
        <v>81</v>
      </c>
      <c r="AV1518" s="13" t="s">
        <v>79</v>
      </c>
      <c r="AW1518" s="13" t="s">
        <v>33</v>
      </c>
      <c r="AX1518" s="13" t="s">
        <v>72</v>
      </c>
      <c r="AY1518" s="217" t="s">
        <v>193</v>
      </c>
    </row>
    <row r="1519" spans="2:51" s="14" customFormat="1">
      <c r="B1519" s="218"/>
      <c r="C1519" s="219"/>
      <c r="D1519" s="209" t="s">
        <v>202</v>
      </c>
      <c r="E1519" s="220" t="s">
        <v>19</v>
      </c>
      <c r="F1519" s="221" t="s">
        <v>2356</v>
      </c>
      <c r="G1519" s="219"/>
      <c r="H1519" s="222">
        <v>10.004</v>
      </c>
      <c r="I1519" s="223"/>
      <c r="J1519" s="219"/>
      <c r="K1519" s="219"/>
      <c r="L1519" s="224"/>
      <c r="M1519" s="225"/>
      <c r="N1519" s="226"/>
      <c r="O1519" s="226"/>
      <c r="P1519" s="226"/>
      <c r="Q1519" s="226"/>
      <c r="R1519" s="226"/>
      <c r="S1519" s="226"/>
      <c r="T1519" s="227"/>
      <c r="AT1519" s="228" t="s">
        <v>202</v>
      </c>
      <c r="AU1519" s="228" t="s">
        <v>81</v>
      </c>
      <c r="AV1519" s="14" t="s">
        <v>81</v>
      </c>
      <c r="AW1519" s="14" t="s">
        <v>33</v>
      </c>
      <c r="AX1519" s="14" t="s">
        <v>72</v>
      </c>
      <c r="AY1519" s="228" t="s">
        <v>193</v>
      </c>
    </row>
    <row r="1520" spans="2:51" s="14" customFormat="1">
      <c r="B1520" s="218"/>
      <c r="C1520" s="219"/>
      <c r="D1520" s="209" t="s">
        <v>202</v>
      </c>
      <c r="E1520" s="220" t="s">
        <v>19</v>
      </c>
      <c r="F1520" s="221" t="s">
        <v>2357</v>
      </c>
      <c r="G1520" s="219"/>
      <c r="H1520" s="222">
        <v>8.7050000000000001</v>
      </c>
      <c r="I1520" s="223"/>
      <c r="J1520" s="219"/>
      <c r="K1520" s="219"/>
      <c r="L1520" s="224"/>
      <c r="M1520" s="225"/>
      <c r="N1520" s="226"/>
      <c r="O1520" s="226"/>
      <c r="P1520" s="226"/>
      <c r="Q1520" s="226"/>
      <c r="R1520" s="226"/>
      <c r="S1520" s="226"/>
      <c r="T1520" s="227"/>
      <c r="AT1520" s="228" t="s">
        <v>202</v>
      </c>
      <c r="AU1520" s="228" t="s">
        <v>81</v>
      </c>
      <c r="AV1520" s="14" t="s">
        <v>81</v>
      </c>
      <c r="AW1520" s="14" t="s">
        <v>33</v>
      </c>
      <c r="AX1520" s="14" t="s">
        <v>72</v>
      </c>
      <c r="AY1520" s="228" t="s">
        <v>193</v>
      </c>
    </row>
    <row r="1521" spans="1:65" s="15" customFormat="1">
      <c r="B1521" s="229"/>
      <c r="C1521" s="230"/>
      <c r="D1521" s="209" t="s">
        <v>202</v>
      </c>
      <c r="E1521" s="231" t="s">
        <v>19</v>
      </c>
      <c r="F1521" s="232" t="s">
        <v>208</v>
      </c>
      <c r="G1521" s="230"/>
      <c r="H1521" s="233">
        <v>18.709</v>
      </c>
      <c r="I1521" s="234"/>
      <c r="J1521" s="230"/>
      <c r="K1521" s="230"/>
      <c r="L1521" s="235"/>
      <c r="M1521" s="236"/>
      <c r="N1521" s="237"/>
      <c r="O1521" s="237"/>
      <c r="P1521" s="237"/>
      <c r="Q1521" s="237"/>
      <c r="R1521" s="237"/>
      <c r="S1521" s="237"/>
      <c r="T1521" s="238"/>
      <c r="AT1521" s="239" t="s">
        <v>202</v>
      </c>
      <c r="AU1521" s="239" t="s">
        <v>81</v>
      </c>
      <c r="AV1521" s="15" t="s">
        <v>209</v>
      </c>
      <c r="AW1521" s="15" t="s">
        <v>33</v>
      </c>
      <c r="AX1521" s="15" t="s">
        <v>72</v>
      </c>
      <c r="AY1521" s="239" t="s">
        <v>193</v>
      </c>
    </row>
    <row r="1522" spans="1:65" s="16" customFormat="1">
      <c r="B1522" s="240"/>
      <c r="C1522" s="241"/>
      <c r="D1522" s="209" t="s">
        <v>202</v>
      </c>
      <c r="E1522" s="242" t="s">
        <v>19</v>
      </c>
      <c r="F1522" s="243" t="s">
        <v>211</v>
      </c>
      <c r="G1522" s="241"/>
      <c r="H1522" s="244">
        <v>99.194000000000003</v>
      </c>
      <c r="I1522" s="245"/>
      <c r="J1522" s="241"/>
      <c r="K1522" s="241"/>
      <c r="L1522" s="246"/>
      <c r="M1522" s="247"/>
      <c r="N1522" s="248"/>
      <c r="O1522" s="248"/>
      <c r="P1522" s="248"/>
      <c r="Q1522" s="248"/>
      <c r="R1522" s="248"/>
      <c r="S1522" s="248"/>
      <c r="T1522" s="249"/>
      <c r="AT1522" s="250" t="s">
        <v>202</v>
      </c>
      <c r="AU1522" s="250" t="s">
        <v>81</v>
      </c>
      <c r="AV1522" s="16" t="s">
        <v>200</v>
      </c>
      <c r="AW1522" s="16" t="s">
        <v>33</v>
      </c>
      <c r="AX1522" s="16" t="s">
        <v>79</v>
      </c>
      <c r="AY1522" s="250" t="s">
        <v>193</v>
      </c>
    </row>
    <row r="1523" spans="1:65" s="2" customFormat="1" ht="16.5" customHeight="1">
      <c r="A1523" s="36"/>
      <c r="B1523" s="37"/>
      <c r="C1523" s="194" t="s">
        <v>2358</v>
      </c>
      <c r="D1523" s="194" t="s">
        <v>195</v>
      </c>
      <c r="E1523" s="195" t="s">
        <v>2359</v>
      </c>
      <c r="F1523" s="196" t="s">
        <v>2360</v>
      </c>
      <c r="G1523" s="197" t="s">
        <v>305</v>
      </c>
      <c r="H1523" s="198">
        <v>59.628999999999998</v>
      </c>
      <c r="I1523" s="199"/>
      <c r="J1523" s="200">
        <f>ROUND(I1523*H1523,2)</f>
        <v>0</v>
      </c>
      <c r="K1523" s="196" t="s">
        <v>199</v>
      </c>
      <c r="L1523" s="41"/>
      <c r="M1523" s="201" t="s">
        <v>19</v>
      </c>
      <c r="N1523" s="202" t="s">
        <v>43</v>
      </c>
      <c r="O1523" s="66"/>
      <c r="P1523" s="203">
        <f>O1523*H1523</f>
        <v>0</v>
      </c>
      <c r="Q1523" s="203">
        <v>1.2E-4</v>
      </c>
      <c r="R1523" s="203">
        <f>Q1523*H1523</f>
        <v>7.1554799999999997E-3</v>
      </c>
      <c r="S1523" s="203">
        <v>0</v>
      </c>
      <c r="T1523" s="204">
        <f>S1523*H1523</f>
        <v>0</v>
      </c>
      <c r="U1523" s="36"/>
      <c r="V1523" s="36"/>
      <c r="W1523" s="36"/>
      <c r="X1523" s="36"/>
      <c r="Y1523" s="36"/>
      <c r="Z1523" s="36"/>
      <c r="AA1523" s="36"/>
      <c r="AB1523" s="36"/>
      <c r="AC1523" s="36"/>
      <c r="AD1523" s="36"/>
      <c r="AE1523" s="36"/>
      <c r="AR1523" s="205" t="s">
        <v>302</v>
      </c>
      <c r="AT1523" s="205" t="s">
        <v>195</v>
      </c>
      <c r="AU1523" s="205" t="s">
        <v>81</v>
      </c>
      <c r="AY1523" s="19" t="s">
        <v>193</v>
      </c>
      <c r="BE1523" s="206">
        <f>IF(N1523="základní",J1523,0)</f>
        <v>0</v>
      </c>
      <c r="BF1523" s="206">
        <f>IF(N1523="snížená",J1523,0)</f>
        <v>0</v>
      </c>
      <c r="BG1523" s="206">
        <f>IF(N1523="zákl. přenesená",J1523,0)</f>
        <v>0</v>
      </c>
      <c r="BH1523" s="206">
        <f>IF(N1523="sníž. přenesená",J1523,0)</f>
        <v>0</v>
      </c>
      <c r="BI1523" s="206">
        <f>IF(N1523="nulová",J1523,0)</f>
        <v>0</v>
      </c>
      <c r="BJ1523" s="19" t="s">
        <v>79</v>
      </c>
      <c r="BK1523" s="206">
        <f>ROUND(I1523*H1523,2)</f>
        <v>0</v>
      </c>
      <c r="BL1523" s="19" t="s">
        <v>302</v>
      </c>
      <c r="BM1523" s="205" t="s">
        <v>2361</v>
      </c>
    </row>
    <row r="1524" spans="1:65" s="14" customFormat="1">
      <c r="B1524" s="218"/>
      <c r="C1524" s="219"/>
      <c r="D1524" s="209" t="s">
        <v>202</v>
      </c>
      <c r="E1524" s="220" t="s">
        <v>19</v>
      </c>
      <c r="F1524" s="221" t="s">
        <v>2344</v>
      </c>
      <c r="G1524" s="219"/>
      <c r="H1524" s="222">
        <v>40.92</v>
      </c>
      <c r="I1524" s="223"/>
      <c r="J1524" s="219"/>
      <c r="K1524" s="219"/>
      <c r="L1524" s="224"/>
      <c r="M1524" s="225"/>
      <c r="N1524" s="226"/>
      <c r="O1524" s="226"/>
      <c r="P1524" s="226"/>
      <c r="Q1524" s="226"/>
      <c r="R1524" s="226"/>
      <c r="S1524" s="226"/>
      <c r="T1524" s="227"/>
      <c r="AT1524" s="228" t="s">
        <v>202</v>
      </c>
      <c r="AU1524" s="228" t="s">
        <v>81</v>
      </c>
      <c r="AV1524" s="14" t="s">
        <v>81</v>
      </c>
      <c r="AW1524" s="14" t="s">
        <v>33</v>
      </c>
      <c r="AX1524" s="14" t="s">
        <v>72</v>
      </c>
      <c r="AY1524" s="228" t="s">
        <v>193</v>
      </c>
    </row>
    <row r="1525" spans="1:65" s="15" customFormat="1">
      <c r="B1525" s="229"/>
      <c r="C1525" s="230"/>
      <c r="D1525" s="209" t="s">
        <v>202</v>
      </c>
      <c r="E1525" s="231" t="s">
        <v>19</v>
      </c>
      <c r="F1525" s="232" t="s">
        <v>208</v>
      </c>
      <c r="G1525" s="230"/>
      <c r="H1525" s="233">
        <v>40.92</v>
      </c>
      <c r="I1525" s="234"/>
      <c r="J1525" s="230"/>
      <c r="K1525" s="230"/>
      <c r="L1525" s="235"/>
      <c r="M1525" s="236"/>
      <c r="N1525" s="237"/>
      <c r="O1525" s="237"/>
      <c r="P1525" s="237"/>
      <c r="Q1525" s="237"/>
      <c r="R1525" s="237"/>
      <c r="S1525" s="237"/>
      <c r="T1525" s="238"/>
      <c r="AT1525" s="239" t="s">
        <v>202</v>
      </c>
      <c r="AU1525" s="239" t="s">
        <v>81</v>
      </c>
      <c r="AV1525" s="15" t="s">
        <v>209</v>
      </c>
      <c r="AW1525" s="15" t="s">
        <v>33</v>
      </c>
      <c r="AX1525" s="15" t="s">
        <v>72</v>
      </c>
      <c r="AY1525" s="239" t="s">
        <v>193</v>
      </c>
    </row>
    <row r="1526" spans="1:65" s="13" customFormat="1">
      <c r="B1526" s="207"/>
      <c r="C1526" s="208"/>
      <c r="D1526" s="209" t="s">
        <v>202</v>
      </c>
      <c r="E1526" s="210" t="s">
        <v>19</v>
      </c>
      <c r="F1526" s="211" t="s">
        <v>2355</v>
      </c>
      <c r="G1526" s="208"/>
      <c r="H1526" s="210" t="s">
        <v>19</v>
      </c>
      <c r="I1526" s="212"/>
      <c r="J1526" s="208"/>
      <c r="K1526" s="208"/>
      <c r="L1526" s="213"/>
      <c r="M1526" s="214"/>
      <c r="N1526" s="215"/>
      <c r="O1526" s="215"/>
      <c r="P1526" s="215"/>
      <c r="Q1526" s="215"/>
      <c r="R1526" s="215"/>
      <c r="S1526" s="215"/>
      <c r="T1526" s="216"/>
      <c r="AT1526" s="217" t="s">
        <v>202</v>
      </c>
      <c r="AU1526" s="217" t="s">
        <v>81</v>
      </c>
      <c r="AV1526" s="13" t="s">
        <v>79</v>
      </c>
      <c r="AW1526" s="13" t="s">
        <v>33</v>
      </c>
      <c r="AX1526" s="13" t="s">
        <v>72</v>
      </c>
      <c r="AY1526" s="217" t="s">
        <v>193</v>
      </c>
    </row>
    <row r="1527" spans="1:65" s="14" customFormat="1">
      <c r="B1527" s="218"/>
      <c r="C1527" s="219"/>
      <c r="D1527" s="209" t="s">
        <v>202</v>
      </c>
      <c r="E1527" s="220" t="s">
        <v>19</v>
      </c>
      <c r="F1527" s="221" t="s">
        <v>2356</v>
      </c>
      <c r="G1527" s="219"/>
      <c r="H1527" s="222">
        <v>10.004</v>
      </c>
      <c r="I1527" s="223"/>
      <c r="J1527" s="219"/>
      <c r="K1527" s="219"/>
      <c r="L1527" s="224"/>
      <c r="M1527" s="225"/>
      <c r="N1527" s="226"/>
      <c r="O1527" s="226"/>
      <c r="P1527" s="226"/>
      <c r="Q1527" s="226"/>
      <c r="R1527" s="226"/>
      <c r="S1527" s="226"/>
      <c r="T1527" s="227"/>
      <c r="AT1527" s="228" t="s">
        <v>202</v>
      </c>
      <c r="AU1527" s="228" t="s">
        <v>81</v>
      </c>
      <c r="AV1527" s="14" t="s">
        <v>81</v>
      </c>
      <c r="AW1527" s="14" t="s">
        <v>33</v>
      </c>
      <c r="AX1527" s="14" t="s">
        <v>72</v>
      </c>
      <c r="AY1527" s="228" t="s">
        <v>193</v>
      </c>
    </row>
    <row r="1528" spans="1:65" s="14" customFormat="1">
      <c r="B1528" s="218"/>
      <c r="C1528" s="219"/>
      <c r="D1528" s="209" t="s">
        <v>202</v>
      </c>
      <c r="E1528" s="220" t="s">
        <v>19</v>
      </c>
      <c r="F1528" s="221" t="s">
        <v>2357</v>
      </c>
      <c r="G1528" s="219"/>
      <c r="H1528" s="222">
        <v>8.7050000000000001</v>
      </c>
      <c r="I1528" s="223"/>
      <c r="J1528" s="219"/>
      <c r="K1528" s="219"/>
      <c r="L1528" s="224"/>
      <c r="M1528" s="225"/>
      <c r="N1528" s="226"/>
      <c r="O1528" s="226"/>
      <c r="P1528" s="226"/>
      <c r="Q1528" s="226"/>
      <c r="R1528" s="226"/>
      <c r="S1528" s="226"/>
      <c r="T1528" s="227"/>
      <c r="AT1528" s="228" t="s">
        <v>202</v>
      </c>
      <c r="AU1528" s="228" t="s">
        <v>81</v>
      </c>
      <c r="AV1528" s="14" t="s">
        <v>81</v>
      </c>
      <c r="AW1528" s="14" t="s">
        <v>33</v>
      </c>
      <c r="AX1528" s="14" t="s">
        <v>72</v>
      </c>
      <c r="AY1528" s="228" t="s">
        <v>193</v>
      </c>
    </row>
    <row r="1529" spans="1:65" s="15" customFormat="1">
      <c r="B1529" s="229"/>
      <c r="C1529" s="230"/>
      <c r="D1529" s="209" t="s">
        <v>202</v>
      </c>
      <c r="E1529" s="231" t="s">
        <v>19</v>
      </c>
      <c r="F1529" s="232" t="s">
        <v>208</v>
      </c>
      <c r="G1529" s="230"/>
      <c r="H1529" s="233">
        <v>18.709</v>
      </c>
      <c r="I1529" s="234"/>
      <c r="J1529" s="230"/>
      <c r="K1529" s="230"/>
      <c r="L1529" s="235"/>
      <c r="M1529" s="236"/>
      <c r="N1529" s="237"/>
      <c r="O1529" s="237"/>
      <c r="P1529" s="237"/>
      <c r="Q1529" s="237"/>
      <c r="R1529" s="237"/>
      <c r="S1529" s="237"/>
      <c r="T1529" s="238"/>
      <c r="AT1529" s="239" t="s">
        <v>202</v>
      </c>
      <c r="AU1529" s="239" t="s">
        <v>81</v>
      </c>
      <c r="AV1529" s="15" t="s">
        <v>209</v>
      </c>
      <c r="AW1529" s="15" t="s">
        <v>33</v>
      </c>
      <c r="AX1529" s="15" t="s">
        <v>72</v>
      </c>
      <c r="AY1529" s="239" t="s">
        <v>193</v>
      </c>
    </row>
    <row r="1530" spans="1:65" s="16" customFormat="1">
      <c r="B1530" s="240"/>
      <c r="C1530" s="241"/>
      <c r="D1530" s="209" t="s">
        <v>202</v>
      </c>
      <c r="E1530" s="242" t="s">
        <v>19</v>
      </c>
      <c r="F1530" s="243" t="s">
        <v>211</v>
      </c>
      <c r="G1530" s="241"/>
      <c r="H1530" s="244">
        <v>59.628999999999998</v>
      </c>
      <c r="I1530" s="245"/>
      <c r="J1530" s="241"/>
      <c r="K1530" s="241"/>
      <c r="L1530" s="246"/>
      <c r="M1530" s="247"/>
      <c r="N1530" s="248"/>
      <c r="O1530" s="248"/>
      <c r="P1530" s="248"/>
      <c r="Q1530" s="248"/>
      <c r="R1530" s="248"/>
      <c r="S1530" s="248"/>
      <c r="T1530" s="249"/>
      <c r="AT1530" s="250" t="s">
        <v>202</v>
      </c>
      <c r="AU1530" s="250" t="s">
        <v>81</v>
      </c>
      <c r="AV1530" s="16" t="s">
        <v>200</v>
      </c>
      <c r="AW1530" s="16" t="s">
        <v>33</v>
      </c>
      <c r="AX1530" s="16" t="s">
        <v>79</v>
      </c>
      <c r="AY1530" s="250" t="s">
        <v>193</v>
      </c>
    </row>
    <row r="1531" spans="1:65" s="2" customFormat="1" ht="16.5" customHeight="1">
      <c r="A1531" s="36"/>
      <c r="B1531" s="37"/>
      <c r="C1531" s="194" t="s">
        <v>2362</v>
      </c>
      <c r="D1531" s="194" t="s">
        <v>195</v>
      </c>
      <c r="E1531" s="195" t="s">
        <v>2363</v>
      </c>
      <c r="F1531" s="196" t="s">
        <v>2364</v>
      </c>
      <c r="G1531" s="197" t="s">
        <v>305</v>
      </c>
      <c r="H1531" s="198">
        <v>59.628999999999998</v>
      </c>
      <c r="I1531" s="199"/>
      <c r="J1531" s="200">
        <f>ROUND(I1531*H1531,2)</f>
        <v>0</v>
      </c>
      <c r="K1531" s="196" t="s">
        <v>199</v>
      </c>
      <c r="L1531" s="41"/>
      <c r="M1531" s="201" t="s">
        <v>19</v>
      </c>
      <c r="N1531" s="202" t="s">
        <v>43</v>
      </c>
      <c r="O1531" s="66"/>
      <c r="P1531" s="203">
        <f>O1531*H1531</f>
        <v>0</v>
      </c>
      <c r="Q1531" s="203">
        <v>1.2E-4</v>
      </c>
      <c r="R1531" s="203">
        <f>Q1531*H1531</f>
        <v>7.1554799999999997E-3</v>
      </c>
      <c r="S1531" s="203">
        <v>0</v>
      </c>
      <c r="T1531" s="204">
        <f>S1531*H1531</f>
        <v>0</v>
      </c>
      <c r="U1531" s="36"/>
      <c r="V1531" s="36"/>
      <c r="W1531" s="36"/>
      <c r="X1531" s="36"/>
      <c r="Y1531" s="36"/>
      <c r="Z1531" s="36"/>
      <c r="AA1531" s="36"/>
      <c r="AB1531" s="36"/>
      <c r="AC1531" s="36"/>
      <c r="AD1531" s="36"/>
      <c r="AE1531" s="36"/>
      <c r="AR1531" s="205" t="s">
        <v>302</v>
      </c>
      <c r="AT1531" s="205" t="s">
        <v>195</v>
      </c>
      <c r="AU1531" s="205" t="s">
        <v>81</v>
      </c>
      <c r="AY1531" s="19" t="s">
        <v>193</v>
      </c>
      <c r="BE1531" s="206">
        <f>IF(N1531="základní",J1531,0)</f>
        <v>0</v>
      </c>
      <c r="BF1531" s="206">
        <f>IF(N1531="snížená",J1531,0)</f>
        <v>0</v>
      </c>
      <c r="BG1531" s="206">
        <f>IF(N1531="zákl. přenesená",J1531,0)</f>
        <v>0</v>
      </c>
      <c r="BH1531" s="206">
        <f>IF(N1531="sníž. přenesená",J1531,0)</f>
        <v>0</v>
      </c>
      <c r="BI1531" s="206">
        <f>IF(N1531="nulová",J1531,0)</f>
        <v>0</v>
      </c>
      <c r="BJ1531" s="19" t="s">
        <v>79</v>
      </c>
      <c r="BK1531" s="206">
        <f>ROUND(I1531*H1531,2)</f>
        <v>0</v>
      </c>
      <c r="BL1531" s="19" t="s">
        <v>302</v>
      </c>
      <c r="BM1531" s="205" t="s">
        <v>2365</v>
      </c>
    </row>
    <row r="1532" spans="1:65" s="12" customFormat="1" ht="22.9" customHeight="1">
      <c r="B1532" s="178"/>
      <c r="C1532" s="179"/>
      <c r="D1532" s="180" t="s">
        <v>71</v>
      </c>
      <c r="E1532" s="192" t="s">
        <v>2366</v>
      </c>
      <c r="F1532" s="192" t="s">
        <v>2367</v>
      </c>
      <c r="G1532" s="179"/>
      <c r="H1532" s="179"/>
      <c r="I1532" s="182"/>
      <c r="J1532" s="193">
        <f>BK1532</f>
        <v>0</v>
      </c>
      <c r="K1532" s="179"/>
      <c r="L1532" s="184"/>
      <c r="M1532" s="185"/>
      <c r="N1532" s="186"/>
      <c r="O1532" s="186"/>
      <c r="P1532" s="187">
        <f>SUM(P1533:P1600)</f>
        <v>0</v>
      </c>
      <c r="Q1532" s="186"/>
      <c r="R1532" s="187">
        <f>SUM(R1533:R1600)</f>
        <v>0.2031549</v>
      </c>
      <c r="S1532" s="186"/>
      <c r="T1532" s="188">
        <f>SUM(T1533:T1600)</f>
        <v>0</v>
      </c>
      <c r="AR1532" s="189" t="s">
        <v>81</v>
      </c>
      <c r="AT1532" s="190" t="s">
        <v>71</v>
      </c>
      <c r="AU1532" s="190" t="s">
        <v>79</v>
      </c>
      <c r="AY1532" s="189" t="s">
        <v>193</v>
      </c>
      <c r="BK1532" s="191">
        <f>SUM(BK1533:BK1600)</f>
        <v>0</v>
      </c>
    </row>
    <row r="1533" spans="1:65" s="2" customFormat="1" ht="16.5" customHeight="1">
      <c r="A1533" s="36"/>
      <c r="B1533" s="37"/>
      <c r="C1533" s="194" t="s">
        <v>2368</v>
      </c>
      <c r="D1533" s="194" t="s">
        <v>195</v>
      </c>
      <c r="E1533" s="195" t="s">
        <v>2369</v>
      </c>
      <c r="F1533" s="196" t="s">
        <v>2370</v>
      </c>
      <c r="G1533" s="197" t="s">
        <v>305</v>
      </c>
      <c r="H1533" s="198">
        <v>301.21100000000001</v>
      </c>
      <c r="I1533" s="199"/>
      <c r="J1533" s="200">
        <f>ROUND(I1533*H1533,2)</f>
        <v>0</v>
      </c>
      <c r="K1533" s="196" t="s">
        <v>199</v>
      </c>
      <c r="L1533" s="41"/>
      <c r="M1533" s="201" t="s">
        <v>19</v>
      </c>
      <c r="N1533" s="202" t="s">
        <v>43</v>
      </c>
      <c r="O1533" s="66"/>
      <c r="P1533" s="203">
        <f>O1533*H1533</f>
        <v>0</v>
      </c>
      <c r="Q1533" s="203">
        <v>0</v>
      </c>
      <c r="R1533" s="203">
        <f>Q1533*H1533</f>
        <v>0</v>
      </c>
      <c r="S1533" s="203">
        <v>0</v>
      </c>
      <c r="T1533" s="204">
        <f>S1533*H1533</f>
        <v>0</v>
      </c>
      <c r="U1533" s="36"/>
      <c r="V1533" s="36"/>
      <c r="W1533" s="36"/>
      <c r="X1533" s="36"/>
      <c r="Y1533" s="36"/>
      <c r="Z1533" s="36"/>
      <c r="AA1533" s="36"/>
      <c r="AB1533" s="36"/>
      <c r="AC1533" s="36"/>
      <c r="AD1533" s="36"/>
      <c r="AE1533" s="36"/>
      <c r="AR1533" s="205" t="s">
        <v>200</v>
      </c>
      <c r="AT1533" s="205" t="s">
        <v>195</v>
      </c>
      <c r="AU1533" s="205" t="s">
        <v>81</v>
      </c>
      <c r="AY1533" s="19" t="s">
        <v>193</v>
      </c>
      <c r="BE1533" s="206">
        <f>IF(N1533="základní",J1533,0)</f>
        <v>0</v>
      </c>
      <c r="BF1533" s="206">
        <f>IF(N1533="snížená",J1533,0)</f>
        <v>0</v>
      </c>
      <c r="BG1533" s="206">
        <f>IF(N1533="zákl. přenesená",J1533,0)</f>
        <v>0</v>
      </c>
      <c r="BH1533" s="206">
        <f>IF(N1533="sníž. přenesená",J1533,0)</f>
        <v>0</v>
      </c>
      <c r="BI1533" s="206">
        <f>IF(N1533="nulová",J1533,0)</f>
        <v>0</v>
      </c>
      <c r="BJ1533" s="19" t="s">
        <v>79</v>
      </c>
      <c r="BK1533" s="206">
        <f>ROUND(I1533*H1533,2)</f>
        <v>0</v>
      </c>
      <c r="BL1533" s="19" t="s">
        <v>200</v>
      </c>
      <c r="BM1533" s="205" t="s">
        <v>2371</v>
      </c>
    </row>
    <row r="1534" spans="1:65" s="13" customFormat="1">
      <c r="B1534" s="207"/>
      <c r="C1534" s="208"/>
      <c r="D1534" s="209" t="s">
        <v>202</v>
      </c>
      <c r="E1534" s="210" t="s">
        <v>19</v>
      </c>
      <c r="F1534" s="211" t="s">
        <v>2372</v>
      </c>
      <c r="G1534" s="208"/>
      <c r="H1534" s="210" t="s">
        <v>19</v>
      </c>
      <c r="I1534" s="212"/>
      <c r="J1534" s="208"/>
      <c r="K1534" s="208"/>
      <c r="L1534" s="213"/>
      <c r="M1534" s="214"/>
      <c r="N1534" s="215"/>
      <c r="O1534" s="215"/>
      <c r="P1534" s="215"/>
      <c r="Q1534" s="215"/>
      <c r="R1534" s="215"/>
      <c r="S1534" s="215"/>
      <c r="T1534" s="216"/>
      <c r="AT1534" s="217" t="s">
        <v>202</v>
      </c>
      <c r="AU1534" s="217" t="s">
        <v>81</v>
      </c>
      <c r="AV1534" s="13" t="s">
        <v>79</v>
      </c>
      <c r="AW1534" s="13" t="s">
        <v>33</v>
      </c>
      <c r="AX1534" s="13" t="s">
        <v>72</v>
      </c>
      <c r="AY1534" s="217" t="s">
        <v>193</v>
      </c>
    </row>
    <row r="1535" spans="1:65" s="14" customFormat="1">
      <c r="B1535" s="218"/>
      <c r="C1535" s="219"/>
      <c r="D1535" s="209" t="s">
        <v>202</v>
      </c>
      <c r="E1535" s="220" t="s">
        <v>19</v>
      </c>
      <c r="F1535" s="221" t="s">
        <v>2373</v>
      </c>
      <c r="G1535" s="219"/>
      <c r="H1535" s="222">
        <v>212.93100000000001</v>
      </c>
      <c r="I1535" s="223"/>
      <c r="J1535" s="219"/>
      <c r="K1535" s="219"/>
      <c r="L1535" s="224"/>
      <c r="M1535" s="225"/>
      <c r="N1535" s="226"/>
      <c r="O1535" s="226"/>
      <c r="P1535" s="226"/>
      <c r="Q1535" s="226"/>
      <c r="R1535" s="226"/>
      <c r="S1535" s="226"/>
      <c r="T1535" s="227"/>
      <c r="AT1535" s="228" t="s">
        <v>202</v>
      </c>
      <c r="AU1535" s="228" t="s">
        <v>81</v>
      </c>
      <c r="AV1535" s="14" t="s">
        <v>81</v>
      </c>
      <c r="AW1535" s="14" t="s">
        <v>33</v>
      </c>
      <c r="AX1535" s="14" t="s">
        <v>72</v>
      </c>
      <c r="AY1535" s="228" t="s">
        <v>193</v>
      </c>
    </row>
    <row r="1536" spans="1:65" s="14" customFormat="1">
      <c r="B1536" s="218"/>
      <c r="C1536" s="219"/>
      <c r="D1536" s="209" t="s">
        <v>202</v>
      </c>
      <c r="E1536" s="220" t="s">
        <v>19</v>
      </c>
      <c r="F1536" s="221" t="s">
        <v>2374</v>
      </c>
      <c r="G1536" s="219"/>
      <c r="H1536" s="222">
        <v>57.5</v>
      </c>
      <c r="I1536" s="223"/>
      <c r="J1536" s="219"/>
      <c r="K1536" s="219"/>
      <c r="L1536" s="224"/>
      <c r="M1536" s="225"/>
      <c r="N1536" s="226"/>
      <c r="O1536" s="226"/>
      <c r="P1536" s="226"/>
      <c r="Q1536" s="226"/>
      <c r="R1536" s="226"/>
      <c r="S1536" s="226"/>
      <c r="T1536" s="227"/>
      <c r="AT1536" s="228" t="s">
        <v>202</v>
      </c>
      <c r="AU1536" s="228" t="s">
        <v>81</v>
      </c>
      <c r="AV1536" s="14" t="s">
        <v>81</v>
      </c>
      <c r="AW1536" s="14" t="s">
        <v>33</v>
      </c>
      <c r="AX1536" s="14" t="s">
        <v>72</v>
      </c>
      <c r="AY1536" s="228" t="s">
        <v>193</v>
      </c>
    </row>
    <row r="1537" spans="1:65" s="14" customFormat="1">
      <c r="B1537" s="218"/>
      <c r="C1537" s="219"/>
      <c r="D1537" s="209" t="s">
        <v>202</v>
      </c>
      <c r="E1537" s="220" t="s">
        <v>19</v>
      </c>
      <c r="F1537" s="221" t="s">
        <v>2375</v>
      </c>
      <c r="G1537" s="219"/>
      <c r="H1537" s="222">
        <v>30.78</v>
      </c>
      <c r="I1537" s="223"/>
      <c r="J1537" s="219"/>
      <c r="K1537" s="219"/>
      <c r="L1537" s="224"/>
      <c r="M1537" s="225"/>
      <c r="N1537" s="226"/>
      <c r="O1537" s="226"/>
      <c r="P1537" s="226"/>
      <c r="Q1537" s="226"/>
      <c r="R1537" s="226"/>
      <c r="S1537" s="226"/>
      <c r="T1537" s="227"/>
      <c r="AT1537" s="228" t="s">
        <v>202</v>
      </c>
      <c r="AU1537" s="228" t="s">
        <v>81</v>
      </c>
      <c r="AV1537" s="14" t="s">
        <v>81</v>
      </c>
      <c r="AW1537" s="14" t="s">
        <v>33</v>
      </c>
      <c r="AX1537" s="14" t="s">
        <v>72</v>
      </c>
      <c r="AY1537" s="228" t="s">
        <v>193</v>
      </c>
    </row>
    <row r="1538" spans="1:65" s="15" customFormat="1">
      <c r="B1538" s="229"/>
      <c r="C1538" s="230"/>
      <c r="D1538" s="209" t="s">
        <v>202</v>
      </c>
      <c r="E1538" s="231" t="s">
        <v>19</v>
      </c>
      <c r="F1538" s="232" t="s">
        <v>208</v>
      </c>
      <c r="G1538" s="230"/>
      <c r="H1538" s="233">
        <v>301.21100000000001</v>
      </c>
      <c r="I1538" s="234"/>
      <c r="J1538" s="230"/>
      <c r="K1538" s="230"/>
      <c r="L1538" s="235"/>
      <c r="M1538" s="236"/>
      <c r="N1538" s="237"/>
      <c r="O1538" s="237"/>
      <c r="P1538" s="237"/>
      <c r="Q1538" s="237"/>
      <c r="R1538" s="237"/>
      <c r="S1538" s="237"/>
      <c r="T1538" s="238"/>
      <c r="AT1538" s="239" t="s">
        <v>202</v>
      </c>
      <c r="AU1538" s="239" t="s">
        <v>81</v>
      </c>
      <c r="AV1538" s="15" t="s">
        <v>209</v>
      </c>
      <c r="AW1538" s="15" t="s">
        <v>33</v>
      </c>
      <c r="AX1538" s="15" t="s">
        <v>79</v>
      </c>
      <c r="AY1538" s="239" t="s">
        <v>193</v>
      </c>
    </row>
    <row r="1539" spans="1:65" s="2" customFormat="1" ht="21.75" customHeight="1">
      <c r="A1539" s="36"/>
      <c r="B1539" s="37"/>
      <c r="C1539" s="194" t="s">
        <v>2376</v>
      </c>
      <c r="D1539" s="194" t="s">
        <v>195</v>
      </c>
      <c r="E1539" s="195" t="s">
        <v>2377</v>
      </c>
      <c r="F1539" s="196" t="s">
        <v>2378</v>
      </c>
      <c r="G1539" s="197" t="s">
        <v>305</v>
      </c>
      <c r="H1539" s="198">
        <v>165.42099999999999</v>
      </c>
      <c r="I1539" s="199"/>
      <c r="J1539" s="200">
        <f>ROUND(I1539*H1539,2)</f>
        <v>0</v>
      </c>
      <c r="K1539" s="196" t="s">
        <v>199</v>
      </c>
      <c r="L1539" s="41"/>
      <c r="M1539" s="201" t="s">
        <v>19</v>
      </c>
      <c r="N1539" s="202" t="s">
        <v>43</v>
      </c>
      <c r="O1539" s="66"/>
      <c r="P1539" s="203">
        <f>O1539*H1539</f>
        <v>0</v>
      </c>
      <c r="Q1539" s="203">
        <v>0</v>
      </c>
      <c r="R1539" s="203">
        <f>Q1539*H1539</f>
        <v>0</v>
      </c>
      <c r="S1539" s="203">
        <v>0</v>
      </c>
      <c r="T1539" s="204">
        <f>S1539*H1539</f>
        <v>0</v>
      </c>
      <c r="U1539" s="36"/>
      <c r="V1539" s="36"/>
      <c r="W1539" s="36"/>
      <c r="X1539" s="36"/>
      <c r="Y1539" s="36"/>
      <c r="Z1539" s="36"/>
      <c r="AA1539" s="36"/>
      <c r="AB1539" s="36"/>
      <c r="AC1539" s="36"/>
      <c r="AD1539" s="36"/>
      <c r="AE1539" s="36"/>
      <c r="AR1539" s="205" t="s">
        <v>200</v>
      </c>
      <c r="AT1539" s="205" t="s">
        <v>195</v>
      </c>
      <c r="AU1539" s="205" t="s">
        <v>81</v>
      </c>
      <c r="AY1539" s="19" t="s">
        <v>193</v>
      </c>
      <c r="BE1539" s="206">
        <f>IF(N1539="základní",J1539,0)</f>
        <v>0</v>
      </c>
      <c r="BF1539" s="206">
        <f>IF(N1539="snížená",J1539,0)</f>
        <v>0</v>
      </c>
      <c r="BG1539" s="206">
        <f>IF(N1539="zákl. přenesená",J1539,0)</f>
        <v>0</v>
      </c>
      <c r="BH1539" s="206">
        <f>IF(N1539="sníž. přenesená",J1539,0)</f>
        <v>0</v>
      </c>
      <c r="BI1539" s="206">
        <f>IF(N1539="nulová",J1539,0)</f>
        <v>0</v>
      </c>
      <c r="BJ1539" s="19" t="s">
        <v>79</v>
      </c>
      <c r="BK1539" s="206">
        <f>ROUND(I1539*H1539,2)</f>
        <v>0</v>
      </c>
      <c r="BL1539" s="19" t="s">
        <v>200</v>
      </c>
      <c r="BM1539" s="205" t="s">
        <v>2379</v>
      </c>
    </row>
    <row r="1540" spans="1:65" s="14" customFormat="1">
      <c r="B1540" s="218"/>
      <c r="C1540" s="219"/>
      <c r="D1540" s="209" t="s">
        <v>202</v>
      </c>
      <c r="E1540" s="220" t="s">
        <v>19</v>
      </c>
      <c r="F1540" s="221" t="s">
        <v>2380</v>
      </c>
      <c r="G1540" s="219"/>
      <c r="H1540" s="222">
        <v>165.42099999999999</v>
      </c>
      <c r="I1540" s="223"/>
      <c r="J1540" s="219"/>
      <c r="K1540" s="219"/>
      <c r="L1540" s="224"/>
      <c r="M1540" s="225"/>
      <c r="N1540" s="226"/>
      <c r="O1540" s="226"/>
      <c r="P1540" s="226"/>
      <c r="Q1540" s="226"/>
      <c r="R1540" s="226"/>
      <c r="S1540" s="226"/>
      <c r="T1540" s="227"/>
      <c r="AT1540" s="228" t="s">
        <v>202</v>
      </c>
      <c r="AU1540" s="228" t="s">
        <v>81</v>
      </c>
      <c r="AV1540" s="14" t="s">
        <v>81</v>
      </c>
      <c r="AW1540" s="14" t="s">
        <v>33</v>
      </c>
      <c r="AX1540" s="14" t="s">
        <v>72</v>
      </c>
      <c r="AY1540" s="228" t="s">
        <v>193</v>
      </c>
    </row>
    <row r="1541" spans="1:65" s="15" customFormat="1">
      <c r="B1541" s="229"/>
      <c r="C1541" s="230"/>
      <c r="D1541" s="209" t="s">
        <v>202</v>
      </c>
      <c r="E1541" s="231" t="s">
        <v>19</v>
      </c>
      <c r="F1541" s="232" t="s">
        <v>208</v>
      </c>
      <c r="G1541" s="230"/>
      <c r="H1541" s="233">
        <v>165.42099999999999</v>
      </c>
      <c r="I1541" s="234"/>
      <c r="J1541" s="230"/>
      <c r="K1541" s="230"/>
      <c r="L1541" s="235"/>
      <c r="M1541" s="236"/>
      <c r="N1541" s="237"/>
      <c r="O1541" s="237"/>
      <c r="P1541" s="237"/>
      <c r="Q1541" s="237"/>
      <c r="R1541" s="237"/>
      <c r="S1541" s="237"/>
      <c r="T1541" s="238"/>
      <c r="AT1541" s="239" t="s">
        <v>202</v>
      </c>
      <c r="AU1541" s="239" t="s">
        <v>81</v>
      </c>
      <c r="AV1541" s="15" t="s">
        <v>209</v>
      </c>
      <c r="AW1541" s="15" t="s">
        <v>33</v>
      </c>
      <c r="AX1541" s="15" t="s">
        <v>79</v>
      </c>
      <c r="AY1541" s="239" t="s">
        <v>193</v>
      </c>
    </row>
    <row r="1542" spans="1:65" s="2" customFormat="1" ht="21.75" customHeight="1">
      <c r="A1542" s="36"/>
      <c r="B1542" s="37"/>
      <c r="C1542" s="194" t="s">
        <v>2381</v>
      </c>
      <c r="D1542" s="194" t="s">
        <v>195</v>
      </c>
      <c r="E1542" s="195" t="s">
        <v>2382</v>
      </c>
      <c r="F1542" s="196" t="s">
        <v>2383</v>
      </c>
      <c r="G1542" s="197" t="s">
        <v>391</v>
      </c>
      <c r="H1542" s="198">
        <v>112.325</v>
      </c>
      <c r="I1542" s="199"/>
      <c r="J1542" s="200">
        <f>ROUND(I1542*H1542,2)</f>
        <v>0</v>
      </c>
      <c r="K1542" s="196" t="s">
        <v>199</v>
      </c>
      <c r="L1542" s="41"/>
      <c r="M1542" s="201" t="s">
        <v>19</v>
      </c>
      <c r="N1542" s="202" t="s">
        <v>43</v>
      </c>
      <c r="O1542" s="66"/>
      <c r="P1542" s="203">
        <f>O1542*H1542</f>
        <v>0</v>
      </c>
      <c r="Q1542" s="203">
        <v>0</v>
      </c>
      <c r="R1542" s="203">
        <f>Q1542*H1542</f>
        <v>0</v>
      </c>
      <c r="S1542" s="203">
        <v>0</v>
      </c>
      <c r="T1542" s="204">
        <f>S1542*H1542</f>
        <v>0</v>
      </c>
      <c r="U1542" s="36"/>
      <c r="V1542" s="36"/>
      <c r="W1542" s="36"/>
      <c r="X1542" s="36"/>
      <c r="Y1542" s="36"/>
      <c r="Z1542" s="36"/>
      <c r="AA1542" s="36"/>
      <c r="AB1542" s="36"/>
      <c r="AC1542" s="36"/>
      <c r="AD1542" s="36"/>
      <c r="AE1542" s="36"/>
      <c r="AR1542" s="205" t="s">
        <v>200</v>
      </c>
      <c r="AT1542" s="205" t="s">
        <v>195</v>
      </c>
      <c r="AU1542" s="205" t="s">
        <v>81</v>
      </c>
      <c r="AY1542" s="19" t="s">
        <v>193</v>
      </c>
      <c r="BE1542" s="206">
        <f>IF(N1542="základní",J1542,0)</f>
        <v>0</v>
      </c>
      <c r="BF1542" s="206">
        <f>IF(N1542="snížená",J1542,0)</f>
        <v>0</v>
      </c>
      <c r="BG1542" s="206">
        <f>IF(N1542="zákl. přenesená",J1542,0)</f>
        <v>0</v>
      </c>
      <c r="BH1542" s="206">
        <f>IF(N1542="sníž. přenesená",J1542,0)</f>
        <v>0</v>
      </c>
      <c r="BI1542" s="206">
        <f>IF(N1542="nulová",J1542,0)</f>
        <v>0</v>
      </c>
      <c r="BJ1542" s="19" t="s">
        <v>79</v>
      </c>
      <c r="BK1542" s="206">
        <f>ROUND(I1542*H1542,2)</f>
        <v>0</v>
      </c>
      <c r="BL1542" s="19" t="s">
        <v>200</v>
      </c>
      <c r="BM1542" s="205" t="s">
        <v>2384</v>
      </c>
    </row>
    <row r="1543" spans="1:65" s="14" customFormat="1">
      <c r="B1543" s="218"/>
      <c r="C1543" s="219"/>
      <c r="D1543" s="209" t="s">
        <v>202</v>
      </c>
      <c r="E1543" s="220" t="s">
        <v>19</v>
      </c>
      <c r="F1543" s="221" t="s">
        <v>2385</v>
      </c>
      <c r="G1543" s="219"/>
      <c r="H1543" s="222">
        <v>112.325</v>
      </c>
      <c r="I1543" s="223"/>
      <c r="J1543" s="219"/>
      <c r="K1543" s="219"/>
      <c r="L1543" s="224"/>
      <c r="M1543" s="225"/>
      <c r="N1543" s="226"/>
      <c r="O1543" s="226"/>
      <c r="P1543" s="226"/>
      <c r="Q1543" s="226"/>
      <c r="R1543" s="226"/>
      <c r="S1543" s="226"/>
      <c r="T1543" s="227"/>
      <c r="AT1543" s="228" t="s">
        <v>202</v>
      </c>
      <c r="AU1543" s="228" t="s">
        <v>81</v>
      </c>
      <c r="AV1543" s="14" t="s">
        <v>81</v>
      </c>
      <c r="AW1543" s="14" t="s">
        <v>33</v>
      </c>
      <c r="AX1543" s="14" t="s">
        <v>72</v>
      </c>
      <c r="AY1543" s="228" t="s">
        <v>193</v>
      </c>
    </row>
    <row r="1544" spans="1:65" s="15" customFormat="1">
      <c r="B1544" s="229"/>
      <c r="C1544" s="230"/>
      <c r="D1544" s="209" t="s">
        <v>202</v>
      </c>
      <c r="E1544" s="231" t="s">
        <v>19</v>
      </c>
      <c r="F1544" s="232" t="s">
        <v>208</v>
      </c>
      <c r="G1544" s="230"/>
      <c r="H1544" s="233">
        <v>112.325</v>
      </c>
      <c r="I1544" s="234"/>
      <c r="J1544" s="230"/>
      <c r="K1544" s="230"/>
      <c r="L1544" s="235"/>
      <c r="M1544" s="236"/>
      <c r="N1544" s="237"/>
      <c r="O1544" s="237"/>
      <c r="P1544" s="237"/>
      <c r="Q1544" s="237"/>
      <c r="R1544" s="237"/>
      <c r="S1544" s="237"/>
      <c r="T1544" s="238"/>
      <c r="AT1544" s="239" t="s">
        <v>202</v>
      </c>
      <c r="AU1544" s="239" t="s">
        <v>81</v>
      </c>
      <c r="AV1544" s="15" t="s">
        <v>209</v>
      </c>
      <c r="AW1544" s="15" t="s">
        <v>33</v>
      </c>
      <c r="AX1544" s="15" t="s">
        <v>79</v>
      </c>
      <c r="AY1544" s="239" t="s">
        <v>193</v>
      </c>
    </row>
    <row r="1545" spans="1:65" s="2" customFormat="1" ht="21.75" customHeight="1">
      <c r="A1545" s="36"/>
      <c r="B1545" s="37"/>
      <c r="C1545" s="194" t="s">
        <v>2386</v>
      </c>
      <c r="D1545" s="194" t="s">
        <v>195</v>
      </c>
      <c r="E1545" s="195" t="s">
        <v>2387</v>
      </c>
      <c r="F1545" s="196" t="s">
        <v>2388</v>
      </c>
      <c r="G1545" s="197" t="s">
        <v>305</v>
      </c>
      <c r="H1545" s="198">
        <v>215.74700000000001</v>
      </c>
      <c r="I1545" s="199"/>
      <c r="J1545" s="200">
        <f>ROUND(I1545*H1545,2)</f>
        <v>0</v>
      </c>
      <c r="K1545" s="196" t="s">
        <v>199</v>
      </c>
      <c r="L1545" s="41"/>
      <c r="M1545" s="201" t="s">
        <v>19</v>
      </c>
      <c r="N1545" s="202" t="s">
        <v>43</v>
      </c>
      <c r="O1545" s="66"/>
      <c r="P1545" s="203">
        <f>O1545*H1545</f>
        <v>0</v>
      </c>
      <c r="Q1545" s="203">
        <v>0</v>
      </c>
      <c r="R1545" s="203">
        <f>Q1545*H1545</f>
        <v>0</v>
      </c>
      <c r="S1545" s="203">
        <v>0</v>
      </c>
      <c r="T1545" s="204">
        <f>S1545*H1545</f>
        <v>0</v>
      </c>
      <c r="U1545" s="36"/>
      <c r="V1545" s="36"/>
      <c r="W1545" s="36"/>
      <c r="X1545" s="36"/>
      <c r="Y1545" s="36"/>
      <c r="Z1545" s="36"/>
      <c r="AA1545" s="36"/>
      <c r="AB1545" s="36"/>
      <c r="AC1545" s="36"/>
      <c r="AD1545" s="36"/>
      <c r="AE1545" s="36"/>
      <c r="AR1545" s="205" t="s">
        <v>302</v>
      </c>
      <c r="AT1545" s="205" t="s">
        <v>195</v>
      </c>
      <c r="AU1545" s="205" t="s">
        <v>81</v>
      </c>
      <c r="AY1545" s="19" t="s">
        <v>193</v>
      </c>
      <c r="BE1545" s="206">
        <f>IF(N1545="základní",J1545,0)</f>
        <v>0</v>
      </c>
      <c r="BF1545" s="206">
        <f>IF(N1545="snížená",J1545,0)</f>
        <v>0</v>
      </c>
      <c r="BG1545" s="206">
        <f>IF(N1545="zákl. přenesená",J1545,0)</f>
        <v>0</v>
      </c>
      <c r="BH1545" s="206">
        <f>IF(N1545="sníž. přenesená",J1545,0)</f>
        <v>0</v>
      </c>
      <c r="BI1545" s="206">
        <f>IF(N1545="nulová",J1545,0)</f>
        <v>0</v>
      </c>
      <c r="BJ1545" s="19" t="s">
        <v>79</v>
      </c>
      <c r="BK1545" s="206">
        <f>ROUND(I1545*H1545,2)</f>
        <v>0</v>
      </c>
      <c r="BL1545" s="19" t="s">
        <v>302</v>
      </c>
      <c r="BM1545" s="205" t="s">
        <v>2389</v>
      </c>
    </row>
    <row r="1546" spans="1:65" s="13" customFormat="1">
      <c r="B1546" s="207"/>
      <c r="C1546" s="208"/>
      <c r="D1546" s="209" t="s">
        <v>202</v>
      </c>
      <c r="E1546" s="210" t="s">
        <v>19</v>
      </c>
      <c r="F1546" s="211" t="s">
        <v>2390</v>
      </c>
      <c r="G1546" s="208"/>
      <c r="H1546" s="210" t="s">
        <v>19</v>
      </c>
      <c r="I1546" s="212"/>
      <c r="J1546" s="208"/>
      <c r="K1546" s="208"/>
      <c r="L1546" s="213"/>
      <c r="M1546" s="214"/>
      <c r="N1546" s="215"/>
      <c r="O1546" s="215"/>
      <c r="P1546" s="215"/>
      <c r="Q1546" s="215"/>
      <c r="R1546" s="215"/>
      <c r="S1546" s="215"/>
      <c r="T1546" s="216"/>
      <c r="AT1546" s="217" t="s">
        <v>202</v>
      </c>
      <c r="AU1546" s="217" t="s">
        <v>81</v>
      </c>
      <c r="AV1546" s="13" t="s">
        <v>79</v>
      </c>
      <c r="AW1546" s="13" t="s">
        <v>33</v>
      </c>
      <c r="AX1546" s="13" t="s">
        <v>72</v>
      </c>
      <c r="AY1546" s="217" t="s">
        <v>193</v>
      </c>
    </row>
    <row r="1547" spans="1:65" s="14" customFormat="1">
      <c r="B1547" s="218"/>
      <c r="C1547" s="219"/>
      <c r="D1547" s="209" t="s">
        <v>202</v>
      </c>
      <c r="E1547" s="220" t="s">
        <v>19</v>
      </c>
      <c r="F1547" s="221" t="s">
        <v>2391</v>
      </c>
      <c r="G1547" s="219"/>
      <c r="H1547" s="222">
        <v>31.664999999999999</v>
      </c>
      <c r="I1547" s="223"/>
      <c r="J1547" s="219"/>
      <c r="K1547" s="219"/>
      <c r="L1547" s="224"/>
      <c r="M1547" s="225"/>
      <c r="N1547" s="226"/>
      <c r="O1547" s="226"/>
      <c r="P1547" s="226"/>
      <c r="Q1547" s="226"/>
      <c r="R1547" s="226"/>
      <c r="S1547" s="226"/>
      <c r="T1547" s="227"/>
      <c r="AT1547" s="228" t="s">
        <v>202</v>
      </c>
      <c r="AU1547" s="228" t="s">
        <v>81</v>
      </c>
      <c r="AV1547" s="14" t="s">
        <v>81</v>
      </c>
      <c r="AW1547" s="14" t="s">
        <v>33</v>
      </c>
      <c r="AX1547" s="14" t="s">
        <v>72</v>
      </c>
      <c r="AY1547" s="228" t="s">
        <v>193</v>
      </c>
    </row>
    <row r="1548" spans="1:65" s="14" customFormat="1">
      <c r="B1548" s="218"/>
      <c r="C1548" s="219"/>
      <c r="D1548" s="209" t="s">
        <v>202</v>
      </c>
      <c r="E1548" s="220" t="s">
        <v>19</v>
      </c>
      <c r="F1548" s="221" t="s">
        <v>2392</v>
      </c>
      <c r="G1548" s="219"/>
      <c r="H1548" s="222">
        <v>25.2</v>
      </c>
      <c r="I1548" s="223"/>
      <c r="J1548" s="219"/>
      <c r="K1548" s="219"/>
      <c r="L1548" s="224"/>
      <c r="M1548" s="225"/>
      <c r="N1548" s="226"/>
      <c r="O1548" s="226"/>
      <c r="P1548" s="226"/>
      <c r="Q1548" s="226"/>
      <c r="R1548" s="226"/>
      <c r="S1548" s="226"/>
      <c r="T1548" s="227"/>
      <c r="AT1548" s="228" t="s">
        <v>202</v>
      </c>
      <c r="AU1548" s="228" t="s">
        <v>81</v>
      </c>
      <c r="AV1548" s="14" t="s">
        <v>81</v>
      </c>
      <c r="AW1548" s="14" t="s">
        <v>33</v>
      </c>
      <c r="AX1548" s="14" t="s">
        <v>72</v>
      </c>
      <c r="AY1548" s="228" t="s">
        <v>193</v>
      </c>
    </row>
    <row r="1549" spans="1:65" s="13" customFormat="1">
      <c r="B1549" s="207"/>
      <c r="C1549" s="208"/>
      <c r="D1549" s="209" t="s">
        <v>202</v>
      </c>
      <c r="E1549" s="210" t="s">
        <v>19</v>
      </c>
      <c r="F1549" s="211" t="s">
        <v>2393</v>
      </c>
      <c r="G1549" s="208"/>
      <c r="H1549" s="210" t="s">
        <v>19</v>
      </c>
      <c r="I1549" s="212"/>
      <c r="J1549" s="208"/>
      <c r="K1549" s="208"/>
      <c r="L1549" s="213"/>
      <c r="M1549" s="214"/>
      <c r="N1549" s="215"/>
      <c r="O1549" s="215"/>
      <c r="P1549" s="215"/>
      <c r="Q1549" s="215"/>
      <c r="R1549" s="215"/>
      <c r="S1549" s="215"/>
      <c r="T1549" s="216"/>
      <c r="AT1549" s="217" t="s">
        <v>202</v>
      </c>
      <c r="AU1549" s="217" t="s">
        <v>81</v>
      </c>
      <c r="AV1549" s="13" t="s">
        <v>79</v>
      </c>
      <c r="AW1549" s="13" t="s">
        <v>33</v>
      </c>
      <c r="AX1549" s="13" t="s">
        <v>72</v>
      </c>
      <c r="AY1549" s="217" t="s">
        <v>193</v>
      </c>
    </row>
    <row r="1550" spans="1:65" s="14" customFormat="1">
      <c r="B1550" s="218"/>
      <c r="C1550" s="219"/>
      <c r="D1550" s="209" t="s">
        <v>202</v>
      </c>
      <c r="E1550" s="220" t="s">
        <v>19</v>
      </c>
      <c r="F1550" s="221" t="s">
        <v>2394</v>
      </c>
      <c r="G1550" s="219"/>
      <c r="H1550" s="222">
        <v>5.2</v>
      </c>
      <c r="I1550" s="223"/>
      <c r="J1550" s="219"/>
      <c r="K1550" s="219"/>
      <c r="L1550" s="224"/>
      <c r="M1550" s="225"/>
      <c r="N1550" s="226"/>
      <c r="O1550" s="226"/>
      <c r="P1550" s="226"/>
      <c r="Q1550" s="226"/>
      <c r="R1550" s="226"/>
      <c r="S1550" s="226"/>
      <c r="T1550" s="227"/>
      <c r="AT1550" s="228" t="s">
        <v>202</v>
      </c>
      <c r="AU1550" s="228" t="s">
        <v>81</v>
      </c>
      <c r="AV1550" s="14" t="s">
        <v>81</v>
      </c>
      <c r="AW1550" s="14" t="s">
        <v>33</v>
      </c>
      <c r="AX1550" s="14" t="s">
        <v>72</v>
      </c>
      <c r="AY1550" s="228" t="s">
        <v>193</v>
      </c>
    </row>
    <row r="1551" spans="1:65" s="13" customFormat="1">
      <c r="B1551" s="207"/>
      <c r="C1551" s="208"/>
      <c r="D1551" s="209" t="s">
        <v>202</v>
      </c>
      <c r="E1551" s="210" t="s">
        <v>19</v>
      </c>
      <c r="F1551" s="211" t="s">
        <v>2395</v>
      </c>
      <c r="G1551" s="208"/>
      <c r="H1551" s="210" t="s">
        <v>19</v>
      </c>
      <c r="I1551" s="212"/>
      <c r="J1551" s="208"/>
      <c r="K1551" s="208"/>
      <c r="L1551" s="213"/>
      <c r="M1551" s="214"/>
      <c r="N1551" s="215"/>
      <c r="O1551" s="215"/>
      <c r="P1551" s="215"/>
      <c r="Q1551" s="215"/>
      <c r="R1551" s="215"/>
      <c r="S1551" s="215"/>
      <c r="T1551" s="216"/>
      <c r="AT1551" s="217" t="s">
        <v>202</v>
      </c>
      <c r="AU1551" s="217" t="s">
        <v>81</v>
      </c>
      <c r="AV1551" s="13" t="s">
        <v>79</v>
      </c>
      <c r="AW1551" s="13" t="s">
        <v>33</v>
      </c>
      <c r="AX1551" s="13" t="s">
        <v>72</v>
      </c>
      <c r="AY1551" s="217" t="s">
        <v>193</v>
      </c>
    </row>
    <row r="1552" spans="1:65" s="14" customFormat="1">
      <c r="B1552" s="218"/>
      <c r="C1552" s="219"/>
      <c r="D1552" s="209" t="s">
        <v>202</v>
      </c>
      <c r="E1552" s="220" t="s">
        <v>19</v>
      </c>
      <c r="F1552" s="221" t="s">
        <v>2396</v>
      </c>
      <c r="G1552" s="219"/>
      <c r="H1552" s="222">
        <v>28.681999999999999</v>
      </c>
      <c r="I1552" s="223"/>
      <c r="J1552" s="219"/>
      <c r="K1552" s="219"/>
      <c r="L1552" s="224"/>
      <c r="M1552" s="225"/>
      <c r="N1552" s="226"/>
      <c r="O1552" s="226"/>
      <c r="P1552" s="226"/>
      <c r="Q1552" s="226"/>
      <c r="R1552" s="226"/>
      <c r="S1552" s="226"/>
      <c r="T1552" s="227"/>
      <c r="AT1552" s="228" t="s">
        <v>202</v>
      </c>
      <c r="AU1552" s="228" t="s">
        <v>81</v>
      </c>
      <c r="AV1552" s="14" t="s">
        <v>81</v>
      </c>
      <c r="AW1552" s="14" t="s">
        <v>33</v>
      </c>
      <c r="AX1552" s="14" t="s">
        <v>72</v>
      </c>
      <c r="AY1552" s="228" t="s">
        <v>193</v>
      </c>
    </row>
    <row r="1553" spans="1:65" s="13" customFormat="1">
      <c r="B1553" s="207"/>
      <c r="C1553" s="208"/>
      <c r="D1553" s="209" t="s">
        <v>202</v>
      </c>
      <c r="E1553" s="210" t="s">
        <v>19</v>
      </c>
      <c r="F1553" s="211" t="s">
        <v>2397</v>
      </c>
      <c r="G1553" s="208"/>
      <c r="H1553" s="210" t="s">
        <v>19</v>
      </c>
      <c r="I1553" s="212"/>
      <c r="J1553" s="208"/>
      <c r="K1553" s="208"/>
      <c r="L1553" s="213"/>
      <c r="M1553" s="214"/>
      <c r="N1553" s="215"/>
      <c r="O1553" s="215"/>
      <c r="P1553" s="215"/>
      <c r="Q1553" s="215"/>
      <c r="R1553" s="215"/>
      <c r="S1553" s="215"/>
      <c r="T1553" s="216"/>
      <c r="AT1553" s="217" t="s">
        <v>202</v>
      </c>
      <c r="AU1553" s="217" t="s">
        <v>81</v>
      </c>
      <c r="AV1553" s="13" t="s">
        <v>79</v>
      </c>
      <c r="AW1553" s="13" t="s">
        <v>33</v>
      </c>
      <c r="AX1553" s="13" t="s">
        <v>72</v>
      </c>
      <c r="AY1553" s="217" t="s">
        <v>193</v>
      </c>
    </row>
    <row r="1554" spans="1:65" s="14" customFormat="1">
      <c r="B1554" s="218"/>
      <c r="C1554" s="219"/>
      <c r="D1554" s="209" t="s">
        <v>202</v>
      </c>
      <c r="E1554" s="220" t="s">
        <v>19</v>
      </c>
      <c r="F1554" s="221" t="s">
        <v>2398</v>
      </c>
      <c r="G1554" s="219"/>
      <c r="H1554" s="222">
        <v>125</v>
      </c>
      <c r="I1554" s="223"/>
      <c r="J1554" s="219"/>
      <c r="K1554" s="219"/>
      <c r="L1554" s="224"/>
      <c r="M1554" s="225"/>
      <c r="N1554" s="226"/>
      <c r="O1554" s="226"/>
      <c r="P1554" s="226"/>
      <c r="Q1554" s="226"/>
      <c r="R1554" s="226"/>
      <c r="S1554" s="226"/>
      <c r="T1554" s="227"/>
      <c r="AT1554" s="228" t="s">
        <v>202</v>
      </c>
      <c r="AU1554" s="228" t="s">
        <v>81</v>
      </c>
      <c r="AV1554" s="14" t="s">
        <v>81</v>
      </c>
      <c r="AW1554" s="14" t="s">
        <v>33</v>
      </c>
      <c r="AX1554" s="14" t="s">
        <v>72</v>
      </c>
      <c r="AY1554" s="228" t="s">
        <v>193</v>
      </c>
    </row>
    <row r="1555" spans="1:65" s="15" customFormat="1">
      <c r="B1555" s="229"/>
      <c r="C1555" s="230"/>
      <c r="D1555" s="209" t="s">
        <v>202</v>
      </c>
      <c r="E1555" s="231" t="s">
        <v>19</v>
      </c>
      <c r="F1555" s="232" t="s">
        <v>208</v>
      </c>
      <c r="G1555" s="230"/>
      <c r="H1555" s="233">
        <v>215.74700000000001</v>
      </c>
      <c r="I1555" s="234"/>
      <c r="J1555" s="230"/>
      <c r="K1555" s="230"/>
      <c r="L1555" s="235"/>
      <c r="M1555" s="236"/>
      <c r="N1555" s="237"/>
      <c r="O1555" s="237"/>
      <c r="P1555" s="237"/>
      <c r="Q1555" s="237"/>
      <c r="R1555" s="237"/>
      <c r="S1555" s="237"/>
      <c r="T1555" s="238"/>
      <c r="AT1555" s="239" t="s">
        <v>202</v>
      </c>
      <c r="AU1555" s="239" t="s">
        <v>81</v>
      </c>
      <c r="AV1555" s="15" t="s">
        <v>209</v>
      </c>
      <c r="AW1555" s="15" t="s">
        <v>33</v>
      </c>
      <c r="AX1555" s="15" t="s">
        <v>79</v>
      </c>
      <c r="AY1555" s="239" t="s">
        <v>193</v>
      </c>
    </row>
    <row r="1556" spans="1:65" s="2" customFormat="1" ht="16.5" customHeight="1">
      <c r="A1556" s="36"/>
      <c r="B1556" s="37"/>
      <c r="C1556" s="251" t="s">
        <v>2399</v>
      </c>
      <c r="D1556" s="251" t="s">
        <v>451</v>
      </c>
      <c r="E1556" s="252" t="s">
        <v>2400</v>
      </c>
      <c r="F1556" s="253" t="s">
        <v>2401</v>
      </c>
      <c r="G1556" s="254" t="s">
        <v>305</v>
      </c>
      <c r="H1556" s="255">
        <v>237.322</v>
      </c>
      <c r="I1556" s="256"/>
      <c r="J1556" s="257">
        <f>ROUND(I1556*H1556,2)</f>
        <v>0</v>
      </c>
      <c r="K1556" s="253" t="s">
        <v>199</v>
      </c>
      <c r="L1556" s="258"/>
      <c r="M1556" s="259" t="s">
        <v>19</v>
      </c>
      <c r="N1556" s="260" t="s">
        <v>43</v>
      </c>
      <c r="O1556" s="66"/>
      <c r="P1556" s="203">
        <f>O1556*H1556</f>
        <v>0</v>
      </c>
      <c r="Q1556" s="203">
        <v>0</v>
      </c>
      <c r="R1556" s="203">
        <f>Q1556*H1556</f>
        <v>0</v>
      </c>
      <c r="S1556" s="203">
        <v>0</v>
      </c>
      <c r="T1556" s="204">
        <f>S1556*H1556</f>
        <v>0</v>
      </c>
      <c r="U1556" s="36"/>
      <c r="V1556" s="36"/>
      <c r="W1556" s="36"/>
      <c r="X1556" s="36"/>
      <c r="Y1556" s="36"/>
      <c r="Z1556" s="36"/>
      <c r="AA1556" s="36"/>
      <c r="AB1556" s="36"/>
      <c r="AC1556" s="36"/>
      <c r="AD1556" s="36"/>
      <c r="AE1556" s="36"/>
      <c r="AR1556" s="205" t="s">
        <v>404</v>
      </c>
      <c r="AT1556" s="205" t="s">
        <v>451</v>
      </c>
      <c r="AU1556" s="205" t="s">
        <v>81</v>
      </c>
      <c r="AY1556" s="19" t="s">
        <v>193</v>
      </c>
      <c r="BE1556" s="206">
        <f>IF(N1556="základní",J1556,0)</f>
        <v>0</v>
      </c>
      <c r="BF1556" s="206">
        <f>IF(N1556="snížená",J1556,0)</f>
        <v>0</v>
      </c>
      <c r="BG1556" s="206">
        <f>IF(N1556="zákl. přenesená",J1556,0)</f>
        <v>0</v>
      </c>
      <c r="BH1556" s="206">
        <f>IF(N1556="sníž. přenesená",J1556,0)</f>
        <v>0</v>
      </c>
      <c r="BI1556" s="206">
        <f>IF(N1556="nulová",J1556,0)</f>
        <v>0</v>
      </c>
      <c r="BJ1556" s="19" t="s">
        <v>79</v>
      </c>
      <c r="BK1556" s="206">
        <f>ROUND(I1556*H1556,2)</f>
        <v>0</v>
      </c>
      <c r="BL1556" s="19" t="s">
        <v>302</v>
      </c>
      <c r="BM1556" s="205" t="s">
        <v>2402</v>
      </c>
    </row>
    <row r="1557" spans="1:65" s="14" customFormat="1">
      <c r="B1557" s="218"/>
      <c r="C1557" s="219"/>
      <c r="D1557" s="209" t="s">
        <v>202</v>
      </c>
      <c r="E1557" s="219"/>
      <c r="F1557" s="221" t="s">
        <v>2403</v>
      </c>
      <c r="G1557" s="219"/>
      <c r="H1557" s="222">
        <v>237.322</v>
      </c>
      <c r="I1557" s="223"/>
      <c r="J1557" s="219"/>
      <c r="K1557" s="219"/>
      <c r="L1557" s="224"/>
      <c r="M1557" s="225"/>
      <c r="N1557" s="226"/>
      <c r="O1557" s="226"/>
      <c r="P1557" s="226"/>
      <c r="Q1557" s="226"/>
      <c r="R1557" s="226"/>
      <c r="S1557" s="226"/>
      <c r="T1557" s="227"/>
      <c r="AT1557" s="228" t="s">
        <v>202</v>
      </c>
      <c r="AU1557" s="228" t="s">
        <v>81</v>
      </c>
      <c r="AV1557" s="14" t="s">
        <v>81</v>
      </c>
      <c r="AW1557" s="14" t="s">
        <v>4</v>
      </c>
      <c r="AX1557" s="14" t="s">
        <v>79</v>
      </c>
      <c r="AY1557" s="228" t="s">
        <v>193</v>
      </c>
    </row>
    <row r="1558" spans="1:65" s="2" customFormat="1" ht="21.75" customHeight="1">
      <c r="A1558" s="36"/>
      <c r="B1558" s="37"/>
      <c r="C1558" s="194" t="s">
        <v>2404</v>
      </c>
      <c r="D1558" s="194" t="s">
        <v>195</v>
      </c>
      <c r="E1558" s="195" t="s">
        <v>2405</v>
      </c>
      <c r="F1558" s="196" t="s">
        <v>2406</v>
      </c>
      <c r="G1558" s="197" t="s">
        <v>305</v>
      </c>
      <c r="H1558" s="198">
        <v>541.45000000000005</v>
      </c>
      <c r="I1558" s="199"/>
      <c r="J1558" s="200">
        <f>ROUND(I1558*H1558,2)</f>
        <v>0</v>
      </c>
      <c r="K1558" s="196" t="s">
        <v>199</v>
      </c>
      <c r="L1558" s="41"/>
      <c r="M1558" s="201" t="s">
        <v>19</v>
      </c>
      <c r="N1558" s="202" t="s">
        <v>43</v>
      </c>
      <c r="O1558" s="66"/>
      <c r="P1558" s="203">
        <f>O1558*H1558</f>
        <v>0</v>
      </c>
      <c r="Q1558" s="203">
        <v>2.5999999999999998E-4</v>
      </c>
      <c r="R1558" s="203">
        <f>Q1558*H1558</f>
        <v>0.14077700000000001</v>
      </c>
      <c r="S1558" s="203">
        <v>0</v>
      </c>
      <c r="T1558" s="204">
        <f>S1558*H1558</f>
        <v>0</v>
      </c>
      <c r="U1558" s="36"/>
      <c r="V1558" s="36"/>
      <c r="W1558" s="36"/>
      <c r="X1558" s="36"/>
      <c r="Y1558" s="36"/>
      <c r="Z1558" s="36"/>
      <c r="AA1558" s="36"/>
      <c r="AB1558" s="36"/>
      <c r="AC1558" s="36"/>
      <c r="AD1558" s="36"/>
      <c r="AE1558" s="36"/>
      <c r="AR1558" s="205" t="s">
        <v>302</v>
      </c>
      <c r="AT1558" s="205" t="s">
        <v>195</v>
      </c>
      <c r="AU1558" s="205" t="s">
        <v>81</v>
      </c>
      <c r="AY1558" s="19" t="s">
        <v>193</v>
      </c>
      <c r="BE1558" s="206">
        <f>IF(N1558="základní",J1558,0)</f>
        <v>0</v>
      </c>
      <c r="BF1558" s="206">
        <f>IF(N1558="snížená",J1558,0)</f>
        <v>0</v>
      </c>
      <c r="BG1558" s="206">
        <f>IF(N1558="zákl. přenesená",J1558,0)</f>
        <v>0</v>
      </c>
      <c r="BH1558" s="206">
        <f>IF(N1558="sníž. přenesená",J1558,0)</f>
        <v>0</v>
      </c>
      <c r="BI1558" s="206">
        <f>IF(N1558="nulová",J1558,0)</f>
        <v>0</v>
      </c>
      <c r="BJ1558" s="19" t="s">
        <v>79</v>
      </c>
      <c r="BK1558" s="206">
        <f>ROUND(I1558*H1558,2)</f>
        <v>0</v>
      </c>
      <c r="BL1558" s="19" t="s">
        <v>302</v>
      </c>
      <c r="BM1558" s="205" t="s">
        <v>2407</v>
      </c>
    </row>
    <row r="1559" spans="1:65" s="13" customFormat="1">
      <c r="B1559" s="207"/>
      <c r="C1559" s="208"/>
      <c r="D1559" s="209" t="s">
        <v>202</v>
      </c>
      <c r="E1559" s="210" t="s">
        <v>19</v>
      </c>
      <c r="F1559" s="211" t="s">
        <v>2408</v>
      </c>
      <c r="G1559" s="208"/>
      <c r="H1559" s="210" t="s">
        <v>19</v>
      </c>
      <c r="I1559" s="212"/>
      <c r="J1559" s="208"/>
      <c r="K1559" s="208"/>
      <c r="L1559" s="213"/>
      <c r="M1559" s="214"/>
      <c r="N1559" s="215"/>
      <c r="O1559" s="215"/>
      <c r="P1559" s="215"/>
      <c r="Q1559" s="215"/>
      <c r="R1559" s="215"/>
      <c r="S1559" s="215"/>
      <c r="T1559" s="216"/>
      <c r="AT1559" s="217" t="s">
        <v>202</v>
      </c>
      <c r="AU1559" s="217" t="s">
        <v>81</v>
      </c>
      <c r="AV1559" s="13" t="s">
        <v>79</v>
      </c>
      <c r="AW1559" s="13" t="s">
        <v>33</v>
      </c>
      <c r="AX1559" s="13" t="s">
        <v>72</v>
      </c>
      <c r="AY1559" s="217" t="s">
        <v>193</v>
      </c>
    </row>
    <row r="1560" spans="1:65" s="14" customFormat="1">
      <c r="B1560" s="218"/>
      <c r="C1560" s="219"/>
      <c r="D1560" s="209" t="s">
        <v>202</v>
      </c>
      <c r="E1560" s="220" t="s">
        <v>19</v>
      </c>
      <c r="F1560" s="221" t="s">
        <v>2409</v>
      </c>
      <c r="G1560" s="219"/>
      <c r="H1560" s="222">
        <v>29</v>
      </c>
      <c r="I1560" s="223"/>
      <c r="J1560" s="219"/>
      <c r="K1560" s="219"/>
      <c r="L1560" s="224"/>
      <c r="M1560" s="225"/>
      <c r="N1560" s="226"/>
      <c r="O1560" s="226"/>
      <c r="P1560" s="226"/>
      <c r="Q1560" s="226"/>
      <c r="R1560" s="226"/>
      <c r="S1560" s="226"/>
      <c r="T1560" s="227"/>
      <c r="AT1560" s="228" t="s">
        <v>202</v>
      </c>
      <c r="AU1560" s="228" t="s">
        <v>81</v>
      </c>
      <c r="AV1560" s="14" t="s">
        <v>81</v>
      </c>
      <c r="AW1560" s="14" t="s">
        <v>33</v>
      </c>
      <c r="AX1560" s="14" t="s">
        <v>72</v>
      </c>
      <c r="AY1560" s="228" t="s">
        <v>193</v>
      </c>
    </row>
    <row r="1561" spans="1:65" s="15" customFormat="1">
      <c r="B1561" s="229"/>
      <c r="C1561" s="230"/>
      <c r="D1561" s="209" t="s">
        <v>202</v>
      </c>
      <c r="E1561" s="231" t="s">
        <v>19</v>
      </c>
      <c r="F1561" s="232" t="s">
        <v>208</v>
      </c>
      <c r="G1561" s="230"/>
      <c r="H1561" s="233">
        <v>29</v>
      </c>
      <c r="I1561" s="234"/>
      <c r="J1561" s="230"/>
      <c r="K1561" s="230"/>
      <c r="L1561" s="235"/>
      <c r="M1561" s="236"/>
      <c r="N1561" s="237"/>
      <c r="O1561" s="237"/>
      <c r="P1561" s="237"/>
      <c r="Q1561" s="237"/>
      <c r="R1561" s="237"/>
      <c r="S1561" s="237"/>
      <c r="T1561" s="238"/>
      <c r="AT1561" s="239" t="s">
        <v>202</v>
      </c>
      <c r="AU1561" s="239" t="s">
        <v>81</v>
      </c>
      <c r="AV1561" s="15" t="s">
        <v>209</v>
      </c>
      <c r="AW1561" s="15" t="s">
        <v>33</v>
      </c>
      <c r="AX1561" s="15" t="s">
        <v>72</v>
      </c>
      <c r="AY1561" s="239" t="s">
        <v>193</v>
      </c>
    </row>
    <row r="1562" spans="1:65" s="13" customFormat="1">
      <c r="B1562" s="207"/>
      <c r="C1562" s="208"/>
      <c r="D1562" s="209" t="s">
        <v>202</v>
      </c>
      <c r="E1562" s="210" t="s">
        <v>19</v>
      </c>
      <c r="F1562" s="211" t="s">
        <v>2410</v>
      </c>
      <c r="G1562" s="208"/>
      <c r="H1562" s="210" t="s">
        <v>19</v>
      </c>
      <c r="I1562" s="212"/>
      <c r="J1562" s="208"/>
      <c r="K1562" s="208"/>
      <c r="L1562" s="213"/>
      <c r="M1562" s="214"/>
      <c r="N1562" s="215"/>
      <c r="O1562" s="215"/>
      <c r="P1562" s="215"/>
      <c r="Q1562" s="215"/>
      <c r="R1562" s="215"/>
      <c r="S1562" s="215"/>
      <c r="T1562" s="216"/>
      <c r="AT1562" s="217" t="s">
        <v>202</v>
      </c>
      <c r="AU1562" s="217" t="s">
        <v>81</v>
      </c>
      <c r="AV1562" s="13" t="s">
        <v>79</v>
      </c>
      <c r="AW1562" s="13" t="s">
        <v>33</v>
      </c>
      <c r="AX1562" s="13" t="s">
        <v>72</v>
      </c>
      <c r="AY1562" s="217" t="s">
        <v>193</v>
      </c>
    </row>
    <row r="1563" spans="1:65" s="13" customFormat="1">
      <c r="B1563" s="207"/>
      <c r="C1563" s="208"/>
      <c r="D1563" s="209" t="s">
        <v>202</v>
      </c>
      <c r="E1563" s="210" t="s">
        <v>19</v>
      </c>
      <c r="F1563" s="211" t="s">
        <v>339</v>
      </c>
      <c r="G1563" s="208"/>
      <c r="H1563" s="210" t="s">
        <v>19</v>
      </c>
      <c r="I1563" s="212"/>
      <c r="J1563" s="208"/>
      <c r="K1563" s="208"/>
      <c r="L1563" s="213"/>
      <c r="M1563" s="214"/>
      <c r="N1563" s="215"/>
      <c r="O1563" s="215"/>
      <c r="P1563" s="215"/>
      <c r="Q1563" s="215"/>
      <c r="R1563" s="215"/>
      <c r="S1563" s="215"/>
      <c r="T1563" s="216"/>
      <c r="AT1563" s="217" t="s">
        <v>202</v>
      </c>
      <c r="AU1563" s="217" t="s">
        <v>81</v>
      </c>
      <c r="AV1563" s="13" t="s">
        <v>79</v>
      </c>
      <c r="AW1563" s="13" t="s">
        <v>33</v>
      </c>
      <c r="AX1563" s="13" t="s">
        <v>72</v>
      </c>
      <c r="AY1563" s="217" t="s">
        <v>193</v>
      </c>
    </row>
    <row r="1564" spans="1:65" s="14" customFormat="1">
      <c r="B1564" s="218"/>
      <c r="C1564" s="219"/>
      <c r="D1564" s="209" t="s">
        <v>202</v>
      </c>
      <c r="E1564" s="220" t="s">
        <v>19</v>
      </c>
      <c r="F1564" s="221" t="s">
        <v>643</v>
      </c>
      <c r="G1564" s="219"/>
      <c r="H1564" s="222">
        <v>1.383</v>
      </c>
      <c r="I1564" s="223"/>
      <c r="J1564" s="219"/>
      <c r="K1564" s="219"/>
      <c r="L1564" s="224"/>
      <c r="M1564" s="225"/>
      <c r="N1564" s="226"/>
      <c r="O1564" s="226"/>
      <c r="P1564" s="226"/>
      <c r="Q1564" s="226"/>
      <c r="R1564" s="226"/>
      <c r="S1564" s="226"/>
      <c r="T1564" s="227"/>
      <c r="AT1564" s="228" t="s">
        <v>202</v>
      </c>
      <c r="AU1564" s="228" t="s">
        <v>81</v>
      </c>
      <c r="AV1564" s="14" t="s">
        <v>81</v>
      </c>
      <c r="AW1564" s="14" t="s">
        <v>33</v>
      </c>
      <c r="AX1564" s="14" t="s">
        <v>72</v>
      </c>
      <c r="AY1564" s="228" t="s">
        <v>193</v>
      </c>
    </row>
    <row r="1565" spans="1:65" s="14" customFormat="1">
      <c r="B1565" s="218"/>
      <c r="C1565" s="219"/>
      <c r="D1565" s="209" t="s">
        <v>202</v>
      </c>
      <c r="E1565" s="220" t="s">
        <v>19</v>
      </c>
      <c r="F1565" s="221" t="s">
        <v>644</v>
      </c>
      <c r="G1565" s="219"/>
      <c r="H1565" s="222">
        <v>20.369</v>
      </c>
      <c r="I1565" s="223"/>
      <c r="J1565" s="219"/>
      <c r="K1565" s="219"/>
      <c r="L1565" s="224"/>
      <c r="M1565" s="225"/>
      <c r="N1565" s="226"/>
      <c r="O1565" s="226"/>
      <c r="P1565" s="226"/>
      <c r="Q1565" s="226"/>
      <c r="R1565" s="226"/>
      <c r="S1565" s="226"/>
      <c r="T1565" s="227"/>
      <c r="AT1565" s="228" t="s">
        <v>202</v>
      </c>
      <c r="AU1565" s="228" t="s">
        <v>81</v>
      </c>
      <c r="AV1565" s="14" t="s">
        <v>81</v>
      </c>
      <c r="AW1565" s="14" t="s">
        <v>33</v>
      </c>
      <c r="AX1565" s="14" t="s">
        <v>72</v>
      </c>
      <c r="AY1565" s="228" t="s">
        <v>193</v>
      </c>
    </row>
    <row r="1566" spans="1:65" s="14" customFormat="1">
      <c r="B1566" s="218"/>
      <c r="C1566" s="219"/>
      <c r="D1566" s="209" t="s">
        <v>202</v>
      </c>
      <c r="E1566" s="220" t="s">
        <v>19</v>
      </c>
      <c r="F1566" s="221" t="s">
        <v>645</v>
      </c>
      <c r="G1566" s="219"/>
      <c r="H1566" s="222">
        <v>22.94</v>
      </c>
      <c r="I1566" s="223"/>
      <c r="J1566" s="219"/>
      <c r="K1566" s="219"/>
      <c r="L1566" s="224"/>
      <c r="M1566" s="225"/>
      <c r="N1566" s="226"/>
      <c r="O1566" s="226"/>
      <c r="P1566" s="226"/>
      <c r="Q1566" s="226"/>
      <c r="R1566" s="226"/>
      <c r="S1566" s="226"/>
      <c r="T1566" s="227"/>
      <c r="AT1566" s="228" t="s">
        <v>202</v>
      </c>
      <c r="AU1566" s="228" t="s">
        <v>81</v>
      </c>
      <c r="AV1566" s="14" t="s">
        <v>81</v>
      </c>
      <c r="AW1566" s="14" t="s">
        <v>33</v>
      </c>
      <c r="AX1566" s="14" t="s">
        <v>72</v>
      </c>
      <c r="AY1566" s="228" t="s">
        <v>193</v>
      </c>
    </row>
    <row r="1567" spans="1:65" s="14" customFormat="1">
      <c r="B1567" s="218"/>
      <c r="C1567" s="219"/>
      <c r="D1567" s="209" t="s">
        <v>202</v>
      </c>
      <c r="E1567" s="220" t="s">
        <v>19</v>
      </c>
      <c r="F1567" s="221" t="s">
        <v>646</v>
      </c>
      <c r="G1567" s="219"/>
      <c r="H1567" s="222">
        <v>4.41</v>
      </c>
      <c r="I1567" s="223"/>
      <c r="J1567" s="219"/>
      <c r="K1567" s="219"/>
      <c r="L1567" s="224"/>
      <c r="M1567" s="225"/>
      <c r="N1567" s="226"/>
      <c r="O1567" s="226"/>
      <c r="P1567" s="226"/>
      <c r="Q1567" s="226"/>
      <c r="R1567" s="226"/>
      <c r="S1567" s="226"/>
      <c r="T1567" s="227"/>
      <c r="AT1567" s="228" t="s">
        <v>202</v>
      </c>
      <c r="AU1567" s="228" t="s">
        <v>81</v>
      </c>
      <c r="AV1567" s="14" t="s">
        <v>81</v>
      </c>
      <c r="AW1567" s="14" t="s">
        <v>33</v>
      </c>
      <c r="AX1567" s="14" t="s">
        <v>72</v>
      </c>
      <c r="AY1567" s="228" t="s">
        <v>193</v>
      </c>
    </row>
    <row r="1568" spans="1:65" s="14" customFormat="1">
      <c r="B1568" s="218"/>
      <c r="C1568" s="219"/>
      <c r="D1568" s="209" t="s">
        <v>202</v>
      </c>
      <c r="E1568" s="220" t="s">
        <v>19</v>
      </c>
      <c r="F1568" s="221" t="s">
        <v>647</v>
      </c>
      <c r="G1568" s="219"/>
      <c r="H1568" s="222">
        <v>1.643</v>
      </c>
      <c r="I1568" s="223"/>
      <c r="J1568" s="219"/>
      <c r="K1568" s="219"/>
      <c r="L1568" s="224"/>
      <c r="M1568" s="225"/>
      <c r="N1568" s="226"/>
      <c r="O1568" s="226"/>
      <c r="P1568" s="226"/>
      <c r="Q1568" s="226"/>
      <c r="R1568" s="226"/>
      <c r="S1568" s="226"/>
      <c r="T1568" s="227"/>
      <c r="AT1568" s="228" t="s">
        <v>202</v>
      </c>
      <c r="AU1568" s="228" t="s">
        <v>81</v>
      </c>
      <c r="AV1568" s="14" t="s">
        <v>81</v>
      </c>
      <c r="AW1568" s="14" t="s">
        <v>33</v>
      </c>
      <c r="AX1568" s="14" t="s">
        <v>72</v>
      </c>
      <c r="AY1568" s="228" t="s">
        <v>193</v>
      </c>
    </row>
    <row r="1569" spans="2:51" s="14" customFormat="1">
      <c r="B1569" s="218"/>
      <c r="C1569" s="219"/>
      <c r="D1569" s="209" t="s">
        <v>202</v>
      </c>
      <c r="E1569" s="220" t="s">
        <v>19</v>
      </c>
      <c r="F1569" s="221" t="s">
        <v>648</v>
      </c>
      <c r="G1569" s="219"/>
      <c r="H1569" s="222">
        <v>8.1210000000000004</v>
      </c>
      <c r="I1569" s="223"/>
      <c r="J1569" s="219"/>
      <c r="K1569" s="219"/>
      <c r="L1569" s="224"/>
      <c r="M1569" s="225"/>
      <c r="N1569" s="226"/>
      <c r="O1569" s="226"/>
      <c r="P1569" s="226"/>
      <c r="Q1569" s="226"/>
      <c r="R1569" s="226"/>
      <c r="S1569" s="226"/>
      <c r="T1569" s="227"/>
      <c r="AT1569" s="228" t="s">
        <v>202</v>
      </c>
      <c r="AU1569" s="228" t="s">
        <v>81</v>
      </c>
      <c r="AV1569" s="14" t="s">
        <v>81</v>
      </c>
      <c r="AW1569" s="14" t="s">
        <v>33</v>
      </c>
      <c r="AX1569" s="14" t="s">
        <v>72</v>
      </c>
      <c r="AY1569" s="228" t="s">
        <v>193</v>
      </c>
    </row>
    <row r="1570" spans="2:51" s="14" customFormat="1">
      <c r="B1570" s="218"/>
      <c r="C1570" s="219"/>
      <c r="D1570" s="209" t="s">
        <v>202</v>
      </c>
      <c r="E1570" s="220" t="s">
        <v>19</v>
      </c>
      <c r="F1570" s="221" t="s">
        <v>649</v>
      </c>
      <c r="G1570" s="219"/>
      <c r="H1570" s="222">
        <v>3.78</v>
      </c>
      <c r="I1570" s="223"/>
      <c r="J1570" s="219"/>
      <c r="K1570" s="219"/>
      <c r="L1570" s="224"/>
      <c r="M1570" s="225"/>
      <c r="N1570" s="226"/>
      <c r="O1570" s="226"/>
      <c r="P1570" s="226"/>
      <c r="Q1570" s="226"/>
      <c r="R1570" s="226"/>
      <c r="S1570" s="226"/>
      <c r="T1570" s="227"/>
      <c r="AT1570" s="228" t="s">
        <v>202</v>
      </c>
      <c r="AU1570" s="228" t="s">
        <v>81</v>
      </c>
      <c r="AV1570" s="14" t="s">
        <v>81</v>
      </c>
      <c r="AW1570" s="14" t="s">
        <v>33</v>
      </c>
      <c r="AX1570" s="14" t="s">
        <v>72</v>
      </c>
      <c r="AY1570" s="228" t="s">
        <v>193</v>
      </c>
    </row>
    <row r="1571" spans="2:51" s="15" customFormat="1">
      <c r="B1571" s="229"/>
      <c r="C1571" s="230"/>
      <c r="D1571" s="209" t="s">
        <v>202</v>
      </c>
      <c r="E1571" s="231" t="s">
        <v>19</v>
      </c>
      <c r="F1571" s="232" t="s">
        <v>208</v>
      </c>
      <c r="G1571" s="230"/>
      <c r="H1571" s="233">
        <v>62.646000000000001</v>
      </c>
      <c r="I1571" s="234"/>
      <c r="J1571" s="230"/>
      <c r="K1571" s="230"/>
      <c r="L1571" s="235"/>
      <c r="M1571" s="236"/>
      <c r="N1571" s="237"/>
      <c r="O1571" s="237"/>
      <c r="P1571" s="237"/>
      <c r="Q1571" s="237"/>
      <c r="R1571" s="237"/>
      <c r="S1571" s="237"/>
      <c r="T1571" s="238"/>
      <c r="AT1571" s="239" t="s">
        <v>202</v>
      </c>
      <c r="AU1571" s="239" t="s">
        <v>81</v>
      </c>
      <c r="AV1571" s="15" t="s">
        <v>209</v>
      </c>
      <c r="AW1571" s="15" t="s">
        <v>33</v>
      </c>
      <c r="AX1571" s="15" t="s">
        <v>72</v>
      </c>
      <c r="AY1571" s="239" t="s">
        <v>193</v>
      </c>
    </row>
    <row r="1572" spans="2:51" s="13" customFormat="1">
      <c r="B1572" s="207"/>
      <c r="C1572" s="208"/>
      <c r="D1572" s="209" t="s">
        <v>202</v>
      </c>
      <c r="E1572" s="210" t="s">
        <v>19</v>
      </c>
      <c r="F1572" s="211" t="s">
        <v>2411</v>
      </c>
      <c r="G1572" s="208"/>
      <c r="H1572" s="210" t="s">
        <v>19</v>
      </c>
      <c r="I1572" s="212"/>
      <c r="J1572" s="208"/>
      <c r="K1572" s="208"/>
      <c r="L1572" s="213"/>
      <c r="M1572" s="214"/>
      <c r="N1572" s="215"/>
      <c r="O1572" s="215"/>
      <c r="P1572" s="215"/>
      <c r="Q1572" s="215"/>
      <c r="R1572" s="215"/>
      <c r="S1572" s="215"/>
      <c r="T1572" s="216"/>
      <c r="AT1572" s="217" t="s">
        <v>202</v>
      </c>
      <c r="AU1572" s="217" t="s">
        <v>81</v>
      </c>
      <c r="AV1572" s="13" t="s">
        <v>79</v>
      </c>
      <c r="AW1572" s="13" t="s">
        <v>33</v>
      </c>
      <c r="AX1572" s="13" t="s">
        <v>72</v>
      </c>
      <c r="AY1572" s="217" t="s">
        <v>193</v>
      </c>
    </row>
    <row r="1573" spans="2:51" s="13" customFormat="1">
      <c r="B1573" s="207"/>
      <c r="C1573" s="208"/>
      <c r="D1573" s="209" t="s">
        <v>202</v>
      </c>
      <c r="E1573" s="210" t="s">
        <v>19</v>
      </c>
      <c r="F1573" s="211" t="s">
        <v>339</v>
      </c>
      <c r="G1573" s="208"/>
      <c r="H1573" s="210" t="s">
        <v>19</v>
      </c>
      <c r="I1573" s="212"/>
      <c r="J1573" s="208"/>
      <c r="K1573" s="208"/>
      <c r="L1573" s="213"/>
      <c r="M1573" s="214"/>
      <c r="N1573" s="215"/>
      <c r="O1573" s="215"/>
      <c r="P1573" s="215"/>
      <c r="Q1573" s="215"/>
      <c r="R1573" s="215"/>
      <c r="S1573" s="215"/>
      <c r="T1573" s="216"/>
      <c r="AT1573" s="217" t="s">
        <v>202</v>
      </c>
      <c r="AU1573" s="217" t="s">
        <v>81</v>
      </c>
      <c r="AV1573" s="13" t="s">
        <v>79</v>
      </c>
      <c r="AW1573" s="13" t="s">
        <v>33</v>
      </c>
      <c r="AX1573" s="13" t="s">
        <v>72</v>
      </c>
      <c r="AY1573" s="217" t="s">
        <v>193</v>
      </c>
    </row>
    <row r="1574" spans="2:51" s="14" customFormat="1">
      <c r="B1574" s="218"/>
      <c r="C1574" s="219"/>
      <c r="D1574" s="209" t="s">
        <v>202</v>
      </c>
      <c r="E1574" s="220" t="s">
        <v>19</v>
      </c>
      <c r="F1574" s="221" t="s">
        <v>2412</v>
      </c>
      <c r="G1574" s="219"/>
      <c r="H1574" s="222">
        <v>28.28</v>
      </c>
      <c r="I1574" s="223"/>
      <c r="J1574" s="219"/>
      <c r="K1574" s="219"/>
      <c r="L1574" s="224"/>
      <c r="M1574" s="225"/>
      <c r="N1574" s="226"/>
      <c r="O1574" s="226"/>
      <c r="P1574" s="226"/>
      <c r="Q1574" s="226"/>
      <c r="R1574" s="226"/>
      <c r="S1574" s="226"/>
      <c r="T1574" s="227"/>
      <c r="AT1574" s="228" t="s">
        <v>202</v>
      </c>
      <c r="AU1574" s="228" t="s">
        <v>81</v>
      </c>
      <c r="AV1574" s="14" t="s">
        <v>81</v>
      </c>
      <c r="AW1574" s="14" t="s">
        <v>33</v>
      </c>
      <c r="AX1574" s="14" t="s">
        <v>72</v>
      </c>
      <c r="AY1574" s="228" t="s">
        <v>193</v>
      </c>
    </row>
    <row r="1575" spans="2:51" s="14" customFormat="1">
      <c r="B1575" s="218"/>
      <c r="C1575" s="219"/>
      <c r="D1575" s="209" t="s">
        <v>202</v>
      </c>
      <c r="E1575" s="220" t="s">
        <v>19</v>
      </c>
      <c r="F1575" s="221" t="s">
        <v>2413</v>
      </c>
      <c r="G1575" s="219"/>
      <c r="H1575" s="222">
        <v>122.5</v>
      </c>
      <c r="I1575" s="223"/>
      <c r="J1575" s="219"/>
      <c r="K1575" s="219"/>
      <c r="L1575" s="224"/>
      <c r="M1575" s="225"/>
      <c r="N1575" s="226"/>
      <c r="O1575" s="226"/>
      <c r="P1575" s="226"/>
      <c r="Q1575" s="226"/>
      <c r="R1575" s="226"/>
      <c r="S1575" s="226"/>
      <c r="T1575" s="227"/>
      <c r="AT1575" s="228" t="s">
        <v>202</v>
      </c>
      <c r="AU1575" s="228" t="s">
        <v>81</v>
      </c>
      <c r="AV1575" s="14" t="s">
        <v>81</v>
      </c>
      <c r="AW1575" s="14" t="s">
        <v>33</v>
      </c>
      <c r="AX1575" s="14" t="s">
        <v>72</v>
      </c>
      <c r="AY1575" s="228" t="s">
        <v>193</v>
      </c>
    </row>
    <row r="1576" spans="2:51" s="14" customFormat="1">
      <c r="B1576" s="218"/>
      <c r="C1576" s="219"/>
      <c r="D1576" s="209" t="s">
        <v>202</v>
      </c>
      <c r="E1576" s="220" t="s">
        <v>19</v>
      </c>
      <c r="F1576" s="221" t="s">
        <v>2414</v>
      </c>
      <c r="G1576" s="219"/>
      <c r="H1576" s="222">
        <v>89.837999999999994</v>
      </c>
      <c r="I1576" s="223"/>
      <c r="J1576" s="219"/>
      <c r="K1576" s="219"/>
      <c r="L1576" s="224"/>
      <c r="M1576" s="225"/>
      <c r="N1576" s="226"/>
      <c r="O1576" s="226"/>
      <c r="P1576" s="226"/>
      <c r="Q1576" s="226"/>
      <c r="R1576" s="226"/>
      <c r="S1576" s="226"/>
      <c r="T1576" s="227"/>
      <c r="AT1576" s="228" t="s">
        <v>202</v>
      </c>
      <c r="AU1576" s="228" t="s">
        <v>81</v>
      </c>
      <c r="AV1576" s="14" t="s">
        <v>81</v>
      </c>
      <c r="AW1576" s="14" t="s">
        <v>33</v>
      </c>
      <c r="AX1576" s="14" t="s">
        <v>72</v>
      </c>
      <c r="AY1576" s="228" t="s">
        <v>193</v>
      </c>
    </row>
    <row r="1577" spans="2:51" s="14" customFormat="1">
      <c r="B1577" s="218"/>
      <c r="C1577" s="219"/>
      <c r="D1577" s="209" t="s">
        <v>202</v>
      </c>
      <c r="E1577" s="220" t="s">
        <v>19</v>
      </c>
      <c r="F1577" s="221" t="s">
        <v>2415</v>
      </c>
      <c r="G1577" s="219"/>
      <c r="H1577" s="222">
        <v>174.3</v>
      </c>
      <c r="I1577" s="223"/>
      <c r="J1577" s="219"/>
      <c r="K1577" s="219"/>
      <c r="L1577" s="224"/>
      <c r="M1577" s="225"/>
      <c r="N1577" s="226"/>
      <c r="O1577" s="226"/>
      <c r="P1577" s="226"/>
      <c r="Q1577" s="226"/>
      <c r="R1577" s="226"/>
      <c r="S1577" s="226"/>
      <c r="T1577" s="227"/>
      <c r="AT1577" s="228" t="s">
        <v>202</v>
      </c>
      <c r="AU1577" s="228" t="s">
        <v>81</v>
      </c>
      <c r="AV1577" s="14" t="s">
        <v>81</v>
      </c>
      <c r="AW1577" s="14" t="s">
        <v>33</v>
      </c>
      <c r="AX1577" s="14" t="s">
        <v>72</v>
      </c>
      <c r="AY1577" s="228" t="s">
        <v>193</v>
      </c>
    </row>
    <row r="1578" spans="2:51" s="14" customFormat="1">
      <c r="B1578" s="218"/>
      <c r="C1578" s="219"/>
      <c r="D1578" s="209" t="s">
        <v>202</v>
      </c>
      <c r="E1578" s="220" t="s">
        <v>19</v>
      </c>
      <c r="F1578" s="221" t="s">
        <v>2416</v>
      </c>
      <c r="G1578" s="219"/>
      <c r="H1578" s="222">
        <v>109.48</v>
      </c>
      <c r="I1578" s="223"/>
      <c r="J1578" s="219"/>
      <c r="K1578" s="219"/>
      <c r="L1578" s="224"/>
      <c r="M1578" s="225"/>
      <c r="N1578" s="226"/>
      <c r="O1578" s="226"/>
      <c r="P1578" s="226"/>
      <c r="Q1578" s="226"/>
      <c r="R1578" s="226"/>
      <c r="S1578" s="226"/>
      <c r="T1578" s="227"/>
      <c r="AT1578" s="228" t="s">
        <v>202</v>
      </c>
      <c r="AU1578" s="228" t="s">
        <v>81</v>
      </c>
      <c r="AV1578" s="14" t="s">
        <v>81</v>
      </c>
      <c r="AW1578" s="14" t="s">
        <v>33</v>
      </c>
      <c r="AX1578" s="14" t="s">
        <v>72</v>
      </c>
      <c r="AY1578" s="228" t="s">
        <v>193</v>
      </c>
    </row>
    <row r="1579" spans="2:51" s="14" customFormat="1">
      <c r="B1579" s="218"/>
      <c r="C1579" s="219"/>
      <c r="D1579" s="209" t="s">
        <v>202</v>
      </c>
      <c r="E1579" s="220" t="s">
        <v>19</v>
      </c>
      <c r="F1579" s="221" t="s">
        <v>2417</v>
      </c>
      <c r="G1579" s="219"/>
      <c r="H1579" s="222">
        <v>50.112000000000002</v>
      </c>
      <c r="I1579" s="223"/>
      <c r="J1579" s="219"/>
      <c r="K1579" s="219"/>
      <c r="L1579" s="224"/>
      <c r="M1579" s="225"/>
      <c r="N1579" s="226"/>
      <c r="O1579" s="226"/>
      <c r="P1579" s="226"/>
      <c r="Q1579" s="226"/>
      <c r="R1579" s="226"/>
      <c r="S1579" s="226"/>
      <c r="T1579" s="227"/>
      <c r="AT1579" s="228" t="s">
        <v>202</v>
      </c>
      <c r="AU1579" s="228" t="s">
        <v>81</v>
      </c>
      <c r="AV1579" s="14" t="s">
        <v>81</v>
      </c>
      <c r="AW1579" s="14" t="s">
        <v>33</v>
      </c>
      <c r="AX1579" s="14" t="s">
        <v>72</v>
      </c>
      <c r="AY1579" s="228" t="s">
        <v>193</v>
      </c>
    </row>
    <row r="1580" spans="2:51" s="14" customFormat="1">
      <c r="B1580" s="218"/>
      <c r="C1580" s="219"/>
      <c r="D1580" s="209" t="s">
        <v>202</v>
      </c>
      <c r="E1580" s="220" t="s">
        <v>19</v>
      </c>
      <c r="F1580" s="221" t="s">
        <v>2418</v>
      </c>
      <c r="G1580" s="219"/>
      <c r="H1580" s="222">
        <v>-5.4</v>
      </c>
      <c r="I1580" s="223"/>
      <c r="J1580" s="219"/>
      <c r="K1580" s="219"/>
      <c r="L1580" s="224"/>
      <c r="M1580" s="225"/>
      <c r="N1580" s="226"/>
      <c r="O1580" s="226"/>
      <c r="P1580" s="226"/>
      <c r="Q1580" s="226"/>
      <c r="R1580" s="226"/>
      <c r="S1580" s="226"/>
      <c r="T1580" s="227"/>
      <c r="AT1580" s="228" t="s">
        <v>202</v>
      </c>
      <c r="AU1580" s="228" t="s">
        <v>81</v>
      </c>
      <c r="AV1580" s="14" t="s">
        <v>81</v>
      </c>
      <c r="AW1580" s="14" t="s">
        <v>33</v>
      </c>
      <c r="AX1580" s="14" t="s">
        <v>72</v>
      </c>
      <c r="AY1580" s="228" t="s">
        <v>193</v>
      </c>
    </row>
    <row r="1581" spans="2:51" s="14" customFormat="1">
      <c r="B1581" s="218"/>
      <c r="C1581" s="219"/>
      <c r="D1581" s="209" t="s">
        <v>202</v>
      </c>
      <c r="E1581" s="220" t="s">
        <v>19</v>
      </c>
      <c r="F1581" s="221" t="s">
        <v>2419</v>
      </c>
      <c r="G1581" s="219"/>
      <c r="H1581" s="222">
        <v>-14.4</v>
      </c>
      <c r="I1581" s="223"/>
      <c r="J1581" s="219"/>
      <c r="K1581" s="219"/>
      <c r="L1581" s="224"/>
      <c r="M1581" s="225"/>
      <c r="N1581" s="226"/>
      <c r="O1581" s="226"/>
      <c r="P1581" s="226"/>
      <c r="Q1581" s="226"/>
      <c r="R1581" s="226"/>
      <c r="S1581" s="226"/>
      <c r="T1581" s="227"/>
      <c r="AT1581" s="228" t="s">
        <v>202</v>
      </c>
      <c r="AU1581" s="228" t="s">
        <v>81</v>
      </c>
      <c r="AV1581" s="14" t="s">
        <v>81</v>
      </c>
      <c r="AW1581" s="14" t="s">
        <v>33</v>
      </c>
      <c r="AX1581" s="14" t="s">
        <v>72</v>
      </c>
      <c r="AY1581" s="228" t="s">
        <v>193</v>
      </c>
    </row>
    <row r="1582" spans="2:51" s="15" customFormat="1">
      <c r="B1582" s="229"/>
      <c r="C1582" s="230"/>
      <c r="D1582" s="209" t="s">
        <v>202</v>
      </c>
      <c r="E1582" s="231" t="s">
        <v>19</v>
      </c>
      <c r="F1582" s="232" t="s">
        <v>208</v>
      </c>
      <c r="G1582" s="230"/>
      <c r="H1582" s="233">
        <v>554.71</v>
      </c>
      <c r="I1582" s="234"/>
      <c r="J1582" s="230"/>
      <c r="K1582" s="230"/>
      <c r="L1582" s="235"/>
      <c r="M1582" s="236"/>
      <c r="N1582" s="237"/>
      <c r="O1582" s="237"/>
      <c r="P1582" s="237"/>
      <c r="Q1582" s="237"/>
      <c r="R1582" s="237"/>
      <c r="S1582" s="237"/>
      <c r="T1582" s="238"/>
      <c r="AT1582" s="239" t="s">
        <v>202</v>
      </c>
      <c r="AU1582" s="239" t="s">
        <v>81</v>
      </c>
      <c r="AV1582" s="15" t="s">
        <v>209</v>
      </c>
      <c r="AW1582" s="15" t="s">
        <v>33</v>
      </c>
      <c r="AX1582" s="15" t="s">
        <v>72</v>
      </c>
      <c r="AY1582" s="239" t="s">
        <v>193</v>
      </c>
    </row>
    <row r="1583" spans="2:51" s="13" customFormat="1">
      <c r="B1583" s="207"/>
      <c r="C1583" s="208"/>
      <c r="D1583" s="209" t="s">
        <v>202</v>
      </c>
      <c r="E1583" s="210" t="s">
        <v>19</v>
      </c>
      <c r="F1583" s="211" t="s">
        <v>345</v>
      </c>
      <c r="G1583" s="208"/>
      <c r="H1583" s="210" t="s">
        <v>19</v>
      </c>
      <c r="I1583" s="212"/>
      <c r="J1583" s="208"/>
      <c r="K1583" s="208"/>
      <c r="L1583" s="213"/>
      <c r="M1583" s="214"/>
      <c r="N1583" s="215"/>
      <c r="O1583" s="215"/>
      <c r="P1583" s="215"/>
      <c r="Q1583" s="215"/>
      <c r="R1583" s="215"/>
      <c r="S1583" s="215"/>
      <c r="T1583" s="216"/>
      <c r="AT1583" s="217" t="s">
        <v>202</v>
      </c>
      <c r="AU1583" s="217" t="s">
        <v>81</v>
      </c>
      <c r="AV1583" s="13" t="s">
        <v>79</v>
      </c>
      <c r="AW1583" s="13" t="s">
        <v>33</v>
      </c>
      <c r="AX1583" s="13" t="s">
        <v>72</v>
      </c>
      <c r="AY1583" s="217" t="s">
        <v>193</v>
      </c>
    </row>
    <row r="1584" spans="2:51" s="13" customFormat="1">
      <c r="B1584" s="207"/>
      <c r="C1584" s="208"/>
      <c r="D1584" s="209" t="s">
        <v>202</v>
      </c>
      <c r="E1584" s="210" t="s">
        <v>19</v>
      </c>
      <c r="F1584" s="211" t="s">
        <v>678</v>
      </c>
      <c r="G1584" s="208"/>
      <c r="H1584" s="210" t="s">
        <v>19</v>
      </c>
      <c r="I1584" s="212"/>
      <c r="J1584" s="208"/>
      <c r="K1584" s="208"/>
      <c r="L1584" s="213"/>
      <c r="M1584" s="214"/>
      <c r="N1584" s="215"/>
      <c r="O1584" s="215"/>
      <c r="P1584" s="215"/>
      <c r="Q1584" s="215"/>
      <c r="R1584" s="215"/>
      <c r="S1584" s="215"/>
      <c r="T1584" s="216"/>
      <c r="AT1584" s="217" t="s">
        <v>202</v>
      </c>
      <c r="AU1584" s="217" t="s">
        <v>81</v>
      </c>
      <c r="AV1584" s="13" t="s">
        <v>79</v>
      </c>
      <c r="AW1584" s="13" t="s">
        <v>33</v>
      </c>
      <c r="AX1584" s="13" t="s">
        <v>72</v>
      </c>
      <c r="AY1584" s="217" t="s">
        <v>193</v>
      </c>
    </row>
    <row r="1585" spans="1:65" s="14" customFormat="1">
      <c r="B1585" s="218"/>
      <c r="C1585" s="219"/>
      <c r="D1585" s="209" t="s">
        <v>202</v>
      </c>
      <c r="E1585" s="220" t="s">
        <v>19</v>
      </c>
      <c r="F1585" s="221" t="s">
        <v>2420</v>
      </c>
      <c r="G1585" s="219"/>
      <c r="H1585" s="222">
        <v>60.515000000000001</v>
      </c>
      <c r="I1585" s="223"/>
      <c r="J1585" s="219"/>
      <c r="K1585" s="219"/>
      <c r="L1585" s="224"/>
      <c r="M1585" s="225"/>
      <c r="N1585" s="226"/>
      <c r="O1585" s="226"/>
      <c r="P1585" s="226"/>
      <c r="Q1585" s="226"/>
      <c r="R1585" s="226"/>
      <c r="S1585" s="226"/>
      <c r="T1585" s="227"/>
      <c r="AT1585" s="228" t="s">
        <v>202</v>
      </c>
      <c r="AU1585" s="228" t="s">
        <v>81</v>
      </c>
      <c r="AV1585" s="14" t="s">
        <v>81</v>
      </c>
      <c r="AW1585" s="14" t="s">
        <v>33</v>
      </c>
      <c r="AX1585" s="14" t="s">
        <v>72</v>
      </c>
      <c r="AY1585" s="228" t="s">
        <v>193</v>
      </c>
    </row>
    <row r="1586" spans="1:65" s="15" customFormat="1">
      <c r="B1586" s="229"/>
      <c r="C1586" s="230"/>
      <c r="D1586" s="209" t="s">
        <v>202</v>
      </c>
      <c r="E1586" s="231" t="s">
        <v>19</v>
      </c>
      <c r="F1586" s="232" t="s">
        <v>208</v>
      </c>
      <c r="G1586" s="230"/>
      <c r="H1586" s="233">
        <v>60.515000000000001</v>
      </c>
      <c r="I1586" s="234"/>
      <c r="J1586" s="230"/>
      <c r="K1586" s="230"/>
      <c r="L1586" s="235"/>
      <c r="M1586" s="236"/>
      <c r="N1586" s="237"/>
      <c r="O1586" s="237"/>
      <c r="P1586" s="237"/>
      <c r="Q1586" s="237"/>
      <c r="R1586" s="237"/>
      <c r="S1586" s="237"/>
      <c r="T1586" s="238"/>
      <c r="AT1586" s="239" t="s">
        <v>202</v>
      </c>
      <c r="AU1586" s="239" t="s">
        <v>81</v>
      </c>
      <c r="AV1586" s="15" t="s">
        <v>209</v>
      </c>
      <c r="AW1586" s="15" t="s">
        <v>33</v>
      </c>
      <c r="AX1586" s="15" t="s">
        <v>72</v>
      </c>
      <c r="AY1586" s="239" t="s">
        <v>193</v>
      </c>
    </row>
    <row r="1587" spans="1:65" s="13" customFormat="1">
      <c r="B1587" s="207"/>
      <c r="C1587" s="208"/>
      <c r="D1587" s="209" t="s">
        <v>202</v>
      </c>
      <c r="E1587" s="210" t="s">
        <v>19</v>
      </c>
      <c r="F1587" s="211" t="s">
        <v>680</v>
      </c>
      <c r="G1587" s="208"/>
      <c r="H1587" s="210" t="s">
        <v>19</v>
      </c>
      <c r="I1587" s="212"/>
      <c r="J1587" s="208"/>
      <c r="K1587" s="208"/>
      <c r="L1587" s="213"/>
      <c r="M1587" s="214"/>
      <c r="N1587" s="215"/>
      <c r="O1587" s="215"/>
      <c r="P1587" s="215"/>
      <c r="Q1587" s="215"/>
      <c r="R1587" s="215"/>
      <c r="S1587" s="215"/>
      <c r="T1587" s="216"/>
      <c r="AT1587" s="217" t="s">
        <v>202</v>
      </c>
      <c r="AU1587" s="217" t="s">
        <v>81</v>
      </c>
      <c r="AV1587" s="13" t="s">
        <v>79</v>
      </c>
      <c r="AW1587" s="13" t="s">
        <v>33</v>
      </c>
      <c r="AX1587" s="13" t="s">
        <v>72</v>
      </c>
      <c r="AY1587" s="217" t="s">
        <v>193</v>
      </c>
    </row>
    <row r="1588" spans="1:65" s="14" customFormat="1">
      <c r="B1588" s="218"/>
      <c r="C1588" s="219"/>
      <c r="D1588" s="209" t="s">
        <v>202</v>
      </c>
      <c r="E1588" s="220" t="s">
        <v>19</v>
      </c>
      <c r="F1588" s="221" t="s">
        <v>681</v>
      </c>
      <c r="G1588" s="219"/>
      <c r="H1588" s="222">
        <v>-165.42099999999999</v>
      </c>
      <c r="I1588" s="223"/>
      <c r="J1588" s="219"/>
      <c r="K1588" s="219"/>
      <c r="L1588" s="224"/>
      <c r="M1588" s="225"/>
      <c r="N1588" s="226"/>
      <c r="O1588" s="226"/>
      <c r="P1588" s="226"/>
      <c r="Q1588" s="226"/>
      <c r="R1588" s="226"/>
      <c r="S1588" s="226"/>
      <c r="T1588" s="227"/>
      <c r="AT1588" s="228" t="s">
        <v>202</v>
      </c>
      <c r="AU1588" s="228" t="s">
        <v>81</v>
      </c>
      <c r="AV1588" s="14" t="s">
        <v>81</v>
      </c>
      <c r="AW1588" s="14" t="s">
        <v>33</v>
      </c>
      <c r="AX1588" s="14" t="s">
        <v>72</v>
      </c>
      <c r="AY1588" s="228" t="s">
        <v>193</v>
      </c>
    </row>
    <row r="1589" spans="1:65" s="15" customFormat="1">
      <c r="B1589" s="229"/>
      <c r="C1589" s="230"/>
      <c r="D1589" s="209" t="s">
        <v>202</v>
      </c>
      <c r="E1589" s="231" t="s">
        <v>19</v>
      </c>
      <c r="F1589" s="232" t="s">
        <v>208</v>
      </c>
      <c r="G1589" s="230"/>
      <c r="H1589" s="233">
        <v>-165.42099999999999</v>
      </c>
      <c r="I1589" s="234"/>
      <c r="J1589" s="230"/>
      <c r="K1589" s="230"/>
      <c r="L1589" s="235"/>
      <c r="M1589" s="236"/>
      <c r="N1589" s="237"/>
      <c r="O1589" s="237"/>
      <c r="P1589" s="237"/>
      <c r="Q1589" s="237"/>
      <c r="R1589" s="237"/>
      <c r="S1589" s="237"/>
      <c r="T1589" s="238"/>
      <c r="AT1589" s="239" t="s">
        <v>202</v>
      </c>
      <c r="AU1589" s="239" t="s">
        <v>81</v>
      </c>
      <c r="AV1589" s="15" t="s">
        <v>209</v>
      </c>
      <c r="AW1589" s="15" t="s">
        <v>33</v>
      </c>
      <c r="AX1589" s="15" t="s">
        <v>72</v>
      </c>
      <c r="AY1589" s="239" t="s">
        <v>193</v>
      </c>
    </row>
    <row r="1590" spans="1:65" s="16" customFormat="1">
      <c r="B1590" s="240"/>
      <c r="C1590" s="241"/>
      <c r="D1590" s="209" t="s">
        <v>202</v>
      </c>
      <c r="E1590" s="242" t="s">
        <v>19</v>
      </c>
      <c r="F1590" s="243" t="s">
        <v>211</v>
      </c>
      <c r="G1590" s="241"/>
      <c r="H1590" s="244">
        <v>541.45000000000005</v>
      </c>
      <c r="I1590" s="245"/>
      <c r="J1590" s="241"/>
      <c r="K1590" s="241"/>
      <c r="L1590" s="246"/>
      <c r="M1590" s="247"/>
      <c r="N1590" s="248"/>
      <c r="O1590" s="248"/>
      <c r="P1590" s="248"/>
      <c r="Q1590" s="248"/>
      <c r="R1590" s="248"/>
      <c r="S1590" s="248"/>
      <c r="T1590" s="249"/>
      <c r="AT1590" s="250" t="s">
        <v>202</v>
      </c>
      <c r="AU1590" s="250" t="s">
        <v>81</v>
      </c>
      <c r="AV1590" s="16" t="s">
        <v>200</v>
      </c>
      <c r="AW1590" s="16" t="s">
        <v>33</v>
      </c>
      <c r="AX1590" s="16" t="s">
        <v>79</v>
      </c>
      <c r="AY1590" s="250" t="s">
        <v>193</v>
      </c>
    </row>
    <row r="1591" spans="1:65" s="2" customFormat="1" ht="21.75" customHeight="1">
      <c r="A1591" s="36"/>
      <c r="B1591" s="37"/>
      <c r="C1591" s="194" t="s">
        <v>2421</v>
      </c>
      <c r="D1591" s="194" t="s">
        <v>195</v>
      </c>
      <c r="E1591" s="195" t="s">
        <v>2422</v>
      </c>
      <c r="F1591" s="196" t="s">
        <v>2423</v>
      </c>
      <c r="G1591" s="197" t="s">
        <v>305</v>
      </c>
      <c r="H1591" s="198">
        <v>239.91499999999999</v>
      </c>
      <c r="I1591" s="199"/>
      <c r="J1591" s="200">
        <f>ROUND(I1591*H1591,2)</f>
        <v>0</v>
      </c>
      <c r="K1591" s="196" t="s">
        <v>199</v>
      </c>
      <c r="L1591" s="41"/>
      <c r="M1591" s="201" t="s">
        <v>19</v>
      </c>
      <c r="N1591" s="202" t="s">
        <v>43</v>
      </c>
      <c r="O1591" s="66"/>
      <c r="P1591" s="203">
        <f>O1591*H1591</f>
        <v>0</v>
      </c>
      <c r="Q1591" s="203">
        <v>2.5999999999999998E-4</v>
      </c>
      <c r="R1591" s="203">
        <f>Q1591*H1591</f>
        <v>6.2377899999999993E-2</v>
      </c>
      <c r="S1591" s="203">
        <v>0</v>
      </c>
      <c r="T1591" s="204">
        <f>S1591*H1591</f>
        <v>0</v>
      </c>
      <c r="U1591" s="36"/>
      <c r="V1591" s="36"/>
      <c r="W1591" s="36"/>
      <c r="X1591" s="36"/>
      <c r="Y1591" s="36"/>
      <c r="Z1591" s="36"/>
      <c r="AA1591" s="36"/>
      <c r="AB1591" s="36"/>
      <c r="AC1591" s="36"/>
      <c r="AD1591" s="36"/>
      <c r="AE1591" s="36"/>
      <c r="AR1591" s="205" t="s">
        <v>302</v>
      </c>
      <c r="AT1591" s="205" t="s">
        <v>195</v>
      </c>
      <c r="AU1591" s="205" t="s">
        <v>81</v>
      </c>
      <c r="AY1591" s="19" t="s">
        <v>193</v>
      </c>
      <c r="BE1591" s="206">
        <f>IF(N1591="základní",J1591,0)</f>
        <v>0</v>
      </c>
      <c r="BF1591" s="206">
        <f>IF(N1591="snížená",J1591,0)</f>
        <v>0</v>
      </c>
      <c r="BG1591" s="206">
        <f>IF(N1591="zákl. přenesená",J1591,0)</f>
        <v>0</v>
      </c>
      <c r="BH1591" s="206">
        <f>IF(N1591="sníž. přenesená",J1591,0)</f>
        <v>0</v>
      </c>
      <c r="BI1591" s="206">
        <f>IF(N1591="nulová",J1591,0)</f>
        <v>0</v>
      </c>
      <c r="BJ1591" s="19" t="s">
        <v>79</v>
      </c>
      <c r="BK1591" s="206">
        <f>ROUND(I1591*H1591,2)</f>
        <v>0</v>
      </c>
      <c r="BL1591" s="19" t="s">
        <v>302</v>
      </c>
      <c r="BM1591" s="205" t="s">
        <v>2424</v>
      </c>
    </row>
    <row r="1592" spans="1:65" s="13" customFormat="1">
      <c r="B1592" s="207"/>
      <c r="C1592" s="208"/>
      <c r="D1592" s="209" t="s">
        <v>202</v>
      </c>
      <c r="E1592" s="210" t="s">
        <v>19</v>
      </c>
      <c r="F1592" s="211" t="s">
        <v>2408</v>
      </c>
      <c r="G1592" s="208"/>
      <c r="H1592" s="210" t="s">
        <v>19</v>
      </c>
      <c r="I1592" s="212"/>
      <c r="J1592" s="208"/>
      <c r="K1592" s="208"/>
      <c r="L1592" s="213"/>
      <c r="M1592" s="214"/>
      <c r="N1592" s="215"/>
      <c r="O1592" s="215"/>
      <c r="P1592" s="215"/>
      <c r="Q1592" s="215"/>
      <c r="R1592" s="215"/>
      <c r="S1592" s="215"/>
      <c r="T1592" s="216"/>
      <c r="AT1592" s="217" t="s">
        <v>202</v>
      </c>
      <c r="AU1592" s="217" t="s">
        <v>81</v>
      </c>
      <c r="AV1592" s="13" t="s">
        <v>79</v>
      </c>
      <c r="AW1592" s="13" t="s">
        <v>33</v>
      </c>
      <c r="AX1592" s="13" t="s">
        <v>72</v>
      </c>
      <c r="AY1592" s="217" t="s">
        <v>193</v>
      </c>
    </row>
    <row r="1593" spans="1:65" s="14" customFormat="1">
      <c r="B1593" s="218"/>
      <c r="C1593" s="219"/>
      <c r="D1593" s="209" t="s">
        <v>202</v>
      </c>
      <c r="E1593" s="220" t="s">
        <v>19</v>
      </c>
      <c r="F1593" s="221" t="s">
        <v>2425</v>
      </c>
      <c r="G1593" s="219"/>
      <c r="H1593" s="222">
        <v>105</v>
      </c>
      <c r="I1593" s="223"/>
      <c r="J1593" s="219"/>
      <c r="K1593" s="219"/>
      <c r="L1593" s="224"/>
      <c r="M1593" s="225"/>
      <c r="N1593" s="226"/>
      <c r="O1593" s="226"/>
      <c r="P1593" s="226"/>
      <c r="Q1593" s="226"/>
      <c r="R1593" s="226"/>
      <c r="S1593" s="226"/>
      <c r="T1593" s="227"/>
      <c r="AT1593" s="228" t="s">
        <v>202</v>
      </c>
      <c r="AU1593" s="228" t="s">
        <v>81</v>
      </c>
      <c r="AV1593" s="14" t="s">
        <v>81</v>
      </c>
      <c r="AW1593" s="14" t="s">
        <v>33</v>
      </c>
      <c r="AX1593" s="14" t="s">
        <v>72</v>
      </c>
      <c r="AY1593" s="228" t="s">
        <v>193</v>
      </c>
    </row>
    <row r="1594" spans="1:65" s="15" customFormat="1">
      <c r="B1594" s="229"/>
      <c r="C1594" s="230"/>
      <c r="D1594" s="209" t="s">
        <v>202</v>
      </c>
      <c r="E1594" s="231" t="s">
        <v>19</v>
      </c>
      <c r="F1594" s="232" t="s">
        <v>208</v>
      </c>
      <c r="G1594" s="230"/>
      <c r="H1594" s="233">
        <v>105</v>
      </c>
      <c r="I1594" s="234"/>
      <c r="J1594" s="230"/>
      <c r="K1594" s="230"/>
      <c r="L1594" s="235"/>
      <c r="M1594" s="236"/>
      <c r="N1594" s="237"/>
      <c r="O1594" s="237"/>
      <c r="P1594" s="237"/>
      <c r="Q1594" s="237"/>
      <c r="R1594" s="237"/>
      <c r="S1594" s="237"/>
      <c r="T1594" s="238"/>
      <c r="AT1594" s="239" t="s">
        <v>202</v>
      </c>
      <c r="AU1594" s="239" t="s">
        <v>81</v>
      </c>
      <c r="AV1594" s="15" t="s">
        <v>209</v>
      </c>
      <c r="AW1594" s="15" t="s">
        <v>33</v>
      </c>
      <c r="AX1594" s="15" t="s">
        <v>72</v>
      </c>
      <c r="AY1594" s="239" t="s">
        <v>193</v>
      </c>
    </row>
    <row r="1595" spans="1:65" s="13" customFormat="1">
      <c r="B1595" s="207"/>
      <c r="C1595" s="208"/>
      <c r="D1595" s="209" t="s">
        <v>202</v>
      </c>
      <c r="E1595" s="210" t="s">
        <v>19</v>
      </c>
      <c r="F1595" s="211" t="s">
        <v>2426</v>
      </c>
      <c r="G1595" s="208"/>
      <c r="H1595" s="210" t="s">
        <v>19</v>
      </c>
      <c r="I1595" s="212"/>
      <c r="J1595" s="208"/>
      <c r="K1595" s="208"/>
      <c r="L1595" s="213"/>
      <c r="M1595" s="214"/>
      <c r="N1595" s="215"/>
      <c r="O1595" s="215"/>
      <c r="P1595" s="215"/>
      <c r="Q1595" s="215"/>
      <c r="R1595" s="215"/>
      <c r="S1595" s="215"/>
      <c r="T1595" s="216"/>
      <c r="AT1595" s="217" t="s">
        <v>202</v>
      </c>
      <c r="AU1595" s="217" t="s">
        <v>81</v>
      </c>
      <c r="AV1595" s="13" t="s">
        <v>79</v>
      </c>
      <c r="AW1595" s="13" t="s">
        <v>33</v>
      </c>
      <c r="AX1595" s="13" t="s">
        <v>72</v>
      </c>
      <c r="AY1595" s="217" t="s">
        <v>193</v>
      </c>
    </row>
    <row r="1596" spans="1:65" s="13" customFormat="1">
      <c r="B1596" s="207"/>
      <c r="C1596" s="208"/>
      <c r="D1596" s="209" t="s">
        <v>202</v>
      </c>
      <c r="E1596" s="210" t="s">
        <v>19</v>
      </c>
      <c r="F1596" s="211" t="s">
        <v>339</v>
      </c>
      <c r="G1596" s="208"/>
      <c r="H1596" s="210" t="s">
        <v>19</v>
      </c>
      <c r="I1596" s="212"/>
      <c r="J1596" s="208"/>
      <c r="K1596" s="208"/>
      <c r="L1596" s="213"/>
      <c r="M1596" s="214"/>
      <c r="N1596" s="215"/>
      <c r="O1596" s="215"/>
      <c r="P1596" s="215"/>
      <c r="Q1596" s="215"/>
      <c r="R1596" s="215"/>
      <c r="S1596" s="215"/>
      <c r="T1596" s="216"/>
      <c r="AT1596" s="217" t="s">
        <v>202</v>
      </c>
      <c r="AU1596" s="217" t="s">
        <v>81</v>
      </c>
      <c r="AV1596" s="13" t="s">
        <v>79</v>
      </c>
      <c r="AW1596" s="13" t="s">
        <v>33</v>
      </c>
      <c r="AX1596" s="13" t="s">
        <v>72</v>
      </c>
      <c r="AY1596" s="217" t="s">
        <v>193</v>
      </c>
    </row>
    <row r="1597" spans="1:65" s="14" customFormat="1">
      <c r="B1597" s="218"/>
      <c r="C1597" s="219"/>
      <c r="D1597" s="209" t="s">
        <v>202</v>
      </c>
      <c r="E1597" s="220" t="s">
        <v>19</v>
      </c>
      <c r="F1597" s="221" t="s">
        <v>2427</v>
      </c>
      <c r="G1597" s="219"/>
      <c r="H1597" s="222">
        <v>140.71799999999999</v>
      </c>
      <c r="I1597" s="223"/>
      <c r="J1597" s="219"/>
      <c r="K1597" s="219"/>
      <c r="L1597" s="224"/>
      <c r="M1597" s="225"/>
      <c r="N1597" s="226"/>
      <c r="O1597" s="226"/>
      <c r="P1597" s="226"/>
      <c r="Q1597" s="226"/>
      <c r="R1597" s="226"/>
      <c r="S1597" s="226"/>
      <c r="T1597" s="227"/>
      <c r="AT1597" s="228" t="s">
        <v>202</v>
      </c>
      <c r="AU1597" s="228" t="s">
        <v>81</v>
      </c>
      <c r="AV1597" s="14" t="s">
        <v>81</v>
      </c>
      <c r="AW1597" s="14" t="s">
        <v>33</v>
      </c>
      <c r="AX1597" s="14" t="s">
        <v>72</v>
      </c>
      <c r="AY1597" s="228" t="s">
        <v>193</v>
      </c>
    </row>
    <row r="1598" spans="1:65" s="14" customFormat="1">
      <c r="B1598" s="218"/>
      <c r="C1598" s="219"/>
      <c r="D1598" s="209" t="s">
        <v>202</v>
      </c>
      <c r="E1598" s="220" t="s">
        <v>19</v>
      </c>
      <c r="F1598" s="221" t="s">
        <v>2428</v>
      </c>
      <c r="G1598" s="219"/>
      <c r="H1598" s="222">
        <v>-5.8029999999999999</v>
      </c>
      <c r="I1598" s="223"/>
      <c r="J1598" s="219"/>
      <c r="K1598" s="219"/>
      <c r="L1598" s="224"/>
      <c r="M1598" s="225"/>
      <c r="N1598" s="226"/>
      <c r="O1598" s="226"/>
      <c r="P1598" s="226"/>
      <c r="Q1598" s="226"/>
      <c r="R1598" s="226"/>
      <c r="S1598" s="226"/>
      <c r="T1598" s="227"/>
      <c r="AT1598" s="228" t="s">
        <v>202</v>
      </c>
      <c r="AU1598" s="228" t="s">
        <v>81</v>
      </c>
      <c r="AV1598" s="14" t="s">
        <v>81</v>
      </c>
      <c r="AW1598" s="14" t="s">
        <v>33</v>
      </c>
      <c r="AX1598" s="14" t="s">
        <v>72</v>
      </c>
      <c r="AY1598" s="228" t="s">
        <v>193</v>
      </c>
    </row>
    <row r="1599" spans="1:65" s="15" customFormat="1">
      <c r="B1599" s="229"/>
      <c r="C1599" s="230"/>
      <c r="D1599" s="209" t="s">
        <v>202</v>
      </c>
      <c r="E1599" s="231" t="s">
        <v>19</v>
      </c>
      <c r="F1599" s="232" t="s">
        <v>208</v>
      </c>
      <c r="G1599" s="230"/>
      <c r="H1599" s="233">
        <v>134.91499999999999</v>
      </c>
      <c r="I1599" s="234"/>
      <c r="J1599" s="230"/>
      <c r="K1599" s="230"/>
      <c r="L1599" s="235"/>
      <c r="M1599" s="236"/>
      <c r="N1599" s="237"/>
      <c r="O1599" s="237"/>
      <c r="P1599" s="237"/>
      <c r="Q1599" s="237"/>
      <c r="R1599" s="237"/>
      <c r="S1599" s="237"/>
      <c r="T1599" s="238"/>
      <c r="AT1599" s="239" t="s">
        <v>202</v>
      </c>
      <c r="AU1599" s="239" t="s">
        <v>81</v>
      </c>
      <c r="AV1599" s="15" t="s">
        <v>209</v>
      </c>
      <c r="AW1599" s="15" t="s">
        <v>33</v>
      </c>
      <c r="AX1599" s="15" t="s">
        <v>72</v>
      </c>
      <c r="AY1599" s="239" t="s">
        <v>193</v>
      </c>
    </row>
    <row r="1600" spans="1:65" s="16" customFormat="1">
      <c r="B1600" s="240"/>
      <c r="C1600" s="241"/>
      <c r="D1600" s="209" t="s">
        <v>202</v>
      </c>
      <c r="E1600" s="242" t="s">
        <v>19</v>
      </c>
      <c r="F1600" s="243" t="s">
        <v>211</v>
      </c>
      <c r="G1600" s="241"/>
      <c r="H1600" s="244">
        <v>239.91499999999999</v>
      </c>
      <c r="I1600" s="245"/>
      <c r="J1600" s="241"/>
      <c r="K1600" s="241"/>
      <c r="L1600" s="246"/>
      <c r="M1600" s="267"/>
      <c r="N1600" s="268"/>
      <c r="O1600" s="268"/>
      <c r="P1600" s="268"/>
      <c r="Q1600" s="268"/>
      <c r="R1600" s="268"/>
      <c r="S1600" s="268"/>
      <c r="T1600" s="269"/>
      <c r="AT1600" s="250" t="s">
        <v>202</v>
      </c>
      <c r="AU1600" s="250" t="s">
        <v>81</v>
      </c>
      <c r="AV1600" s="16" t="s">
        <v>200</v>
      </c>
      <c r="AW1600" s="16" t="s">
        <v>33</v>
      </c>
      <c r="AX1600" s="16" t="s">
        <v>79</v>
      </c>
      <c r="AY1600" s="250" t="s">
        <v>193</v>
      </c>
    </row>
    <row r="1601" spans="1:31" s="2" customFormat="1" ht="6.95" customHeight="1">
      <c r="A1601" s="36"/>
      <c r="B1601" s="49"/>
      <c r="C1601" s="50"/>
      <c r="D1601" s="50"/>
      <c r="E1601" s="50"/>
      <c r="F1601" s="50"/>
      <c r="G1601" s="50"/>
      <c r="H1601" s="50"/>
      <c r="I1601" s="144"/>
      <c r="J1601" s="50"/>
      <c r="K1601" s="50"/>
      <c r="L1601" s="41"/>
      <c r="M1601" s="36"/>
      <c r="O1601" s="36"/>
      <c r="P1601" s="36"/>
      <c r="Q1601" s="36"/>
      <c r="R1601" s="36"/>
      <c r="S1601" s="36"/>
      <c r="T1601" s="36"/>
      <c r="U1601" s="36"/>
      <c r="V1601" s="36"/>
      <c r="W1601" s="36"/>
      <c r="X1601" s="36"/>
      <c r="Y1601" s="36"/>
      <c r="Z1601" s="36"/>
      <c r="AA1601" s="36"/>
      <c r="AB1601" s="36"/>
      <c r="AC1601" s="36"/>
      <c r="AD1601" s="36"/>
      <c r="AE1601" s="36"/>
    </row>
  </sheetData>
  <sheetProtection algorithmName="SHA-512" hashValue="DiNjOmMWIBuMrnZwHZRA7eHdeUEz+efw5IeeBilbpNzXsj/LGZaMv2s4d6aG8GjqdsOuG5dwL5qRsHelDFsxjQ==" saltValue="degp3ymROlKBCWIhSELxoj+xgiiIeFs4NZgCjOsnssmPGXTWvTUQV7unb8vl+Dvp7p6A4h2Cozk5rZvGNBGnhw==" spinCount="100000" sheet="1" objects="1" scenarios="1" formatColumns="0" formatRows="0" autoFilter="0"/>
  <autoFilter ref="C126:K1600"/>
  <mergeCells count="12">
    <mergeCell ref="E119:H119"/>
    <mergeCell ref="L2:V2"/>
    <mergeCell ref="E50:H50"/>
    <mergeCell ref="E52:H52"/>
    <mergeCell ref="E54:H54"/>
    <mergeCell ref="E115:H115"/>
    <mergeCell ref="E117:H11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pageSetUpPr fitToPage="1"/>
  </sheetPr>
  <dimension ref="A2:BM206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89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1" customFormat="1" ht="12" customHeight="1">
      <c r="B8" s="22"/>
      <c r="D8" s="116" t="s">
        <v>128</v>
      </c>
      <c r="I8" s="110"/>
      <c r="L8" s="22"/>
    </row>
    <row r="9" spans="1:46" s="2" customFormat="1" ht="16.5" customHeight="1">
      <c r="A9" s="36"/>
      <c r="B9" s="41"/>
      <c r="C9" s="36"/>
      <c r="D9" s="36"/>
      <c r="E9" s="409" t="s">
        <v>129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130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12" t="s">
        <v>2429</v>
      </c>
      <c r="F11" s="411"/>
      <c r="G11" s="411"/>
      <c r="H11" s="411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11. 11. 2020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13" t="str">
        <f>'Rekapitulace stavby'!E14</f>
        <v>Vyplň údaj</v>
      </c>
      <c r="F20" s="414"/>
      <c r="G20" s="414"/>
      <c r="H20" s="414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2430</v>
      </c>
      <c r="F26" s="36"/>
      <c r="G26" s="36"/>
      <c r="H26" s="36"/>
      <c r="I26" s="119" t="s">
        <v>28</v>
      </c>
      <c r="J26" s="105" t="s">
        <v>19</v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47.25" customHeight="1">
      <c r="A29" s="121"/>
      <c r="B29" s="122"/>
      <c r="C29" s="121"/>
      <c r="D29" s="121"/>
      <c r="E29" s="415" t="s">
        <v>37</v>
      </c>
      <c r="F29" s="415"/>
      <c r="G29" s="415"/>
      <c r="H29" s="415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ROUND(J92,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ROUND((SUM(BE92:BE205)),  2)</f>
        <v>0</v>
      </c>
      <c r="G35" s="36"/>
      <c r="H35" s="36"/>
      <c r="I35" s="133">
        <v>0.21</v>
      </c>
      <c r="J35" s="132">
        <f>ROUND(((SUM(BE92:BE205))*I35),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ROUND((SUM(BF92:BF205)),  2)</f>
        <v>0</v>
      </c>
      <c r="G36" s="36"/>
      <c r="H36" s="36"/>
      <c r="I36" s="133">
        <v>0.15</v>
      </c>
      <c r="J36" s="132">
        <f>ROUND(((SUM(BF92:BF205))*I36),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ROUND((SUM(BG92:BG205)),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ROUND((SUM(BH92:BH205)),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ROUND((SUM(BI92:BI205)),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132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7" t="str">
        <f>E7</f>
        <v>Novostavba víceúčelových objektů na p.č.1542/1 a 1521/2 v k.ú.Cetoraz</v>
      </c>
      <c r="F50" s="408"/>
      <c r="G50" s="408"/>
      <c r="H50" s="40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128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7" t="s">
        <v>129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130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66" t="str">
        <f>E11</f>
        <v>02 - ZTI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Cetoraz</v>
      </c>
      <c r="G56" s="38"/>
      <c r="H56" s="38"/>
      <c r="I56" s="119" t="s">
        <v>23</v>
      </c>
      <c r="J56" s="61" t="str">
        <f>IF(J14="","",J14)</f>
        <v>11. 11. 2020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Obec Cetoraz, Cetoraz 206, 39411 Cetoraz</v>
      </c>
      <c r="G58" s="38"/>
      <c r="H58" s="38"/>
      <c r="I58" s="119" t="s">
        <v>31</v>
      </c>
      <c r="J58" s="34" t="str">
        <f>E23</f>
        <v>Ing.Josef Slabý, Arnolec 30, 58827 Jamné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>Veronika Šturcová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133</v>
      </c>
      <c r="D61" s="149"/>
      <c r="E61" s="149"/>
      <c r="F61" s="149"/>
      <c r="G61" s="149"/>
      <c r="H61" s="149"/>
      <c r="I61" s="150"/>
      <c r="J61" s="151" t="s">
        <v>134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J92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135</v>
      </c>
    </row>
    <row r="64" spans="1:47" s="9" customFormat="1" ht="24.95" customHeight="1">
      <c r="B64" s="153"/>
      <c r="C64" s="154"/>
      <c r="D64" s="155" t="s">
        <v>154</v>
      </c>
      <c r="E64" s="156"/>
      <c r="F64" s="156"/>
      <c r="G64" s="156"/>
      <c r="H64" s="156"/>
      <c r="I64" s="157"/>
      <c r="J64" s="158">
        <f>J93</f>
        <v>0</v>
      </c>
      <c r="K64" s="154"/>
      <c r="L64" s="159"/>
    </row>
    <row r="65" spans="1:31" s="10" customFormat="1" ht="19.899999999999999" customHeight="1">
      <c r="B65" s="160"/>
      <c r="C65" s="99"/>
      <c r="D65" s="161" t="s">
        <v>2431</v>
      </c>
      <c r="E65" s="162"/>
      <c r="F65" s="162"/>
      <c r="G65" s="162"/>
      <c r="H65" s="162"/>
      <c r="I65" s="163"/>
      <c r="J65" s="164">
        <f>J94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2432</v>
      </c>
      <c r="E66" s="162"/>
      <c r="F66" s="162"/>
      <c r="G66" s="162"/>
      <c r="H66" s="162"/>
      <c r="I66" s="163"/>
      <c r="J66" s="164">
        <f>J132</f>
        <v>0</v>
      </c>
      <c r="K66" s="99"/>
      <c r="L66" s="165"/>
    </row>
    <row r="67" spans="1:31" s="10" customFormat="1" ht="19.899999999999999" customHeight="1">
      <c r="B67" s="160"/>
      <c r="C67" s="99"/>
      <c r="D67" s="161" t="s">
        <v>2433</v>
      </c>
      <c r="E67" s="162"/>
      <c r="F67" s="162"/>
      <c r="G67" s="162"/>
      <c r="H67" s="162"/>
      <c r="I67" s="163"/>
      <c r="J67" s="164">
        <f>J154</f>
        <v>0</v>
      </c>
      <c r="K67" s="99"/>
      <c r="L67" s="165"/>
    </row>
    <row r="68" spans="1:31" s="10" customFormat="1" ht="19.899999999999999" customHeight="1">
      <c r="B68" s="160"/>
      <c r="C68" s="99"/>
      <c r="D68" s="161" t="s">
        <v>2434</v>
      </c>
      <c r="E68" s="162"/>
      <c r="F68" s="162"/>
      <c r="G68" s="162"/>
      <c r="H68" s="162"/>
      <c r="I68" s="163"/>
      <c r="J68" s="164">
        <f>J165</f>
        <v>0</v>
      </c>
      <c r="K68" s="99"/>
      <c r="L68" s="165"/>
    </row>
    <row r="69" spans="1:31" s="10" customFormat="1" ht="19.899999999999999" customHeight="1">
      <c r="B69" s="160"/>
      <c r="C69" s="99"/>
      <c r="D69" s="161" t="s">
        <v>158</v>
      </c>
      <c r="E69" s="162"/>
      <c r="F69" s="162"/>
      <c r="G69" s="162"/>
      <c r="H69" s="162"/>
      <c r="I69" s="163"/>
      <c r="J69" s="164">
        <f>J167</f>
        <v>0</v>
      </c>
      <c r="K69" s="99"/>
      <c r="L69" s="165"/>
    </row>
    <row r="70" spans="1:31" s="10" customFormat="1" ht="19.899999999999999" customHeight="1">
      <c r="B70" s="160"/>
      <c r="C70" s="99"/>
      <c r="D70" s="161" t="s">
        <v>2435</v>
      </c>
      <c r="E70" s="162"/>
      <c r="F70" s="162"/>
      <c r="G70" s="162"/>
      <c r="H70" s="162"/>
      <c r="I70" s="163"/>
      <c r="J70" s="164">
        <f>J198</f>
        <v>0</v>
      </c>
      <c r="K70" s="99"/>
      <c r="L70" s="165"/>
    </row>
    <row r="71" spans="1:31" s="2" customFormat="1" ht="21.75" customHeight="1">
      <c r="A71" s="36"/>
      <c r="B71" s="37"/>
      <c r="C71" s="38"/>
      <c r="D71" s="38"/>
      <c r="E71" s="38"/>
      <c r="F71" s="38"/>
      <c r="G71" s="38"/>
      <c r="H71" s="38"/>
      <c r="I71" s="117"/>
      <c r="J71" s="38"/>
      <c r="K71" s="38"/>
      <c r="L71" s="118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49"/>
      <c r="C72" s="50"/>
      <c r="D72" s="50"/>
      <c r="E72" s="50"/>
      <c r="F72" s="50"/>
      <c r="G72" s="50"/>
      <c r="H72" s="50"/>
      <c r="I72" s="144"/>
      <c r="J72" s="50"/>
      <c r="K72" s="50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6" spans="1:31" s="2" customFormat="1" ht="6.95" customHeight="1">
      <c r="A76" s="36"/>
      <c r="B76" s="51"/>
      <c r="C76" s="52"/>
      <c r="D76" s="52"/>
      <c r="E76" s="52"/>
      <c r="F76" s="52"/>
      <c r="G76" s="52"/>
      <c r="H76" s="52"/>
      <c r="I76" s="147"/>
      <c r="J76" s="52"/>
      <c r="K76" s="52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24.95" customHeight="1">
      <c r="A77" s="36"/>
      <c r="B77" s="37"/>
      <c r="C77" s="25" t="s">
        <v>178</v>
      </c>
      <c r="D77" s="38"/>
      <c r="E77" s="38"/>
      <c r="F77" s="38"/>
      <c r="G77" s="38"/>
      <c r="H77" s="38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6.95" customHeight="1">
      <c r="A78" s="36"/>
      <c r="B78" s="37"/>
      <c r="C78" s="38"/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16</v>
      </c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407" t="str">
        <f>E7</f>
        <v>Novostavba víceúčelových objektů na p.č.1542/1 a 1521/2 v k.ú.Cetoraz</v>
      </c>
      <c r="F80" s="408"/>
      <c r="G80" s="408"/>
      <c r="H80" s="40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1" customFormat="1" ht="12" customHeight="1">
      <c r="B81" s="23"/>
      <c r="C81" s="31" t="s">
        <v>128</v>
      </c>
      <c r="D81" s="24"/>
      <c r="E81" s="24"/>
      <c r="F81" s="24"/>
      <c r="G81" s="24"/>
      <c r="H81" s="24"/>
      <c r="I81" s="110"/>
      <c r="J81" s="24"/>
      <c r="K81" s="24"/>
      <c r="L81" s="22"/>
    </row>
    <row r="82" spans="1:65" s="2" customFormat="1" ht="16.5" customHeight="1">
      <c r="A82" s="36"/>
      <c r="B82" s="37"/>
      <c r="C82" s="38"/>
      <c r="D82" s="38"/>
      <c r="E82" s="407" t="s">
        <v>129</v>
      </c>
      <c r="F82" s="406"/>
      <c r="G82" s="406"/>
      <c r="H82" s="406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2" customHeight="1">
      <c r="A83" s="36"/>
      <c r="B83" s="37"/>
      <c r="C83" s="31" t="s">
        <v>130</v>
      </c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6.5" customHeight="1">
      <c r="A84" s="36"/>
      <c r="B84" s="37"/>
      <c r="C84" s="38"/>
      <c r="D84" s="38"/>
      <c r="E84" s="366" t="str">
        <f>E11</f>
        <v>02 - ZTI</v>
      </c>
      <c r="F84" s="406"/>
      <c r="G84" s="406"/>
      <c r="H84" s="406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6.95" customHeight="1">
      <c r="A85" s="36"/>
      <c r="B85" s="37"/>
      <c r="C85" s="38"/>
      <c r="D85" s="38"/>
      <c r="E85" s="38"/>
      <c r="F85" s="38"/>
      <c r="G85" s="38"/>
      <c r="H85" s="38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2" customHeight="1">
      <c r="A86" s="36"/>
      <c r="B86" s="37"/>
      <c r="C86" s="31" t="s">
        <v>21</v>
      </c>
      <c r="D86" s="38"/>
      <c r="E86" s="38"/>
      <c r="F86" s="29" t="str">
        <f>F14</f>
        <v>Cetoraz</v>
      </c>
      <c r="G86" s="38"/>
      <c r="H86" s="38"/>
      <c r="I86" s="119" t="s">
        <v>23</v>
      </c>
      <c r="J86" s="61" t="str">
        <f>IF(J14="","",J14)</f>
        <v>11. 11. 2020</v>
      </c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6.95" customHeight="1">
      <c r="A87" s="36"/>
      <c r="B87" s="37"/>
      <c r="C87" s="38"/>
      <c r="D87" s="38"/>
      <c r="E87" s="38"/>
      <c r="F87" s="38"/>
      <c r="G87" s="38"/>
      <c r="H87" s="38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40.15" customHeight="1">
      <c r="A88" s="36"/>
      <c r="B88" s="37"/>
      <c r="C88" s="31" t="s">
        <v>25</v>
      </c>
      <c r="D88" s="38"/>
      <c r="E88" s="38"/>
      <c r="F88" s="29" t="str">
        <f>E17</f>
        <v>Obec Cetoraz, Cetoraz 206, 39411 Cetoraz</v>
      </c>
      <c r="G88" s="38"/>
      <c r="H88" s="38"/>
      <c r="I88" s="119" t="s">
        <v>31</v>
      </c>
      <c r="J88" s="34" t="str">
        <f>E23</f>
        <v>Ing.Josef Slabý, Arnolec 30, 58827 Jamné</v>
      </c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15.2" customHeight="1">
      <c r="A89" s="36"/>
      <c r="B89" s="37"/>
      <c r="C89" s="31" t="s">
        <v>29</v>
      </c>
      <c r="D89" s="38"/>
      <c r="E89" s="38"/>
      <c r="F89" s="29" t="str">
        <f>IF(E20="","",E20)</f>
        <v>Vyplň údaj</v>
      </c>
      <c r="G89" s="38"/>
      <c r="H89" s="38"/>
      <c r="I89" s="119" t="s">
        <v>34</v>
      </c>
      <c r="J89" s="34" t="str">
        <f>E26</f>
        <v>Veronika Šturcová</v>
      </c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2" customFormat="1" ht="10.35" customHeight="1">
      <c r="A90" s="36"/>
      <c r="B90" s="37"/>
      <c r="C90" s="38"/>
      <c r="D90" s="38"/>
      <c r="E90" s="38"/>
      <c r="F90" s="38"/>
      <c r="G90" s="38"/>
      <c r="H90" s="38"/>
      <c r="I90" s="117"/>
      <c r="J90" s="38"/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5" s="11" customFormat="1" ht="29.25" customHeight="1">
      <c r="A91" s="166"/>
      <c r="B91" s="167"/>
      <c r="C91" s="168" t="s">
        <v>179</v>
      </c>
      <c r="D91" s="169" t="s">
        <v>57</v>
      </c>
      <c r="E91" s="169" t="s">
        <v>53</v>
      </c>
      <c r="F91" s="169" t="s">
        <v>54</v>
      </c>
      <c r="G91" s="169" t="s">
        <v>180</v>
      </c>
      <c r="H91" s="169" t="s">
        <v>181</v>
      </c>
      <c r="I91" s="170" t="s">
        <v>182</v>
      </c>
      <c r="J91" s="169" t="s">
        <v>134</v>
      </c>
      <c r="K91" s="171" t="s">
        <v>183</v>
      </c>
      <c r="L91" s="172"/>
      <c r="M91" s="70" t="s">
        <v>19</v>
      </c>
      <c r="N91" s="71" t="s">
        <v>42</v>
      </c>
      <c r="O91" s="71" t="s">
        <v>184</v>
      </c>
      <c r="P91" s="71" t="s">
        <v>185</v>
      </c>
      <c r="Q91" s="71" t="s">
        <v>186</v>
      </c>
      <c r="R91" s="71" t="s">
        <v>187</v>
      </c>
      <c r="S91" s="71" t="s">
        <v>188</v>
      </c>
      <c r="T91" s="72" t="s">
        <v>189</v>
      </c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</row>
    <row r="92" spans="1:65" s="2" customFormat="1" ht="22.9" customHeight="1">
      <c r="A92" s="36"/>
      <c r="B92" s="37"/>
      <c r="C92" s="77" t="s">
        <v>190</v>
      </c>
      <c r="D92" s="38"/>
      <c r="E92" s="38"/>
      <c r="F92" s="38"/>
      <c r="G92" s="38"/>
      <c r="H92" s="38"/>
      <c r="I92" s="117"/>
      <c r="J92" s="173">
        <f>BK92</f>
        <v>0</v>
      </c>
      <c r="K92" s="38"/>
      <c r="L92" s="41"/>
      <c r="M92" s="73"/>
      <c r="N92" s="174"/>
      <c r="O92" s="74"/>
      <c r="P92" s="175">
        <f>P93</f>
        <v>0</v>
      </c>
      <c r="Q92" s="74"/>
      <c r="R92" s="175">
        <f>R93</f>
        <v>1.36578</v>
      </c>
      <c r="S92" s="74"/>
      <c r="T92" s="176">
        <f>T93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71</v>
      </c>
      <c r="AU92" s="19" t="s">
        <v>135</v>
      </c>
      <c r="BK92" s="177">
        <f>BK93</f>
        <v>0</v>
      </c>
    </row>
    <row r="93" spans="1:65" s="12" customFormat="1" ht="25.9" customHeight="1">
      <c r="B93" s="178"/>
      <c r="C93" s="179"/>
      <c r="D93" s="180" t="s">
        <v>71</v>
      </c>
      <c r="E93" s="181" t="s">
        <v>954</v>
      </c>
      <c r="F93" s="181" t="s">
        <v>955</v>
      </c>
      <c r="G93" s="179"/>
      <c r="H93" s="179"/>
      <c r="I93" s="182"/>
      <c r="J93" s="183">
        <f>BK93</f>
        <v>0</v>
      </c>
      <c r="K93" s="179"/>
      <c r="L93" s="184"/>
      <c r="M93" s="185"/>
      <c r="N93" s="186"/>
      <c r="O93" s="186"/>
      <c r="P93" s="187">
        <f>P94+P132+P154+P165+P167+P198</f>
        <v>0</v>
      </c>
      <c r="Q93" s="186"/>
      <c r="R93" s="187">
        <f>R94+R132+R154+R165+R167+R198</f>
        <v>1.36578</v>
      </c>
      <c r="S93" s="186"/>
      <c r="T93" s="188">
        <f>T94+T132+T154+T165+T167+T198</f>
        <v>0</v>
      </c>
      <c r="AR93" s="189" t="s">
        <v>81</v>
      </c>
      <c r="AT93" s="190" t="s">
        <v>71</v>
      </c>
      <c r="AU93" s="190" t="s">
        <v>72</v>
      </c>
      <c r="AY93" s="189" t="s">
        <v>193</v>
      </c>
      <c r="BK93" s="191">
        <f>BK94+BK132+BK154+BK165+BK167+BK198</f>
        <v>0</v>
      </c>
    </row>
    <row r="94" spans="1:65" s="12" customFormat="1" ht="22.9" customHeight="1">
      <c r="B94" s="178"/>
      <c r="C94" s="179"/>
      <c r="D94" s="180" t="s">
        <v>71</v>
      </c>
      <c r="E94" s="192" t="s">
        <v>2436</v>
      </c>
      <c r="F94" s="192" t="s">
        <v>2437</v>
      </c>
      <c r="G94" s="179"/>
      <c r="H94" s="179"/>
      <c r="I94" s="182"/>
      <c r="J94" s="193">
        <f>BK94</f>
        <v>0</v>
      </c>
      <c r="K94" s="179"/>
      <c r="L94" s="184"/>
      <c r="M94" s="185"/>
      <c r="N94" s="186"/>
      <c r="O94" s="186"/>
      <c r="P94" s="187">
        <f>SUM(P95:P131)</f>
        <v>0</v>
      </c>
      <c r="Q94" s="186"/>
      <c r="R94" s="187">
        <f>SUM(R95:R131)</f>
        <v>0.37229000000000007</v>
      </c>
      <c r="S94" s="186"/>
      <c r="T94" s="188">
        <f>SUM(T95:T131)</f>
        <v>0</v>
      </c>
      <c r="AR94" s="189" t="s">
        <v>81</v>
      </c>
      <c r="AT94" s="190" t="s">
        <v>71</v>
      </c>
      <c r="AU94" s="190" t="s">
        <v>79</v>
      </c>
      <c r="AY94" s="189" t="s">
        <v>193</v>
      </c>
      <c r="BK94" s="191">
        <f>SUM(BK95:BK131)</f>
        <v>0</v>
      </c>
    </row>
    <row r="95" spans="1:65" s="2" customFormat="1" ht="16.5" customHeight="1">
      <c r="A95" s="36"/>
      <c r="B95" s="37"/>
      <c r="C95" s="194" t="s">
        <v>79</v>
      </c>
      <c r="D95" s="194" t="s">
        <v>195</v>
      </c>
      <c r="E95" s="195" t="s">
        <v>2438</v>
      </c>
      <c r="F95" s="196" t="s">
        <v>2439</v>
      </c>
      <c r="G95" s="197" t="s">
        <v>391</v>
      </c>
      <c r="H95" s="198">
        <v>38</v>
      </c>
      <c r="I95" s="199"/>
      <c r="J95" s="200">
        <f>ROUND(I95*H95,2)</f>
        <v>0</v>
      </c>
      <c r="K95" s="196" t="s">
        <v>199</v>
      </c>
      <c r="L95" s="41"/>
      <c r="M95" s="201" t="s">
        <v>19</v>
      </c>
      <c r="N95" s="202" t="s">
        <v>43</v>
      </c>
      <c r="O95" s="66"/>
      <c r="P95" s="203">
        <f>O95*H95</f>
        <v>0</v>
      </c>
      <c r="Q95" s="203">
        <v>1.42E-3</v>
      </c>
      <c r="R95" s="203">
        <f>Q95*H95</f>
        <v>5.3960000000000001E-2</v>
      </c>
      <c r="S95" s="203">
        <v>0</v>
      </c>
      <c r="T95" s="204">
        <f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205" t="s">
        <v>302</v>
      </c>
      <c r="AT95" s="205" t="s">
        <v>195</v>
      </c>
      <c r="AU95" s="205" t="s">
        <v>81</v>
      </c>
      <c r="AY95" s="19" t="s">
        <v>193</v>
      </c>
      <c r="BE95" s="206">
        <f>IF(N95="základní",J95,0)</f>
        <v>0</v>
      </c>
      <c r="BF95" s="206">
        <f>IF(N95="snížená",J95,0)</f>
        <v>0</v>
      </c>
      <c r="BG95" s="206">
        <f>IF(N95="zákl. přenesená",J95,0)</f>
        <v>0</v>
      </c>
      <c r="BH95" s="206">
        <f>IF(N95="sníž. přenesená",J95,0)</f>
        <v>0</v>
      </c>
      <c r="BI95" s="206">
        <f>IF(N95="nulová",J95,0)</f>
        <v>0</v>
      </c>
      <c r="BJ95" s="19" t="s">
        <v>79</v>
      </c>
      <c r="BK95" s="206">
        <f>ROUND(I95*H95,2)</f>
        <v>0</v>
      </c>
      <c r="BL95" s="19" t="s">
        <v>302</v>
      </c>
      <c r="BM95" s="205" t="s">
        <v>2440</v>
      </c>
    </row>
    <row r="96" spans="1:65" s="14" customFormat="1">
      <c r="B96" s="218"/>
      <c r="C96" s="219"/>
      <c r="D96" s="209" t="s">
        <v>202</v>
      </c>
      <c r="E96" s="220" t="s">
        <v>19</v>
      </c>
      <c r="F96" s="221" t="s">
        <v>2441</v>
      </c>
      <c r="G96" s="219"/>
      <c r="H96" s="222">
        <v>38</v>
      </c>
      <c r="I96" s="223"/>
      <c r="J96" s="219"/>
      <c r="K96" s="219"/>
      <c r="L96" s="224"/>
      <c r="M96" s="225"/>
      <c r="N96" s="226"/>
      <c r="O96" s="226"/>
      <c r="P96" s="226"/>
      <c r="Q96" s="226"/>
      <c r="R96" s="226"/>
      <c r="S96" s="226"/>
      <c r="T96" s="227"/>
      <c r="AT96" s="228" t="s">
        <v>202</v>
      </c>
      <c r="AU96" s="228" t="s">
        <v>81</v>
      </c>
      <c r="AV96" s="14" t="s">
        <v>81</v>
      </c>
      <c r="AW96" s="14" t="s">
        <v>33</v>
      </c>
      <c r="AX96" s="14" t="s">
        <v>72</v>
      </c>
      <c r="AY96" s="228" t="s">
        <v>193</v>
      </c>
    </row>
    <row r="97" spans="1:65" s="2" customFormat="1" ht="16.5" customHeight="1">
      <c r="A97" s="36"/>
      <c r="B97" s="37"/>
      <c r="C97" s="194" t="s">
        <v>81</v>
      </c>
      <c r="D97" s="194" t="s">
        <v>195</v>
      </c>
      <c r="E97" s="195" t="s">
        <v>2442</v>
      </c>
      <c r="F97" s="196" t="s">
        <v>2443</v>
      </c>
      <c r="G97" s="197" t="s">
        <v>391</v>
      </c>
      <c r="H97" s="198">
        <v>20</v>
      </c>
      <c r="I97" s="199"/>
      <c r="J97" s="200">
        <f>ROUND(I97*H97,2)</f>
        <v>0</v>
      </c>
      <c r="K97" s="196" t="s">
        <v>199</v>
      </c>
      <c r="L97" s="41"/>
      <c r="M97" s="201" t="s">
        <v>19</v>
      </c>
      <c r="N97" s="202" t="s">
        <v>43</v>
      </c>
      <c r="O97" s="66"/>
      <c r="P97" s="203">
        <f>O97*H97</f>
        <v>0</v>
      </c>
      <c r="Q97" s="203">
        <v>7.4400000000000004E-3</v>
      </c>
      <c r="R97" s="203">
        <f>Q97*H97</f>
        <v>0.14880000000000002</v>
      </c>
      <c r="S97" s="203">
        <v>0</v>
      </c>
      <c r="T97" s="204">
        <f>S97*H97</f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205" t="s">
        <v>302</v>
      </c>
      <c r="AT97" s="205" t="s">
        <v>195</v>
      </c>
      <c r="AU97" s="205" t="s">
        <v>81</v>
      </c>
      <c r="AY97" s="19" t="s">
        <v>193</v>
      </c>
      <c r="BE97" s="206">
        <f>IF(N97="základní",J97,0)</f>
        <v>0</v>
      </c>
      <c r="BF97" s="206">
        <f>IF(N97="snížená",J97,0)</f>
        <v>0</v>
      </c>
      <c r="BG97" s="206">
        <f>IF(N97="zákl. přenesená",J97,0)</f>
        <v>0</v>
      </c>
      <c r="BH97" s="206">
        <f>IF(N97="sníž. přenesená",J97,0)</f>
        <v>0</v>
      </c>
      <c r="BI97" s="206">
        <f>IF(N97="nulová",J97,0)</f>
        <v>0</v>
      </c>
      <c r="BJ97" s="19" t="s">
        <v>79</v>
      </c>
      <c r="BK97" s="206">
        <f>ROUND(I97*H97,2)</f>
        <v>0</v>
      </c>
      <c r="BL97" s="19" t="s">
        <v>302</v>
      </c>
      <c r="BM97" s="205" t="s">
        <v>2444</v>
      </c>
    </row>
    <row r="98" spans="1:65" s="14" customFormat="1">
      <c r="B98" s="218"/>
      <c r="C98" s="219"/>
      <c r="D98" s="209" t="s">
        <v>202</v>
      </c>
      <c r="E98" s="220" t="s">
        <v>19</v>
      </c>
      <c r="F98" s="221" t="s">
        <v>2445</v>
      </c>
      <c r="G98" s="219"/>
      <c r="H98" s="222">
        <v>20</v>
      </c>
      <c r="I98" s="223"/>
      <c r="J98" s="219"/>
      <c r="K98" s="219"/>
      <c r="L98" s="224"/>
      <c r="M98" s="225"/>
      <c r="N98" s="226"/>
      <c r="O98" s="226"/>
      <c r="P98" s="226"/>
      <c r="Q98" s="226"/>
      <c r="R98" s="226"/>
      <c r="S98" s="226"/>
      <c r="T98" s="227"/>
      <c r="AT98" s="228" t="s">
        <v>202</v>
      </c>
      <c r="AU98" s="228" t="s">
        <v>81</v>
      </c>
      <c r="AV98" s="14" t="s">
        <v>81</v>
      </c>
      <c r="AW98" s="14" t="s">
        <v>33</v>
      </c>
      <c r="AX98" s="14" t="s">
        <v>72</v>
      </c>
      <c r="AY98" s="228" t="s">
        <v>193</v>
      </c>
    </row>
    <row r="99" spans="1:65" s="2" customFormat="1" ht="16.5" customHeight="1">
      <c r="A99" s="36"/>
      <c r="B99" s="37"/>
      <c r="C99" s="194" t="s">
        <v>209</v>
      </c>
      <c r="D99" s="194" t="s">
        <v>195</v>
      </c>
      <c r="E99" s="195" t="s">
        <v>2446</v>
      </c>
      <c r="F99" s="196" t="s">
        <v>2447</v>
      </c>
      <c r="G99" s="197" t="s">
        <v>391</v>
      </c>
      <c r="H99" s="198">
        <v>5</v>
      </c>
      <c r="I99" s="199"/>
      <c r="J99" s="200">
        <f>ROUND(I99*H99,2)</f>
        <v>0</v>
      </c>
      <c r="K99" s="196" t="s">
        <v>199</v>
      </c>
      <c r="L99" s="41"/>
      <c r="M99" s="201" t="s">
        <v>19</v>
      </c>
      <c r="N99" s="202" t="s">
        <v>43</v>
      </c>
      <c r="O99" s="66"/>
      <c r="P99" s="203">
        <f>O99*H99</f>
        <v>0</v>
      </c>
      <c r="Q99" s="203">
        <v>1.2319999999999999E-2</v>
      </c>
      <c r="R99" s="203">
        <f>Q99*H99</f>
        <v>6.1599999999999995E-2</v>
      </c>
      <c r="S99" s="203">
        <v>0</v>
      </c>
      <c r="T99" s="204">
        <f>S99*H99</f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205" t="s">
        <v>302</v>
      </c>
      <c r="AT99" s="205" t="s">
        <v>195</v>
      </c>
      <c r="AU99" s="205" t="s">
        <v>81</v>
      </c>
      <c r="AY99" s="19" t="s">
        <v>193</v>
      </c>
      <c r="BE99" s="206">
        <f>IF(N99="základní",J99,0)</f>
        <v>0</v>
      </c>
      <c r="BF99" s="206">
        <f>IF(N99="snížená",J99,0)</f>
        <v>0</v>
      </c>
      <c r="BG99" s="206">
        <f>IF(N99="zákl. přenesená",J99,0)</f>
        <v>0</v>
      </c>
      <c r="BH99" s="206">
        <f>IF(N99="sníž. přenesená",J99,0)</f>
        <v>0</v>
      </c>
      <c r="BI99" s="206">
        <f>IF(N99="nulová",J99,0)</f>
        <v>0</v>
      </c>
      <c r="BJ99" s="19" t="s">
        <v>79</v>
      </c>
      <c r="BK99" s="206">
        <f>ROUND(I99*H99,2)</f>
        <v>0</v>
      </c>
      <c r="BL99" s="19" t="s">
        <v>302</v>
      </c>
      <c r="BM99" s="205" t="s">
        <v>2448</v>
      </c>
    </row>
    <row r="100" spans="1:65" s="14" customFormat="1">
      <c r="B100" s="218"/>
      <c r="C100" s="219"/>
      <c r="D100" s="209" t="s">
        <v>202</v>
      </c>
      <c r="E100" s="220" t="s">
        <v>19</v>
      </c>
      <c r="F100" s="221" t="s">
        <v>2449</v>
      </c>
      <c r="G100" s="219"/>
      <c r="H100" s="222">
        <v>5</v>
      </c>
      <c r="I100" s="223"/>
      <c r="J100" s="219"/>
      <c r="K100" s="219"/>
      <c r="L100" s="224"/>
      <c r="M100" s="225"/>
      <c r="N100" s="226"/>
      <c r="O100" s="226"/>
      <c r="P100" s="226"/>
      <c r="Q100" s="226"/>
      <c r="R100" s="226"/>
      <c r="S100" s="226"/>
      <c r="T100" s="227"/>
      <c r="AT100" s="228" t="s">
        <v>202</v>
      </c>
      <c r="AU100" s="228" t="s">
        <v>81</v>
      </c>
      <c r="AV100" s="14" t="s">
        <v>81</v>
      </c>
      <c r="AW100" s="14" t="s">
        <v>33</v>
      </c>
      <c r="AX100" s="14" t="s">
        <v>72</v>
      </c>
      <c r="AY100" s="228" t="s">
        <v>193</v>
      </c>
    </row>
    <row r="101" spans="1:65" s="2" customFormat="1" ht="16.5" customHeight="1">
      <c r="A101" s="36"/>
      <c r="B101" s="37"/>
      <c r="C101" s="194" t="s">
        <v>200</v>
      </c>
      <c r="D101" s="194" t="s">
        <v>195</v>
      </c>
      <c r="E101" s="195" t="s">
        <v>2450</v>
      </c>
      <c r="F101" s="196" t="s">
        <v>2451</v>
      </c>
      <c r="G101" s="197" t="s">
        <v>391</v>
      </c>
      <c r="H101" s="198">
        <v>8</v>
      </c>
      <c r="I101" s="199"/>
      <c r="J101" s="200">
        <f>ROUND(I101*H101,2)</f>
        <v>0</v>
      </c>
      <c r="K101" s="196" t="s">
        <v>199</v>
      </c>
      <c r="L101" s="41"/>
      <c r="M101" s="201" t="s">
        <v>19</v>
      </c>
      <c r="N101" s="202" t="s">
        <v>43</v>
      </c>
      <c r="O101" s="66"/>
      <c r="P101" s="203">
        <f>O101*H101</f>
        <v>0</v>
      </c>
      <c r="Q101" s="203">
        <v>5.9000000000000003E-4</v>
      </c>
      <c r="R101" s="203">
        <f>Q101*H101</f>
        <v>4.7200000000000002E-3</v>
      </c>
      <c r="S101" s="203">
        <v>0</v>
      </c>
      <c r="T101" s="204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302</v>
      </c>
      <c r="AT101" s="205" t="s">
        <v>195</v>
      </c>
      <c r="AU101" s="205" t="s">
        <v>81</v>
      </c>
      <c r="AY101" s="19" t="s">
        <v>193</v>
      </c>
      <c r="BE101" s="206">
        <f>IF(N101="základní",J101,0)</f>
        <v>0</v>
      </c>
      <c r="BF101" s="206">
        <f>IF(N101="snížená",J101,0)</f>
        <v>0</v>
      </c>
      <c r="BG101" s="206">
        <f>IF(N101="zákl. přenesená",J101,0)</f>
        <v>0</v>
      </c>
      <c r="BH101" s="206">
        <f>IF(N101="sníž. přenesená",J101,0)</f>
        <v>0</v>
      </c>
      <c r="BI101" s="206">
        <f>IF(N101="nulová",J101,0)</f>
        <v>0</v>
      </c>
      <c r="BJ101" s="19" t="s">
        <v>79</v>
      </c>
      <c r="BK101" s="206">
        <f>ROUND(I101*H101,2)</f>
        <v>0</v>
      </c>
      <c r="BL101" s="19" t="s">
        <v>302</v>
      </c>
      <c r="BM101" s="205" t="s">
        <v>2452</v>
      </c>
    </row>
    <row r="102" spans="1:65" s="14" customFormat="1">
      <c r="B102" s="218"/>
      <c r="C102" s="219"/>
      <c r="D102" s="209" t="s">
        <v>202</v>
      </c>
      <c r="E102" s="220" t="s">
        <v>19</v>
      </c>
      <c r="F102" s="221" t="s">
        <v>2453</v>
      </c>
      <c r="G102" s="219"/>
      <c r="H102" s="222">
        <v>8</v>
      </c>
      <c r="I102" s="223"/>
      <c r="J102" s="219"/>
      <c r="K102" s="219"/>
      <c r="L102" s="224"/>
      <c r="M102" s="225"/>
      <c r="N102" s="226"/>
      <c r="O102" s="226"/>
      <c r="P102" s="226"/>
      <c r="Q102" s="226"/>
      <c r="R102" s="226"/>
      <c r="S102" s="226"/>
      <c r="T102" s="227"/>
      <c r="AT102" s="228" t="s">
        <v>202</v>
      </c>
      <c r="AU102" s="228" t="s">
        <v>81</v>
      </c>
      <c r="AV102" s="14" t="s">
        <v>81</v>
      </c>
      <c r="AW102" s="14" t="s">
        <v>33</v>
      </c>
      <c r="AX102" s="14" t="s">
        <v>72</v>
      </c>
      <c r="AY102" s="228" t="s">
        <v>193</v>
      </c>
    </row>
    <row r="103" spans="1:65" s="2" customFormat="1" ht="16.5" customHeight="1">
      <c r="A103" s="36"/>
      <c r="B103" s="37"/>
      <c r="C103" s="194" t="s">
        <v>233</v>
      </c>
      <c r="D103" s="194" t="s">
        <v>195</v>
      </c>
      <c r="E103" s="195" t="s">
        <v>2454</v>
      </c>
      <c r="F103" s="196" t="s">
        <v>2455</v>
      </c>
      <c r="G103" s="197" t="s">
        <v>391</v>
      </c>
      <c r="H103" s="198">
        <v>20</v>
      </c>
      <c r="I103" s="199"/>
      <c r="J103" s="200">
        <f>ROUND(I103*H103,2)</f>
        <v>0</v>
      </c>
      <c r="K103" s="196" t="s">
        <v>199</v>
      </c>
      <c r="L103" s="41"/>
      <c r="M103" s="201" t="s">
        <v>19</v>
      </c>
      <c r="N103" s="202" t="s">
        <v>43</v>
      </c>
      <c r="O103" s="66"/>
      <c r="P103" s="203">
        <f>O103*H103</f>
        <v>0</v>
      </c>
      <c r="Q103" s="203">
        <v>2.0100000000000001E-3</v>
      </c>
      <c r="R103" s="203">
        <f>Q103*H103</f>
        <v>4.02E-2</v>
      </c>
      <c r="S103" s="203">
        <v>0</v>
      </c>
      <c r="T103" s="204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205" t="s">
        <v>302</v>
      </c>
      <c r="AT103" s="205" t="s">
        <v>195</v>
      </c>
      <c r="AU103" s="205" t="s">
        <v>81</v>
      </c>
      <c r="AY103" s="19" t="s">
        <v>193</v>
      </c>
      <c r="BE103" s="206">
        <f>IF(N103="základní",J103,0)</f>
        <v>0</v>
      </c>
      <c r="BF103" s="206">
        <f>IF(N103="snížená",J103,0)</f>
        <v>0</v>
      </c>
      <c r="BG103" s="206">
        <f>IF(N103="zákl. přenesená",J103,0)</f>
        <v>0</v>
      </c>
      <c r="BH103" s="206">
        <f>IF(N103="sníž. přenesená",J103,0)</f>
        <v>0</v>
      </c>
      <c r="BI103" s="206">
        <f>IF(N103="nulová",J103,0)</f>
        <v>0</v>
      </c>
      <c r="BJ103" s="19" t="s">
        <v>79</v>
      </c>
      <c r="BK103" s="206">
        <f>ROUND(I103*H103,2)</f>
        <v>0</v>
      </c>
      <c r="BL103" s="19" t="s">
        <v>302</v>
      </c>
      <c r="BM103" s="205" t="s">
        <v>2456</v>
      </c>
    </row>
    <row r="104" spans="1:65" s="14" customFormat="1">
      <c r="B104" s="218"/>
      <c r="C104" s="219"/>
      <c r="D104" s="209" t="s">
        <v>202</v>
      </c>
      <c r="E104" s="220" t="s">
        <v>19</v>
      </c>
      <c r="F104" s="221" t="s">
        <v>2457</v>
      </c>
      <c r="G104" s="219"/>
      <c r="H104" s="222">
        <v>20</v>
      </c>
      <c r="I104" s="223"/>
      <c r="J104" s="219"/>
      <c r="K104" s="219"/>
      <c r="L104" s="224"/>
      <c r="M104" s="225"/>
      <c r="N104" s="226"/>
      <c r="O104" s="226"/>
      <c r="P104" s="226"/>
      <c r="Q104" s="226"/>
      <c r="R104" s="226"/>
      <c r="S104" s="226"/>
      <c r="T104" s="227"/>
      <c r="AT104" s="228" t="s">
        <v>202</v>
      </c>
      <c r="AU104" s="228" t="s">
        <v>81</v>
      </c>
      <c r="AV104" s="14" t="s">
        <v>81</v>
      </c>
      <c r="AW104" s="14" t="s">
        <v>33</v>
      </c>
      <c r="AX104" s="14" t="s">
        <v>72</v>
      </c>
      <c r="AY104" s="228" t="s">
        <v>193</v>
      </c>
    </row>
    <row r="105" spans="1:65" s="2" customFormat="1" ht="16.5" customHeight="1">
      <c r="A105" s="36"/>
      <c r="B105" s="37"/>
      <c r="C105" s="194" t="s">
        <v>248</v>
      </c>
      <c r="D105" s="194" t="s">
        <v>195</v>
      </c>
      <c r="E105" s="195" t="s">
        <v>2458</v>
      </c>
      <c r="F105" s="196" t="s">
        <v>2459</v>
      </c>
      <c r="G105" s="197" t="s">
        <v>391</v>
      </c>
      <c r="H105" s="198">
        <v>5</v>
      </c>
      <c r="I105" s="199"/>
      <c r="J105" s="200">
        <f>ROUND(I105*H105,2)</f>
        <v>0</v>
      </c>
      <c r="K105" s="196" t="s">
        <v>199</v>
      </c>
      <c r="L105" s="41"/>
      <c r="M105" s="201" t="s">
        <v>19</v>
      </c>
      <c r="N105" s="202" t="s">
        <v>43</v>
      </c>
      <c r="O105" s="66"/>
      <c r="P105" s="203">
        <f>O105*H105</f>
        <v>0</v>
      </c>
      <c r="Q105" s="203">
        <v>4.0999999999999999E-4</v>
      </c>
      <c r="R105" s="203">
        <f>Q105*H105</f>
        <v>2.0499999999999997E-3</v>
      </c>
      <c r="S105" s="203">
        <v>0</v>
      </c>
      <c r="T105" s="204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302</v>
      </c>
      <c r="AT105" s="205" t="s">
        <v>195</v>
      </c>
      <c r="AU105" s="205" t="s">
        <v>81</v>
      </c>
      <c r="AY105" s="19" t="s">
        <v>193</v>
      </c>
      <c r="BE105" s="206">
        <f>IF(N105="základní",J105,0)</f>
        <v>0</v>
      </c>
      <c r="BF105" s="206">
        <f>IF(N105="snížená",J105,0)</f>
        <v>0</v>
      </c>
      <c r="BG105" s="206">
        <f>IF(N105="zákl. přenesená",J105,0)</f>
        <v>0</v>
      </c>
      <c r="BH105" s="206">
        <f>IF(N105="sníž. přenesená",J105,0)</f>
        <v>0</v>
      </c>
      <c r="BI105" s="206">
        <f>IF(N105="nulová",J105,0)</f>
        <v>0</v>
      </c>
      <c r="BJ105" s="19" t="s">
        <v>79</v>
      </c>
      <c r="BK105" s="206">
        <f>ROUND(I105*H105,2)</f>
        <v>0</v>
      </c>
      <c r="BL105" s="19" t="s">
        <v>302</v>
      </c>
      <c r="BM105" s="205" t="s">
        <v>2460</v>
      </c>
    </row>
    <row r="106" spans="1:65" s="14" customFormat="1">
      <c r="B106" s="218"/>
      <c r="C106" s="219"/>
      <c r="D106" s="209" t="s">
        <v>202</v>
      </c>
      <c r="E106" s="220" t="s">
        <v>19</v>
      </c>
      <c r="F106" s="221" t="s">
        <v>2461</v>
      </c>
      <c r="G106" s="219"/>
      <c r="H106" s="222">
        <v>5</v>
      </c>
      <c r="I106" s="223"/>
      <c r="J106" s="219"/>
      <c r="K106" s="219"/>
      <c r="L106" s="224"/>
      <c r="M106" s="225"/>
      <c r="N106" s="226"/>
      <c r="O106" s="226"/>
      <c r="P106" s="226"/>
      <c r="Q106" s="226"/>
      <c r="R106" s="226"/>
      <c r="S106" s="226"/>
      <c r="T106" s="227"/>
      <c r="AT106" s="228" t="s">
        <v>202</v>
      </c>
      <c r="AU106" s="228" t="s">
        <v>81</v>
      </c>
      <c r="AV106" s="14" t="s">
        <v>81</v>
      </c>
      <c r="AW106" s="14" t="s">
        <v>33</v>
      </c>
      <c r="AX106" s="14" t="s">
        <v>72</v>
      </c>
      <c r="AY106" s="228" t="s">
        <v>193</v>
      </c>
    </row>
    <row r="107" spans="1:65" s="2" customFormat="1" ht="16.5" customHeight="1">
      <c r="A107" s="36"/>
      <c r="B107" s="37"/>
      <c r="C107" s="194" t="s">
        <v>252</v>
      </c>
      <c r="D107" s="194" t="s">
        <v>195</v>
      </c>
      <c r="E107" s="195" t="s">
        <v>2462</v>
      </c>
      <c r="F107" s="196" t="s">
        <v>2463</v>
      </c>
      <c r="G107" s="197" t="s">
        <v>391</v>
      </c>
      <c r="H107" s="198">
        <v>35</v>
      </c>
      <c r="I107" s="199"/>
      <c r="J107" s="200">
        <f>ROUND(I107*H107,2)</f>
        <v>0</v>
      </c>
      <c r="K107" s="196" t="s">
        <v>199</v>
      </c>
      <c r="L107" s="41"/>
      <c r="M107" s="201" t="s">
        <v>19</v>
      </c>
      <c r="N107" s="202" t="s">
        <v>43</v>
      </c>
      <c r="O107" s="66"/>
      <c r="P107" s="203">
        <f>O107*H107</f>
        <v>0</v>
      </c>
      <c r="Q107" s="203">
        <v>4.8000000000000001E-4</v>
      </c>
      <c r="R107" s="203">
        <f>Q107*H107</f>
        <v>1.6799999999999999E-2</v>
      </c>
      <c r="S107" s="203">
        <v>0</v>
      </c>
      <c r="T107" s="204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205" t="s">
        <v>302</v>
      </c>
      <c r="AT107" s="205" t="s">
        <v>195</v>
      </c>
      <c r="AU107" s="205" t="s">
        <v>81</v>
      </c>
      <c r="AY107" s="19" t="s">
        <v>193</v>
      </c>
      <c r="BE107" s="206">
        <f>IF(N107="základní",J107,0)</f>
        <v>0</v>
      </c>
      <c r="BF107" s="206">
        <f>IF(N107="snížená",J107,0)</f>
        <v>0</v>
      </c>
      <c r="BG107" s="206">
        <f>IF(N107="zákl. přenesená",J107,0)</f>
        <v>0</v>
      </c>
      <c r="BH107" s="206">
        <f>IF(N107="sníž. přenesená",J107,0)</f>
        <v>0</v>
      </c>
      <c r="BI107" s="206">
        <f>IF(N107="nulová",J107,0)</f>
        <v>0</v>
      </c>
      <c r="BJ107" s="19" t="s">
        <v>79</v>
      </c>
      <c r="BK107" s="206">
        <f>ROUND(I107*H107,2)</f>
        <v>0</v>
      </c>
      <c r="BL107" s="19" t="s">
        <v>302</v>
      </c>
      <c r="BM107" s="205" t="s">
        <v>2464</v>
      </c>
    </row>
    <row r="108" spans="1:65" s="14" customFormat="1">
      <c r="B108" s="218"/>
      <c r="C108" s="219"/>
      <c r="D108" s="209" t="s">
        <v>202</v>
      </c>
      <c r="E108" s="220" t="s">
        <v>19</v>
      </c>
      <c r="F108" s="221" t="s">
        <v>2465</v>
      </c>
      <c r="G108" s="219"/>
      <c r="H108" s="222">
        <v>35</v>
      </c>
      <c r="I108" s="223"/>
      <c r="J108" s="219"/>
      <c r="K108" s="219"/>
      <c r="L108" s="224"/>
      <c r="M108" s="225"/>
      <c r="N108" s="226"/>
      <c r="O108" s="226"/>
      <c r="P108" s="226"/>
      <c r="Q108" s="226"/>
      <c r="R108" s="226"/>
      <c r="S108" s="226"/>
      <c r="T108" s="227"/>
      <c r="AT108" s="228" t="s">
        <v>202</v>
      </c>
      <c r="AU108" s="228" t="s">
        <v>81</v>
      </c>
      <c r="AV108" s="14" t="s">
        <v>81</v>
      </c>
      <c r="AW108" s="14" t="s">
        <v>33</v>
      </c>
      <c r="AX108" s="14" t="s">
        <v>72</v>
      </c>
      <c r="AY108" s="228" t="s">
        <v>193</v>
      </c>
    </row>
    <row r="109" spans="1:65" s="2" customFormat="1" ht="16.5" customHeight="1">
      <c r="A109" s="36"/>
      <c r="B109" s="37"/>
      <c r="C109" s="194" t="s">
        <v>258</v>
      </c>
      <c r="D109" s="194" t="s">
        <v>195</v>
      </c>
      <c r="E109" s="195" t="s">
        <v>2466</v>
      </c>
      <c r="F109" s="196" t="s">
        <v>2467</v>
      </c>
      <c r="G109" s="197" t="s">
        <v>391</v>
      </c>
      <c r="H109" s="198">
        <v>10</v>
      </c>
      <c r="I109" s="199"/>
      <c r="J109" s="200">
        <f>ROUND(I109*H109,2)</f>
        <v>0</v>
      </c>
      <c r="K109" s="196" t="s">
        <v>199</v>
      </c>
      <c r="L109" s="41"/>
      <c r="M109" s="201" t="s">
        <v>19</v>
      </c>
      <c r="N109" s="202" t="s">
        <v>43</v>
      </c>
      <c r="O109" s="66"/>
      <c r="P109" s="203">
        <f>O109*H109</f>
        <v>0</v>
      </c>
      <c r="Q109" s="203">
        <v>7.1000000000000002E-4</v>
      </c>
      <c r="R109" s="203">
        <f>Q109*H109</f>
        <v>7.1000000000000004E-3</v>
      </c>
      <c r="S109" s="203">
        <v>0</v>
      </c>
      <c r="T109" s="204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205" t="s">
        <v>302</v>
      </c>
      <c r="AT109" s="205" t="s">
        <v>195</v>
      </c>
      <c r="AU109" s="205" t="s">
        <v>81</v>
      </c>
      <c r="AY109" s="19" t="s">
        <v>193</v>
      </c>
      <c r="BE109" s="206">
        <f>IF(N109="základní",J109,0)</f>
        <v>0</v>
      </c>
      <c r="BF109" s="206">
        <f>IF(N109="snížená",J109,0)</f>
        <v>0</v>
      </c>
      <c r="BG109" s="206">
        <f>IF(N109="zákl. přenesená",J109,0)</f>
        <v>0</v>
      </c>
      <c r="BH109" s="206">
        <f>IF(N109="sníž. přenesená",J109,0)</f>
        <v>0</v>
      </c>
      <c r="BI109" s="206">
        <f>IF(N109="nulová",J109,0)</f>
        <v>0</v>
      </c>
      <c r="BJ109" s="19" t="s">
        <v>79</v>
      </c>
      <c r="BK109" s="206">
        <f>ROUND(I109*H109,2)</f>
        <v>0</v>
      </c>
      <c r="BL109" s="19" t="s">
        <v>302</v>
      </c>
      <c r="BM109" s="205" t="s">
        <v>2468</v>
      </c>
    </row>
    <row r="110" spans="1:65" s="14" customFormat="1">
      <c r="B110" s="218"/>
      <c r="C110" s="219"/>
      <c r="D110" s="209" t="s">
        <v>202</v>
      </c>
      <c r="E110" s="220" t="s">
        <v>19</v>
      </c>
      <c r="F110" s="221" t="s">
        <v>2469</v>
      </c>
      <c r="G110" s="219"/>
      <c r="H110" s="222">
        <v>10</v>
      </c>
      <c r="I110" s="223"/>
      <c r="J110" s="219"/>
      <c r="K110" s="219"/>
      <c r="L110" s="224"/>
      <c r="M110" s="225"/>
      <c r="N110" s="226"/>
      <c r="O110" s="226"/>
      <c r="P110" s="226"/>
      <c r="Q110" s="226"/>
      <c r="R110" s="226"/>
      <c r="S110" s="226"/>
      <c r="T110" s="227"/>
      <c r="AT110" s="228" t="s">
        <v>202</v>
      </c>
      <c r="AU110" s="228" t="s">
        <v>81</v>
      </c>
      <c r="AV110" s="14" t="s">
        <v>81</v>
      </c>
      <c r="AW110" s="14" t="s">
        <v>33</v>
      </c>
      <c r="AX110" s="14" t="s">
        <v>72</v>
      </c>
      <c r="AY110" s="228" t="s">
        <v>193</v>
      </c>
    </row>
    <row r="111" spans="1:65" s="2" customFormat="1" ht="16.5" customHeight="1">
      <c r="A111" s="36"/>
      <c r="B111" s="37"/>
      <c r="C111" s="194" t="s">
        <v>263</v>
      </c>
      <c r="D111" s="194" t="s">
        <v>195</v>
      </c>
      <c r="E111" s="195" t="s">
        <v>2470</v>
      </c>
      <c r="F111" s="196" t="s">
        <v>2471</v>
      </c>
      <c r="G111" s="197" t="s">
        <v>391</v>
      </c>
      <c r="H111" s="198">
        <v>6</v>
      </c>
      <c r="I111" s="199"/>
      <c r="J111" s="200">
        <f>ROUND(I111*H111,2)</f>
        <v>0</v>
      </c>
      <c r="K111" s="196" t="s">
        <v>199</v>
      </c>
      <c r="L111" s="41"/>
      <c r="M111" s="201" t="s">
        <v>19</v>
      </c>
      <c r="N111" s="202" t="s">
        <v>43</v>
      </c>
      <c r="O111" s="66"/>
      <c r="P111" s="203">
        <f>O111*H111</f>
        <v>0</v>
      </c>
      <c r="Q111" s="203">
        <v>2.2399999999999998E-3</v>
      </c>
      <c r="R111" s="203">
        <f>Q111*H111</f>
        <v>1.3439999999999999E-2</v>
      </c>
      <c r="S111" s="203">
        <v>0</v>
      </c>
      <c r="T111" s="204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205" t="s">
        <v>302</v>
      </c>
      <c r="AT111" s="205" t="s">
        <v>195</v>
      </c>
      <c r="AU111" s="205" t="s">
        <v>81</v>
      </c>
      <c r="AY111" s="19" t="s">
        <v>193</v>
      </c>
      <c r="BE111" s="206">
        <f>IF(N111="základní",J111,0)</f>
        <v>0</v>
      </c>
      <c r="BF111" s="206">
        <f>IF(N111="snížená",J111,0)</f>
        <v>0</v>
      </c>
      <c r="BG111" s="206">
        <f>IF(N111="zákl. přenesená",J111,0)</f>
        <v>0</v>
      </c>
      <c r="BH111" s="206">
        <f>IF(N111="sníž. přenesená",J111,0)</f>
        <v>0</v>
      </c>
      <c r="BI111" s="206">
        <f>IF(N111="nulová",J111,0)</f>
        <v>0</v>
      </c>
      <c r="BJ111" s="19" t="s">
        <v>79</v>
      </c>
      <c r="BK111" s="206">
        <f>ROUND(I111*H111,2)</f>
        <v>0</v>
      </c>
      <c r="BL111" s="19" t="s">
        <v>302</v>
      </c>
      <c r="BM111" s="205" t="s">
        <v>2472</v>
      </c>
    </row>
    <row r="112" spans="1:65" s="14" customFormat="1">
      <c r="B112" s="218"/>
      <c r="C112" s="219"/>
      <c r="D112" s="209" t="s">
        <v>202</v>
      </c>
      <c r="E112" s="220" t="s">
        <v>19</v>
      </c>
      <c r="F112" s="221" t="s">
        <v>2473</v>
      </c>
      <c r="G112" s="219"/>
      <c r="H112" s="222">
        <v>6</v>
      </c>
      <c r="I112" s="223"/>
      <c r="J112" s="219"/>
      <c r="K112" s="219"/>
      <c r="L112" s="224"/>
      <c r="M112" s="225"/>
      <c r="N112" s="226"/>
      <c r="O112" s="226"/>
      <c r="P112" s="226"/>
      <c r="Q112" s="226"/>
      <c r="R112" s="226"/>
      <c r="S112" s="226"/>
      <c r="T112" s="227"/>
      <c r="AT112" s="228" t="s">
        <v>202</v>
      </c>
      <c r="AU112" s="228" t="s">
        <v>81</v>
      </c>
      <c r="AV112" s="14" t="s">
        <v>81</v>
      </c>
      <c r="AW112" s="14" t="s">
        <v>33</v>
      </c>
      <c r="AX112" s="14" t="s">
        <v>72</v>
      </c>
      <c r="AY112" s="228" t="s">
        <v>193</v>
      </c>
    </row>
    <row r="113" spans="1:65" s="2" customFormat="1" ht="16.5" customHeight="1">
      <c r="A113" s="36"/>
      <c r="B113" s="37"/>
      <c r="C113" s="194" t="s">
        <v>271</v>
      </c>
      <c r="D113" s="194" t="s">
        <v>195</v>
      </c>
      <c r="E113" s="195" t="s">
        <v>2474</v>
      </c>
      <c r="F113" s="196" t="s">
        <v>2475</v>
      </c>
      <c r="G113" s="197" t="s">
        <v>391</v>
      </c>
      <c r="H113" s="198">
        <v>2</v>
      </c>
      <c r="I113" s="199"/>
      <c r="J113" s="200">
        <f>ROUND(I113*H113,2)</f>
        <v>0</v>
      </c>
      <c r="K113" s="196" t="s">
        <v>199</v>
      </c>
      <c r="L113" s="41"/>
      <c r="M113" s="201" t="s">
        <v>19</v>
      </c>
      <c r="N113" s="202" t="s">
        <v>43</v>
      </c>
      <c r="O113" s="66"/>
      <c r="P113" s="203">
        <f>O113*H113</f>
        <v>0</v>
      </c>
      <c r="Q113" s="203">
        <v>1.9E-3</v>
      </c>
      <c r="R113" s="203">
        <f>Q113*H113</f>
        <v>3.8E-3</v>
      </c>
      <c r="S113" s="203">
        <v>0</v>
      </c>
      <c r="T113" s="204">
        <f>S113*H113</f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205" t="s">
        <v>302</v>
      </c>
      <c r="AT113" s="205" t="s">
        <v>195</v>
      </c>
      <c r="AU113" s="205" t="s">
        <v>81</v>
      </c>
      <c r="AY113" s="19" t="s">
        <v>193</v>
      </c>
      <c r="BE113" s="206">
        <f>IF(N113="základní",J113,0)</f>
        <v>0</v>
      </c>
      <c r="BF113" s="206">
        <f>IF(N113="snížená",J113,0)</f>
        <v>0</v>
      </c>
      <c r="BG113" s="206">
        <f>IF(N113="zákl. přenesená",J113,0)</f>
        <v>0</v>
      </c>
      <c r="BH113" s="206">
        <f>IF(N113="sníž. přenesená",J113,0)</f>
        <v>0</v>
      </c>
      <c r="BI113" s="206">
        <f>IF(N113="nulová",J113,0)</f>
        <v>0</v>
      </c>
      <c r="BJ113" s="19" t="s">
        <v>79</v>
      </c>
      <c r="BK113" s="206">
        <f>ROUND(I113*H113,2)</f>
        <v>0</v>
      </c>
      <c r="BL113" s="19" t="s">
        <v>302</v>
      </c>
      <c r="BM113" s="205" t="s">
        <v>2476</v>
      </c>
    </row>
    <row r="114" spans="1:65" s="14" customFormat="1">
      <c r="B114" s="218"/>
      <c r="C114" s="219"/>
      <c r="D114" s="209" t="s">
        <v>202</v>
      </c>
      <c r="E114" s="220" t="s">
        <v>19</v>
      </c>
      <c r="F114" s="221" t="s">
        <v>2477</v>
      </c>
      <c r="G114" s="219"/>
      <c r="H114" s="222">
        <v>2</v>
      </c>
      <c r="I114" s="223"/>
      <c r="J114" s="219"/>
      <c r="K114" s="219"/>
      <c r="L114" s="224"/>
      <c r="M114" s="225"/>
      <c r="N114" s="226"/>
      <c r="O114" s="226"/>
      <c r="P114" s="226"/>
      <c r="Q114" s="226"/>
      <c r="R114" s="226"/>
      <c r="S114" s="226"/>
      <c r="T114" s="227"/>
      <c r="AT114" s="228" t="s">
        <v>202</v>
      </c>
      <c r="AU114" s="228" t="s">
        <v>81</v>
      </c>
      <c r="AV114" s="14" t="s">
        <v>81</v>
      </c>
      <c r="AW114" s="14" t="s">
        <v>33</v>
      </c>
      <c r="AX114" s="14" t="s">
        <v>72</v>
      </c>
      <c r="AY114" s="228" t="s">
        <v>193</v>
      </c>
    </row>
    <row r="115" spans="1:65" s="2" customFormat="1" ht="16.5" customHeight="1">
      <c r="A115" s="36"/>
      <c r="B115" s="37"/>
      <c r="C115" s="194" t="s">
        <v>269</v>
      </c>
      <c r="D115" s="194" t="s">
        <v>195</v>
      </c>
      <c r="E115" s="195" t="s">
        <v>2478</v>
      </c>
      <c r="F115" s="196" t="s">
        <v>2479</v>
      </c>
      <c r="G115" s="197" t="s">
        <v>402</v>
      </c>
      <c r="H115" s="198">
        <v>6</v>
      </c>
      <c r="I115" s="199"/>
      <c r="J115" s="200">
        <f t="shared" ref="J115:J123" si="0">ROUND(I115*H115,2)</f>
        <v>0</v>
      </c>
      <c r="K115" s="196" t="s">
        <v>199</v>
      </c>
      <c r="L115" s="41"/>
      <c r="M115" s="201" t="s">
        <v>19</v>
      </c>
      <c r="N115" s="202" t="s">
        <v>43</v>
      </c>
      <c r="O115" s="66"/>
      <c r="P115" s="203">
        <f t="shared" ref="P115:P123" si="1">O115*H115</f>
        <v>0</v>
      </c>
      <c r="Q115" s="203">
        <v>0</v>
      </c>
      <c r="R115" s="203">
        <f t="shared" ref="R115:R123" si="2">Q115*H115</f>
        <v>0</v>
      </c>
      <c r="S115" s="203">
        <v>0</v>
      </c>
      <c r="T115" s="204">
        <f t="shared" ref="T115:T123" si="3"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205" t="s">
        <v>302</v>
      </c>
      <c r="AT115" s="205" t="s">
        <v>195</v>
      </c>
      <c r="AU115" s="205" t="s">
        <v>81</v>
      </c>
      <c r="AY115" s="19" t="s">
        <v>193</v>
      </c>
      <c r="BE115" s="206">
        <f t="shared" ref="BE115:BE123" si="4">IF(N115="základní",J115,0)</f>
        <v>0</v>
      </c>
      <c r="BF115" s="206">
        <f t="shared" ref="BF115:BF123" si="5">IF(N115="snížená",J115,0)</f>
        <v>0</v>
      </c>
      <c r="BG115" s="206">
        <f t="shared" ref="BG115:BG123" si="6">IF(N115="zákl. přenesená",J115,0)</f>
        <v>0</v>
      </c>
      <c r="BH115" s="206">
        <f t="shared" ref="BH115:BH123" si="7">IF(N115="sníž. přenesená",J115,0)</f>
        <v>0</v>
      </c>
      <c r="BI115" s="206">
        <f t="shared" ref="BI115:BI123" si="8">IF(N115="nulová",J115,0)</f>
        <v>0</v>
      </c>
      <c r="BJ115" s="19" t="s">
        <v>79</v>
      </c>
      <c r="BK115" s="206">
        <f t="shared" ref="BK115:BK123" si="9">ROUND(I115*H115,2)</f>
        <v>0</v>
      </c>
      <c r="BL115" s="19" t="s">
        <v>302</v>
      </c>
      <c r="BM115" s="205" t="s">
        <v>2480</v>
      </c>
    </row>
    <row r="116" spans="1:65" s="2" customFormat="1" ht="16.5" customHeight="1">
      <c r="A116" s="36"/>
      <c r="B116" s="37"/>
      <c r="C116" s="194" t="s">
        <v>279</v>
      </c>
      <c r="D116" s="194" t="s">
        <v>195</v>
      </c>
      <c r="E116" s="195" t="s">
        <v>2481</v>
      </c>
      <c r="F116" s="196" t="s">
        <v>2482</v>
      </c>
      <c r="G116" s="197" t="s">
        <v>402</v>
      </c>
      <c r="H116" s="198">
        <v>15</v>
      </c>
      <c r="I116" s="199"/>
      <c r="J116" s="200">
        <f t="shared" si="0"/>
        <v>0</v>
      </c>
      <c r="K116" s="196" t="s">
        <v>199</v>
      </c>
      <c r="L116" s="41"/>
      <c r="M116" s="201" t="s">
        <v>19</v>
      </c>
      <c r="N116" s="202" t="s">
        <v>43</v>
      </c>
      <c r="O116" s="66"/>
      <c r="P116" s="203">
        <f t="shared" si="1"/>
        <v>0</v>
      </c>
      <c r="Q116" s="203">
        <v>0</v>
      </c>
      <c r="R116" s="203">
        <f t="shared" si="2"/>
        <v>0</v>
      </c>
      <c r="S116" s="203">
        <v>0</v>
      </c>
      <c r="T116" s="204">
        <f t="shared" si="3"/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302</v>
      </c>
      <c r="AT116" s="205" t="s">
        <v>195</v>
      </c>
      <c r="AU116" s="205" t="s">
        <v>81</v>
      </c>
      <c r="AY116" s="19" t="s">
        <v>193</v>
      </c>
      <c r="BE116" s="206">
        <f t="shared" si="4"/>
        <v>0</v>
      </c>
      <c r="BF116" s="206">
        <f t="shared" si="5"/>
        <v>0</v>
      </c>
      <c r="BG116" s="206">
        <f t="shared" si="6"/>
        <v>0</v>
      </c>
      <c r="BH116" s="206">
        <f t="shared" si="7"/>
        <v>0</v>
      </c>
      <c r="BI116" s="206">
        <f t="shared" si="8"/>
        <v>0</v>
      </c>
      <c r="BJ116" s="19" t="s">
        <v>79</v>
      </c>
      <c r="BK116" s="206">
        <f t="shared" si="9"/>
        <v>0</v>
      </c>
      <c r="BL116" s="19" t="s">
        <v>302</v>
      </c>
      <c r="BM116" s="205" t="s">
        <v>2483</v>
      </c>
    </row>
    <row r="117" spans="1:65" s="2" customFormat="1" ht="16.5" customHeight="1">
      <c r="A117" s="36"/>
      <c r="B117" s="37"/>
      <c r="C117" s="194" t="s">
        <v>285</v>
      </c>
      <c r="D117" s="194" t="s">
        <v>195</v>
      </c>
      <c r="E117" s="195" t="s">
        <v>2484</v>
      </c>
      <c r="F117" s="196" t="s">
        <v>2485</v>
      </c>
      <c r="G117" s="197" t="s">
        <v>402</v>
      </c>
      <c r="H117" s="198">
        <v>1</v>
      </c>
      <c r="I117" s="199"/>
      <c r="J117" s="200">
        <f t="shared" si="0"/>
        <v>0</v>
      </c>
      <c r="K117" s="196" t="s">
        <v>199</v>
      </c>
      <c r="L117" s="41"/>
      <c r="M117" s="201" t="s">
        <v>19</v>
      </c>
      <c r="N117" s="202" t="s">
        <v>43</v>
      </c>
      <c r="O117" s="66"/>
      <c r="P117" s="203">
        <f t="shared" si="1"/>
        <v>0</v>
      </c>
      <c r="Q117" s="203">
        <v>0</v>
      </c>
      <c r="R117" s="203">
        <f t="shared" si="2"/>
        <v>0</v>
      </c>
      <c r="S117" s="203">
        <v>0</v>
      </c>
      <c r="T117" s="204">
        <f t="shared" si="3"/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205" t="s">
        <v>302</v>
      </c>
      <c r="AT117" s="205" t="s">
        <v>195</v>
      </c>
      <c r="AU117" s="205" t="s">
        <v>81</v>
      </c>
      <c r="AY117" s="19" t="s">
        <v>193</v>
      </c>
      <c r="BE117" s="206">
        <f t="shared" si="4"/>
        <v>0</v>
      </c>
      <c r="BF117" s="206">
        <f t="shared" si="5"/>
        <v>0</v>
      </c>
      <c r="BG117" s="206">
        <f t="shared" si="6"/>
        <v>0</v>
      </c>
      <c r="BH117" s="206">
        <f t="shared" si="7"/>
        <v>0</v>
      </c>
      <c r="BI117" s="206">
        <f t="shared" si="8"/>
        <v>0</v>
      </c>
      <c r="BJ117" s="19" t="s">
        <v>79</v>
      </c>
      <c r="BK117" s="206">
        <f t="shared" si="9"/>
        <v>0</v>
      </c>
      <c r="BL117" s="19" t="s">
        <v>302</v>
      </c>
      <c r="BM117" s="205" t="s">
        <v>2486</v>
      </c>
    </row>
    <row r="118" spans="1:65" s="2" customFormat="1" ht="16.5" customHeight="1">
      <c r="A118" s="36"/>
      <c r="B118" s="37"/>
      <c r="C118" s="194" t="s">
        <v>291</v>
      </c>
      <c r="D118" s="194" t="s">
        <v>195</v>
      </c>
      <c r="E118" s="195" t="s">
        <v>2487</v>
      </c>
      <c r="F118" s="196" t="s">
        <v>2488</v>
      </c>
      <c r="G118" s="197" t="s">
        <v>402</v>
      </c>
      <c r="H118" s="198">
        <v>5</v>
      </c>
      <c r="I118" s="199"/>
      <c r="J118" s="200">
        <f t="shared" si="0"/>
        <v>0</v>
      </c>
      <c r="K118" s="196" t="s">
        <v>199</v>
      </c>
      <c r="L118" s="41"/>
      <c r="M118" s="201" t="s">
        <v>19</v>
      </c>
      <c r="N118" s="202" t="s">
        <v>43</v>
      </c>
      <c r="O118" s="66"/>
      <c r="P118" s="203">
        <f t="shared" si="1"/>
        <v>0</v>
      </c>
      <c r="Q118" s="203">
        <v>0</v>
      </c>
      <c r="R118" s="203">
        <f t="shared" si="2"/>
        <v>0</v>
      </c>
      <c r="S118" s="203">
        <v>0</v>
      </c>
      <c r="T118" s="204">
        <f t="shared" si="3"/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205" t="s">
        <v>302</v>
      </c>
      <c r="AT118" s="205" t="s">
        <v>195</v>
      </c>
      <c r="AU118" s="205" t="s">
        <v>81</v>
      </c>
      <c r="AY118" s="19" t="s">
        <v>193</v>
      </c>
      <c r="BE118" s="206">
        <f t="shared" si="4"/>
        <v>0</v>
      </c>
      <c r="BF118" s="206">
        <f t="shared" si="5"/>
        <v>0</v>
      </c>
      <c r="BG118" s="206">
        <f t="shared" si="6"/>
        <v>0</v>
      </c>
      <c r="BH118" s="206">
        <f t="shared" si="7"/>
        <v>0</v>
      </c>
      <c r="BI118" s="206">
        <f t="shared" si="8"/>
        <v>0</v>
      </c>
      <c r="BJ118" s="19" t="s">
        <v>79</v>
      </c>
      <c r="BK118" s="206">
        <f t="shared" si="9"/>
        <v>0</v>
      </c>
      <c r="BL118" s="19" t="s">
        <v>302</v>
      </c>
      <c r="BM118" s="205" t="s">
        <v>2489</v>
      </c>
    </row>
    <row r="119" spans="1:65" s="2" customFormat="1" ht="16.5" customHeight="1">
      <c r="A119" s="36"/>
      <c r="B119" s="37"/>
      <c r="C119" s="194" t="s">
        <v>8</v>
      </c>
      <c r="D119" s="194" t="s">
        <v>195</v>
      </c>
      <c r="E119" s="195" t="s">
        <v>2490</v>
      </c>
      <c r="F119" s="196" t="s">
        <v>2491</v>
      </c>
      <c r="G119" s="197" t="s">
        <v>402</v>
      </c>
      <c r="H119" s="198">
        <v>1</v>
      </c>
      <c r="I119" s="199"/>
      <c r="J119" s="200">
        <f t="shared" si="0"/>
        <v>0</v>
      </c>
      <c r="K119" s="196" t="s">
        <v>199</v>
      </c>
      <c r="L119" s="41"/>
      <c r="M119" s="201" t="s">
        <v>19</v>
      </c>
      <c r="N119" s="202" t="s">
        <v>43</v>
      </c>
      <c r="O119" s="66"/>
      <c r="P119" s="203">
        <f t="shared" si="1"/>
        <v>0</v>
      </c>
      <c r="Q119" s="203">
        <v>5.9500000000000004E-3</v>
      </c>
      <c r="R119" s="203">
        <f t="shared" si="2"/>
        <v>5.9500000000000004E-3</v>
      </c>
      <c r="S119" s="203">
        <v>0</v>
      </c>
      <c r="T119" s="204">
        <f t="shared" si="3"/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205" t="s">
        <v>302</v>
      </c>
      <c r="AT119" s="205" t="s">
        <v>195</v>
      </c>
      <c r="AU119" s="205" t="s">
        <v>81</v>
      </c>
      <c r="AY119" s="19" t="s">
        <v>193</v>
      </c>
      <c r="BE119" s="206">
        <f t="shared" si="4"/>
        <v>0</v>
      </c>
      <c r="BF119" s="206">
        <f t="shared" si="5"/>
        <v>0</v>
      </c>
      <c r="BG119" s="206">
        <f t="shared" si="6"/>
        <v>0</v>
      </c>
      <c r="BH119" s="206">
        <f t="shared" si="7"/>
        <v>0</v>
      </c>
      <c r="BI119" s="206">
        <f t="shared" si="8"/>
        <v>0</v>
      </c>
      <c r="BJ119" s="19" t="s">
        <v>79</v>
      </c>
      <c r="BK119" s="206">
        <f t="shared" si="9"/>
        <v>0</v>
      </c>
      <c r="BL119" s="19" t="s">
        <v>302</v>
      </c>
      <c r="BM119" s="205" t="s">
        <v>2492</v>
      </c>
    </row>
    <row r="120" spans="1:65" s="2" customFormat="1" ht="16.5" customHeight="1">
      <c r="A120" s="36"/>
      <c r="B120" s="37"/>
      <c r="C120" s="194" t="s">
        <v>302</v>
      </c>
      <c r="D120" s="194" t="s">
        <v>195</v>
      </c>
      <c r="E120" s="195" t="s">
        <v>2493</v>
      </c>
      <c r="F120" s="196" t="s">
        <v>2494</v>
      </c>
      <c r="G120" s="197" t="s">
        <v>402</v>
      </c>
      <c r="H120" s="198">
        <v>2</v>
      </c>
      <c r="I120" s="199"/>
      <c r="J120" s="200">
        <f t="shared" si="0"/>
        <v>0</v>
      </c>
      <c r="K120" s="196" t="s">
        <v>19</v>
      </c>
      <c r="L120" s="41"/>
      <c r="M120" s="201" t="s">
        <v>19</v>
      </c>
      <c r="N120" s="202" t="s">
        <v>43</v>
      </c>
      <c r="O120" s="66"/>
      <c r="P120" s="203">
        <f t="shared" si="1"/>
        <v>0</v>
      </c>
      <c r="Q120" s="203">
        <v>5.0400000000000002E-3</v>
      </c>
      <c r="R120" s="203">
        <f t="shared" si="2"/>
        <v>1.008E-2</v>
      </c>
      <c r="S120" s="203">
        <v>0</v>
      </c>
      <c r="T120" s="204">
        <f t="shared" si="3"/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205" t="s">
        <v>302</v>
      </c>
      <c r="AT120" s="205" t="s">
        <v>195</v>
      </c>
      <c r="AU120" s="205" t="s">
        <v>81</v>
      </c>
      <c r="AY120" s="19" t="s">
        <v>193</v>
      </c>
      <c r="BE120" s="206">
        <f t="shared" si="4"/>
        <v>0</v>
      </c>
      <c r="BF120" s="206">
        <f t="shared" si="5"/>
        <v>0</v>
      </c>
      <c r="BG120" s="206">
        <f t="shared" si="6"/>
        <v>0</v>
      </c>
      <c r="BH120" s="206">
        <f t="shared" si="7"/>
        <v>0</v>
      </c>
      <c r="BI120" s="206">
        <f t="shared" si="8"/>
        <v>0</v>
      </c>
      <c r="BJ120" s="19" t="s">
        <v>79</v>
      </c>
      <c r="BK120" s="206">
        <f t="shared" si="9"/>
        <v>0</v>
      </c>
      <c r="BL120" s="19" t="s">
        <v>302</v>
      </c>
      <c r="BM120" s="205" t="s">
        <v>2495</v>
      </c>
    </row>
    <row r="121" spans="1:65" s="2" customFormat="1" ht="16.5" customHeight="1">
      <c r="A121" s="36"/>
      <c r="B121" s="37"/>
      <c r="C121" s="194" t="s">
        <v>311</v>
      </c>
      <c r="D121" s="194" t="s">
        <v>195</v>
      </c>
      <c r="E121" s="195" t="s">
        <v>2496</v>
      </c>
      <c r="F121" s="196" t="s">
        <v>2497</v>
      </c>
      <c r="G121" s="197" t="s">
        <v>402</v>
      </c>
      <c r="H121" s="198">
        <v>2</v>
      </c>
      <c r="I121" s="199"/>
      <c r="J121" s="200">
        <f t="shared" si="0"/>
        <v>0</v>
      </c>
      <c r="K121" s="196" t="s">
        <v>199</v>
      </c>
      <c r="L121" s="41"/>
      <c r="M121" s="201" t="s">
        <v>19</v>
      </c>
      <c r="N121" s="202" t="s">
        <v>43</v>
      </c>
      <c r="O121" s="66"/>
      <c r="P121" s="203">
        <f t="shared" si="1"/>
        <v>0</v>
      </c>
      <c r="Q121" s="203">
        <v>2.2000000000000001E-4</v>
      </c>
      <c r="R121" s="203">
        <f t="shared" si="2"/>
        <v>4.4000000000000002E-4</v>
      </c>
      <c r="S121" s="203">
        <v>0</v>
      </c>
      <c r="T121" s="204">
        <f t="shared" si="3"/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302</v>
      </c>
      <c r="AT121" s="205" t="s">
        <v>195</v>
      </c>
      <c r="AU121" s="205" t="s">
        <v>81</v>
      </c>
      <c r="AY121" s="19" t="s">
        <v>193</v>
      </c>
      <c r="BE121" s="206">
        <f t="shared" si="4"/>
        <v>0</v>
      </c>
      <c r="BF121" s="206">
        <f t="shared" si="5"/>
        <v>0</v>
      </c>
      <c r="BG121" s="206">
        <f t="shared" si="6"/>
        <v>0</v>
      </c>
      <c r="BH121" s="206">
        <f t="shared" si="7"/>
        <v>0</v>
      </c>
      <c r="BI121" s="206">
        <f t="shared" si="8"/>
        <v>0</v>
      </c>
      <c r="BJ121" s="19" t="s">
        <v>79</v>
      </c>
      <c r="BK121" s="206">
        <f t="shared" si="9"/>
        <v>0</v>
      </c>
      <c r="BL121" s="19" t="s">
        <v>302</v>
      </c>
      <c r="BM121" s="205" t="s">
        <v>2498</v>
      </c>
    </row>
    <row r="122" spans="1:65" s="2" customFormat="1" ht="16.5" customHeight="1">
      <c r="A122" s="36"/>
      <c r="B122" s="37"/>
      <c r="C122" s="194" t="s">
        <v>315</v>
      </c>
      <c r="D122" s="194" t="s">
        <v>195</v>
      </c>
      <c r="E122" s="195" t="s">
        <v>2499</v>
      </c>
      <c r="F122" s="196" t="s">
        <v>2500</v>
      </c>
      <c r="G122" s="197" t="s">
        <v>402</v>
      </c>
      <c r="H122" s="198">
        <v>1</v>
      </c>
      <c r="I122" s="199"/>
      <c r="J122" s="200">
        <f t="shared" si="0"/>
        <v>0</v>
      </c>
      <c r="K122" s="196" t="s">
        <v>19</v>
      </c>
      <c r="L122" s="41"/>
      <c r="M122" s="201" t="s">
        <v>19</v>
      </c>
      <c r="N122" s="202" t="s">
        <v>43</v>
      </c>
      <c r="O122" s="66"/>
      <c r="P122" s="203">
        <f t="shared" si="1"/>
        <v>0</v>
      </c>
      <c r="Q122" s="203">
        <v>1.0200000000000001E-3</v>
      </c>
      <c r="R122" s="203">
        <f t="shared" si="2"/>
        <v>1.0200000000000001E-3</v>
      </c>
      <c r="S122" s="203">
        <v>0</v>
      </c>
      <c r="T122" s="204">
        <f t="shared" si="3"/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302</v>
      </c>
      <c r="AT122" s="205" t="s">
        <v>195</v>
      </c>
      <c r="AU122" s="205" t="s">
        <v>81</v>
      </c>
      <c r="AY122" s="19" t="s">
        <v>193</v>
      </c>
      <c r="BE122" s="206">
        <f t="shared" si="4"/>
        <v>0</v>
      </c>
      <c r="BF122" s="206">
        <f t="shared" si="5"/>
        <v>0</v>
      </c>
      <c r="BG122" s="206">
        <f t="shared" si="6"/>
        <v>0</v>
      </c>
      <c r="BH122" s="206">
        <f t="shared" si="7"/>
        <v>0</v>
      </c>
      <c r="BI122" s="206">
        <f t="shared" si="8"/>
        <v>0</v>
      </c>
      <c r="BJ122" s="19" t="s">
        <v>79</v>
      </c>
      <c r="BK122" s="206">
        <f t="shared" si="9"/>
        <v>0</v>
      </c>
      <c r="BL122" s="19" t="s">
        <v>302</v>
      </c>
      <c r="BM122" s="205" t="s">
        <v>2501</v>
      </c>
    </row>
    <row r="123" spans="1:65" s="2" customFormat="1" ht="16.5" customHeight="1">
      <c r="A123" s="36"/>
      <c r="B123" s="37"/>
      <c r="C123" s="194" t="s">
        <v>320</v>
      </c>
      <c r="D123" s="194" t="s">
        <v>195</v>
      </c>
      <c r="E123" s="195" t="s">
        <v>2502</v>
      </c>
      <c r="F123" s="196" t="s">
        <v>2503</v>
      </c>
      <c r="G123" s="197" t="s">
        <v>402</v>
      </c>
      <c r="H123" s="198">
        <v>1</v>
      </c>
      <c r="I123" s="199"/>
      <c r="J123" s="200">
        <f t="shared" si="0"/>
        <v>0</v>
      </c>
      <c r="K123" s="196" t="s">
        <v>199</v>
      </c>
      <c r="L123" s="41"/>
      <c r="M123" s="201" t="s">
        <v>19</v>
      </c>
      <c r="N123" s="202" t="s">
        <v>43</v>
      </c>
      <c r="O123" s="66"/>
      <c r="P123" s="203">
        <f t="shared" si="1"/>
        <v>0</v>
      </c>
      <c r="Q123" s="203">
        <v>2.9E-4</v>
      </c>
      <c r="R123" s="203">
        <f t="shared" si="2"/>
        <v>2.9E-4</v>
      </c>
      <c r="S123" s="203">
        <v>0</v>
      </c>
      <c r="T123" s="204">
        <f t="shared" si="3"/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205" t="s">
        <v>302</v>
      </c>
      <c r="AT123" s="205" t="s">
        <v>195</v>
      </c>
      <c r="AU123" s="205" t="s">
        <v>81</v>
      </c>
      <c r="AY123" s="19" t="s">
        <v>193</v>
      </c>
      <c r="BE123" s="206">
        <f t="shared" si="4"/>
        <v>0</v>
      </c>
      <c r="BF123" s="206">
        <f t="shared" si="5"/>
        <v>0</v>
      </c>
      <c r="BG123" s="206">
        <f t="shared" si="6"/>
        <v>0</v>
      </c>
      <c r="BH123" s="206">
        <f t="shared" si="7"/>
        <v>0</v>
      </c>
      <c r="BI123" s="206">
        <f t="shared" si="8"/>
        <v>0</v>
      </c>
      <c r="BJ123" s="19" t="s">
        <v>79</v>
      </c>
      <c r="BK123" s="206">
        <f t="shared" si="9"/>
        <v>0</v>
      </c>
      <c r="BL123" s="19" t="s">
        <v>302</v>
      </c>
      <c r="BM123" s="205" t="s">
        <v>2504</v>
      </c>
    </row>
    <row r="124" spans="1:65" s="14" customFormat="1">
      <c r="B124" s="218"/>
      <c r="C124" s="219"/>
      <c r="D124" s="209" t="s">
        <v>202</v>
      </c>
      <c r="E124" s="220" t="s">
        <v>19</v>
      </c>
      <c r="F124" s="221" t="s">
        <v>2505</v>
      </c>
      <c r="G124" s="219"/>
      <c r="H124" s="222">
        <v>1</v>
      </c>
      <c r="I124" s="223"/>
      <c r="J124" s="219"/>
      <c r="K124" s="219"/>
      <c r="L124" s="224"/>
      <c r="M124" s="225"/>
      <c r="N124" s="226"/>
      <c r="O124" s="226"/>
      <c r="P124" s="226"/>
      <c r="Q124" s="226"/>
      <c r="R124" s="226"/>
      <c r="S124" s="226"/>
      <c r="T124" s="227"/>
      <c r="AT124" s="228" t="s">
        <v>202</v>
      </c>
      <c r="AU124" s="228" t="s">
        <v>81</v>
      </c>
      <c r="AV124" s="14" t="s">
        <v>81</v>
      </c>
      <c r="AW124" s="14" t="s">
        <v>33</v>
      </c>
      <c r="AX124" s="14" t="s">
        <v>72</v>
      </c>
      <c r="AY124" s="228" t="s">
        <v>193</v>
      </c>
    </row>
    <row r="125" spans="1:65" s="2" customFormat="1" ht="16.5" customHeight="1">
      <c r="A125" s="36"/>
      <c r="B125" s="37"/>
      <c r="C125" s="194" t="s">
        <v>325</v>
      </c>
      <c r="D125" s="194" t="s">
        <v>195</v>
      </c>
      <c r="E125" s="195" t="s">
        <v>2506</v>
      </c>
      <c r="F125" s="196" t="s">
        <v>2507</v>
      </c>
      <c r="G125" s="197" t="s">
        <v>402</v>
      </c>
      <c r="H125" s="198">
        <v>4</v>
      </c>
      <c r="I125" s="199"/>
      <c r="J125" s="200">
        <f>ROUND(I125*H125,2)</f>
        <v>0</v>
      </c>
      <c r="K125" s="196" t="s">
        <v>199</v>
      </c>
      <c r="L125" s="41"/>
      <c r="M125" s="201" t="s">
        <v>19</v>
      </c>
      <c r="N125" s="202" t="s">
        <v>43</v>
      </c>
      <c r="O125" s="66"/>
      <c r="P125" s="203">
        <f>O125*H125</f>
        <v>0</v>
      </c>
      <c r="Q125" s="203">
        <v>5.1000000000000004E-4</v>
      </c>
      <c r="R125" s="203">
        <f>Q125*H125</f>
        <v>2.0400000000000001E-3</v>
      </c>
      <c r="S125" s="203">
        <v>0</v>
      </c>
      <c r="T125" s="204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302</v>
      </c>
      <c r="AT125" s="205" t="s">
        <v>195</v>
      </c>
      <c r="AU125" s="205" t="s">
        <v>81</v>
      </c>
      <c r="AY125" s="19" t="s">
        <v>193</v>
      </c>
      <c r="BE125" s="206">
        <f>IF(N125="základní",J125,0)</f>
        <v>0</v>
      </c>
      <c r="BF125" s="206">
        <f>IF(N125="snížená",J125,0)</f>
        <v>0</v>
      </c>
      <c r="BG125" s="206">
        <f>IF(N125="zákl. přenesená",J125,0)</f>
        <v>0</v>
      </c>
      <c r="BH125" s="206">
        <f>IF(N125="sníž. přenesená",J125,0)</f>
        <v>0</v>
      </c>
      <c r="BI125" s="206">
        <f>IF(N125="nulová",J125,0)</f>
        <v>0</v>
      </c>
      <c r="BJ125" s="19" t="s">
        <v>79</v>
      </c>
      <c r="BK125" s="206">
        <f>ROUND(I125*H125,2)</f>
        <v>0</v>
      </c>
      <c r="BL125" s="19" t="s">
        <v>302</v>
      </c>
      <c r="BM125" s="205" t="s">
        <v>2508</v>
      </c>
    </row>
    <row r="126" spans="1:65" s="14" customFormat="1">
      <c r="B126" s="218"/>
      <c r="C126" s="219"/>
      <c r="D126" s="209" t="s">
        <v>202</v>
      </c>
      <c r="E126" s="220" t="s">
        <v>19</v>
      </c>
      <c r="F126" s="221" t="s">
        <v>2509</v>
      </c>
      <c r="G126" s="219"/>
      <c r="H126" s="222">
        <v>4</v>
      </c>
      <c r="I126" s="223"/>
      <c r="J126" s="219"/>
      <c r="K126" s="219"/>
      <c r="L126" s="224"/>
      <c r="M126" s="225"/>
      <c r="N126" s="226"/>
      <c r="O126" s="226"/>
      <c r="P126" s="226"/>
      <c r="Q126" s="226"/>
      <c r="R126" s="226"/>
      <c r="S126" s="226"/>
      <c r="T126" s="227"/>
      <c r="AT126" s="228" t="s">
        <v>202</v>
      </c>
      <c r="AU126" s="228" t="s">
        <v>81</v>
      </c>
      <c r="AV126" s="14" t="s">
        <v>81</v>
      </c>
      <c r="AW126" s="14" t="s">
        <v>33</v>
      </c>
      <c r="AX126" s="14" t="s">
        <v>72</v>
      </c>
      <c r="AY126" s="228" t="s">
        <v>193</v>
      </c>
    </row>
    <row r="127" spans="1:65" s="2" customFormat="1" ht="16.5" customHeight="1">
      <c r="A127" s="36"/>
      <c r="B127" s="37"/>
      <c r="C127" s="194" t="s">
        <v>7</v>
      </c>
      <c r="D127" s="194" t="s">
        <v>195</v>
      </c>
      <c r="E127" s="195" t="s">
        <v>2510</v>
      </c>
      <c r="F127" s="196" t="s">
        <v>2511</v>
      </c>
      <c r="G127" s="197" t="s">
        <v>391</v>
      </c>
      <c r="H127" s="198">
        <v>58</v>
      </c>
      <c r="I127" s="199"/>
      <c r="J127" s="200">
        <f>ROUND(I127*H127,2)</f>
        <v>0</v>
      </c>
      <c r="K127" s="196" t="s">
        <v>199</v>
      </c>
      <c r="L127" s="41"/>
      <c r="M127" s="201" t="s">
        <v>19</v>
      </c>
      <c r="N127" s="202" t="s">
        <v>43</v>
      </c>
      <c r="O127" s="66"/>
      <c r="P127" s="203">
        <f>O127*H127</f>
        <v>0</v>
      </c>
      <c r="Q127" s="203">
        <v>0</v>
      </c>
      <c r="R127" s="203">
        <f>Q127*H127</f>
        <v>0</v>
      </c>
      <c r="S127" s="203">
        <v>0</v>
      </c>
      <c r="T127" s="204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302</v>
      </c>
      <c r="AT127" s="205" t="s">
        <v>195</v>
      </c>
      <c r="AU127" s="205" t="s">
        <v>81</v>
      </c>
      <c r="AY127" s="19" t="s">
        <v>193</v>
      </c>
      <c r="BE127" s="206">
        <f>IF(N127="základní",J127,0)</f>
        <v>0</v>
      </c>
      <c r="BF127" s="206">
        <f>IF(N127="snížená",J127,0)</f>
        <v>0</v>
      </c>
      <c r="BG127" s="206">
        <f>IF(N127="zákl. přenesená",J127,0)</f>
        <v>0</v>
      </c>
      <c r="BH127" s="206">
        <f>IF(N127="sníž. přenesená",J127,0)</f>
        <v>0</v>
      </c>
      <c r="BI127" s="206">
        <f>IF(N127="nulová",J127,0)</f>
        <v>0</v>
      </c>
      <c r="BJ127" s="19" t="s">
        <v>79</v>
      </c>
      <c r="BK127" s="206">
        <f>ROUND(I127*H127,2)</f>
        <v>0</v>
      </c>
      <c r="BL127" s="19" t="s">
        <v>302</v>
      </c>
      <c r="BM127" s="205" t="s">
        <v>2512</v>
      </c>
    </row>
    <row r="128" spans="1:65" s="14" customFormat="1">
      <c r="B128" s="218"/>
      <c r="C128" s="219"/>
      <c r="D128" s="209" t="s">
        <v>202</v>
      </c>
      <c r="E128" s="220" t="s">
        <v>19</v>
      </c>
      <c r="F128" s="221" t="s">
        <v>2513</v>
      </c>
      <c r="G128" s="219"/>
      <c r="H128" s="222">
        <v>58</v>
      </c>
      <c r="I128" s="223"/>
      <c r="J128" s="219"/>
      <c r="K128" s="219"/>
      <c r="L128" s="224"/>
      <c r="M128" s="225"/>
      <c r="N128" s="226"/>
      <c r="O128" s="226"/>
      <c r="P128" s="226"/>
      <c r="Q128" s="226"/>
      <c r="R128" s="226"/>
      <c r="S128" s="226"/>
      <c r="T128" s="227"/>
      <c r="AT128" s="228" t="s">
        <v>202</v>
      </c>
      <c r="AU128" s="228" t="s">
        <v>81</v>
      </c>
      <c r="AV128" s="14" t="s">
        <v>81</v>
      </c>
      <c r="AW128" s="14" t="s">
        <v>33</v>
      </c>
      <c r="AX128" s="14" t="s">
        <v>72</v>
      </c>
      <c r="AY128" s="228" t="s">
        <v>193</v>
      </c>
    </row>
    <row r="129" spans="1:65" s="2" customFormat="1" ht="16.5" customHeight="1">
      <c r="A129" s="36"/>
      <c r="B129" s="37"/>
      <c r="C129" s="194" t="s">
        <v>335</v>
      </c>
      <c r="D129" s="194" t="s">
        <v>195</v>
      </c>
      <c r="E129" s="195" t="s">
        <v>2514</v>
      </c>
      <c r="F129" s="196" t="s">
        <v>2515</v>
      </c>
      <c r="G129" s="197" t="s">
        <v>391</v>
      </c>
      <c r="H129" s="198">
        <v>5</v>
      </c>
      <c r="I129" s="199"/>
      <c r="J129" s="200">
        <f>ROUND(I129*H129,2)</f>
        <v>0</v>
      </c>
      <c r="K129" s="196" t="s">
        <v>199</v>
      </c>
      <c r="L129" s="41"/>
      <c r="M129" s="201" t="s">
        <v>19</v>
      </c>
      <c r="N129" s="202" t="s">
        <v>43</v>
      </c>
      <c r="O129" s="66"/>
      <c r="P129" s="203">
        <f>O129*H129</f>
        <v>0</v>
      </c>
      <c r="Q129" s="203">
        <v>0</v>
      </c>
      <c r="R129" s="203">
        <f>Q129*H129</f>
        <v>0</v>
      </c>
      <c r="S129" s="203">
        <v>0</v>
      </c>
      <c r="T129" s="204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302</v>
      </c>
      <c r="AT129" s="205" t="s">
        <v>195</v>
      </c>
      <c r="AU129" s="205" t="s">
        <v>81</v>
      </c>
      <c r="AY129" s="19" t="s">
        <v>193</v>
      </c>
      <c r="BE129" s="206">
        <f>IF(N129="základní",J129,0)</f>
        <v>0</v>
      </c>
      <c r="BF129" s="206">
        <f>IF(N129="snížená",J129,0)</f>
        <v>0</v>
      </c>
      <c r="BG129" s="206">
        <f>IF(N129="zákl. přenesená",J129,0)</f>
        <v>0</v>
      </c>
      <c r="BH129" s="206">
        <f>IF(N129="sníž. přenesená",J129,0)</f>
        <v>0</v>
      </c>
      <c r="BI129" s="206">
        <f>IF(N129="nulová",J129,0)</f>
        <v>0</v>
      </c>
      <c r="BJ129" s="19" t="s">
        <v>79</v>
      </c>
      <c r="BK129" s="206">
        <f>ROUND(I129*H129,2)</f>
        <v>0</v>
      </c>
      <c r="BL129" s="19" t="s">
        <v>302</v>
      </c>
      <c r="BM129" s="205" t="s">
        <v>2516</v>
      </c>
    </row>
    <row r="130" spans="1:65" s="14" customFormat="1">
      <c r="B130" s="218"/>
      <c r="C130" s="219"/>
      <c r="D130" s="209" t="s">
        <v>202</v>
      </c>
      <c r="E130" s="220" t="s">
        <v>19</v>
      </c>
      <c r="F130" s="221" t="s">
        <v>233</v>
      </c>
      <c r="G130" s="219"/>
      <c r="H130" s="222">
        <v>5</v>
      </c>
      <c r="I130" s="223"/>
      <c r="J130" s="219"/>
      <c r="K130" s="219"/>
      <c r="L130" s="224"/>
      <c r="M130" s="225"/>
      <c r="N130" s="226"/>
      <c r="O130" s="226"/>
      <c r="P130" s="226"/>
      <c r="Q130" s="226"/>
      <c r="R130" s="226"/>
      <c r="S130" s="226"/>
      <c r="T130" s="227"/>
      <c r="AT130" s="228" t="s">
        <v>202</v>
      </c>
      <c r="AU130" s="228" t="s">
        <v>81</v>
      </c>
      <c r="AV130" s="14" t="s">
        <v>81</v>
      </c>
      <c r="AW130" s="14" t="s">
        <v>33</v>
      </c>
      <c r="AX130" s="14" t="s">
        <v>72</v>
      </c>
      <c r="AY130" s="228" t="s">
        <v>193</v>
      </c>
    </row>
    <row r="131" spans="1:65" s="2" customFormat="1" ht="21.75" customHeight="1">
      <c r="A131" s="36"/>
      <c r="B131" s="37"/>
      <c r="C131" s="194" t="s">
        <v>347</v>
      </c>
      <c r="D131" s="194" t="s">
        <v>195</v>
      </c>
      <c r="E131" s="195" t="s">
        <v>2517</v>
      </c>
      <c r="F131" s="196" t="s">
        <v>2518</v>
      </c>
      <c r="G131" s="197" t="s">
        <v>266</v>
      </c>
      <c r="H131" s="198">
        <v>0.372</v>
      </c>
      <c r="I131" s="199"/>
      <c r="J131" s="200">
        <f>ROUND(I131*H131,2)</f>
        <v>0</v>
      </c>
      <c r="K131" s="196" t="s">
        <v>199</v>
      </c>
      <c r="L131" s="41"/>
      <c r="M131" s="201" t="s">
        <v>19</v>
      </c>
      <c r="N131" s="202" t="s">
        <v>43</v>
      </c>
      <c r="O131" s="66"/>
      <c r="P131" s="203">
        <f>O131*H131</f>
        <v>0</v>
      </c>
      <c r="Q131" s="203">
        <v>0</v>
      </c>
      <c r="R131" s="203">
        <f>Q131*H131</f>
        <v>0</v>
      </c>
      <c r="S131" s="203">
        <v>0</v>
      </c>
      <c r="T131" s="204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302</v>
      </c>
      <c r="AT131" s="205" t="s">
        <v>195</v>
      </c>
      <c r="AU131" s="205" t="s">
        <v>81</v>
      </c>
      <c r="AY131" s="19" t="s">
        <v>193</v>
      </c>
      <c r="BE131" s="206">
        <f>IF(N131="základní",J131,0)</f>
        <v>0</v>
      </c>
      <c r="BF131" s="206">
        <f>IF(N131="snížená",J131,0)</f>
        <v>0</v>
      </c>
      <c r="BG131" s="206">
        <f>IF(N131="zákl. přenesená",J131,0)</f>
        <v>0</v>
      </c>
      <c r="BH131" s="206">
        <f>IF(N131="sníž. přenesená",J131,0)</f>
        <v>0</v>
      </c>
      <c r="BI131" s="206">
        <f>IF(N131="nulová",J131,0)</f>
        <v>0</v>
      </c>
      <c r="BJ131" s="19" t="s">
        <v>79</v>
      </c>
      <c r="BK131" s="206">
        <f>ROUND(I131*H131,2)</f>
        <v>0</v>
      </c>
      <c r="BL131" s="19" t="s">
        <v>302</v>
      </c>
      <c r="BM131" s="205" t="s">
        <v>2519</v>
      </c>
    </row>
    <row r="132" spans="1:65" s="12" customFormat="1" ht="22.9" customHeight="1">
      <c r="B132" s="178"/>
      <c r="C132" s="179"/>
      <c r="D132" s="180" t="s">
        <v>71</v>
      </c>
      <c r="E132" s="192" t="s">
        <v>2520</v>
      </c>
      <c r="F132" s="192" t="s">
        <v>2521</v>
      </c>
      <c r="G132" s="179"/>
      <c r="H132" s="179"/>
      <c r="I132" s="182"/>
      <c r="J132" s="193">
        <f>BK132</f>
        <v>0</v>
      </c>
      <c r="K132" s="179"/>
      <c r="L132" s="184"/>
      <c r="M132" s="185"/>
      <c r="N132" s="186"/>
      <c r="O132" s="186"/>
      <c r="P132" s="187">
        <f>SUM(P133:P153)</f>
        <v>0</v>
      </c>
      <c r="Q132" s="186"/>
      <c r="R132" s="187">
        <f>SUM(R133:R153)</f>
        <v>0.41999999999999993</v>
      </c>
      <c r="S132" s="186"/>
      <c r="T132" s="188">
        <f>SUM(T133:T153)</f>
        <v>0</v>
      </c>
      <c r="AR132" s="189" t="s">
        <v>81</v>
      </c>
      <c r="AT132" s="190" t="s">
        <v>71</v>
      </c>
      <c r="AU132" s="190" t="s">
        <v>79</v>
      </c>
      <c r="AY132" s="189" t="s">
        <v>193</v>
      </c>
      <c r="BK132" s="191">
        <f>SUM(BK133:BK153)</f>
        <v>0</v>
      </c>
    </row>
    <row r="133" spans="1:65" s="2" customFormat="1" ht="16.5" customHeight="1">
      <c r="A133" s="36"/>
      <c r="B133" s="37"/>
      <c r="C133" s="194" t="s">
        <v>353</v>
      </c>
      <c r="D133" s="194" t="s">
        <v>195</v>
      </c>
      <c r="E133" s="195" t="s">
        <v>2522</v>
      </c>
      <c r="F133" s="196" t="s">
        <v>2523</v>
      </c>
      <c r="G133" s="197" t="s">
        <v>391</v>
      </c>
      <c r="H133" s="198">
        <v>52</v>
      </c>
      <c r="I133" s="199"/>
      <c r="J133" s="200">
        <f t="shared" ref="J133:J141" si="10">ROUND(I133*H133,2)</f>
        <v>0</v>
      </c>
      <c r="K133" s="196" t="s">
        <v>199</v>
      </c>
      <c r="L133" s="41"/>
      <c r="M133" s="201" t="s">
        <v>19</v>
      </c>
      <c r="N133" s="202" t="s">
        <v>43</v>
      </c>
      <c r="O133" s="66"/>
      <c r="P133" s="203">
        <f t="shared" ref="P133:P141" si="11">O133*H133</f>
        <v>0</v>
      </c>
      <c r="Q133" s="203">
        <v>9.7999999999999997E-4</v>
      </c>
      <c r="R133" s="203">
        <f t="shared" ref="R133:R141" si="12">Q133*H133</f>
        <v>5.0959999999999998E-2</v>
      </c>
      <c r="S133" s="203">
        <v>0</v>
      </c>
      <c r="T133" s="204">
        <f t="shared" ref="T133:T141" si="13"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205" t="s">
        <v>302</v>
      </c>
      <c r="AT133" s="205" t="s">
        <v>195</v>
      </c>
      <c r="AU133" s="205" t="s">
        <v>81</v>
      </c>
      <c r="AY133" s="19" t="s">
        <v>193</v>
      </c>
      <c r="BE133" s="206">
        <f t="shared" ref="BE133:BE141" si="14">IF(N133="základní",J133,0)</f>
        <v>0</v>
      </c>
      <c r="BF133" s="206">
        <f t="shared" ref="BF133:BF141" si="15">IF(N133="snížená",J133,0)</f>
        <v>0</v>
      </c>
      <c r="BG133" s="206">
        <f t="shared" ref="BG133:BG141" si="16">IF(N133="zákl. přenesená",J133,0)</f>
        <v>0</v>
      </c>
      <c r="BH133" s="206">
        <f t="shared" ref="BH133:BH141" si="17">IF(N133="sníž. přenesená",J133,0)</f>
        <v>0</v>
      </c>
      <c r="BI133" s="206">
        <f t="shared" ref="BI133:BI141" si="18">IF(N133="nulová",J133,0)</f>
        <v>0</v>
      </c>
      <c r="BJ133" s="19" t="s">
        <v>79</v>
      </c>
      <c r="BK133" s="206">
        <f t="shared" ref="BK133:BK141" si="19">ROUND(I133*H133,2)</f>
        <v>0</v>
      </c>
      <c r="BL133" s="19" t="s">
        <v>302</v>
      </c>
      <c r="BM133" s="205" t="s">
        <v>2524</v>
      </c>
    </row>
    <row r="134" spans="1:65" s="2" customFormat="1" ht="16.5" customHeight="1">
      <c r="A134" s="36"/>
      <c r="B134" s="37"/>
      <c r="C134" s="194" t="s">
        <v>361</v>
      </c>
      <c r="D134" s="194" t="s">
        <v>195</v>
      </c>
      <c r="E134" s="195" t="s">
        <v>2525</v>
      </c>
      <c r="F134" s="196" t="s">
        <v>2526</v>
      </c>
      <c r="G134" s="197" t="s">
        <v>391</v>
      </c>
      <c r="H134" s="198">
        <v>130</v>
      </c>
      <c r="I134" s="199"/>
      <c r="J134" s="200">
        <f t="shared" si="10"/>
        <v>0</v>
      </c>
      <c r="K134" s="196" t="s">
        <v>199</v>
      </c>
      <c r="L134" s="41"/>
      <c r="M134" s="201" t="s">
        <v>19</v>
      </c>
      <c r="N134" s="202" t="s">
        <v>43</v>
      </c>
      <c r="O134" s="66"/>
      <c r="P134" s="203">
        <f t="shared" si="11"/>
        <v>0</v>
      </c>
      <c r="Q134" s="203">
        <v>1.2600000000000001E-3</v>
      </c>
      <c r="R134" s="203">
        <f t="shared" si="12"/>
        <v>0.1638</v>
      </c>
      <c r="S134" s="203">
        <v>0</v>
      </c>
      <c r="T134" s="204">
        <f t="shared" si="13"/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205" t="s">
        <v>302</v>
      </c>
      <c r="AT134" s="205" t="s">
        <v>195</v>
      </c>
      <c r="AU134" s="205" t="s">
        <v>81</v>
      </c>
      <c r="AY134" s="19" t="s">
        <v>193</v>
      </c>
      <c r="BE134" s="206">
        <f t="shared" si="14"/>
        <v>0</v>
      </c>
      <c r="BF134" s="206">
        <f t="shared" si="15"/>
        <v>0</v>
      </c>
      <c r="BG134" s="206">
        <f t="shared" si="16"/>
        <v>0</v>
      </c>
      <c r="BH134" s="206">
        <f t="shared" si="17"/>
        <v>0</v>
      </c>
      <c r="BI134" s="206">
        <f t="shared" si="18"/>
        <v>0</v>
      </c>
      <c r="BJ134" s="19" t="s">
        <v>79</v>
      </c>
      <c r="BK134" s="206">
        <f t="shared" si="19"/>
        <v>0</v>
      </c>
      <c r="BL134" s="19" t="s">
        <v>302</v>
      </c>
      <c r="BM134" s="205" t="s">
        <v>2527</v>
      </c>
    </row>
    <row r="135" spans="1:65" s="2" customFormat="1" ht="16.5" customHeight="1">
      <c r="A135" s="36"/>
      <c r="B135" s="37"/>
      <c r="C135" s="194" t="s">
        <v>369</v>
      </c>
      <c r="D135" s="194" t="s">
        <v>195</v>
      </c>
      <c r="E135" s="195" t="s">
        <v>2528</v>
      </c>
      <c r="F135" s="196" t="s">
        <v>2529</v>
      </c>
      <c r="G135" s="197" t="s">
        <v>391</v>
      </c>
      <c r="H135" s="198">
        <v>5</v>
      </c>
      <c r="I135" s="199"/>
      <c r="J135" s="200">
        <f t="shared" si="10"/>
        <v>0</v>
      </c>
      <c r="K135" s="196" t="s">
        <v>199</v>
      </c>
      <c r="L135" s="41"/>
      <c r="M135" s="201" t="s">
        <v>19</v>
      </c>
      <c r="N135" s="202" t="s">
        <v>43</v>
      </c>
      <c r="O135" s="66"/>
      <c r="P135" s="203">
        <f t="shared" si="11"/>
        <v>0</v>
      </c>
      <c r="Q135" s="203">
        <v>1.5299999999999999E-3</v>
      </c>
      <c r="R135" s="203">
        <f t="shared" si="12"/>
        <v>7.6499999999999997E-3</v>
      </c>
      <c r="S135" s="203">
        <v>0</v>
      </c>
      <c r="T135" s="204">
        <f t="shared" si="13"/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205" t="s">
        <v>302</v>
      </c>
      <c r="AT135" s="205" t="s">
        <v>195</v>
      </c>
      <c r="AU135" s="205" t="s">
        <v>81</v>
      </c>
      <c r="AY135" s="19" t="s">
        <v>193</v>
      </c>
      <c r="BE135" s="206">
        <f t="shared" si="14"/>
        <v>0</v>
      </c>
      <c r="BF135" s="206">
        <f t="shared" si="15"/>
        <v>0</v>
      </c>
      <c r="BG135" s="206">
        <f t="shared" si="16"/>
        <v>0</v>
      </c>
      <c r="BH135" s="206">
        <f t="shared" si="17"/>
        <v>0</v>
      </c>
      <c r="BI135" s="206">
        <f t="shared" si="18"/>
        <v>0</v>
      </c>
      <c r="BJ135" s="19" t="s">
        <v>79</v>
      </c>
      <c r="BK135" s="206">
        <f t="shared" si="19"/>
        <v>0</v>
      </c>
      <c r="BL135" s="19" t="s">
        <v>302</v>
      </c>
      <c r="BM135" s="205" t="s">
        <v>2530</v>
      </c>
    </row>
    <row r="136" spans="1:65" s="2" customFormat="1" ht="21.75" customHeight="1">
      <c r="A136" s="36"/>
      <c r="B136" s="37"/>
      <c r="C136" s="194" t="s">
        <v>374</v>
      </c>
      <c r="D136" s="194" t="s">
        <v>195</v>
      </c>
      <c r="E136" s="195" t="s">
        <v>2531</v>
      </c>
      <c r="F136" s="196" t="s">
        <v>2532</v>
      </c>
      <c r="G136" s="197" t="s">
        <v>402</v>
      </c>
      <c r="H136" s="198">
        <v>10</v>
      </c>
      <c r="I136" s="199"/>
      <c r="J136" s="200">
        <f t="shared" si="10"/>
        <v>0</v>
      </c>
      <c r="K136" s="196" t="s">
        <v>199</v>
      </c>
      <c r="L136" s="41"/>
      <c r="M136" s="201" t="s">
        <v>19</v>
      </c>
      <c r="N136" s="202" t="s">
        <v>43</v>
      </c>
      <c r="O136" s="66"/>
      <c r="P136" s="203">
        <f t="shared" si="11"/>
        <v>0</v>
      </c>
      <c r="Q136" s="203">
        <v>6.9999999999999999E-4</v>
      </c>
      <c r="R136" s="203">
        <f t="shared" si="12"/>
        <v>7.0000000000000001E-3</v>
      </c>
      <c r="S136" s="203">
        <v>0</v>
      </c>
      <c r="T136" s="204">
        <f t="shared" si="13"/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205" t="s">
        <v>302</v>
      </c>
      <c r="AT136" s="205" t="s">
        <v>195</v>
      </c>
      <c r="AU136" s="205" t="s">
        <v>81</v>
      </c>
      <c r="AY136" s="19" t="s">
        <v>193</v>
      </c>
      <c r="BE136" s="206">
        <f t="shared" si="14"/>
        <v>0</v>
      </c>
      <c r="BF136" s="206">
        <f t="shared" si="15"/>
        <v>0</v>
      </c>
      <c r="BG136" s="206">
        <f t="shared" si="16"/>
        <v>0</v>
      </c>
      <c r="BH136" s="206">
        <f t="shared" si="17"/>
        <v>0</v>
      </c>
      <c r="BI136" s="206">
        <f t="shared" si="18"/>
        <v>0</v>
      </c>
      <c r="BJ136" s="19" t="s">
        <v>79</v>
      </c>
      <c r="BK136" s="206">
        <f t="shared" si="19"/>
        <v>0</v>
      </c>
      <c r="BL136" s="19" t="s">
        <v>302</v>
      </c>
      <c r="BM136" s="205" t="s">
        <v>2533</v>
      </c>
    </row>
    <row r="137" spans="1:65" s="2" customFormat="1" ht="21.75" customHeight="1">
      <c r="A137" s="36"/>
      <c r="B137" s="37"/>
      <c r="C137" s="194" t="s">
        <v>382</v>
      </c>
      <c r="D137" s="194" t="s">
        <v>195</v>
      </c>
      <c r="E137" s="195" t="s">
        <v>2534</v>
      </c>
      <c r="F137" s="196" t="s">
        <v>2535</v>
      </c>
      <c r="G137" s="197" t="s">
        <v>402</v>
      </c>
      <c r="H137" s="198">
        <v>6</v>
      </c>
      <c r="I137" s="199"/>
      <c r="J137" s="200">
        <f t="shared" si="10"/>
        <v>0</v>
      </c>
      <c r="K137" s="196" t="s">
        <v>199</v>
      </c>
      <c r="L137" s="41"/>
      <c r="M137" s="201" t="s">
        <v>19</v>
      </c>
      <c r="N137" s="202" t="s">
        <v>43</v>
      </c>
      <c r="O137" s="66"/>
      <c r="P137" s="203">
        <f t="shared" si="11"/>
        <v>0</v>
      </c>
      <c r="Q137" s="203">
        <v>1.33E-3</v>
      </c>
      <c r="R137" s="203">
        <f t="shared" si="12"/>
        <v>7.980000000000001E-3</v>
      </c>
      <c r="S137" s="203">
        <v>0</v>
      </c>
      <c r="T137" s="204">
        <f t="shared" si="13"/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302</v>
      </c>
      <c r="AT137" s="205" t="s">
        <v>195</v>
      </c>
      <c r="AU137" s="205" t="s">
        <v>81</v>
      </c>
      <c r="AY137" s="19" t="s">
        <v>193</v>
      </c>
      <c r="BE137" s="206">
        <f t="shared" si="14"/>
        <v>0</v>
      </c>
      <c r="BF137" s="206">
        <f t="shared" si="15"/>
        <v>0</v>
      </c>
      <c r="BG137" s="206">
        <f t="shared" si="16"/>
        <v>0</v>
      </c>
      <c r="BH137" s="206">
        <f t="shared" si="17"/>
        <v>0</v>
      </c>
      <c r="BI137" s="206">
        <f t="shared" si="18"/>
        <v>0</v>
      </c>
      <c r="BJ137" s="19" t="s">
        <v>79</v>
      </c>
      <c r="BK137" s="206">
        <f t="shared" si="19"/>
        <v>0</v>
      </c>
      <c r="BL137" s="19" t="s">
        <v>302</v>
      </c>
      <c r="BM137" s="205" t="s">
        <v>2536</v>
      </c>
    </row>
    <row r="138" spans="1:65" s="2" customFormat="1" ht="21.75" customHeight="1">
      <c r="A138" s="36"/>
      <c r="B138" s="37"/>
      <c r="C138" s="194" t="s">
        <v>388</v>
      </c>
      <c r="D138" s="194" t="s">
        <v>195</v>
      </c>
      <c r="E138" s="195" t="s">
        <v>2537</v>
      </c>
      <c r="F138" s="196" t="s">
        <v>2538</v>
      </c>
      <c r="G138" s="197" t="s">
        <v>402</v>
      </c>
      <c r="H138" s="198">
        <v>3</v>
      </c>
      <c r="I138" s="199"/>
      <c r="J138" s="200">
        <f t="shared" si="10"/>
        <v>0</v>
      </c>
      <c r="K138" s="196" t="s">
        <v>199</v>
      </c>
      <c r="L138" s="41"/>
      <c r="M138" s="201" t="s">
        <v>19</v>
      </c>
      <c r="N138" s="202" t="s">
        <v>43</v>
      </c>
      <c r="O138" s="66"/>
      <c r="P138" s="203">
        <f t="shared" si="11"/>
        <v>0</v>
      </c>
      <c r="Q138" s="203">
        <v>1.47E-3</v>
      </c>
      <c r="R138" s="203">
        <f t="shared" si="12"/>
        <v>4.4099999999999999E-3</v>
      </c>
      <c r="S138" s="203">
        <v>0</v>
      </c>
      <c r="T138" s="204">
        <f t="shared" si="13"/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205" t="s">
        <v>302</v>
      </c>
      <c r="AT138" s="205" t="s">
        <v>195</v>
      </c>
      <c r="AU138" s="205" t="s">
        <v>81</v>
      </c>
      <c r="AY138" s="19" t="s">
        <v>193</v>
      </c>
      <c r="BE138" s="206">
        <f t="shared" si="14"/>
        <v>0</v>
      </c>
      <c r="BF138" s="206">
        <f t="shared" si="15"/>
        <v>0</v>
      </c>
      <c r="BG138" s="206">
        <f t="shared" si="16"/>
        <v>0</v>
      </c>
      <c r="BH138" s="206">
        <f t="shared" si="17"/>
        <v>0</v>
      </c>
      <c r="BI138" s="206">
        <f t="shared" si="18"/>
        <v>0</v>
      </c>
      <c r="BJ138" s="19" t="s">
        <v>79</v>
      </c>
      <c r="BK138" s="206">
        <f t="shared" si="19"/>
        <v>0</v>
      </c>
      <c r="BL138" s="19" t="s">
        <v>302</v>
      </c>
      <c r="BM138" s="205" t="s">
        <v>2539</v>
      </c>
    </row>
    <row r="139" spans="1:65" s="2" customFormat="1" ht="21.75" customHeight="1">
      <c r="A139" s="36"/>
      <c r="B139" s="37"/>
      <c r="C139" s="194" t="s">
        <v>394</v>
      </c>
      <c r="D139" s="194" t="s">
        <v>195</v>
      </c>
      <c r="E139" s="195" t="s">
        <v>2540</v>
      </c>
      <c r="F139" s="196" t="s">
        <v>2541</v>
      </c>
      <c r="G139" s="197" t="s">
        <v>391</v>
      </c>
      <c r="H139" s="198">
        <v>52</v>
      </c>
      <c r="I139" s="199"/>
      <c r="J139" s="200">
        <f t="shared" si="10"/>
        <v>0</v>
      </c>
      <c r="K139" s="196" t="s">
        <v>199</v>
      </c>
      <c r="L139" s="41"/>
      <c r="M139" s="201" t="s">
        <v>19</v>
      </c>
      <c r="N139" s="202" t="s">
        <v>43</v>
      </c>
      <c r="O139" s="66"/>
      <c r="P139" s="203">
        <f t="shared" si="11"/>
        <v>0</v>
      </c>
      <c r="Q139" s="203">
        <v>6.9999999999999994E-5</v>
      </c>
      <c r="R139" s="203">
        <f t="shared" si="12"/>
        <v>3.6399999999999996E-3</v>
      </c>
      <c r="S139" s="203">
        <v>0</v>
      </c>
      <c r="T139" s="204">
        <f t="shared" si="1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302</v>
      </c>
      <c r="AT139" s="205" t="s">
        <v>195</v>
      </c>
      <c r="AU139" s="205" t="s">
        <v>81</v>
      </c>
      <c r="AY139" s="19" t="s">
        <v>193</v>
      </c>
      <c r="BE139" s="206">
        <f t="shared" si="14"/>
        <v>0</v>
      </c>
      <c r="BF139" s="206">
        <f t="shared" si="15"/>
        <v>0</v>
      </c>
      <c r="BG139" s="206">
        <f t="shared" si="16"/>
        <v>0</v>
      </c>
      <c r="BH139" s="206">
        <f t="shared" si="17"/>
        <v>0</v>
      </c>
      <c r="BI139" s="206">
        <f t="shared" si="18"/>
        <v>0</v>
      </c>
      <c r="BJ139" s="19" t="s">
        <v>79</v>
      </c>
      <c r="BK139" s="206">
        <f t="shared" si="19"/>
        <v>0</v>
      </c>
      <c r="BL139" s="19" t="s">
        <v>302</v>
      </c>
      <c r="BM139" s="205" t="s">
        <v>2542</v>
      </c>
    </row>
    <row r="140" spans="1:65" s="2" customFormat="1" ht="21.75" customHeight="1">
      <c r="A140" s="36"/>
      <c r="B140" s="37"/>
      <c r="C140" s="194" t="s">
        <v>399</v>
      </c>
      <c r="D140" s="194" t="s">
        <v>195</v>
      </c>
      <c r="E140" s="195" t="s">
        <v>2543</v>
      </c>
      <c r="F140" s="196" t="s">
        <v>2544</v>
      </c>
      <c r="G140" s="197" t="s">
        <v>391</v>
      </c>
      <c r="H140" s="198">
        <v>135</v>
      </c>
      <c r="I140" s="199"/>
      <c r="J140" s="200">
        <f t="shared" si="10"/>
        <v>0</v>
      </c>
      <c r="K140" s="196" t="s">
        <v>199</v>
      </c>
      <c r="L140" s="41"/>
      <c r="M140" s="201" t="s">
        <v>19</v>
      </c>
      <c r="N140" s="202" t="s">
        <v>43</v>
      </c>
      <c r="O140" s="66"/>
      <c r="P140" s="203">
        <f t="shared" si="11"/>
        <v>0</v>
      </c>
      <c r="Q140" s="203">
        <v>9.0000000000000006E-5</v>
      </c>
      <c r="R140" s="203">
        <f t="shared" si="12"/>
        <v>1.2150000000000001E-2</v>
      </c>
      <c r="S140" s="203">
        <v>0</v>
      </c>
      <c r="T140" s="204">
        <f t="shared" si="13"/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205" t="s">
        <v>302</v>
      </c>
      <c r="AT140" s="205" t="s">
        <v>195</v>
      </c>
      <c r="AU140" s="205" t="s">
        <v>81</v>
      </c>
      <c r="AY140" s="19" t="s">
        <v>193</v>
      </c>
      <c r="BE140" s="206">
        <f t="shared" si="14"/>
        <v>0</v>
      </c>
      <c r="BF140" s="206">
        <f t="shared" si="15"/>
        <v>0</v>
      </c>
      <c r="BG140" s="206">
        <f t="shared" si="16"/>
        <v>0</v>
      </c>
      <c r="BH140" s="206">
        <f t="shared" si="17"/>
        <v>0</v>
      </c>
      <c r="BI140" s="206">
        <f t="shared" si="18"/>
        <v>0</v>
      </c>
      <c r="BJ140" s="19" t="s">
        <v>79</v>
      </c>
      <c r="BK140" s="206">
        <f t="shared" si="19"/>
        <v>0</v>
      </c>
      <c r="BL140" s="19" t="s">
        <v>302</v>
      </c>
      <c r="BM140" s="205" t="s">
        <v>2545</v>
      </c>
    </row>
    <row r="141" spans="1:65" s="2" customFormat="1" ht="16.5" customHeight="1">
      <c r="A141" s="36"/>
      <c r="B141" s="37"/>
      <c r="C141" s="194" t="s">
        <v>404</v>
      </c>
      <c r="D141" s="194" t="s">
        <v>195</v>
      </c>
      <c r="E141" s="195" t="s">
        <v>2546</v>
      </c>
      <c r="F141" s="196" t="s">
        <v>2547</v>
      </c>
      <c r="G141" s="197" t="s">
        <v>391</v>
      </c>
      <c r="H141" s="198">
        <v>60</v>
      </c>
      <c r="I141" s="199"/>
      <c r="J141" s="200">
        <f t="shared" si="10"/>
        <v>0</v>
      </c>
      <c r="K141" s="196" t="s">
        <v>199</v>
      </c>
      <c r="L141" s="41"/>
      <c r="M141" s="201" t="s">
        <v>19</v>
      </c>
      <c r="N141" s="202" t="s">
        <v>43</v>
      </c>
      <c r="O141" s="66"/>
      <c r="P141" s="203">
        <f t="shared" si="11"/>
        <v>0</v>
      </c>
      <c r="Q141" s="203">
        <v>1.92E-3</v>
      </c>
      <c r="R141" s="203">
        <f t="shared" si="12"/>
        <v>0.1152</v>
      </c>
      <c r="S141" s="203">
        <v>0</v>
      </c>
      <c r="T141" s="204">
        <f t="shared" si="1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205" t="s">
        <v>302</v>
      </c>
      <c r="AT141" s="205" t="s">
        <v>195</v>
      </c>
      <c r="AU141" s="205" t="s">
        <v>81</v>
      </c>
      <c r="AY141" s="19" t="s">
        <v>193</v>
      </c>
      <c r="BE141" s="206">
        <f t="shared" si="14"/>
        <v>0</v>
      </c>
      <c r="BF141" s="206">
        <f t="shared" si="15"/>
        <v>0</v>
      </c>
      <c r="BG141" s="206">
        <f t="shared" si="16"/>
        <v>0</v>
      </c>
      <c r="BH141" s="206">
        <f t="shared" si="17"/>
        <v>0</v>
      </c>
      <c r="BI141" s="206">
        <f t="shared" si="18"/>
        <v>0</v>
      </c>
      <c r="BJ141" s="19" t="s">
        <v>79</v>
      </c>
      <c r="BK141" s="206">
        <f t="shared" si="19"/>
        <v>0</v>
      </c>
      <c r="BL141" s="19" t="s">
        <v>302</v>
      </c>
      <c r="BM141" s="205" t="s">
        <v>2548</v>
      </c>
    </row>
    <row r="142" spans="1:65" s="14" customFormat="1">
      <c r="B142" s="218"/>
      <c r="C142" s="219"/>
      <c r="D142" s="209" t="s">
        <v>202</v>
      </c>
      <c r="E142" s="220" t="s">
        <v>19</v>
      </c>
      <c r="F142" s="221" t="s">
        <v>2549</v>
      </c>
      <c r="G142" s="219"/>
      <c r="H142" s="222">
        <v>60</v>
      </c>
      <c r="I142" s="223"/>
      <c r="J142" s="219"/>
      <c r="K142" s="219"/>
      <c r="L142" s="224"/>
      <c r="M142" s="225"/>
      <c r="N142" s="226"/>
      <c r="O142" s="226"/>
      <c r="P142" s="226"/>
      <c r="Q142" s="226"/>
      <c r="R142" s="226"/>
      <c r="S142" s="226"/>
      <c r="T142" s="227"/>
      <c r="AT142" s="228" t="s">
        <v>202</v>
      </c>
      <c r="AU142" s="228" t="s">
        <v>81</v>
      </c>
      <c r="AV142" s="14" t="s">
        <v>81</v>
      </c>
      <c r="AW142" s="14" t="s">
        <v>33</v>
      </c>
      <c r="AX142" s="14" t="s">
        <v>72</v>
      </c>
      <c r="AY142" s="228" t="s">
        <v>193</v>
      </c>
    </row>
    <row r="143" spans="1:65" s="2" customFormat="1" ht="16.5" customHeight="1">
      <c r="A143" s="36"/>
      <c r="B143" s="37"/>
      <c r="C143" s="194" t="s">
        <v>408</v>
      </c>
      <c r="D143" s="194" t="s">
        <v>195</v>
      </c>
      <c r="E143" s="195" t="s">
        <v>2550</v>
      </c>
      <c r="F143" s="196" t="s">
        <v>2551</v>
      </c>
      <c r="G143" s="197" t="s">
        <v>402</v>
      </c>
      <c r="H143" s="198">
        <v>44</v>
      </c>
      <c r="I143" s="199"/>
      <c r="J143" s="200">
        <f t="shared" ref="J143:J150" si="20">ROUND(I143*H143,2)</f>
        <v>0</v>
      </c>
      <c r="K143" s="196" t="s">
        <v>199</v>
      </c>
      <c r="L143" s="41"/>
      <c r="M143" s="201" t="s">
        <v>19</v>
      </c>
      <c r="N143" s="202" t="s">
        <v>43</v>
      </c>
      <c r="O143" s="66"/>
      <c r="P143" s="203">
        <f t="shared" ref="P143:P150" si="21">O143*H143</f>
        <v>0</v>
      </c>
      <c r="Q143" s="203">
        <v>0</v>
      </c>
      <c r="R143" s="203">
        <f t="shared" ref="R143:R150" si="22">Q143*H143</f>
        <v>0</v>
      </c>
      <c r="S143" s="203">
        <v>0</v>
      </c>
      <c r="T143" s="204">
        <f t="shared" ref="T143:T150" si="23">S143*H143</f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205" t="s">
        <v>302</v>
      </c>
      <c r="AT143" s="205" t="s">
        <v>195</v>
      </c>
      <c r="AU143" s="205" t="s">
        <v>81</v>
      </c>
      <c r="AY143" s="19" t="s">
        <v>193</v>
      </c>
      <c r="BE143" s="206">
        <f t="shared" ref="BE143:BE150" si="24">IF(N143="základní",J143,0)</f>
        <v>0</v>
      </c>
      <c r="BF143" s="206">
        <f t="shared" ref="BF143:BF150" si="25">IF(N143="snížená",J143,0)</f>
        <v>0</v>
      </c>
      <c r="BG143" s="206">
        <f t="shared" ref="BG143:BG150" si="26">IF(N143="zákl. přenesená",J143,0)</f>
        <v>0</v>
      </c>
      <c r="BH143" s="206">
        <f t="shared" ref="BH143:BH150" si="27">IF(N143="sníž. přenesená",J143,0)</f>
        <v>0</v>
      </c>
      <c r="BI143" s="206">
        <f t="shared" ref="BI143:BI150" si="28">IF(N143="nulová",J143,0)</f>
        <v>0</v>
      </c>
      <c r="BJ143" s="19" t="s">
        <v>79</v>
      </c>
      <c r="BK143" s="206">
        <f t="shared" ref="BK143:BK150" si="29">ROUND(I143*H143,2)</f>
        <v>0</v>
      </c>
      <c r="BL143" s="19" t="s">
        <v>302</v>
      </c>
      <c r="BM143" s="205" t="s">
        <v>2552</v>
      </c>
    </row>
    <row r="144" spans="1:65" s="2" customFormat="1" ht="16.5" customHeight="1">
      <c r="A144" s="36"/>
      <c r="B144" s="37"/>
      <c r="C144" s="194" t="s">
        <v>413</v>
      </c>
      <c r="D144" s="194" t="s">
        <v>195</v>
      </c>
      <c r="E144" s="195" t="s">
        <v>2553</v>
      </c>
      <c r="F144" s="196" t="s">
        <v>2554</v>
      </c>
      <c r="G144" s="197" t="s">
        <v>494</v>
      </c>
      <c r="H144" s="198">
        <v>14</v>
      </c>
      <c r="I144" s="199"/>
      <c r="J144" s="200">
        <f t="shared" si="20"/>
        <v>0</v>
      </c>
      <c r="K144" s="196" t="s">
        <v>199</v>
      </c>
      <c r="L144" s="41"/>
      <c r="M144" s="201" t="s">
        <v>19</v>
      </c>
      <c r="N144" s="202" t="s">
        <v>43</v>
      </c>
      <c r="O144" s="66"/>
      <c r="P144" s="203">
        <f t="shared" si="21"/>
        <v>0</v>
      </c>
      <c r="Q144" s="203">
        <v>2.1000000000000001E-4</v>
      </c>
      <c r="R144" s="203">
        <f t="shared" si="22"/>
        <v>2.9399999999999999E-3</v>
      </c>
      <c r="S144" s="203">
        <v>0</v>
      </c>
      <c r="T144" s="204">
        <f t="shared" si="23"/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205" t="s">
        <v>302</v>
      </c>
      <c r="AT144" s="205" t="s">
        <v>195</v>
      </c>
      <c r="AU144" s="205" t="s">
        <v>81</v>
      </c>
      <c r="AY144" s="19" t="s">
        <v>193</v>
      </c>
      <c r="BE144" s="206">
        <f t="shared" si="24"/>
        <v>0</v>
      </c>
      <c r="BF144" s="206">
        <f t="shared" si="25"/>
        <v>0</v>
      </c>
      <c r="BG144" s="206">
        <f t="shared" si="26"/>
        <v>0</v>
      </c>
      <c r="BH144" s="206">
        <f t="shared" si="27"/>
        <v>0</v>
      </c>
      <c r="BI144" s="206">
        <f t="shared" si="28"/>
        <v>0</v>
      </c>
      <c r="BJ144" s="19" t="s">
        <v>79</v>
      </c>
      <c r="BK144" s="206">
        <f t="shared" si="29"/>
        <v>0</v>
      </c>
      <c r="BL144" s="19" t="s">
        <v>302</v>
      </c>
      <c r="BM144" s="205" t="s">
        <v>2555</v>
      </c>
    </row>
    <row r="145" spans="1:65" s="2" customFormat="1" ht="16.5" customHeight="1">
      <c r="A145" s="36"/>
      <c r="B145" s="37"/>
      <c r="C145" s="194" t="s">
        <v>418</v>
      </c>
      <c r="D145" s="194" t="s">
        <v>195</v>
      </c>
      <c r="E145" s="195" t="s">
        <v>2556</v>
      </c>
      <c r="F145" s="196" t="s">
        <v>2557</v>
      </c>
      <c r="G145" s="197" t="s">
        <v>494</v>
      </c>
      <c r="H145" s="198">
        <v>8</v>
      </c>
      <c r="I145" s="199"/>
      <c r="J145" s="200">
        <f t="shared" si="20"/>
        <v>0</v>
      </c>
      <c r="K145" s="196" t="s">
        <v>199</v>
      </c>
      <c r="L145" s="41"/>
      <c r="M145" s="201" t="s">
        <v>19</v>
      </c>
      <c r="N145" s="202" t="s">
        <v>43</v>
      </c>
      <c r="O145" s="66"/>
      <c r="P145" s="203">
        <f t="shared" si="21"/>
        <v>0</v>
      </c>
      <c r="Q145" s="203">
        <v>5.6999999999999998E-4</v>
      </c>
      <c r="R145" s="203">
        <f t="shared" si="22"/>
        <v>4.5599999999999998E-3</v>
      </c>
      <c r="S145" s="203">
        <v>0</v>
      </c>
      <c r="T145" s="204">
        <f t="shared" si="23"/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205" t="s">
        <v>302</v>
      </c>
      <c r="AT145" s="205" t="s">
        <v>195</v>
      </c>
      <c r="AU145" s="205" t="s">
        <v>81</v>
      </c>
      <c r="AY145" s="19" t="s">
        <v>193</v>
      </c>
      <c r="BE145" s="206">
        <f t="shared" si="24"/>
        <v>0</v>
      </c>
      <c r="BF145" s="206">
        <f t="shared" si="25"/>
        <v>0</v>
      </c>
      <c r="BG145" s="206">
        <f t="shared" si="26"/>
        <v>0</v>
      </c>
      <c r="BH145" s="206">
        <f t="shared" si="27"/>
        <v>0</v>
      </c>
      <c r="BI145" s="206">
        <f t="shared" si="28"/>
        <v>0</v>
      </c>
      <c r="BJ145" s="19" t="s">
        <v>79</v>
      </c>
      <c r="BK145" s="206">
        <f t="shared" si="29"/>
        <v>0</v>
      </c>
      <c r="BL145" s="19" t="s">
        <v>302</v>
      </c>
      <c r="BM145" s="205" t="s">
        <v>2558</v>
      </c>
    </row>
    <row r="146" spans="1:65" s="2" customFormat="1" ht="16.5" customHeight="1">
      <c r="A146" s="36"/>
      <c r="B146" s="37"/>
      <c r="C146" s="194" t="s">
        <v>422</v>
      </c>
      <c r="D146" s="194" t="s">
        <v>195</v>
      </c>
      <c r="E146" s="195" t="s">
        <v>2559</v>
      </c>
      <c r="F146" s="196" t="s">
        <v>2560</v>
      </c>
      <c r="G146" s="197" t="s">
        <v>402</v>
      </c>
      <c r="H146" s="198">
        <v>44</v>
      </c>
      <c r="I146" s="199"/>
      <c r="J146" s="200">
        <f t="shared" si="20"/>
        <v>0</v>
      </c>
      <c r="K146" s="196" t="s">
        <v>199</v>
      </c>
      <c r="L146" s="41"/>
      <c r="M146" s="201" t="s">
        <v>19</v>
      </c>
      <c r="N146" s="202" t="s">
        <v>43</v>
      </c>
      <c r="O146" s="66"/>
      <c r="P146" s="203">
        <f t="shared" si="21"/>
        <v>0</v>
      </c>
      <c r="Q146" s="203">
        <v>5.6999999999999998E-4</v>
      </c>
      <c r="R146" s="203">
        <f t="shared" si="22"/>
        <v>2.5079999999999998E-2</v>
      </c>
      <c r="S146" s="203">
        <v>0</v>
      </c>
      <c r="T146" s="204">
        <f t="shared" si="23"/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205" t="s">
        <v>302</v>
      </c>
      <c r="AT146" s="205" t="s">
        <v>195</v>
      </c>
      <c r="AU146" s="205" t="s">
        <v>81</v>
      </c>
      <c r="AY146" s="19" t="s">
        <v>193</v>
      </c>
      <c r="BE146" s="206">
        <f t="shared" si="24"/>
        <v>0</v>
      </c>
      <c r="BF146" s="206">
        <f t="shared" si="25"/>
        <v>0</v>
      </c>
      <c r="BG146" s="206">
        <f t="shared" si="26"/>
        <v>0</v>
      </c>
      <c r="BH146" s="206">
        <f t="shared" si="27"/>
        <v>0</v>
      </c>
      <c r="BI146" s="206">
        <f t="shared" si="28"/>
        <v>0</v>
      </c>
      <c r="BJ146" s="19" t="s">
        <v>79</v>
      </c>
      <c r="BK146" s="206">
        <f t="shared" si="29"/>
        <v>0</v>
      </c>
      <c r="BL146" s="19" t="s">
        <v>302</v>
      </c>
      <c r="BM146" s="205" t="s">
        <v>2561</v>
      </c>
    </row>
    <row r="147" spans="1:65" s="2" customFormat="1" ht="16.5" customHeight="1">
      <c r="A147" s="36"/>
      <c r="B147" s="37"/>
      <c r="C147" s="194" t="s">
        <v>427</v>
      </c>
      <c r="D147" s="194" t="s">
        <v>195</v>
      </c>
      <c r="E147" s="195" t="s">
        <v>2562</v>
      </c>
      <c r="F147" s="196" t="s">
        <v>2563</v>
      </c>
      <c r="G147" s="197" t="s">
        <v>402</v>
      </c>
      <c r="H147" s="198">
        <v>4</v>
      </c>
      <c r="I147" s="199"/>
      <c r="J147" s="200">
        <f t="shared" si="20"/>
        <v>0</v>
      </c>
      <c r="K147" s="196" t="s">
        <v>199</v>
      </c>
      <c r="L147" s="41"/>
      <c r="M147" s="201" t="s">
        <v>19</v>
      </c>
      <c r="N147" s="202" t="s">
        <v>43</v>
      </c>
      <c r="O147" s="66"/>
      <c r="P147" s="203">
        <f t="shared" si="21"/>
        <v>0</v>
      </c>
      <c r="Q147" s="203">
        <v>7.5000000000000002E-4</v>
      </c>
      <c r="R147" s="203">
        <f t="shared" si="22"/>
        <v>3.0000000000000001E-3</v>
      </c>
      <c r="S147" s="203">
        <v>0</v>
      </c>
      <c r="T147" s="204">
        <f t="shared" si="23"/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302</v>
      </c>
      <c r="AT147" s="205" t="s">
        <v>195</v>
      </c>
      <c r="AU147" s="205" t="s">
        <v>81</v>
      </c>
      <c r="AY147" s="19" t="s">
        <v>193</v>
      </c>
      <c r="BE147" s="206">
        <f t="shared" si="24"/>
        <v>0</v>
      </c>
      <c r="BF147" s="206">
        <f t="shared" si="25"/>
        <v>0</v>
      </c>
      <c r="BG147" s="206">
        <f t="shared" si="26"/>
        <v>0</v>
      </c>
      <c r="BH147" s="206">
        <f t="shared" si="27"/>
        <v>0</v>
      </c>
      <c r="BI147" s="206">
        <f t="shared" si="28"/>
        <v>0</v>
      </c>
      <c r="BJ147" s="19" t="s">
        <v>79</v>
      </c>
      <c r="BK147" s="206">
        <f t="shared" si="29"/>
        <v>0</v>
      </c>
      <c r="BL147" s="19" t="s">
        <v>302</v>
      </c>
      <c r="BM147" s="205" t="s">
        <v>2564</v>
      </c>
    </row>
    <row r="148" spans="1:65" s="2" customFormat="1" ht="16.5" customHeight="1">
      <c r="A148" s="36"/>
      <c r="B148" s="37"/>
      <c r="C148" s="194" t="s">
        <v>432</v>
      </c>
      <c r="D148" s="194" t="s">
        <v>195</v>
      </c>
      <c r="E148" s="195" t="s">
        <v>2565</v>
      </c>
      <c r="F148" s="196" t="s">
        <v>2566</v>
      </c>
      <c r="G148" s="197" t="s">
        <v>402</v>
      </c>
      <c r="H148" s="198">
        <v>8</v>
      </c>
      <c r="I148" s="199"/>
      <c r="J148" s="200">
        <f t="shared" si="20"/>
        <v>0</v>
      </c>
      <c r="K148" s="196" t="s">
        <v>199</v>
      </c>
      <c r="L148" s="41"/>
      <c r="M148" s="201" t="s">
        <v>19</v>
      </c>
      <c r="N148" s="202" t="s">
        <v>43</v>
      </c>
      <c r="O148" s="66"/>
      <c r="P148" s="203">
        <f t="shared" si="21"/>
        <v>0</v>
      </c>
      <c r="Q148" s="203">
        <v>9.7000000000000005E-4</v>
      </c>
      <c r="R148" s="203">
        <f t="shared" si="22"/>
        <v>7.7600000000000004E-3</v>
      </c>
      <c r="S148" s="203">
        <v>0</v>
      </c>
      <c r="T148" s="204">
        <f t="shared" si="23"/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205" t="s">
        <v>302</v>
      </c>
      <c r="AT148" s="205" t="s">
        <v>195</v>
      </c>
      <c r="AU148" s="205" t="s">
        <v>81</v>
      </c>
      <c r="AY148" s="19" t="s">
        <v>193</v>
      </c>
      <c r="BE148" s="206">
        <f t="shared" si="24"/>
        <v>0</v>
      </c>
      <c r="BF148" s="206">
        <f t="shared" si="25"/>
        <v>0</v>
      </c>
      <c r="BG148" s="206">
        <f t="shared" si="26"/>
        <v>0</v>
      </c>
      <c r="BH148" s="206">
        <f t="shared" si="27"/>
        <v>0</v>
      </c>
      <c r="BI148" s="206">
        <f t="shared" si="28"/>
        <v>0</v>
      </c>
      <c r="BJ148" s="19" t="s">
        <v>79</v>
      </c>
      <c r="BK148" s="206">
        <f t="shared" si="29"/>
        <v>0</v>
      </c>
      <c r="BL148" s="19" t="s">
        <v>302</v>
      </c>
      <c r="BM148" s="205" t="s">
        <v>2567</v>
      </c>
    </row>
    <row r="149" spans="1:65" s="2" customFormat="1" ht="16.5" customHeight="1">
      <c r="A149" s="36"/>
      <c r="B149" s="37"/>
      <c r="C149" s="194" t="s">
        <v>437</v>
      </c>
      <c r="D149" s="194" t="s">
        <v>195</v>
      </c>
      <c r="E149" s="195" t="s">
        <v>2568</v>
      </c>
      <c r="F149" s="196" t="s">
        <v>2569</v>
      </c>
      <c r="G149" s="197" t="s">
        <v>494</v>
      </c>
      <c r="H149" s="198">
        <v>1</v>
      </c>
      <c r="I149" s="199"/>
      <c r="J149" s="200">
        <f t="shared" si="20"/>
        <v>0</v>
      </c>
      <c r="K149" s="196" t="s">
        <v>19</v>
      </c>
      <c r="L149" s="41"/>
      <c r="M149" s="201" t="s">
        <v>19</v>
      </c>
      <c r="N149" s="202" t="s">
        <v>43</v>
      </c>
      <c r="O149" s="66"/>
      <c r="P149" s="203">
        <f t="shared" si="21"/>
        <v>0</v>
      </c>
      <c r="Q149" s="203">
        <v>2E-3</v>
      </c>
      <c r="R149" s="203">
        <f t="shared" si="22"/>
        <v>2E-3</v>
      </c>
      <c r="S149" s="203">
        <v>0</v>
      </c>
      <c r="T149" s="204">
        <f t="shared" si="23"/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205" t="s">
        <v>302</v>
      </c>
      <c r="AT149" s="205" t="s">
        <v>195</v>
      </c>
      <c r="AU149" s="205" t="s">
        <v>81</v>
      </c>
      <c r="AY149" s="19" t="s">
        <v>193</v>
      </c>
      <c r="BE149" s="206">
        <f t="shared" si="24"/>
        <v>0</v>
      </c>
      <c r="BF149" s="206">
        <f t="shared" si="25"/>
        <v>0</v>
      </c>
      <c r="BG149" s="206">
        <f t="shared" si="26"/>
        <v>0</v>
      </c>
      <c r="BH149" s="206">
        <f t="shared" si="27"/>
        <v>0</v>
      </c>
      <c r="BI149" s="206">
        <f t="shared" si="28"/>
        <v>0</v>
      </c>
      <c r="BJ149" s="19" t="s">
        <v>79</v>
      </c>
      <c r="BK149" s="206">
        <f t="shared" si="29"/>
        <v>0</v>
      </c>
      <c r="BL149" s="19" t="s">
        <v>302</v>
      </c>
      <c r="BM149" s="205" t="s">
        <v>2570</v>
      </c>
    </row>
    <row r="150" spans="1:65" s="2" customFormat="1" ht="16.5" customHeight="1">
      <c r="A150" s="36"/>
      <c r="B150" s="37"/>
      <c r="C150" s="194" t="s">
        <v>442</v>
      </c>
      <c r="D150" s="194" t="s">
        <v>195</v>
      </c>
      <c r="E150" s="195" t="s">
        <v>2571</v>
      </c>
      <c r="F150" s="196" t="s">
        <v>2572</v>
      </c>
      <c r="G150" s="197" t="s">
        <v>391</v>
      </c>
      <c r="H150" s="198">
        <v>187</v>
      </c>
      <c r="I150" s="199"/>
      <c r="J150" s="200">
        <f t="shared" si="20"/>
        <v>0</v>
      </c>
      <c r="K150" s="196" t="s">
        <v>199</v>
      </c>
      <c r="L150" s="41"/>
      <c r="M150" s="201" t="s">
        <v>19</v>
      </c>
      <c r="N150" s="202" t="s">
        <v>43</v>
      </c>
      <c r="O150" s="66"/>
      <c r="P150" s="203">
        <f t="shared" si="21"/>
        <v>0</v>
      </c>
      <c r="Q150" s="203">
        <v>1.0000000000000001E-5</v>
      </c>
      <c r="R150" s="203">
        <f t="shared" si="22"/>
        <v>1.8700000000000001E-3</v>
      </c>
      <c r="S150" s="203">
        <v>0</v>
      </c>
      <c r="T150" s="204">
        <f t="shared" si="23"/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205" t="s">
        <v>302</v>
      </c>
      <c r="AT150" s="205" t="s">
        <v>195</v>
      </c>
      <c r="AU150" s="205" t="s">
        <v>81</v>
      </c>
      <c r="AY150" s="19" t="s">
        <v>193</v>
      </c>
      <c r="BE150" s="206">
        <f t="shared" si="24"/>
        <v>0</v>
      </c>
      <c r="BF150" s="206">
        <f t="shared" si="25"/>
        <v>0</v>
      </c>
      <c r="BG150" s="206">
        <f t="shared" si="26"/>
        <v>0</v>
      </c>
      <c r="BH150" s="206">
        <f t="shared" si="27"/>
        <v>0</v>
      </c>
      <c r="BI150" s="206">
        <f t="shared" si="28"/>
        <v>0</v>
      </c>
      <c r="BJ150" s="19" t="s">
        <v>79</v>
      </c>
      <c r="BK150" s="206">
        <f t="shared" si="29"/>
        <v>0</v>
      </c>
      <c r="BL150" s="19" t="s">
        <v>302</v>
      </c>
      <c r="BM150" s="205" t="s">
        <v>2573</v>
      </c>
    </row>
    <row r="151" spans="1:65" s="14" customFormat="1">
      <c r="B151" s="218"/>
      <c r="C151" s="219"/>
      <c r="D151" s="209" t="s">
        <v>202</v>
      </c>
      <c r="E151" s="220" t="s">
        <v>19</v>
      </c>
      <c r="F151" s="221" t="s">
        <v>2574</v>
      </c>
      <c r="G151" s="219"/>
      <c r="H151" s="222">
        <v>187</v>
      </c>
      <c r="I151" s="223"/>
      <c r="J151" s="219"/>
      <c r="K151" s="219"/>
      <c r="L151" s="224"/>
      <c r="M151" s="225"/>
      <c r="N151" s="226"/>
      <c r="O151" s="226"/>
      <c r="P151" s="226"/>
      <c r="Q151" s="226"/>
      <c r="R151" s="226"/>
      <c r="S151" s="226"/>
      <c r="T151" s="227"/>
      <c r="AT151" s="228" t="s">
        <v>202</v>
      </c>
      <c r="AU151" s="228" t="s">
        <v>81</v>
      </c>
      <c r="AV151" s="14" t="s">
        <v>81</v>
      </c>
      <c r="AW151" s="14" t="s">
        <v>33</v>
      </c>
      <c r="AX151" s="14" t="s">
        <v>72</v>
      </c>
      <c r="AY151" s="228" t="s">
        <v>193</v>
      </c>
    </row>
    <row r="152" spans="1:65" s="2" customFormat="1" ht="21.75" customHeight="1">
      <c r="A152" s="36"/>
      <c r="B152" s="37"/>
      <c r="C152" s="194" t="s">
        <v>450</v>
      </c>
      <c r="D152" s="194" t="s">
        <v>195</v>
      </c>
      <c r="E152" s="195" t="s">
        <v>2575</v>
      </c>
      <c r="F152" s="196" t="s">
        <v>2576</v>
      </c>
      <c r="G152" s="197" t="s">
        <v>266</v>
      </c>
      <c r="H152" s="198">
        <v>0.42</v>
      </c>
      <c r="I152" s="199"/>
      <c r="J152" s="200">
        <f>ROUND(I152*H152,2)</f>
        <v>0</v>
      </c>
      <c r="K152" s="196" t="s">
        <v>199</v>
      </c>
      <c r="L152" s="41"/>
      <c r="M152" s="201" t="s">
        <v>19</v>
      </c>
      <c r="N152" s="202" t="s">
        <v>43</v>
      </c>
      <c r="O152" s="66"/>
      <c r="P152" s="203">
        <f>O152*H152</f>
        <v>0</v>
      </c>
      <c r="Q152" s="203">
        <v>0</v>
      </c>
      <c r="R152" s="203">
        <f>Q152*H152</f>
        <v>0</v>
      </c>
      <c r="S152" s="203">
        <v>0</v>
      </c>
      <c r="T152" s="204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205" t="s">
        <v>302</v>
      </c>
      <c r="AT152" s="205" t="s">
        <v>195</v>
      </c>
      <c r="AU152" s="205" t="s">
        <v>81</v>
      </c>
      <c r="AY152" s="19" t="s">
        <v>193</v>
      </c>
      <c r="BE152" s="206">
        <f>IF(N152="základní",J152,0)</f>
        <v>0</v>
      </c>
      <c r="BF152" s="206">
        <f>IF(N152="snížená",J152,0)</f>
        <v>0</v>
      </c>
      <c r="BG152" s="206">
        <f>IF(N152="zákl. přenesená",J152,0)</f>
        <v>0</v>
      </c>
      <c r="BH152" s="206">
        <f>IF(N152="sníž. přenesená",J152,0)</f>
        <v>0</v>
      </c>
      <c r="BI152" s="206">
        <f>IF(N152="nulová",J152,0)</f>
        <v>0</v>
      </c>
      <c r="BJ152" s="19" t="s">
        <v>79</v>
      </c>
      <c r="BK152" s="206">
        <f>ROUND(I152*H152,2)</f>
        <v>0</v>
      </c>
      <c r="BL152" s="19" t="s">
        <v>302</v>
      </c>
      <c r="BM152" s="205" t="s">
        <v>2577</v>
      </c>
    </row>
    <row r="153" spans="1:65" s="2" customFormat="1" ht="21.75" customHeight="1">
      <c r="A153" s="36"/>
      <c r="B153" s="37"/>
      <c r="C153" s="194" t="s">
        <v>456</v>
      </c>
      <c r="D153" s="194" t="s">
        <v>195</v>
      </c>
      <c r="E153" s="195" t="s">
        <v>2578</v>
      </c>
      <c r="F153" s="196" t="s">
        <v>2579</v>
      </c>
      <c r="G153" s="197" t="s">
        <v>266</v>
      </c>
      <c r="H153" s="198">
        <v>0.42</v>
      </c>
      <c r="I153" s="199"/>
      <c r="J153" s="200">
        <f>ROUND(I153*H153,2)</f>
        <v>0</v>
      </c>
      <c r="K153" s="196" t="s">
        <v>199</v>
      </c>
      <c r="L153" s="41"/>
      <c r="M153" s="201" t="s">
        <v>19</v>
      </c>
      <c r="N153" s="202" t="s">
        <v>43</v>
      </c>
      <c r="O153" s="66"/>
      <c r="P153" s="203">
        <f>O153*H153</f>
        <v>0</v>
      </c>
      <c r="Q153" s="203">
        <v>0</v>
      </c>
      <c r="R153" s="203">
        <f>Q153*H153</f>
        <v>0</v>
      </c>
      <c r="S153" s="203">
        <v>0</v>
      </c>
      <c r="T153" s="204">
        <f>S153*H153</f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205" t="s">
        <v>302</v>
      </c>
      <c r="AT153" s="205" t="s">
        <v>195</v>
      </c>
      <c r="AU153" s="205" t="s">
        <v>81</v>
      </c>
      <c r="AY153" s="19" t="s">
        <v>193</v>
      </c>
      <c r="BE153" s="206">
        <f>IF(N153="základní",J153,0)</f>
        <v>0</v>
      </c>
      <c r="BF153" s="206">
        <f>IF(N153="snížená",J153,0)</f>
        <v>0</v>
      </c>
      <c r="BG153" s="206">
        <f>IF(N153="zákl. přenesená",J153,0)</f>
        <v>0</v>
      </c>
      <c r="BH153" s="206">
        <f>IF(N153="sníž. přenesená",J153,0)</f>
        <v>0</v>
      </c>
      <c r="BI153" s="206">
        <f>IF(N153="nulová",J153,0)</f>
        <v>0</v>
      </c>
      <c r="BJ153" s="19" t="s">
        <v>79</v>
      </c>
      <c r="BK153" s="206">
        <f>ROUND(I153*H153,2)</f>
        <v>0</v>
      </c>
      <c r="BL153" s="19" t="s">
        <v>302</v>
      </c>
      <c r="BM153" s="205" t="s">
        <v>2580</v>
      </c>
    </row>
    <row r="154" spans="1:65" s="12" customFormat="1" ht="22.9" customHeight="1">
      <c r="B154" s="178"/>
      <c r="C154" s="179"/>
      <c r="D154" s="180" t="s">
        <v>71</v>
      </c>
      <c r="E154" s="192" t="s">
        <v>2581</v>
      </c>
      <c r="F154" s="192" t="s">
        <v>2582</v>
      </c>
      <c r="G154" s="179"/>
      <c r="H154" s="179"/>
      <c r="I154" s="182"/>
      <c r="J154" s="193">
        <f>BK154</f>
        <v>0</v>
      </c>
      <c r="K154" s="179"/>
      <c r="L154" s="184"/>
      <c r="M154" s="185"/>
      <c r="N154" s="186"/>
      <c r="O154" s="186"/>
      <c r="P154" s="187">
        <f>SUM(P155:P164)</f>
        <v>0</v>
      </c>
      <c r="Q154" s="186"/>
      <c r="R154" s="187">
        <f>SUM(R155:R164)</f>
        <v>0.1123</v>
      </c>
      <c r="S154" s="186"/>
      <c r="T154" s="188">
        <f>SUM(T155:T164)</f>
        <v>0</v>
      </c>
      <c r="AR154" s="189" t="s">
        <v>81</v>
      </c>
      <c r="AT154" s="190" t="s">
        <v>71</v>
      </c>
      <c r="AU154" s="190" t="s">
        <v>79</v>
      </c>
      <c r="AY154" s="189" t="s">
        <v>193</v>
      </c>
      <c r="BK154" s="191">
        <f>SUM(BK155:BK164)</f>
        <v>0</v>
      </c>
    </row>
    <row r="155" spans="1:65" s="2" customFormat="1" ht="16.5" customHeight="1">
      <c r="A155" s="36"/>
      <c r="B155" s="37"/>
      <c r="C155" s="194" t="s">
        <v>461</v>
      </c>
      <c r="D155" s="194" t="s">
        <v>195</v>
      </c>
      <c r="E155" s="195" t="s">
        <v>2583</v>
      </c>
      <c r="F155" s="196" t="s">
        <v>2584</v>
      </c>
      <c r="G155" s="197" t="s">
        <v>391</v>
      </c>
      <c r="H155" s="198">
        <v>25</v>
      </c>
      <c r="I155" s="199"/>
      <c r="J155" s="200">
        <f>ROUND(I155*H155,2)</f>
        <v>0</v>
      </c>
      <c r="K155" s="196" t="s">
        <v>199</v>
      </c>
      <c r="L155" s="41"/>
      <c r="M155" s="201" t="s">
        <v>19</v>
      </c>
      <c r="N155" s="202" t="s">
        <v>43</v>
      </c>
      <c r="O155" s="66"/>
      <c r="P155" s="203">
        <f>O155*H155</f>
        <v>0</v>
      </c>
      <c r="Q155" s="203">
        <v>2.7000000000000001E-3</v>
      </c>
      <c r="R155" s="203">
        <f>Q155*H155</f>
        <v>6.7500000000000004E-2</v>
      </c>
      <c r="S155" s="203">
        <v>0</v>
      </c>
      <c r="T155" s="204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205" t="s">
        <v>302</v>
      </c>
      <c r="AT155" s="205" t="s">
        <v>195</v>
      </c>
      <c r="AU155" s="205" t="s">
        <v>81</v>
      </c>
      <c r="AY155" s="19" t="s">
        <v>193</v>
      </c>
      <c r="BE155" s="206">
        <f>IF(N155="základní",J155,0)</f>
        <v>0</v>
      </c>
      <c r="BF155" s="206">
        <f>IF(N155="snížená",J155,0)</f>
        <v>0</v>
      </c>
      <c r="BG155" s="206">
        <f>IF(N155="zákl. přenesená",J155,0)</f>
        <v>0</v>
      </c>
      <c r="BH155" s="206">
        <f>IF(N155="sníž. přenesená",J155,0)</f>
        <v>0</v>
      </c>
      <c r="BI155" s="206">
        <f>IF(N155="nulová",J155,0)</f>
        <v>0</v>
      </c>
      <c r="BJ155" s="19" t="s">
        <v>79</v>
      </c>
      <c r="BK155" s="206">
        <f>ROUND(I155*H155,2)</f>
        <v>0</v>
      </c>
      <c r="BL155" s="19" t="s">
        <v>302</v>
      </c>
      <c r="BM155" s="205" t="s">
        <v>2585</v>
      </c>
    </row>
    <row r="156" spans="1:65" s="2" customFormat="1" ht="16.5" customHeight="1">
      <c r="A156" s="36"/>
      <c r="B156" s="37"/>
      <c r="C156" s="194" t="s">
        <v>466</v>
      </c>
      <c r="D156" s="194" t="s">
        <v>195</v>
      </c>
      <c r="E156" s="195" t="s">
        <v>2586</v>
      </c>
      <c r="F156" s="196" t="s">
        <v>2587</v>
      </c>
      <c r="G156" s="197" t="s">
        <v>391</v>
      </c>
      <c r="H156" s="198">
        <v>6</v>
      </c>
      <c r="I156" s="199"/>
      <c r="J156" s="200">
        <f>ROUND(I156*H156,2)</f>
        <v>0</v>
      </c>
      <c r="K156" s="196" t="s">
        <v>199</v>
      </c>
      <c r="L156" s="41"/>
      <c r="M156" s="201" t="s">
        <v>19</v>
      </c>
      <c r="N156" s="202" t="s">
        <v>43</v>
      </c>
      <c r="O156" s="66"/>
      <c r="P156" s="203">
        <f>O156*H156</f>
        <v>0</v>
      </c>
      <c r="Q156" s="203">
        <v>6.5300000000000002E-3</v>
      </c>
      <c r="R156" s="203">
        <f>Q156*H156</f>
        <v>3.918E-2</v>
      </c>
      <c r="S156" s="203">
        <v>0</v>
      </c>
      <c r="T156" s="204">
        <f>S156*H156</f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205" t="s">
        <v>302</v>
      </c>
      <c r="AT156" s="205" t="s">
        <v>195</v>
      </c>
      <c r="AU156" s="205" t="s">
        <v>81</v>
      </c>
      <c r="AY156" s="19" t="s">
        <v>193</v>
      </c>
      <c r="BE156" s="206">
        <f>IF(N156="základní",J156,0)</f>
        <v>0</v>
      </c>
      <c r="BF156" s="206">
        <f>IF(N156="snížená",J156,0)</f>
        <v>0</v>
      </c>
      <c r="BG156" s="206">
        <f>IF(N156="zákl. přenesená",J156,0)</f>
        <v>0</v>
      </c>
      <c r="BH156" s="206">
        <f>IF(N156="sníž. přenesená",J156,0)</f>
        <v>0</v>
      </c>
      <c r="BI156" s="206">
        <f>IF(N156="nulová",J156,0)</f>
        <v>0</v>
      </c>
      <c r="BJ156" s="19" t="s">
        <v>79</v>
      </c>
      <c r="BK156" s="206">
        <f>ROUND(I156*H156,2)</f>
        <v>0</v>
      </c>
      <c r="BL156" s="19" t="s">
        <v>302</v>
      </c>
      <c r="BM156" s="205" t="s">
        <v>2588</v>
      </c>
    </row>
    <row r="157" spans="1:65" s="2" customFormat="1" ht="16.5" customHeight="1">
      <c r="A157" s="36"/>
      <c r="B157" s="37"/>
      <c r="C157" s="194" t="s">
        <v>471</v>
      </c>
      <c r="D157" s="194" t="s">
        <v>195</v>
      </c>
      <c r="E157" s="195" t="s">
        <v>2589</v>
      </c>
      <c r="F157" s="196" t="s">
        <v>2590</v>
      </c>
      <c r="G157" s="197" t="s">
        <v>494</v>
      </c>
      <c r="H157" s="198">
        <v>1</v>
      </c>
      <c r="I157" s="199"/>
      <c r="J157" s="200">
        <f>ROUND(I157*H157,2)</f>
        <v>0</v>
      </c>
      <c r="K157" s="196" t="s">
        <v>19</v>
      </c>
      <c r="L157" s="41"/>
      <c r="M157" s="201" t="s">
        <v>19</v>
      </c>
      <c r="N157" s="202" t="s">
        <v>43</v>
      </c>
      <c r="O157" s="66"/>
      <c r="P157" s="203">
        <f>O157*H157</f>
        <v>0</v>
      </c>
      <c r="Q157" s="203">
        <v>3.3800000000000002E-3</v>
      </c>
      <c r="R157" s="203">
        <f>Q157*H157</f>
        <v>3.3800000000000002E-3</v>
      </c>
      <c r="S157" s="203">
        <v>0</v>
      </c>
      <c r="T157" s="204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205" t="s">
        <v>302</v>
      </c>
      <c r="AT157" s="205" t="s">
        <v>195</v>
      </c>
      <c r="AU157" s="205" t="s">
        <v>81</v>
      </c>
      <c r="AY157" s="19" t="s">
        <v>193</v>
      </c>
      <c r="BE157" s="206">
        <f>IF(N157="základní",J157,0)</f>
        <v>0</v>
      </c>
      <c r="BF157" s="206">
        <f>IF(N157="snížená",J157,0)</f>
        <v>0</v>
      </c>
      <c r="BG157" s="206">
        <f>IF(N157="zákl. přenesená",J157,0)</f>
        <v>0</v>
      </c>
      <c r="BH157" s="206">
        <f>IF(N157="sníž. přenesená",J157,0)</f>
        <v>0</v>
      </c>
      <c r="BI157" s="206">
        <f>IF(N157="nulová",J157,0)</f>
        <v>0</v>
      </c>
      <c r="BJ157" s="19" t="s">
        <v>79</v>
      </c>
      <c r="BK157" s="206">
        <f>ROUND(I157*H157,2)</f>
        <v>0</v>
      </c>
      <c r="BL157" s="19" t="s">
        <v>302</v>
      </c>
      <c r="BM157" s="205" t="s">
        <v>2591</v>
      </c>
    </row>
    <row r="158" spans="1:65" s="2" customFormat="1" ht="39">
      <c r="A158" s="36"/>
      <c r="B158" s="37"/>
      <c r="C158" s="38"/>
      <c r="D158" s="209" t="s">
        <v>1818</v>
      </c>
      <c r="E158" s="38"/>
      <c r="F158" s="264" t="s">
        <v>2592</v>
      </c>
      <c r="G158" s="38"/>
      <c r="H158" s="38"/>
      <c r="I158" s="117"/>
      <c r="J158" s="38"/>
      <c r="K158" s="38"/>
      <c r="L158" s="41"/>
      <c r="M158" s="265"/>
      <c r="N158" s="266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1818</v>
      </c>
      <c r="AU158" s="19" t="s">
        <v>81</v>
      </c>
    </row>
    <row r="159" spans="1:65" s="2" customFormat="1" ht="16.5" customHeight="1">
      <c r="A159" s="36"/>
      <c r="B159" s="37"/>
      <c r="C159" s="194" t="s">
        <v>476</v>
      </c>
      <c r="D159" s="194" t="s">
        <v>195</v>
      </c>
      <c r="E159" s="195" t="s">
        <v>2593</v>
      </c>
      <c r="F159" s="196" t="s">
        <v>2594</v>
      </c>
      <c r="G159" s="197" t="s">
        <v>494</v>
      </c>
      <c r="H159" s="198">
        <v>2</v>
      </c>
      <c r="I159" s="199"/>
      <c r="J159" s="200">
        <f t="shared" ref="J159:J164" si="30">ROUND(I159*H159,2)</f>
        <v>0</v>
      </c>
      <c r="K159" s="196" t="s">
        <v>199</v>
      </c>
      <c r="L159" s="41"/>
      <c r="M159" s="201" t="s">
        <v>19</v>
      </c>
      <c r="N159" s="202" t="s">
        <v>43</v>
      </c>
      <c r="O159" s="66"/>
      <c r="P159" s="203">
        <f t="shared" ref="P159:P164" si="31">O159*H159</f>
        <v>0</v>
      </c>
      <c r="Q159" s="203">
        <v>2.5999999999999998E-4</v>
      </c>
      <c r="R159" s="203">
        <f t="shared" ref="R159:R164" si="32">Q159*H159</f>
        <v>5.1999999999999995E-4</v>
      </c>
      <c r="S159" s="203">
        <v>0</v>
      </c>
      <c r="T159" s="204">
        <f t="shared" ref="T159:T164" si="33"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205" t="s">
        <v>302</v>
      </c>
      <c r="AT159" s="205" t="s">
        <v>195</v>
      </c>
      <c r="AU159" s="205" t="s">
        <v>81</v>
      </c>
      <c r="AY159" s="19" t="s">
        <v>193</v>
      </c>
      <c r="BE159" s="206">
        <f t="shared" ref="BE159:BE164" si="34">IF(N159="základní",J159,0)</f>
        <v>0</v>
      </c>
      <c r="BF159" s="206">
        <f t="shared" ref="BF159:BF164" si="35">IF(N159="snížená",J159,0)</f>
        <v>0</v>
      </c>
      <c r="BG159" s="206">
        <f t="shared" ref="BG159:BG164" si="36">IF(N159="zákl. přenesená",J159,0)</f>
        <v>0</v>
      </c>
      <c r="BH159" s="206">
        <f t="shared" ref="BH159:BH164" si="37">IF(N159="sníž. přenesená",J159,0)</f>
        <v>0</v>
      </c>
      <c r="BI159" s="206">
        <f t="shared" ref="BI159:BI164" si="38">IF(N159="nulová",J159,0)</f>
        <v>0</v>
      </c>
      <c r="BJ159" s="19" t="s">
        <v>79</v>
      </c>
      <c r="BK159" s="206">
        <f t="shared" ref="BK159:BK164" si="39">ROUND(I159*H159,2)</f>
        <v>0</v>
      </c>
      <c r="BL159" s="19" t="s">
        <v>302</v>
      </c>
      <c r="BM159" s="205" t="s">
        <v>2595</v>
      </c>
    </row>
    <row r="160" spans="1:65" s="2" customFormat="1" ht="16.5" customHeight="1">
      <c r="A160" s="36"/>
      <c r="B160" s="37"/>
      <c r="C160" s="194" t="s">
        <v>481</v>
      </c>
      <c r="D160" s="194" t="s">
        <v>195</v>
      </c>
      <c r="E160" s="195" t="s">
        <v>2596</v>
      </c>
      <c r="F160" s="196" t="s">
        <v>2597</v>
      </c>
      <c r="G160" s="197" t="s">
        <v>494</v>
      </c>
      <c r="H160" s="198">
        <v>1</v>
      </c>
      <c r="I160" s="199"/>
      <c r="J160" s="200">
        <f t="shared" si="30"/>
        <v>0</v>
      </c>
      <c r="K160" s="196" t="s">
        <v>19</v>
      </c>
      <c r="L160" s="41"/>
      <c r="M160" s="201" t="s">
        <v>19</v>
      </c>
      <c r="N160" s="202" t="s">
        <v>43</v>
      </c>
      <c r="O160" s="66"/>
      <c r="P160" s="203">
        <f t="shared" si="31"/>
        <v>0</v>
      </c>
      <c r="Q160" s="203">
        <v>3.5E-4</v>
      </c>
      <c r="R160" s="203">
        <f t="shared" si="32"/>
        <v>3.5E-4</v>
      </c>
      <c r="S160" s="203">
        <v>0</v>
      </c>
      <c r="T160" s="204">
        <f t="shared" si="33"/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205" t="s">
        <v>302</v>
      </c>
      <c r="AT160" s="205" t="s">
        <v>195</v>
      </c>
      <c r="AU160" s="205" t="s">
        <v>81</v>
      </c>
      <c r="AY160" s="19" t="s">
        <v>193</v>
      </c>
      <c r="BE160" s="206">
        <f t="shared" si="34"/>
        <v>0</v>
      </c>
      <c r="BF160" s="206">
        <f t="shared" si="35"/>
        <v>0</v>
      </c>
      <c r="BG160" s="206">
        <f t="shared" si="36"/>
        <v>0</v>
      </c>
      <c r="BH160" s="206">
        <f t="shared" si="37"/>
        <v>0</v>
      </c>
      <c r="BI160" s="206">
        <f t="shared" si="38"/>
        <v>0</v>
      </c>
      <c r="BJ160" s="19" t="s">
        <v>79</v>
      </c>
      <c r="BK160" s="206">
        <f t="shared" si="39"/>
        <v>0</v>
      </c>
      <c r="BL160" s="19" t="s">
        <v>302</v>
      </c>
      <c r="BM160" s="205" t="s">
        <v>2598</v>
      </c>
    </row>
    <row r="161" spans="1:65" s="2" customFormat="1" ht="21.75" customHeight="1">
      <c r="A161" s="36"/>
      <c r="B161" s="37"/>
      <c r="C161" s="194" t="s">
        <v>486</v>
      </c>
      <c r="D161" s="194" t="s">
        <v>195</v>
      </c>
      <c r="E161" s="195" t="s">
        <v>2599</v>
      </c>
      <c r="F161" s="196" t="s">
        <v>2600</v>
      </c>
      <c r="G161" s="197" t="s">
        <v>402</v>
      </c>
      <c r="H161" s="198">
        <v>2</v>
      </c>
      <c r="I161" s="199"/>
      <c r="J161" s="200">
        <f t="shared" si="30"/>
        <v>0</v>
      </c>
      <c r="K161" s="196" t="s">
        <v>199</v>
      </c>
      <c r="L161" s="41"/>
      <c r="M161" s="201" t="s">
        <v>19</v>
      </c>
      <c r="N161" s="202" t="s">
        <v>43</v>
      </c>
      <c r="O161" s="66"/>
      <c r="P161" s="203">
        <f t="shared" si="31"/>
        <v>0</v>
      </c>
      <c r="Q161" s="203">
        <v>0</v>
      </c>
      <c r="R161" s="203">
        <f t="shared" si="32"/>
        <v>0</v>
      </c>
      <c r="S161" s="203">
        <v>0</v>
      </c>
      <c r="T161" s="204">
        <f t="shared" si="33"/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205" t="s">
        <v>302</v>
      </c>
      <c r="AT161" s="205" t="s">
        <v>195</v>
      </c>
      <c r="AU161" s="205" t="s">
        <v>81</v>
      </c>
      <c r="AY161" s="19" t="s">
        <v>193</v>
      </c>
      <c r="BE161" s="206">
        <f t="shared" si="34"/>
        <v>0</v>
      </c>
      <c r="BF161" s="206">
        <f t="shared" si="35"/>
        <v>0</v>
      </c>
      <c r="BG161" s="206">
        <f t="shared" si="36"/>
        <v>0</v>
      </c>
      <c r="BH161" s="206">
        <f t="shared" si="37"/>
        <v>0</v>
      </c>
      <c r="BI161" s="206">
        <f t="shared" si="38"/>
        <v>0</v>
      </c>
      <c r="BJ161" s="19" t="s">
        <v>79</v>
      </c>
      <c r="BK161" s="206">
        <f t="shared" si="39"/>
        <v>0</v>
      </c>
      <c r="BL161" s="19" t="s">
        <v>302</v>
      </c>
      <c r="BM161" s="205" t="s">
        <v>2601</v>
      </c>
    </row>
    <row r="162" spans="1:65" s="2" customFormat="1" ht="16.5" customHeight="1">
      <c r="A162" s="36"/>
      <c r="B162" s="37"/>
      <c r="C162" s="194" t="s">
        <v>491</v>
      </c>
      <c r="D162" s="194" t="s">
        <v>195</v>
      </c>
      <c r="E162" s="195" t="s">
        <v>2602</v>
      </c>
      <c r="F162" s="196" t="s">
        <v>2603</v>
      </c>
      <c r="G162" s="197" t="s">
        <v>402</v>
      </c>
      <c r="H162" s="198">
        <v>2</v>
      </c>
      <c r="I162" s="199"/>
      <c r="J162" s="200">
        <f t="shared" si="30"/>
        <v>0</v>
      </c>
      <c r="K162" s="196" t="s">
        <v>19</v>
      </c>
      <c r="L162" s="41"/>
      <c r="M162" s="201" t="s">
        <v>19</v>
      </c>
      <c r="N162" s="202" t="s">
        <v>43</v>
      </c>
      <c r="O162" s="66"/>
      <c r="P162" s="203">
        <f t="shared" si="31"/>
        <v>0</v>
      </c>
      <c r="Q162" s="203">
        <v>3.8000000000000002E-4</v>
      </c>
      <c r="R162" s="203">
        <f t="shared" si="32"/>
        <v>7.6000000000000004E-4</v>
      </c>
      <c r="S162" s="203">
        <v>0</v>
      </c>
      <c r="T162" s="204">
        <f t="shared" si="33"/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205" t="s">
        <v>302</v>
      </c>
      <c r="AT162" s="205" t="s">
        <v>195</v>
      </c>
      <c r="AU162" s="205" t="s">
        <v>81</v>
      </c>
      <c r="AY162" s="19" t="s">
        <v>193</v>
      </c>
      <c r="BE162" s="206">
        <f t="shared" si="34"/>
        <v>0</v>
      </c>
      <c r="BF162" s="206">
        <f t="shared" si="35"/>
        <v>0</v>
      </c>
      <c r="BG162" s="206">
        <f t="shared" si="36"/>
        <v>0</v>
      </c>
      <c r="BH162" s="206">
        <f t="shared" si="37"/>
        <v>0</v>
      </c>
      <c r="BI162" s="206">
        <f t="shared" si="38"/>
        <v>0</v>
      </c>
      <c r="BJ162" s="19" t="s">
        <v>79</v>
      </c>
      <c r="BK162" s="206">
        <f t="shared" si="39"/>
        <v>0</v>
      </c>
      <c r="BL162" s="19" t="s">
        <v>302</v>
      </c>
      <c r="BM162" s="205" t="s">
        <v>2604</v>
      </c>
    </row>
    <row r="163" spans="1:65" s="2" customFormat="1" ht="16.5" customHeight="1">
      <c r="A163" s="36"/>
      <c r="B163" s="37"/>
      <c r="C163" s="194" t="s">
        <v>496</v>
      </c>
      <c r="D163" s="194" t="s">
        <v>195</v>
      </c>
      <c r="E163" s="195" t="s">
        <v>2605</v>
      </c>
      <c r="F163" s="196" t="s">
        <v>2606</v>
      </c>
      <c r="G163" s="197" t="s">
        <v>402</v>
      </c>
      <c r="H163" s="198">
        <v>1</v>
      </c>
      <c r="I163" s="199"/>
      <c r="J163" s="200">
        <f t="shared" si="30"/>
        <v>0</v>
      </c>
      <c r="K163" s="196" t="s">
        <v>19</v>
      </c>
      <c r="L163" s="41"/>
      <c r="M163" s="201" t="s">
        <v>19</v>
      </c>
      <c r="N163" s="202" t="s">
        <v>43</v>
      </c>
      <c r="O163" s="66"/>
      <c r="P163" s="203">
        <f t="shared" si="31"/>
        <v>0</v>
      </c>
      <c r="Q163" s="203">
        <v>6.0999999999999997E-4</v>
      </c>
      <c r="R163" s="203">
        <f t="shared" si="32"/>
        <v>6.0999999999999997E-4</v>
      </c>
      <c r="S163" s="203">
        <v>0</v>
      </c>
      <c r="T163" s="204">
        <f t="shared" si="33"/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205" t="s">
        <v>302</v>
      </c>
      <c r="AT163" s="205" t="s">
        <v>195</v>
      </c>
      <c r="AU163" s="205" t="s">
        <v>81</v>
      </c>
      <c r="AY163" s="19" t="s">
        <v>193</v>
      </c>
      <c r="BE163" s="206">
        <f t="shared" si="34"/>
        <v>0</v>
      </c>
      <c r="BF163" s="206">
        <f t="shared" si="35"/>
        <v>0</v>
      </c>
      <c r="BG163" s="206">
        <f t="shared" si="36"/>
        <v>0</v>
      </c>
      <c r="BH163" s="206">
        <f t="shared" si="37"/>
        <v>0</v>
      </c>
      <c r="BI163" s="206">
        <f t="shared" si="38"/>
        <v>0</v>
      </c>
      <c r="BJ163" s="19" t="s">
        <v>79</v>
      </c>
      <c r="BK163" s="206">
        <f t="shared" si="39"/>
        <v>0</v>
      </c>
      <c r="BL163" s="19" t="s">
        <v>302</v>
      </c>
      <c r="BM163" s="205" t="s">
        <v>2607</v>
      </c>
    </row>
    <row r="164" spans="1:65" s="2" customFormat="1" ht="21.75" customHeight="1">
      <c r="A164" s="36"/>
      <c r="B164" s="37"/>
      <c r="C164" s="194" t="s">
        <v>501</v>
      </c>
      <c r="D164" s="194" t="s">
        <v>195</v>
      </c>
      <c r="E164" s="195" t="s">
        <v>2608</v>
      </c>
      <c r="F164" s="196" t="s">
        <v>2609</v>
      </c>
      <c r="G164" s="197" t="s">
        <v>266</v>
      </c>
      <c r="H164" s="198">
        <v>0.112</v>
      </c>
      <c r="I164" s="199"/>
      <c r="J164" s="200">
        <f t="shared" si="30"/>
        <v>0</v>
      </c>
      <c r="K164" s="196" t="s">
        <v>199</v>
      </c>
      <c r="L164" s="41"/>
      <c r="M164" s="201" t="s">
        <v>19</v>
      </c>
      <c r="N164" s="202" t="s">
        <v>43</v>
      </c>
      <c r="O164" s="66"/>
      <c r="P164" s="203">
        <f t="shared" si="31"/>
        <v>0</v>
      </c>
      <c r="Q164" s="203">
        <v>0</v>
      </c>
      <c r="R164" s="203">
        <f t="shared" si="32"/>
        <v>0</v>
      </c>
      <c r="S164" s="203">
        <v>0</v>
      </c>
      <c r="T164" s="204">
        <f t="shared" si="33"/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205" t="s">
        <v>302</v>
      </c>
      <c r="AT164" s="205" t="s">
        <v>195</v>
      </c>
      <c r="AU164" s="205" t="s">
        <v>81</v>
      </c>
      <c r="AY164" s="19" t="s">
        <v>193</v>
      </c>
      <c r="BE164" s="206">
        <f t="shared" si="34"/>
        <v>0</v>
      </c>
      <c r="BF164" s="206">
        <f t="shared" si="35"/>
        <v>0</v>
      </c>
      <c r="BG164" s="206">
        <f t="shared" si="36"/>
        <v>0</v>
      </c>
      <c r="BH164" s="206">
        <f t="shared" si="37"/>
        <v>0</v>
      </c>
      <c r="BI164" s="206">
        <f t="shared" si="38"/>
        <v>0</v>
      </c>
      <c r="BJ164" s="19" t="s">
        <v>79</v>
      </c>
      <c r="BK164" s="206">
        <f t="shared" si="39"/>
        <v>0</v>
      </c>
      <c r="BL164" s="19" t="s">
        <v>302</v>
      </c>
      <c r="BM164" s="205" t="s">
        <v>2610</v>
      </c>
    </row>
    <row r="165" spans="1:65" s="12" customFormat="1" ht="22.9" customHeight="1">
      <c r="B165" s="178"/>
      <c r="C165" s="179"/>
      <c r="D165" s="180" t="s">
        <v>71</v>
      </c>
      <c r="E165" s="192" t="s">
        <v>2611</v>
      </c>
      <c r="F165" s="192" t="s">
        <v>2612</v>
      </c>
      <c r="G165" s="179"/>
      <c r="H165" s="179"/>
      <c r="I165" s="182"/>
      <c r="J165" s="193">
        <f>BK165</f>
        <v>0</v>
      </c>
      <c r="K165" s="179"/>
      <c r="L165" s="184"/>
      <c r="M165" s="185"/>
      <c r="N165" s="186"/>
      <c r="O165" s="186"/>
      <c r="P165" s="187">
        <f>P166</f>
        <v>0</v>
      </c>
      <c r="Q165" s="186"/>
      <c r="R165" s="187">
        <f>R166</f>
        <v>1.5810000000000001E-2</v>
      </c>
      <c r="S165" s="186"/>
      <c r="T165" s="188">
        <f>T166</f>
        <v>0</v>
      </c>
      <c r="AR165" s="189" t="s">
        <v>81</v>
      </c>
      <c r="AT165" s="190" t="s">
        <v>71</v>
      </c>
      <c r="AU165" s="190" t="s">
        <v>79</v>
      </c>
      <c r="AY165" s="189" t="s">
        <v>193</v>
      </c>
      <c r="BK165" s="191">
        <f>BK166</f>
        <v>0</v>
      </c>
    </row>
    <row r="166" spans="1:65" s="2" customFormat="1" ht="21.75" customHeight="1">
      <c r="A166" s="36"/>
      <c r="B166" s="37"/>
      <c r="C166" s="194" t="s">
        <v>505</v>
      </c>
      <c r="D166" s="194" t="s">
        <v>195</v>
      </c>
      <c r="E166" s="195" t="s">
        <v>2613</v>
      </c>
      <c r="F166" s="196" t="s">
        <v>2614</v>
      </c>
      <c r="G166" s="197" t="s">
        <v>494</v>
      </c>
      <c r="H166" s="198">
        <v>1</v>
      </c>
      <c r="I166" s="199"/>
      <c r="J166" s="200">
        <f>ROUND(I166*H166,2)</f>
        <v>0</v>
      </c>
      <c r="K166" s="196" t="s">
        <v>19</v>
      </c>
      <c r="L166" s="41"/>
      <c r="M166" s="201" t="s">
        <v>19</v>
      </c>
      <c r="N166" s="202" t="s">
        <v>43</v>
      </c>
      <c r="O166" s="66"/>
      <c r="P166" s="203">
        <f>O166*H166</f>
        <v>0</v>
      </c>
      <c r="Q166" s="203">
        <v>1.5810000000000001E-2</v>
      </c>
      <c r="R166" s="203">
        <f>Q166*H166</f>
        <v>1.5810000000000001E-2</v>
      </c>
      <c r="S166" s="203">
        <v>0</v>
      </c>
      <c r="T166" s="204">
        <f>S166*H166</f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205" t="s">
        <v>302</v>
      </c>
      <c r="AT166" s="205" t="s">
        <v>195</v>
      </c>
      <c r="AU166" s="205" t="s">
        <v>81</v>
      </c>
      <c r="AY166" s="19" t="s">
        <v>193</v>
      </c>
      <c r="BE166" s="206">
        <f>IF(N166="základní",J166,0)</f>
        <v>0</v>
      </c>
      <c r="BF166" s="206">
        <f>IF(N166="snížená",J166,0)</f>
        <v>0</v>
      </c>
      <c r="BG166" s="206">
        <f>IF(N166="zákl. přenesená",J166,0)</f>
        <v>0</v>
      </c>
      <c r="BH166" s="206">
        <f>IF(N166="sníž. přenesená",J166,0)</f>
        <v>0</v>
      </c>
      <c r="BI166" s="206">
        <f>IF(N166="nulová",J166,0)</f>
        <v>0</v>
      </c>
      <c r="BJ166" s="19" t="s">
        <v>79</v>
      </c>
      <c r="BK166" s="206">
        <f>ROUND(I166*H166,2)</f>
        <v>0</v>
      </c>
      <c r="BL166" s="19" t="s">
        <v>302</v>
      </c>
      <c r="BM166" s="205" t="s">
        <v>2615</v>
      </c>
    </row>
    <row r="167" spans="1:65" s="12" customFormat="1" ht="22.9" customHeight="1">
      <c r="B167" s="178"/>
      <c r="C167" s="179"/>
      <c r="D167" s="180" t="s">
        <v>71</v>
      </c>
      <c r="E167" s="192" t="s">
        <v>1240</v>
      </c>
      <c r="F167" s="192" t="s">
        <v>1241</v>
      </c>
      <c r="G167" s="179"/>
      <c r="H167" s="179"/>
      <c r="I167" s="182"/>
      <c r="J167" s="193">
        <f>BK167</f>
        <v>0</v>
      </c>
      <c r="K167" s="179"/>
      <c r="L167" s="184"/>
      <c r="M167" s="185"/>
      <c r="N167" s="186"/>
      <c r="O167" s="186"/>
      <c r="P167" s="187">
        <f>SUM(P168:P197)</f>
        <v>0</v>
      </c>
      <c r="Q167" s="186"/>
      <c r="R167" s="187">
        <f>SUM(R168:R197)</f>
        <v>0.35808000000000006</v>
      </c>
      <c r="S167" s="186"/>
      <c r="T167" s="188">
        <f>SUM(T168:T197)</f>
        <v>0</v>
      </c>
      <c r="AR167" s="189" t="s">
        <v>81</v>
      </c>
      <c r="AT167" s="190" t="s">
        <v>71</v>
      </c>
      <c r="AU167" s="190" t="s">
        <v>79</v>
      </c>
      <c r="AY167" s="189" t="s">
        <v>193</v>
      </c>
      <c r="BK167" s="191">
        <f>SUM(BK168:BK197)</f>
        <v>0</v>
      </c>
    </row>
    <row r="168" spans="1:65" s="2" customFormat="1" ht="16.5" customHeight="1">
      <c r="A168" s="36"/>
      <c r="B168" s="37"/>
      <c r="C168" s="194" t="s">
        <v>510</v>
      </c>
      <c r="D168" s="194" t="s">
        <v>195</v>
      </c>
      <c r="E168" s="195" t="s">
        <v>2616</v>
      </c>
      <c r="F168" s="196" t="s">
        <v>2617</v>
      </c>
      <c r="G168" s="197" t="s">
        <v>494</v>
      </c>
      <c r="H168" s="198">
        <v>5</v>
      </c>
      <c r="I168" s="199"/>
      <c r="J168" s="200">
        <f>ROUND(I168*H168,2)</f>
        <v>0</v>
      </c>
      <c r="K168" s="196" t="s">
        <v>199</v>
      </c>
      <c r="L168" s="41"/>
      <c r="M168" s="201" t="s">
        <v>19</v>
      </c>
      <c r="N168" s="202" t="s">
        <v>43</v>
      </c>
      <c r="O168" s="66"/>
      <c r="P168" s="203">
        <f>O168*H168</f>
        <v>0</v>
      </c>
      <c r="Q168" s="203">
        <v>1.6969999999999999E-2</v>
      </c>
      <c r="R168" s="203">
        <f>Q168*H168</f>
        <v>8.4849999999999995E-2</v>
      </c>
      <c r="S168" s="203">
        <v>0</v>
      </c>
      <c r="T168" s="204">
        <f>S168*H168</f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205" t="s">
        <v>302</v>
      </c>
      <c r="AT168" s="205" t="s">
        <v>195</v>
      </c>
      <c r="AU168" s="205" t="s">
        <v>81</v>
      </c>
      <c r="AY168" s="19" t="s">
        <v>193</v>
      </c>
      <c r="BE168" s="206">
        <f>IF(N168="základní",J168,0)</f>
        <v>0</v>
      </c>
      <c r="BF168" s="206">
        <f>IF(N168="snížená",J168,0)</f>
        <v>0</v>
      </c>
      <c r="BG168" s="206">
        <f>IF(N168="zákl. přenesená",J168,0)</f>
        <v>0</v>
      </c>
      <c r="BH168" s="206">
        <f>IF(N168="sníž. přenesená",J168,0)</f>
        <v>0</v>
      </c>
      <c r="BI168" s="206">
        <f>IF(N168="nulová",J168,0)</f>
        <v>0</v>
      </c>
      <c r="BJ168" s="19" t="s">
        <v>79</v>
      </c>
      <c r="BK168" s="206">
        <f>ROUND(I168*H168,2)</f>
        <v>0</v>
      </c>
      <c r="BL168" s="19" t="s">
        <v>302</v>
      </c>
      <c r="BM168" s="205" t="s">
        <v>2618</v>
      </c>
    </row>
    <row r="169" spans="1:65" s="14" customFormat="1">
      <c r="B169" s="218"/>
      <c r="C169" s="219"/>
      <c r="D169" s="209" t="s">
        <v>202</v>
      </c>
      <c r="E169" s="220" t="s">
        <v>19</v>
      </c>
      <c r="F169" s="221" t="s">
        <v>2619</v>
      </c>
      <c r="G169" s="219"/>
      <c r="H169" s="222">
        <v>3</v>
      </c>
      <c r="I169" s="223"/>
      <c r="J169" s="219"/>
      <c r="K169" s="219"/>
      <c r="L169" s="224"/>
      <c r="M169" s="225"/>
      <c r="N169" s="226"/>
      <c r="O169" s="226"/>
      <c r="P169" s="226"/>
      <c r="Q169" s="226"/>
      <c r="R169" s="226"/>
      <c r="S169" s="226"/>
      <c r="T169" s="227"/>
      <c r="AT169" s="228" t="s">
        <v>202</v>
      </c>
      <c r="AU169" s="228" t="s">
        <v>81</v>
      </c>
      <c r="AV169" s="14" t="s">
        <v>81</v>
      </c>
      <c r="AW169" s="14" t="s">
        <v>33</v>
      </c>
      <c r="AX169" s="14" t="s">
        <v>72</v>
      </c>
      <c r="AY169" s="228" t="s">
        <v>193</v>
      </c>
    </row>
    <row r="170" spans="1:65" s="14" customFormat="1">
      <c r="B170" s="218"/>
      <c r="C170" s="219"/>
      <c r="D170" s="209" t="s">
        <v>202</v>
      </c>
      <c r="E170" s="220" t="s">
        <v>19</v>
      </c>
      <c r="F170" s="221" t="s">
        <v>2620</v>
      </c>
      <c r="G170" s="219"/>
      <c r="H170" s="222">
        <v>2</v>
      </c>
      <c r="I170" s="223"/>
      <c r="J170" s="219"/>
      <c r="K170" s="219"/>
      <c r="L170" s="224"/>
      <c r="M170" s="225"/>
      <c r="N170" s="226"/>
      <c r="O170" s="226"/>
      <c r="P170" s="226"/>
      <c r="Q170" s="226"/>
      <c r="R170" s="226"/>
      <c r="S170" s="226"/>
      <c r="T170" s="227"/>
      <c r="AT170" s="228" t="s">
        <v>202</v>
      </c>
      <c r="AU170" s="228" t="s">
        <v>81</v>
      </c>
      <c r="AV170" s="14" t="s">
        <v>81</v>
      </c>
      <c r="AW170" s="14" t="s">
        <v>33</v>
      </c>
      <c r="AX170" s="14" t="s">
        <v>72</v>
      </c>
      <c r="AY170" s="228" t="s">
        <v>193</v>
      </c>
    </row>
    <row r="171" spans="1:65" s="2" customFormat="1" ht="16.5" customHeight="1">
      <c r="A171" s="36"/>
      <c r="B171" s="37"/>
      <c r="C171" s="194" t="s">
        <v>515</v>
      </c>
      <c r="D171" s="194" t="s">
        <v>195</v>
      </c>
      <c r="E171" s="195" t="s">
        <v>2621</v>
      </c>
      <c r="F171" s="196" t="s">
        <v>2622</v>
      </c>
      <c r="G171" s="197" t="s">
        <v>494</v>
      </c>
      <c r="H171" s="198">
        <v>3</v>
      </c>
      <c r="I171" s="199"/>
      <c r="J171" s="200">
        <f t="shared" ref="J171:J184" si="40">ROUND(I171*H171,2)</f>
        <v>0</v>
      </c>
      <c r="K171" s="196" t="s">
        <v>199</v>
      </c>
      <c r="L171" s="41"/>
      <c r="M171" s="201" t="s">
        <v>19</v>
      </c>
      <c r="N171" s="202" t="s">
        <v>43</v>
      </c>
      <c r="O171" s="66"/>
      <c r="P171" s="203">
        <f t="shared" ref="P171:P184" si="41">O171*H171</f>
        <v>0</v>
      </c>
      <c r="Q171" s="203">
        <v>2.1099999999999999E-3</v>
      </c>
      <c r="R171" s="203">
        <f t="shared" ref="R171:R184" si="42">Q171*H171</f>
        <v>6.3299999999999997E-3</v>
      </c>
      <c r="S171" s="203">
        <v>0</v>
      </c>
      <c r="T171" s="204">
        <f t="shared" ref="T171:T184" si="43">S171*H171</f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205" t="s">
        <v>302</v>
      </c>
      <c r="AT171" s="205" t="s">
        <v>195</v>
      </c>
      <c r="AU171" s="205" t="s">
        <v>81</v>
      </c>
      <c r="AY171" s="19" t="s">
        <v>193</v>
      </c>
      <c r="BE171" s="206">
        <f t="shared" ref="BE171:BE184" si="44">IF(N171="základní",J171,0)</f>
        <v>0</v>
      </c>
      <c r="BF171" s="206">
        <f t="shared" ref="BF171:BF184" si="45">IF(N171="snížená",J171,0)</f>
        <v>0</v>
      </c>
      <c r="BG171" s="206">
        <f t="shared" ref="BG171:BG184" si="46">IF(N171="zákl. přenesená",J171,0)</f>
        <v>0</v>
      </c>
      <c r="BH171" s="206">
        <f t="shared" ref="BH171:BH184" si="47">IF(N171="sníž. přenesená",J171,0)</f>
        <v>0</v>
      </c>
      <c r="BI171" s="206">
        <f t="shared" ref="BI171:BI184" si="48">IF(N171="nulová",J171,0)</f>
        <v>0</v>
      </c>
      <c r="BJ171" s="19" t="s">
        <v>79</v>
      </c>
      <c r="BK171" s="206">
        <f t="shared" ref="BK171:BK184" si="49">ROUND(I171*H171,2)</f>
        <v>0</v>
      </c>
      <c r="BL171" s="19" t="s">
        <v>302</v>
      </c>
      <c r="BM171" s="205" t="s">
        <v>2623</v>
      </c>
    </row>
    <row r="172" spans="1:65" s="2" customFormat="1" ht="21.75" customHeight="1">
      <c r="A172" s="36"/>
      <c r="B172" s="37"/>
      <c r="C172" s="194" t="s">
        <v>521</v>
      </c>
      <c r="D172" s="194" t="s">
        <v>195</v>
      </c>
      <c r="E172" s="195" t="s">
        <v>2624</v>
      </c>
      <c r="F172" s="196" t="s">
        <v>2625</v>
      </c>
      <c r="G172" s="197" t="s">
        <v>494</v>
      </c>
      <c r="H172" s="198">
        <v>5</v>
      </c>
      <c r="I172" s="199"/>
      <c r="J172" s="200">
        <f t="shared" si="40"/>
        <v>0</v>
      </c>
      <c r="K172" s="196" t="s">
        <v>199</v>
      </c>
      <c r="L172" s="41"/>
      <c r="M172" s="201" t="s">
        <v>19</v>
      </c>
      <c r="N172" s="202" t="s">
        <v>43</v>
      </c>
      <c r="O172" s="66"/>
      <c r="P172" s="203">
        <f t="shared" si="41"/>
        <v>0</v>
      </c>
      <c r="Q172" s="203">
        <v>1.7729999999999999E-2</v>
      </c>
      <c r="R172" s="203">
        <f t="shared" si="42"/>
        <v>8.8649999999999993E-2</v>
      </c>
      <c r="S172" s="203">
        <v>0</v>
      </c>
      <c r="T172" s="204">
        <f t="shared" si="43"/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205" t="s">
        <v>302</v>
      </c>
      <c r="AT172" s="205" t="s">
        <v>195</v>
      </c>
      <c r="AU172" s="205" t="s">
        <v>81</v>
      </c>
      <c r="AY172" s="19" t="s">
        <v>193</v>
      </c>
      <c r="BE172" s="206">
        <f t="shared" si="44"/>
        <v>0</v>
      </c>
      <c r="BF172" s="206">
        <f t="shared" si="45"/>
        <v>0</v>
      </c>
      <c r="BG172" s="206">
        <f t="shared" si="46"/>
        <v>0</v>
      </c>
      <c r="BH172" s="206">
        <f t="shared" si="47"/>
        <v>0</v>
      </c>
      <c r="BI172" s="206">
        <f t="shared" si="48"/>
        <v>0</v>
      </c>
      <c r="BJ172" s="19" t="s">
        <v>79</v>
      </c>
      <c r="BK172" s="206">
        <f t="shared" si="49"/>
        <v>0</v>
      </c>
      <c r="BL172" s="19" t="s">
        <v>302</v>
      </c>
      <c r="BM172" s="205" t="s">
        <v>2626</v>
      </c>
    </row>
    <row r="173" spans="1:65" s="2" customFormat="1" ht="16.5" customHeight="1">
      <c r="A173" s="36"/>
      <c r="B173" s="37"/>
      <c r="C173" s="194" t="s">
        <v>526</v>
      </c>
      <c r="D173" s="194" t="s">
        <v>195</v>
      </c>
      <c r="E173" s="195" t="s">
        <v>2627</v>
      </c>
      <c r="F173" s="196" t="s">
        <v>2628</v>
      </c>
      <c r="G173" s="197" t="s">
        <v>494</v>
      </c>
      <c r="H173" s="198">
        <v>2</v>
      </c>
      <c r="I173" s="199"/>
      <c r="J173" s="200">
        <f t="shared" si="40"/>
        <v>0</v>
      </c>
      <c r="K173" s="196" t="s">
        <v>199</v>
      </c>
      <c r="L173" s="41"/>
      <c r="M173" s="201" t="s">
        <v>19</v>
      </c>
      <c r="N173" s="202" t="s">
        <v>43</v>
      </c>
      <c r="O173" s="66"/>
      <c r="P173" s="203">
        <f t="shared" si="41"/>
        <v>0</v>
      </c>
      <c r="Q173" s="203">
        <v>1.9210000000000001E-2</v>
      </c>
      <c r="R173" s="203">
        <f t="shared" si="42"/>
        <v>3.8420000000000003E-2</v>
      </c>
      <c r="S173" s="203">
        <v>0</v>
      </c>
      <c r="T173" s="204">
        <f t="shared" si="43"/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205" t="s">
        <v>302</v>
      </c>
      <c r="AT173" s="205" t="s">
        <v>195</v>
      </c>
      <c r="AU173" s="205" t="s">
        <v>81</v>
      </c>
      <c r="AY173" s="19" t="s">
        <v>193</v>
      </c>
      <c r="BE173" s="206">
        <f t="shared" si="44"/>
        <v>0</v>
      </c>
      <c r="BF173" s="206">
        <f t="shared" si="45"/>
        <v>0</v>
      </c>
      <c r="BG173" s="206">
        <f t="shared" si="46"/>
        <v>0</v>
      </c>
      <c r="BH173" s="206">
        <f t="shared" si="47"/>
        <v>0</v>
      </c>
      <c r="BI173" s="206">
        <f t="shared" si="48"/>
        <v>0</v>
      </c>
      <c r="BJ173" s="19" t="s">
        <v>79</v>
      </c>
      <c r="BK173" s="206">
        <f t="shared" si="49"/>
        <v>0</v>
      </c>
      <c r="BL173" s="19" t="s">
        <v>302</v>
      </c>
      <c r="BM173" s="205" t="s">
        <v>2629</v>
      </c>
    </row>
    <row r="174" spans="1:65" s="2" customFormat="1" ht="21.75" customHeight="1">
      <c r="A174" s="36"/>
      <c r="B174" s="37"/>
      <c r="C174" s="194" t="s">
        <v>535</v>
      </c>
      <c r="D174" s="194" t="s">
        <v>195</v>
      </c>
      <c r="E174" s="195" t="s">
        <v>2630</v>
      </c>
      <c r="F174" s="196" t="s">
        <v>2631</v>
      </c>
      <c r="G174" s="197" t="s">
        <v>494</v>
      </c>
      <c r="H174" s="198">
        <v>1</v>
      </c>
      <c r="I174" s="199"/>
      <c r="J174" s="200">
        <f t="shared" si="40"/>
        <v>0</v>
      </c>
      <c r="K174" s="196" t="s">
        <v>199</v>
      </c>
      <c r="L174" s="41"/>
      <c r="M174" s="201" t="s">
        <v>19</v>
      </c>
      <c r="N174" s="202" t="s">
        <v>43</v>
      </c>
      <c r="O174" s="66"/>
      <c r="P174" s="203">
        <f t="shared" si="41"/>
        <v>0</v>
      </c>
      <c r="Q174" s="203">
        <v>3.6490000000000002E-2</v>
      </c>
      <c r="R174" s="203">
        <f t="shared" si="42"/>
        <v>3.6490000000000002E-2</v>
      </c>
      <c r="S174" s="203">
        <v>0</v>
      </c>
      <c r="T174" s="204">
        <f t="shared" si="43"/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205" t="s">
        <v>302</v>
      </c>
      <c r="AT174" s="205" t="s">
        <v>195</v>
      </c>
      <c r="AU174" s="205" t="s">
        <v>81</v>
      </c>
      <c r="AY174" s="19" t="s">
        <v>193</v>
      </c>
      <c r="BE174" s="206">
        <f t="shared" si="44"/>
        <v>0</v>
      </c>
      <c r="BF174" s="206">
        <f t="shared" si="45"/>
        <v>0</v>
      </c>
      <c r="BG174" s="206">
        <f t="shared" si="46"/>
        <v>0</v>
      </c>
      <c r="BH174" s="206">
        <f t="shared" si="47"/>
        <v>0</v>
      </c>
      <c r="BI174" s="206">
        <f t="shared" si="48"/>
        <v>0</v>
      </c>
      <c r="BJ174" s="19" t="s">
        <v>79</v>
      </c>
      <c r="BK174" s="206">
        <f t="shared" si="49"/>
        <v>0</v>
      </c>
      <c r="BL174" s="19" t="s">
        <v>302</v>
      </c>
      <c r="BM174" s="205" t="s">
        <v>2632</v>
      </c>
    </row>
    <row r="175" spans="1:65" s="2" customFormat="1" ht="16.5" customHeight="1">
      <c r="A175" s="36"/>
      <c r="B175" s="37"/>
      <c r="C175" s="194" t="s">
        <v>544</v>
      </c>
      <c r="D175" s="194" t="s">
        <v>195</v>
      </c>
      <c r="E175" s="195" t="s">
        <v>2633</v>
      </c>
      <c r="F175" s="196" t="s">
        <v>2634</v>
      </c>
      <c r="G175" s="197" t="s">
        <v>494</v>
      </c>
      <c r="H175" s="198">
        <v>7</v>
      </c>
      <c r="I175" s="199"/>
      <c r="J175" s="200">
        <f t="shared" si="40"/>
        <v>0</v>
      </c>
      <c r="K175" s="196" t="s">
        <v>199</v>
      </c>
      <c r="L175" s="41"/>
      <c r="M175" s="201" t="s">
        <v>19</v>
      </c>
      <c r="N175" s="202" t="s">
        <v>43</v>
      </c>
      <c r="O175" s="66"/>
      <c r="P175" s="203">
        <f t="shared" si="41"/>
        <v>0</v>
      </c>
      <c r="Q175" s="203">
        <v>5.1999999999999995E-4</v>
      </c>
      <c r="R175" s="203">
        <f t="shared" si="42"/>
        <v>3.6399999999999996E-3</v>
      </c>
      <c r="S175" s="203">
        <v>0</v>
      </c>
      <c r="T175" s="204">
        <f t="shared" si="43"/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205" t="s">
        <v>302</v>
      </c>
      <c r="AT175" s="205" t="s">
        <v>195</v>
      </c>
      <c r="AU175" s="205" t="s">
        <v>81</v>
      </c>
      <c r="AY175" s="19" t="s">
        <v>193</v>
      </c>
      <c r="BE175" s="206">
        <f t="shared" si="44"/>
        <v>0</v>
      </c>
      <c r="BF175" s="206">
        <f t="shared" si="45"/>
        <v>0</v>
      </c>
      <c r="BG175" s="206">
        <f t="shared" si="46"/>
        <v>0</v>
      </c>
      <c r="BH175" s="206">
        <f t="shared" si="47"/>
        <v>0</v>
      </c>
      <c r="BI175" s="206">
        <f t="shared" si="48"/>
        <v>0</v>
      </c>
      <c r="BJ175" s="19" t="s">
        <v>79</v>
      </c>
      <c r="BK175" s="206">
        <f t="shared" si="49"/>
        <v>0</v>
      </c>
      <c r="BL175" s="19" t="s">
        <v>302</v>
      </c>
      <c r="BM175" s="205" t="s">
        <v>2635</v>
      </c>
    </row>
    <row r="176" spans="1:65" s="2" customFormat="1" ht="16.5" customHeight="1">
      <c r="A176" s="36"/>
      <c r="B176" s="37"/>
      <c r="C176" s="194" t="s">
        <v>548</v>
      </c>
      <c r="D176" s="194" t="s">
        <v>195</v>
      </c>
      <c r="E176" s="195" t="s">
        <v>2636</v>
      </c>
      <c r="F176" s="196" t="s">
        <v>2637</v>
      </c>
      <c r="G176" s="197" t="s">
        <v>494</v>
      </c>
      <c r="H176" s="198">
        <v>5</v>
      </c>
      <c r="I176" s="199"/>
      <c r="J176" s="200">
        <f t="shared" si="40"/>
        <v>0</v>
      </c>
      <c r="K176" s="196" t="s">
        <v>199</v>
      </c>
      <c r="L176" s="41"/>
      <c r="M176" s="201" t="s">
        <v>19</v>
      </c>
      <c r="N176" s="202" t="s">
        <v>43</v>
      </c>
      <c r="O176" s="66"/>
      <c r="P176" s="203">
        <f t="shared" si="41"/>
        <v>0</v>
      </c>
      <c r="Q176" s="203">
        <v>5.1999999999999995E-4</v>
      </c>
      <c r="R176" s="203">
        <f t="shared" si="42"/>
        <v>2.5999999999999999E-3</v>
      </c>
      <c r="S176" s="203">
        <v>0</v>
      </c>
      <c r="T176" s="204">
        <f t="shared" si="43"/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205" t="s">
        <v>302</v>
      </c>
      <c r="AT176" s="205" t="s">
        <v>195</v>
      </c>
      <c r="AU176" s="205" t="s">
        <v>81</v>
      </c>
      <c r="AY176" s="19" t="s">
        <v>193</v>
      </c>
      <c r="BE176" s="206">
        <f t="shared" si="44"/>
        <v>0</v>
      </c>
      <c r="BF176" s="206">
        <f t="shared" si="45"/>
        <v>0</v>
      </c>
      <c r="BG176" s="206">
        <f t="shared" si="46"/>
        <v>0</v>
      </c>
      <c r="BH176" s="206">
        <f t="shared" si="47"/>
        <v>0</v>
      </c>
      <c r="BI176" s="206">
        <f t="shared" si="48"/>
        <v>0</v>
      </c>
      <c r="BJ176" s="19" t="s">
        <v>79</v>
      </c>
      <c r="BK176" s="206">
        <f t="shared" si="49"/>
        <v>0</v>
      </c>
      <c r="BL176" s="19" t="s">
        <v>302</v>
      </c>
      <c r="BM176" s="205" t="s">
        <v>2638</v>
      </c>
    </row>
    <row r="177" spans="1:65" s="2" customFormat="1" ht="16.5" customHeight="1">
      <c r="A177" s="36"/>
      <c r="B177" s="37"/>
      <c r="C177" s="194" t="s">
        <v>556</v>
      </c>
      <c r="D177" s="194" t="s">
        <v>195</v>
      </c>
      <c r="E177" s="195" t="s">
        <v>2639</v>
      </c>
      <c r="F177" s="196" t="s">
        <v>2640</v>
      </c>
      <c r="G177" s="197" t="s">
        <v>494</v>
      </c>
      <c r="H177" s="198">
        <v>5</v>
      </c>
      <c r="I177" s="199"/>
      <c r="J177" s="200">
        <f t="shared" si="40"/>
        <v>0</v>
      </c>
      <c r="K177" s="196" t="s">
        <v>199</v>
      </c>
      <c r="L177" s="41"/>
      <c r="M177" s="201" t="s">
        <v>19</v>
      </c>
      <c r="N177" s="202" t="s">
        <v>43</v>
      </c>
      <c r="O177" s="66"/>
      <c r="P177" s="203">
        <f t="shared" si="41"/>
        <v>0</v>
      </c>
      <c r="Q177" s="203">
        <v>5.1999999999999995E-4</v>
      </c>
      <c r="R177" s="203">
        <f t="shared" si="42"/>
        <v>2.5999999999999999E-3</v>
      </c>
      <c r="S177" s="203">
        <v>0</v>
      </c>
      <c r="T177" s="204">
        <f t="shared" si="43"/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205" t="s">
        <v>302</v>
      </c>
      <c r="AT177" s="205" t="s">
        <v>195</v>
      </c>
      <c r="AU177" s="205" t="s">
        <v>81</v>
      </c>
      <c r="AY177" s="19" t="s">
        <v>193</v>
      </c>
      <c r="BE177" s="206">
        <f t="shared" si="44"/>
        <v>0</v>
      </c>
      <c r="BF177" s="206">
        <f t="shared" si="45"/>
        <v>0</v>
      </c>
      <c r="BG177" s="206">
        <f t="shared" si="46"/>
        <v>0</v>
      </c>
      <c r="BH177" s="206">
        <f t="shared" si="47"/>
        <v>0</v>
      </c>
      <c r="BI177" s="206">
        <f t="shared" si="48"/>
        <v>0</v>
      </c>
      <c r="BJ177" s="19" t="s">
        <v>79</v>
      </c>
      <c r="BK177" s="206">
        <f t="shared" si="49"/>
        <v>0</v>
      </c>
      <c r="BL177" s="19" t="s">
        <v>302</v>
      </c>
      <c r="BM177" s="205" t="s">
        <v>2641</v>
      </c>
    </row>
    <row r="178" spans="1:65" s="2" customFormat="1" ht="16.5" customHeight="1">
      <c r="A178" s="36"/>
      <c r="B178" s="37"/>
      <c r="C178" s="194" t="s">
        <v>561</v>
      </c>
      <c r="D178" s="194" t="s">
        <v>195</v>
      </c>
      <c r="E178" s="195" t="s">
        <v>2642</v>
      </c>
      <c r="F178" s="196" t="s">
        <v>2643</v>
      </c>
      <c r="G178" s="197" t="s">
        <v>494</v>
      </c>
      <c r="H178" s="198">
        <v>2</v>
      </c>
      <c r="I178" s="199"/>
      <c r="J178" s="200">
        <f t="shared" si="40"/>
        <v>0</v>
      </c>
      <c r="K178" s="196" t="s">
        <v>199</v>
      </c>
      <c r="L178" s="41"/>
      <c r="M178" s="201" t="s">
        <v>19</v>
      </c>
      <c r="N178" s="202" t="s">
        <v>43</v>
      </c>
      <c r="O178" s="66"/>
      <c r="P178" s="203">
        <f t="shared" si="41"/>
        <v>0</v>
      </c>
      <c r="Q178" s="203">
        <v>8.0000000000000004E-4</v>
      </c>
      <c r="R178" s="203">
        <f t="shared" si="42"/>
        <v>1.6000000000000001E-3</v>
      </c>
      <c r="S178" s="203">
        <v>0</v>
      </c>
      <c r="T178" s="204">
        <f t="shared" si="43"/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205" t="s">
        <v>302</v>
      </c>
      <c r="AT178" s="205" t="s">
        <v>195</v>
      </c>
      <c r="AU178" s="205" t="s">
        <v>81</v>
      </c>
      <c r="AY178" s="19" t="s">
        <v>193</v>
      </c>
      <c r="BE178" s="206">
        <f t="shared" si="44"/>
        <v>0</v>
      </c>
      <c r="BF178" s="206">
        <f t="shared" si="45"/>
        <v>0</v>
      </c>
      <c r="BG178" s="206">
        <f t="shared" si="46"/>
        <v>0</v>
      </c>
      <c r="BH178" s="206">
        <f t="shared" si="47"/>
        <v>0</v>
      </c>
      <c r="BI178" s="206">
        <f t="shared" si="48"/>
        <v>0</v>
      </c>
      <c r="BJ178" s="19" t="s">
        <v>79</v>
      </c>
      <c r="BK178" s="206">
        <f t="shared" si="49"/>
        <v>0</v>
      </c>
      <c r="BL178" s="19" t="s">
        <v>302</v>
      </c>
      <c r="BM178" s="205" t="s">
        <v>2644</v>
      </c>
    </row>
    <row r="179" spans="1:65" s="2" customFormat="1" ht="16.5" customHeight="1">
      <c r="A179" s="36"/>
      <c r="B179" s="37"/>
      <c r="C179" s="194" t="s">
        <v>565</v>
      </c>
      <c r="D179" s="194" t="s">
        <v>195</v>
      </c>
      <c r="E179" s="195" t="s">
        <v>2645</v>
      </c>
      <c r="F179" s="196" t="s">
        <v>2646</v>
      </c>
      <c r="G179" s="197" t="s">
        <v>494</v>
      </c>
      <c r="H179" s="198">
        <v>3</v>
      </c>
      <c r="I179" s="199"/>
      <c r="J179" s="200">
        <f t="shared" si="40"/>
        <v>0</v>
      </c>
      <c r="K179" s="196" t="s">
        <v>19</v>
      </c>
      <c r="L179" s="41"/>
      <c r="M179" s="201" t="s">
        <v>19</v>
      </c>
      <c r="N179" s="202" t="s">
        <v>43</v>
      </c>
      <c r="O179" s="66"/>
      <c r="P179" s="203">
        <f t="shared" si="41"/>
        <v>0</v>
      </c>
      <c r="Q179" s="203">
        <v>4.9300000000000004E-3</v>
      </c>
      <c r="R179" s="203">
        <f t="shared" si="42"/>
        <v>1.4790000000000001E-2</v>
      </c>
      <c r="S179" s="203">
        <v>0</v>
      </c>
      <c r="T179" s="204">
        <f t="shared" si="43"/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205" t="s">
        <v>302</v>
      </c>
      <c r="AT179" s="205" t="s">
        <v>195</v>
      </c>
      <c r="AU179" s="205" t="s">
        <v>81</v>
      </c>
      <c r="AY179" s="19" t="s">
        <v>193</v>
      </c>
      <c r="BE179" s="206">
        <f t="shared" si="44"/>
        <v>0</v>
      </c>
      <c r="BF179" s="206">
        <f t="shared" si="45"/>
        <v>0</v>
      </c>
      <c r="BG179" s="206">
        <f t="shared" si="46"/>
        <v>0</v>
      </c>
      <c r="BH179" s="206">
        <f t="shared" si="47"/>
        <v>0</v>
      </c>
      <c r="BI179" s="206">
        <f t="shared" si="48"/>
        <v>0</v>
      </c>
      <c r="BJ179" s="19" t="s">
        <v>79</v>
      </c>
      <c r="BK179" s="206">
        <f t="shared" si="49"/>
        <v>0</v>
      </c>
      <c r="BL179" s="19" t="s">
        <v>302</v>
      </c>
      <c r="BM179" s="205" t="s">
        <v>2647</v>
      </c>
    </row>
    <row r="180" spans="1:65" s="2" customFormat="1" ht="16.5" customHeight="1">
      <c r="A180" s="36"/>
      <c r="B180" s="37"/>
      <c r="C180" s="194" t="s">
        <v>570</v>
      </c>
      <c r="D180" s="194" t="s">
        <v>195</v>
      </c>
      <c r="E180" s="195" t="s">
        <v>2648</v>
      </c>
      <c r="F180" s="196" t="s">
        <v>2649</v>
      </c>
      <c r="G180" s="197" t="s">
        <v>494</v>
      </c>
      <c r="H180" s="198">
        <v>3</v>
      </c>
      <c r="I180" s="199"/>
      <c r="J180" s="200">
        <f t="shared" si="40"/>
        <v>0</v>
      </c>
      <c r="K180" s="196" t="s">
        <v>19</v>
      </c>
      <c r="L180" s="41"/>
      <c r="M180" s="201" t="s">
        <v>19</v>
      </c>
      <c r="N180" s="202" t="s">
        <v>43</v>
      </c>
      <c r="O180" s="66"/>
      <c r="P180" s="203">
        <f t="shared" si="41"/>
        <v>0</v>
      </c>
      <c r="Q180" s="203">
        <v>9.8300000000000002E-3</v>
      </c>
      <c r="R180" s="203">
        <f t="shared" si="42"/>
        <v>2.9490000000000002E-2</v>
      </c>
      <c r="S180" s="203">
        <v>0</v>
      </c>
      <c r="T180" s="204">
        <f t="shared" si="43"/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205" t="s">
        <v>302</v>
      </c>
      <c r="AT180" s="205" t="s">
        <v>195</v>
      </c>
      <c r="AU180" s="205" t="s">
        <v>81</v>
      </c>
      <c r="AY180" s="19" t="s">
        <v>193</v>
      </c>
      <c r="BE180" s="206">
        <f t="shared" si="44"/>
        <v>0</v>
      </c>
      <c r="BF180" s="206">
        <f t="shared" si="45"/>
        <v>0</v>
      </c>
      <c r="BG180" s="206">
        <f t="shared" si="46"/>
        <v>0</v>
      </c>
      <c r="BH180" s="206">
        <f t="shared" si="47"/>
        <v>0</v>
      </c>
      <c r="BI180" s="206">
        <f t="shared" si="48"/>
        <v>0</v>
      </c>
      <c r="BJ180" s="19" t="s">
        <v>79</v>
      </c>
      <c r="BK180" s="206">
        <f t="shared" si="49"/>
        <v>0</v>
      </c>
      <c r="BL180" s="19" t="s">
        <v>302</v>
      </c>
      <c r="BM180" s="205" t="s">
        <v>2650</v>
      </c>
    </row>
    <row r="181" spans="1:65" s="2" customFormat="1" ht="16.5" customHeight="1">
      <c r="A181" s="36"/>
      <c r="B181" s="37"/>
      <c r="C181" s="194" t="s">
        <v>575</v>
      </c>
      <c r="D181" s="194" t="s">
        <v>195</v>
      </c>
      <c r="E181" s="195" t="s">
        <v>2651</v>
      </c>
      <c r="F181" s="196" t="s">
        <v>2652</v>
      </c>
      <c r="G181" s="197" t="s">
        <v>494</v>
      </c>
      <c r="H181" s="198">
        <v>1</v>
      </c>
      <c r="I181" s="199"/>
      <c r="J181" s="200">
        <f t="shared" si="40"/>
        <v>0</v>
      </c>
      <c r="K181" s="196" t="s">
        <v>19</v>
      </c>
      <c r="L181" s="41"/>
      <c r="M181" s="201" t="s">
        <v>19</v>
      </c>
      <c r="N181" s="202" t="s">
        <v>43</v>
      </c>
      <c r="O181" s="66"/>
      <c r="P181" s="203">
        <f t="shared" si="41"/>
        <v>0</v>
      </c>
      <c r="Q181" s="203">
        <v>1.4749999999999999E-2</v>
      </c>
      <c r="R181" s="203">
        <f t="shared" si="42"/>
        <v>1.4749999999999999E-2</v>
      </c>
      <c r="S181" s="203">
        <v>0</v>
      </c>
      <c r="T181" s="204">
        <f t="shared" si="43"/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205" t="s">
        <v>302</v>
      </c>
      <c r="AT181" s="205" t="s">
        <v>195</v>
      </c>
      <c r="AU181" s="205" t="s">
        <v>81</v>
      </c>
      <c r="AY181" s="19" t="s">
        <v>193</v>
      </c>
      <c r="BE181" s="206">
        <f t="shared" si="44"/>
        <v>0</v>
      </c>
      <c r="BF181" s="206">
        <f t="shared" si="45"/>
        <v>0</v>
      </c>
      <c r="BG181" s="206">
        <f t="shared" si="46"/>
        <v>0</v>
      </c>
      <c r="BH181" s="206">
        <f t="shared" si="47"/>
        <v>0</v>
      </c>
      <c r="BI181" s="206">
        <f t="shared" si="48"/>
        <v>0</v>
      </c>
      <c r="BJ181" s="19" t="s">
        <v>79</v>
      </c>
      <c r="BK181" s="206">
        <f t="shared" si="49"/>
        <v>0</v>
      </c>
      <c r="BL181" s="19" t="s">
        <v>302</v>
      </c>
      <c r="BM181" s="205" t="s">
        <v>2653</v>
      </c>
    </row>
    <row r="182" spans="1:65" s="2" customFormat="1" ht="16.5" customHeight="1">
      <c r="A182" s="36"/>
      <c r="B182" s="37"/>
      <c r="C182" s="194" t="s">
        <v>582</v>
      </c>
      <c r="D182" s="194" t="s">
        <v>195</v>
      </c>
      <c r="E182" s="195" t="s">
        <v>2654</v>
      </c>
      <c r="F182" s="196" t="s">
        <v>2655</v>
      </c>
      <c r="G182" s="197" t="s">
        <v>402</v>
      </c>
      <c r="H182" s="198">
        <v>1</v>
      </c>
      <c r="I182" s="199"/>
      <c r="J182" s="200">
        <f t="shared" si="40"/>
        <v>0</v>
      </c>
      <c r="K182" s="196" t="s">
        <v>19</v>
      </c>
      <c r="L182" s="41"/>
      <c r="M182" s="201" t="s">
        <v>19</v>
      </c>
      <c r="N182" s="202" t="s">
        <v>43</v>
      </c>
      <c r="O182" s="66"/>
      <c r="P182" s="203">
        <f t="shared" si="41"/>
        <v>0</v>
      </c>
      <c r="Q182" s="203">
        <v>2.9999999999999997E-4</v>
      </c>
      <c r="R182" s="203">
        <f t="shared" si="42"/>
        <v>2.9999999999999997E-4</v>
      </c>
      <c r="S182" s="203">
        <v>0</v>
      </c>
      <c r="T182" s="204">
        <f t="shared" si="43"/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205" t="s">
        <v>302</v>
      </c>
      <c r="AT182" s="205" t="s">
        <v>195</v>
      </c>
      <c r="AU182" s="205" t="s">
        <v>81</v>
      </c>
      <c r="AY182" s="19" t="s">
        <v>193</v>
      </c>
      <c r="BE182" s="206">
        <f t="shared" si="44"/>
        <v>0</v>
      </c>
      <c r="BF182" s="206">
        <f t="shared" si="45"/>
        <v>0</v>
      </c>
      <c r="BG182" s="206">
        <f t="shared" si="46"/>
        <v>0</v>
      </c>
      <c r="BH182" s="206">
        <f t="shared" si="47"/>
        <v>0</v>
      </c>
      <c r="BI182" s="206">
        <f t="shared" si="48"/>
        <v>0</v>
      </c>
      <c r="BJ182" s="19" t="s">
        <v>79</v>
      </c>
      <c r="BK182" s="206">
        <f t="shared" si="49"/>
        <v>0</v>
      </c>
      <c r="BL182" s="19" t="s">
        <v>302</v>
      </c>
      <c r="BM182" s="205" t="s">
        <v>2656</v>
      </c>
    </row>
    <row r="183" spans="1:65" s="2" customFormat="1" ht="16.5" customHeight="1">
      <c r="A183" s="36"/>
      <c r="B183" s="37"/>
      <c r="C183" s="194" t="s">
        <v>588</v>
      </c>
      <c r="D183" s="194" t="s">
        <v>195</v>
      </c>
      <c r="E183" s="195" t="s">
        <v>2657</v>
      </c>
      <c r="F183" s="196" t="s">
        <v>2658</v>
      </c>
      <c r="G183" s="197" t="s">
        <v>494</v>
      </c>
      <c r="H183" s="198">
        <v>1</v>
      </c>
      <c r="I183" s="199"/>
      <c r="J183" s="200">
        <f t="shared" si="40"/>
        <v>0</v>
      </c>
      <c r="K183" s="196" t="s">
        <v>19</v>
      </c>
      <c r="L183" s="41"/>
      <c r="M183" s="201" t="s">
        <v>19</v>
      </c>
      <c r="N183" s="202" t="s">
        <v>43</v>
      </c>
      <c r="O183" s="66"/>
      <c r="P183" s="203">
        <f t="shared" si="41"/>
        <v>0</v>
      </c>
      <c r="Q183" s="203">
        <v>9.5E-4</v>
      </c>
      <c r="R183" s="203">
        <f t="shared" si="42"/>
        <v>9.5E-4</v>
      </c>
      <c r="S183" s="203">
        <v>0</v>
      </c>
      <c r="T183" s="204">
        <f t="shared" si="43"/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205" t="s">
        <v>302</v>
      </c>
      <c r="AT183" s="205" t="s">
        <v>195</v>
      </c>
      <c r="AU183" s="205" t="s">
        <v>81</v>
      </c>
      <c r="AY183" s="19" t="s">
        <v>193</v>
      </c>
      <c r="BE183" s="206">
        <f t="shared" si="44"/>
        <v>0</v>
      </c>
      <c r="BF183" s="206">
        <f t="shared" si="45"/>
        <v>0</v>
      </c>
      <c r="BG183" s="206">
        <f t="shared" si="46"/>
        <v>0</v>
      </c>
      <c r="BH183" s="206">
        <f t="shared" si="47"/>
        <v>0</v>
      </c>
      <c r="BI183" s="206">
        <f t="shared" si="48"/>
        <v>0</v>
      </c>
      <c r="BJ183" s="19" t="s">
        <v>79</v>
      </c>
      <c r="BK183" s="206">
        <f t="shared" si="49"/>
        <v>0</v>
      </c>
      <c r="BL183" s="19" t="s">
        <v>302</v>
      </c>
      <c r="BM183" s="205" t="s">
        <v>2659</v>
      </c>
    </row>
    <row r="184" spans="1:65" s="2" customFormat="1" ht="16.5" customHeight="1">
      <c r="A184" s="36"/>
      <c r="B184" s="37"/>
      <c r="C184" s="194" t="s">
        <v>593</v>
      </c>
      <c r="D184" s="194" t="s">
        <v>195</v>
      </c>
      <c r="E184" s="195" t="s">
        <v>2660</v>
      </c>
      <c r="F184" s="196" t="s">
        <v>2661</v>
      </c>
      <c r="G184" s="197" t="s">
        <v>494</v>
      </c>
      <c r="H184" s="198">
        <v>2</v>
      </c>
      <c r="I184" s="199"/>
      <c r="J184" s="200">
        <f t="shared" si="40"/>
        <v>0</v>
      </c>
      <c r="K184" s="196" t="s">
        <v>199</v>
      </c>
      <c r="L184" s="41"/>
      <c r="M184" s="201" t="s">
        <v>19</v>
      </c>
      <c r="N184" s="202" t="s">
        <v>43</v>
      </c>
      <c r="O184" s="66"/>
      <c r="P184" s="203">
        <f t="shared" si="41"/>
        <v>0</v>
      </c>
      <c r="Q184" s="203">
        <v>1.72E-3</v>
      </c>
      <c r="R184" s="203">
        <f t="shared" si="42"/>
        <v>3.4399999999999999E-3</v>
      </c>
      <c r="S184" s="203">
        <v>0</v>
      </c>
      <c r="T184" s="204">
        <f t="shared" si="43"/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205" t="s">
        <v>302</v>
      </c>
      <c r="AT184" s="205" t="s">
        <v>195</v>
      </c>
      <c r="AU184" s="205" t="s">
        <v>81</v>
      </c>
      <c r="AY184" s="19" t="s">
        <v>193</v>
      </c>
      <c r="BE184" s="206">
        <f t="shared" si="44"/>
        <v>0</v>
      </c>
      <c r="BF184" s="206">
        <f t="shared" si="45"/>
        <v>0</v>
      </c>
      <c r="BG184" s="206">
        <f t="shared" si="46"/>
        <v>0</v>
      </c>
      <c r="BH184" s="206">
        <f t="shared" si="47"/>
        <v>0</v>
      </c>
      <c r="BI184" s="206">
        <f t="shared" si="48"/>
        <v>0</v>
      </c>
      <c r="BJ184" s="19" t="s">
        <v>79</v>
      </c>
      <c r="BK184" s="206">
        <f t="shared" si="49"/>
        <v>0</v>
      </c>
      <c r="BL184" s="19" t="s">
        <v>302</v>
      </c>
      <c r="BM184" s="205" t="s">
        <v>2662</v>
      </c>
    </row>
    <row r="185" spans="1:65" s="14" customFormat="1">
      <c r="B185" s="218"/>
      <c r="C185" s="219"/>
      <c r="D185" s="209" t="s">
        <v>202</v>
      </c>
      <c r="E185" s="220" t="s">
        <v>19</v>
      </c>
      <c r="F185" s="221" t="s">
        <v>2663</v>
      </c>
      <c r="G185" s="219"/>
      <c r="H185" s="222">
        <v>2</v>
      </c>
      <c r="I185" s="223"/>
      <c r="J185" s="219"/>
      <c r="K185" s="219"/>
      <c r="L185" s="224"/>
      <c r="M185" s="225"/>
      <c r="N185" s="226"/>
      <c r="O185" s="226"/>
      <c r="P185" s="226"/>
      <c r="Q185" s="226"/>
      <c r="R185" s="226"/>
      <c r="S185" s="226"/>
      <c r="T185" s="227"/>
      <c r="AT185" s="228" t="s">
        <v>202</v>
      </c>
      <c r="AU185" s="228" t="s">
        <v>81</v>
      </c>
      <c r="AV185" s="14" t="s">
        <v>81</v>
      </c>
      <c r="AW185" s="14" t="s">
        <v>33</v>
      </c>
      <c r="AX185" s="14" t="s">
        <v>72</v>
      </c>
      <c r="AY185" s="228" t="s">
        <v>193</v>
      </c>
    </row>
    <row r="186" spans="1:65" s="2" customFormat="1" ht="16.5" customHeight="1">
      <c r="A186" s="36"/>
      <c r="B186" s="37"/>
      <c r="C186" s="194" t="s">
        <v>595</v>
      </c>
      <c r="D186" s="194" t="s">
        <v>195</v>
      </c>
      <c r="E186" s="195" t="s">
        <v>2664</v>
      </c>
      <c r="F186" s="196" t="s">
        <v>2665</v>
      </c>
      <c r="G186" s="197" t="s">
        <v>494</v>
      </c>
      <c r="H186" s="198">
        <v>3</v>
      </c>
      <c r="I186" s="199"/>
      <c r="J186" s="200">
        <f t="shared" ref="J186:J197" si="50">ROUND(I186*H186,2)</f>
        <v>0</v>
      </c>
      <c r="K186" s="196" t="s">
        <v>199</v>
      </c>
      <c r="L186" s="41"/>
      <c r="M186" s="201" t="s">
        <v>19</v>
      </c>
      <c r="N186" s="202" t="s">
        <v>43</v>
      </c>
      <c r="O186" s="66"/>
      <c r="P186" s="203">
        <f t="shared" ref="P186:P197" si="51">O186*H186</f>
        <v>0</v>
      </c>
      <c r="Q186" s="203">
        <v>1.8E-3</v>
      </c>
      <c r="R186" s="203">
        <f t="shared" ref="R186:R197" si="52">Q186*H186</f>
        <v>5.4000000000000003E-3</v>
      </c>
      <c r="S186" s="203">
        <v>0</v>
      </c>
      <c r="T186" s="204">
        <f t="shared" ref="T186:T197" si="53"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205" t="s">
        <v>302</v>
      </c>
      <c r="AT186" s="205" t="s">
        <v>195</v>
      </c>
      <c r="AU186" s="205" t="s">
        <v>81</v>
      </c>
      <c r="AY186" s="19" t="s">
        <v>193</v>
      </c>
      <c r="BE186" s="206">
        <f t="shared" ref="BE186:BE197" si="54">IF(N186="základní",J186,0)</f>
        <v>0</v>
      </c>
      <c r="BF186" s="206">
        <f t="shared" ref="BF186:BF197" si="55">IF(N186="snížená",J186,0)</f>
        <v>0</v>
      </c>
      <c r="BG186" s="206">
        <f t="shared" ref="BG186:BG197" si="56">IF(N186="zákl. přenesená",J186,0)</f>
        <v>0</v>
      </c>
      <c r="BH186" s="206">
        <f t="shared" ref="BH186:BH197" si="57">IF(N186="sníž. přenesená",J186,0)</f>
        <v>0</v>
      </c>
      <c r="BI186" s="206">
        <f t="shared" ref="BI186:BI197" si="58">IF(N186="nulová",J186,0)</f>
        <v>0</v>
      </c>
      <c r="BJ186" s="19" t="s">
        <v>79</v>
      </c>
      <c r="BK186" s="206">
        <f t="shared" ref="BK186:BK197" si="59">ROUND(I186*H186,2)</f>
        <v>0</v>
      </c>
      <c r="BL186" s="19" t="s">
        <v>302</v>
      </c>
      <c r="BM186" s="205" t="s">
        <v>2666</v>
      </c>
    </row>
    <row r="187" spans="1:65" s="2" customFormat="1" ht="16.5" customHeight="1">
      <c r="A187" s="36"/>
      <c r="B187" s="37"/>
      <c r="C187" s="194" t="s">
        <v>597</v>
      </c>
      <c r="D187" s="194" t="s">
        <v>195</v>
      </c>
      <c r="E187" s="195" t="s">
        <v>2667</v>
      </c>
      <c r="F187" s="196" t="s">
        <v>2668</v>
      </c>
      <c r="G187" s="197" t="s">
        <v>494</v>
      </c>
      <c r="H187" s="198">
        <v>7</v>
      </c>
      <c r="I187" s="199"/>
      <c r="J187" s="200">
        <f t="shared" si="50"/>
        <v>0</v>
      </c>
      <c r="K187" s="196" t="s">
        <v>199</v>
      </c>
      <c r="L187" s="41"/>
      <c r="M187" s="201" t="s">
        <v>19</v>
      </c>
      <c r="N187" s="202" t="s">
        <v>43</v>
      </c>
      <c r="O187" s="66"/>
      <c r="P187" s="203">
        <f t="shared" si="51"/>
        <v>0</v>
      </c>
      <c r="Q187" s="203">
        <v>1.8400000000000001E-3</v>
      </c>
      <c r="R187" s="203">
        <f t="shared" si="52"/>
        <v>1.2880000000000001E-2</v>
      </c>
      <c r="S187" s="203">
        <v>0</v>
      </c>
      <c r="T187" s="204">
        <f t="shared" si="53"/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205" t="s">
        <v>302</v>
      </c>
      <c r="AT187" s="205" t="s">
        <v>195</v>
      </c>
      <c r="AU187" s="205" t="s">
        <v>81</v>
      </c>
      <c r="AY187" s="19" t="s">
        <v>193</v>
      </c>
      <c r="BE187" s="206">
        <f t="shared" si="54"/>
        <v>0</v>
      </c>
      <c r="BF187" s="206">
        <f t="shared" si="55"/>
        <v>0</v>
      </c>
      <c r="BG187" s="206">
        <f t="shared" si="56"/>
        <v>0</v>
      </c>
      <c r="BH187" s="206">
        <f t="shared" si="57"/>
        <v>0</v>
      </c>
      <c r="BI187" s="206">
        <f t="shared" si="58"/>
        <v>0</v>
      </c>
      <c r="BJ187" s="19" t="s">
        <v>79</v>
      </c>
      <c r="BK187" s="206">
        <f t="shared" si="59"/>
        <v>0</v>
      </c>
      <c r="BL187" s="19" t="s">
        <v>302</v>
      </c>
      <c r="BM187" s="205" t="s">
        <v>2669</v>
      </c>
    </row>
    <row r="188" spans="1:65" s="2" customFormat="1" ht="16.5" customHeight="1">
      <c r="A188" s="36"/>
      <c r="B188" s="37"/>
      <c r="C188" s="194" t="s">
        <v>601</v>
      </c>
      <c r="D188" s="194" t="s">
        <v>195</v>
      </c>
      <c r="E188" s="195" t="s">
        <v>2670</v>
      </c>
      <c r="F188" s="196" t="s">
        <v>2671</v>
      </c>
      <c r="G188" s="197" t="s">
        <v>494</v>
      </c>
      <c r="H188" s="198">
        <v>1</v>
      </c>
      <c r="I188" s="199"/>
      <c r="J188" s="200">
        <f t="shared" si="50"/>
        <v>0</v>
      </c>
      <c r="K188" s="196" t="s">
        <v>199</v>
      </c>
      <c r="L188" s="41"/>
      <c r="M188" s="201" t="s">
        <v>19</v>
      </c>
      <c r="N188" s="202" t="s">
        <v>43</v>
      </c>
      <c r="O188" s="66"/>
      <c r="P188" s="203">
        <f t="shared" si="51"/>
        <v>0</v>
      </c>
      <c r="Q188" s="203">
        <v>1.8500000000000001E-3</v>
      </c>
      <c r="R188" s="203">
        <f t="shared" si="52"/>
        <v>1.8500000000000001E-3</v>
      </c>
      <c r="S188" s="203">
        <v>0</v>
      </c>
      <c r="T188" s="204">
        <f t="shared" si="53"/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205" t="s">
        <v>302</v>
      </c>
      <c r="AT188" s="205" t="s">
        <v>195</v>
      </c>
      <c r="AU188" s="205" t="s">
        <v>81</v>
      </c>
      <c r="AY188" s="19" t="s">
        <v>193</v>
      </c>
      <c r="BE188" s="206">
        <f t="shared" si="54"/>
        <v>0</v>
      </c>
      <c r="BF188" s="206">
        <f t="shared" si="55"/>
        <v>0</v>
      </c>
      <c r="BG188" s="206">
        <f t="shared" si="56"/>
        <v>0</v>
      </c>
      <c r="BH188" s="206">
        <f t="shared" si="57"/>
        <v>0</v>
      </c>
      <c r="BI188" s="206">
        <f t="shared" si="58"/>
        <v>0</v>
      </c>
      <c r="BJ188" s="19" t="s">
        <v>79</v>
      </c>
      <c r="BK188" s="206">
        <f t="shared" si="59"/>
        <v>0</v>
      </c>
      <c r="BL188" s="19" t="s">
        <v>302</v>
      </c>
      <c r="BM188" s="205" t="s">
        <v>2672</v>
      </c>
    </row>
    <row r="189" spans="1:65" s="2" customFormat="1" ht="16.5" customHeight="1">
      <c r="A189" s="36"/>
      <c r="B189" s="37"/>
      <c r="C189" s="194" t="s">
        <v>605</v>
      </c>
      <c r="D189" s="194" t="s">
        <v>195</v>
      </c>
      <c r="E189" s="195" t="s">
        <v>2673</v>
      </c>
      <c r="F189" s="196" t="s">
        <v>2674</v>
      </c>
      <c r="G189" s="197" t="s">
        <v>402</v>
      </c>
      <c r="H189" s="198">
        <v>3</v>
      </c>
      <c r="I189" s="199"/>
      <c r="J189" s="200">
        <f t="shared" si="50"/>
        <v>0</v>
      </c>
      <c r="K189" s="196" t="s">
        <v>199</v>
      </c>
      <c r="L189" s="41"/>
      <c r="M189" s="201" t="s">
        <v>19</v>
      </c>
      <c r="N189" s="202" t="s">
        <v>43</v>
      </c>
      <c r="O189" s="66"/>
      <c r="P189" s="203">
        <f t="shared" si="51"/>
        <v>0</v>
      </c>
      <c r="Q189" s="203">
        <v>1.6000000000000001E-4</v>
      </c>
      <c r="R189" s="203">
        <f t="shared" si="52"/>
        <v>4.8000000000000007E-4</v>
      </c>
      <c r="S189" s="203">
        <v>0</v>
      </c>
      <c r="T189" s="204">
        <f t="shared" si="53"/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205" t="s">
        <v>302</v>
      </c>
      <c r="AT189" s="205" t="s">
        <v>195</v>
      </c>
      <c r="AU189" s="205" t="s">
        <v>81</v>
      </c>
      <c r="AY189" s="19" t="s">
        <v>193</v>
      </c>
      <c r="BE189" s="206">
        <f t="shared" si="54"/>
        <v>0</v>
      </c>
      <c r="BF189" s="206">
        <f t="shared" si="55"/>
        <v>0</v>
      </c>
      <c r="BG189" s="206">
        <f t="shared" si="56"/>
        <v>0</v>
      </c>
      <c r="BH189" s="206">
        <f t="shared" si="57"/>
        <v>0</v>
      </c>
      <c r="BI189" s="206">
        <f t="shared" si="58"/>
        <v>0</v>
      </c>
      <c r="BJ189" s="19" t="s">
        <v>79</v>
      </c>
      <c r="BK189" s="206">
        <f t="shared" si="59"/>
        <v>0</v>
      </c>
      <c r="BL189" s="19" t="s">
        <v>302</v>
      </c>
      <c r="BM189" s="205" t="s">
        <v>2675</v>
      </c>
    </row>
    <row r="190" spans="1:65" s="2" customFormat="1" ht="16.5" customHeight="1">
      <c r="A190" s="36"/>
      <c r="B190" s="37"/>
      <c r="C190" s="194" t="s">
        <v>612</v>
      </c>
      <c r="D190" s="194" t="s">
        <v>195</v>
      </c>
      <c r="E190" s="195" t="s">
        <v>2676</v>
      </c>
      <c r="F190" s="196" t="s">
        <v>2677</v>
      </c>
      <c r="G190" s="197" t="s">
        <v>402</v>
      </c>
      <c r="H190" s="198">
        <v>3</v>
      </c>
      <c r="I190" s="199"/>
      <c r="J190" s="200">
        <f t="shared" si="50"/>
        <v>0</v>
      </c>
      <c r="K190" s="196" t="s">
        <v>199</v>
      </c>
      <c r="L190" s="41"/>
      <c r="M190" s="201" t="s">
        <v>19</v>
      </c>
      <c r="N190" s="202" t="s">
        <v>43</v>
      </c>
      <c r="O190" s="66"/>
      <c r="P190" s="203">
        <f t="shared" si="51"/>
        <v>0</v>
      </c>
      <c r="Q190" s="203">
        <v>8.5999999999999998E-4</v>
      </c>
      <c r="R190" s="203">
        <f t="shared" si="52"/>
        <v>2.5799999999999998E-3</v>
      </c>
      <c r="S190" s="203">
        <v>0</v>
      </c>
      <c r="T190" s="204">
        <f t="shared" si="53"/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205" t="s">
        <v>302</v>
      </c>
      <c r="AT190" s="205" t="s">
        <v>195</v>
      </c>
      <c r="AU190" s="205" t="s">
        <v>81</v>
      </c>
      <c r="AY190" s="19" t="s">
        <v>193</v>
      </c>
      <c r="BE190" s="206">
        <f t="shared" si="54"/>
        <v>0</v>
      </c>
      <c r="BF190" s="206">
        <f t="shared" si="55"/>
        <v>0</v>
      </c>
      <c r="BG190" s="206">
        <f t="shared" si="56"/>
        <v>0</v>
      </c>
      <c r="BH190" s="206">
        <f t="shared" si="57"/>
        <v>0</v>
      </c>
      <c r="BI190" s="206">
        <f t="shared" si="58"/>
        <v>0</v>
      </c>
      <c r="BJ190" s="19" t="s">
        <v>79</v>
      </c>
      <c r="BK190" s="206">
        <f t="shared" si="59"/>
        <v>0</v>
      </c>
      <c r="BL190" s="19" t="s">
        <v>302</v>
      </c>
      <c r="BM190" s="205" t="s">
        <v>2678</v>
      </c>
    </row>
    <row r="191" spans="1:65" s="2" customFormat="1" ht="16.5" customHeight="1">
      <c r="A191" s="36"/>
      <c r="B191" s="37"/>
      <c r="C191" s="194" t="s">
        <v>617</v>
      </c>
      <c r="D191" s="194" t="s">
        <v>195</v>
      </c>
      <c r="E191" s="195" t="s">
        <v>2679</v>
      </c>
      <c r="F191" s="196" t="s">
        <v>2680</v>
      </c>
      <c r="G191" s="197" t="s">
        <v>402</v>
      </c>
      <c r="H191" s="198">
        <v>7</v>
      </c>
      <c r="I191" s="199"/>
      <c r="J191" s="200">
        <f t="shared" si="50"/>
        <v>0</v>
      </c>
      <c r="K191" s="196" t="s">
        <v>199</v>
      </c>
      <c r="L191" s="41"/>
      <c r="M191" s="201" t="s">
        <v>19</v>
      </c>
      <c r="N191" s="202" t="s">
        <v>43</v>
      </c>
      <c r="O191" s="66"/>
      <c r="P191" s="203">
        <f t="shared" si="51"/>
        <v>0</v>
      </c>
      <c r="Q191" s="203">
        <v>1.3999999999999999E-4</v>
      </c>
      <c r="R191" s="203">
        <f t="shared" si="52"/>
        <v>9.7999999999999997E-4</v>
      </c>
      <c r="S191" s="203">
        <v>0</v>
      </c>
      <c r="T191" s="204">
        <f t="shared" si="53"/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205" t="s">
        <v>302</v>
      </c>
      <c r="AT191" s="205" t="s">
        <v>195</v>
      </c>
      <c r="AU191" s="205" t="s">
        <v>81</v>
      </c>
      <c r="AY191" s="19" t="s">
        <v>193</v>
      </c>
      <c r="BE191" s="206">
        <f t="shared" si="54"/>
        <v>0</v>
      </c>
      <c r="BF191" s="206">
        <f t="shared" si="55"/>
        <v>0</v>
      </c>
      <c r="BG191" s="206">
        <f t="shared" si="56"/>
        <v>0</v>
      </c>
      <c r="BH191" s="206">
        <f t="shared" si="57"/>
        <v>0</v>
      </c>
      <c r="BI191" s="206">
        <f t="shared" si="58"/>
        <v>0</v>
      </c>
      <c r="BJ191" s="19" t="s">
        <v>79</v>
      </c>
      <c r="BK191" s="206">
        <f t="shared" si="59"/>
        <v>0</v>
      </c>
      <c r="BL191" s="19" t="s">
        <v>302</v>
      </c>
      <c r="BM191" s="205" t="s">
        <v>2681</v>
      </c>
    </row>
    <row r="192" spans="1:65" s="2" customFormat="1" ht="16.5" customHeight="1">
      <c r="A192" s="36"/>
      <c r="B192" s="37"/>
      <c r="C192" s="194" t="s">
        <v>622</v>
      </c>
      <c r="D192" s="194" t="s">
        <v>195</v>
      </c>
      <c r="E192" s="195" t="s">
        <v>2682</v>
      </c>
      <c r="F192" s="196" t="s">
        <v>2683</v>
      </c>
      <c r="G192" s="197" t="s">
        <v>402</v>
      </c>
      <c r="H192" s="198">
        <v>7</v>
      </c>
      <c r="I192" s="199"/>
      <c r="J192" s="200">
        <f t="shared" si="50"/>
        <v>0</v>
      </c>
      <c r="K192" s="196" t="s">
        <v>199</v>
      </c>
      <c r="L192" s="41"/>
      <c r="M192" s="201" t="s">
        <v>19</v>
      </c>
      <c r="N192" s="202" t="s">
        <v>43</v>
      </c>
      <c r="O192" s="66"/>
      <c r="P192" s="203">
        <f t="shared" si="51"/>
        <v>0</v>
      </c>
      <c r="Q192" s="203">
        <v>2.4000000000000001E-4</v>
      </c>
      <c r="R192" s="203">
        <f t="shared" si="52"/>
        <v>1.6800000000000001E-3</v>
      </c>
      <c r="S192" s="203">
        <v>0</v>
      </c>
      <c r="T192" s="204">
        <f t="shared" si="53"/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205" t="s">
        <v>302</v>
      </c>
      <c r="AT192" s="205" t="s">
        <v>195</v>
      </c>
      <c r="AU192" s="205" t="s">
        <v>81</v>
      </c>
      <c r="AY192" s="19" t="s">
        <v>193</v>
      </c>
      <c r="BE192" s="206">
        <f t="shared" si="54"/>
        <v>0</v>
      </c>
      <c r="BF192" s="206">
        <f t="shared" si="55"/>
        <v>0</v>
      </c>
      <c r="BG192" s="206">
        <f t="shared" si="56"/>
        <v>0</v>
      </c>
      <c r="BH192" s="206">
        <f t="shared" si="57"/>
        <v>0</v>
      </c>
      <c r="BI192" s="206">
        <f t="shared" si="58"/>
        <v>0</v>
      </c>
      <c r="BJ192" s="19" t="s">
        <v>79</v>
      </c>
      <c r="BK192" s="206">
        <f t="shared" si="59"/>
        <v>0</v>
      </c>
      <c r="BL192" s="19" t="s">
        <v>302</v>
      </c>
      <c r="BM192" s="205" t="s">
        <v>2684</v>
      </c>
    </row>
    <row r="193" spans="1:65" s="2" customFormat="1" ht="16.5" customHeight="1">
      <c r="A193" s="36"/>
      <c r="B193" s="37"/>
      <c r="C193" s="194" t="s">
        <v>626</v>
      </c>
      <c r="D193" s="194" t="s">
        <v>195</v>
      </c>
      <c r="E193" s="195" t="s">
        <v>2685</v>
      </c>
      <c r="F193" s="196" t="s">
        <v>2686</v>
      </c>
      <c r="G193" s="197" t="s">
        <v>402</v>
      </c>
      <c r="H193" s="198">
        <v>6</v>
      </c>
      <c r="I193" s="199"/>
      <c r="J193" s="200">
        <f t="shared" si="50"/>
        <v>0</v>
      </c>
      <c r="K193" s="196" t="s">
        <v>199</v>
      </c>
      <c r="L193" s="41"/>
      <c r="M193" s="201" t="s">
        <v>19</v>
      </c>
      <c r="N193" s="202" t="s">
        <v>43</v>
      </c>
      <c r="O193" s="66"/>
      <c r="P193" s="203">
        <f t="shared" si="51"/>
        <v>0</v>
      </c>
      <c r="Q193" s="203">
        <v>2.7999999999999998E-4</v>
      </c>
      <c r="R193" s="203">
        <f t="shared" si="52"/>
        <v>1.6799999999999999E-3</v>
      </c>
      <c r="S193" s="203">
        <v>0</v>
      </c>
      <c r="T193" s="204">
        <f t="shared" si="53"/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205" t="s">
        <v>302</v>
      </c>
      <c r="AT193" s="205" t="s">
        <v>195</v>
      </c>
      <c r="AU193" s="205" t="s">
        <v>81</v>
      </c>
      <c r="AY193" s="19" t="s">
        <v>193</v>
      </c>
      <c r="BE193" s="206">
        <f t="shared" si="54"/>
        <v>0</v>
      </c>
      <c r="BF193" s="206">
        <f t="shared" si="55"/>
        <v>0</v>
      </c>
      <c r="BG193" s="206">
        <f t="shared" si="56"/>
        <v>0</v>
      </c>
      <c r="BH193" s="206">
        <f t="shared" si="57"/>
        <v>0</v>
      </c>
      <c r="BI193" s="206">
        <f t="shared" si="58"/>
        <v>0</v>
      </c>
      <c r="BJ193" s="19" t="s">
        <v>79</v>
      </c>
      <c r="BK193" s="206">
        <f t="shared" si="59"/>
        <v>0</v>
      </c>
      <c r="BL193" s="19" t="s">
        <v>302</v>
      </c>
      <c r="BM193" s="205" t="s">
        <v>2687</v>
      </c>
    </row>
    <row r="194" spans="1:65" s="2" customFormat="1" ht="16.5" customHeight="1">
      <c r="A194" s="36"/>
      <c r="B194" s="37"/>
      <c r="C194" s="194" t="s">
        <v>630</v>
      </c>
      <c r="D194" s="194" t="s">
        <v>195</v>
      </c>
      <c r="E194" s="195" t="s">
        <v>2688</v>
      </c>
      <c r="F194" s="196" t="s">
        <v>2689</v>
      </c>
      <c r="G194" s="197" t="s">
        <v>402</v>
      </c>
      <c r="H194" s="198">
        <v>3</v>
      </c>
      <c r="I194" s="199"/>
      <c r="J194" s="200">
        <f t="shared" si="50"/>
        <v>0</v>
      </c>
      <c r="K194" s="196" t="s">
        <v>199</v>
      </c>
      <c r="L194" s="41"/>
      <c r="M194" s="201" t="s">
        <v>19</v>
      </c>
      <c r="N194" s="202" t="s">
        <v>43</v>
      </c>
      <c r="O194" s="66"/>
      <c r="P194" s="203">
        <f t="shared" si="51"/>
        <v>0</v>
      </c>
      <c r="Q194" s="203">
        <v>2.7999999999999998E-4</v>
      </c>
      <c r="R194" s="203">
        <f t="shared" si="52"/>
        <v>8.3999999999999993E-4</v>
      </c>
      <c r="S194" s="203">
        <v>0</v>
      </c>
      <c r="T194" s="204">
        <f t="shared" si="53"/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205" t="s">
        <v>302</v>
      </c>
      <c r="AT194" s="205" t="s">
        <v>195</v>
      </c>
      <c r="AU194" s="205" t="s">
        <v>81</v>
      </c>
      <c r="AY194" s="19" t="s">
        <v>193</v>
      </c>
      <c r="BE194" s="206">
        <f t="shared" si="54"/>
        <v>0</v>
      </c>
      <c r="BF194" s="206">
        <f t="shared" si="55"/>
        <v>0</v>
      </c>
      <c r="BG194" s="206">
        <f t="shared" si="56"/>
        <v>0</v>
      </c>
      <c r="BH194" s="206">
        <f t="shared" si="57"/>
        <v>0</v>
      </c>
      <c r="BI194" s="206">
        <f t="shared" si="58"/>
        <v>0</v>
      </c>
      <c r="BJ194" s="19" t="s">
        <v>79</v>
      </c>
      <c r="BK194" s="206">
        <f t="shared" si="59"/>
        <v>0</v>
      </c>
      <c r="BL194" s="19" t="s">
        <v>302</v>
      </c>
      <c r="BM194" s="205" t="s">
        <v>2690</v>
      </c>
    </row>
    <row r="195" spans="1:65" s="2" customFormat="1" ht="16.5" customHeight="1">
      <c r="A195" s="36"/>
      <c r="B195" s="37"/>
      <c r="C195" s="194" t="s">
        <v>634</v>
      </c>
      <c r="D195" s="194" t="s">
        <v>195</v>
      </c>
      <c r="E195" s="195" t="s">
        <v>2691</v>
      </c>
      <c r="F195" s="196" t="s">
        <v>2692</v>
      </c>
      <c r="G195" s="197" t="s">
        <v>402</v>
      </c>
      <c r="H195" s="198">
        <v>9</v>
      </c>
      <c r="I195" s="199"/>
      <c r="J195" s="200">
        <f t="shared" si="50"/>
        <v>0</v>
      </c>
      <c r="K195" s="196" t="s">
        <v>199</v>
      </c>
      <c r="L195" s="41"/>
      <c r="M195" s="201" t="s">
        <v>19</v>
      </c>
      <c r="N195" s="202" t="s">
        <v>43</v>
      </c>
      <c r="O195" s="66"/>
      <c r="P195" s="203">
        <f t="shared" si="51"/>
        <v>0</v>
      </c>
      <c r="Q195" s="203">
        <v>9.0000000000000006E-5</v>
      </c>
      <c r="R195" s="203">
        <f t="shared" si="52"/>
        <v>8.1000000000000006E-4</v>
      </c>
      <c r="S195" s="203">
        <v>0</v>
      </c>
      <c r="T195" s="204">
        <f t="shared" si="53"/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205" t="s">
        <v>302</v>
      </c>
      <c r="AT195" s="205" t="s">
        <v>195</v>
      </c>
      <c r="AU195" s="205" t="s">
        <v>81</v>
      </c>
      <c r="AY195" s="19" t="s">
        <v>193</v>
      </c>
      <c r="BE195" s="206">
        <f t="shared" si="54"/>
        <v>0</v>
      </c>
      <c r="BF195" s="206">
        <f t="shared" si="55"/>
        <v>0</v>
      </c>
      <c r="BG195" s="206">
        <f t="shared" si="56"/>
        <v>0</v>
      </c>
      <c r="BH195" s="206">
        <f t="shared" si="57"/>
        <v>0</v>
      </c>
      <c r="BI195" s="206">
        <f t="shared" si="58"/>
        <v>0</v>
      </c>
      <c r="BJ195" s="19" t="s">
        <v>79</v>
      </c>
      <c r="BK195" s="206">
        <f t="shared" si="59"/>
        <v>0</v>
      </c>
      <c r="BL195" s="19" t="s">
        <v>302</v>
      </c>
      <c r="BM195" s="205" t="s">
        <v>2693</v>
      </c>
    </row>
    <row r="196" spans="1:65" s="2" customFormat="1" ht="21.75" customHeight="1">
      <c r="A196" s="36"/>
      <c r="B196" s="37"/>
      <c r="C196" s="194" t="s">
        <v>638</v>
      </c>
      <c r="D196" s="194" t="s">
        <v>195</v>
      </c>
      <c r="E196" s="195" t="s">
        <v>2694</v>
      </c>
      <c r="F196" s="196" t="s">
        <v>2695</v>
      </c>
      <c r="G196" s="197" t="s">
        <v>266</v>
      </c>
      <c r="H196" s="198">
        <v>0.35799999999999998</v>
      </c>
      <c r="I196" s="199"/>
      <c r="J196" s="200">
        <f t="shared" si="50"/>
        <v>0</v>
      </c>
      <c r="K196" s="196" t="s">
        <v>199</v>
      </c>
      <c r="L196" s="41"/>
      <c r="M196" s="201" t="s">
        <v>19</v>
      </c>
      <c r="N196" s="202" t="s">
        <v>43</v>
      </c>
      <c r="O196" s="66"/>
      <c r="P196" s="203">
        <f t="shared" si="51"/>
        <v>0</v>
      </c>
      <c r="Q196" s="203">
        <v>0</v>
      </c>
      <c r="R196" s="203">
        <f t="shared" si="52"/>
        <v>0</v>
      </c>
      <c r="S196" s="203">
        <v>0</v>
      </c>
      <c r="T196" s="204">
        <f t="shared" si="53"/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205" t="s">
        <v>302</v>
      </c>
      <c r="AT196" s="205" t="s">
        <v>195</v>
      </c>
      <c r="AU196" s="205" t="s">
        <v>81</v>
      </c>
      <c r="AY196" s="19" t="s">
        <v>193</v>
      </c>
      <c r="BE196" s="206">
        <f t="shared" si="54"/>
        <v>0</v>
      </c>
      <c r="BF196" s="206">
        <f t="shared" si="55"/>
        <v>0</v>
      </c>
      <c r="BG196" s="206">
        <f t="shared" si="56"/>
        <v>0</v>
      </c>
      <c r="BH196" s="206">
        <f t="shared" si="57"/>
        <v>0</v>
      </c>
      <c r="BI196" s="206">
        <f t="shared" si="58"/>
        <v>0</v>
      </c>
      <c r="BJ196" s="19" t="s">
        <v>79</v>
      </c>
      <c r="BK196" s="206">
        <f t="shared" si="59"/>
        <v>0</v>
      </c>
      <c r="BL196" s="19" t="s">
        <v>302</v>
      </c>
      <c r="BM196" s="205" t="s">
        <v>2696</v>
      </c>
    </row>
    <row r="197" spans="1:65" s="2" customFormat="1" ht="21.75" customHeight="1">
      <c r="A197" s="36"/>
      <c r="B197" s="37"/>
      <c r="C197" s="194" t="s">
        <v>650</v>
      </c>
      <c r="D197" s="194" t="s">
        <v>195</v>
      </c>
      <c r="E197" s="195" t="s">
        <v>2697</v>
      </c>
      <c r="F197" s="196" t="s">
        <v>2698</v>
      </c>
      <c r="G197" s="197" t="s">
        <v>266</v>
      </c>
      <c r="H197" s="198">
        <v>0.35799999999999998</v>
      </c>
      <c r="I197" s="199"/>
      <c r="J197" s="200">
        <f t="shared" si="50"/>
        <v>0</v>
      </c>
      <c r="K197" s="196" t="s">
        <v>199</v>
      </c>
      <c r="L197" s="41"/>
      <c r="M197" s="201" t="s">
        <v>19</v>
      </c>
      <c r="N197" s="202" t="s">
        <v>43</v>
      </c>
      <c r="O197" s="66"/>
      <c r="P197" s="203">
        <f t="shared" si="51"/>
        <v>0</v>
      </c>
      <c r="Q197" s="203">
        <v>0</v>
      </c>
      <c r="R197" s="203">
        <f t="shared" si="52"/>
        <v>0</v>
      </c>
      <c r="S197" s="203">
        <v>0</v>
      </c>
      <c r="T197" s="204">
        <f t="shared" si="53"/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205" t="s">
        <v>302</v>
      </c>
      <c r="AT197" s="205" t="s">
        <v>195</v>
      </c>
      <c r="AU197" s="205" t="s">
        <v>81</v>
      </c>
      <c r="AY197" s="19" t="s">
        <v>193</v>
      </c>
      <c r="BE197" s="206">
        <f t="shared" si="54"/>
        <v>0</v>
      </c>
      <c r="BF197" s="206">
        <f t="shared" si="55"/>
        <v>0</v>
      </c>
      <c r="BG197" s="206">
        <f t="shared" si="56"/>
        <v>0</v>
      </c>
      <c r="BH197" s="206">
        <f t="shared" si="57"/>
        <v>0</v>
      </c>
      <c r="BI197" s="206">
        <f t="shared" si="58"/>
        <v>0</v>
      </c>
      <c r="BJ197" s="19" t="s">
        <v>79</v>
      </c>
      <c r="BK197" s="206">
        <f t="shared" si="59"/>
        <v>0</v>
      </c>
      <c r="BL197" s="19" t="s">
        <v>302</v>
      </c>
      <c r="BM197" s="205" t="s">
        <v>2699</v>
      </c>
    </row>
    <row r="198" spans="1:65" s="12" customFormat="1" ht="22.9" customHeight="1">
      <c r="B198" s="178"/>
      <c r="C198" s="179"/>
      <c r="D198" s="180" t="s">
        <v>71</v>
      </c>
      <c r="E198" s="192" t="s">
        <v>2700</v>
      </c>
      <c r="F198" s="192" t="s">
        <v>2701</v>
      </c>
      <c r="G198" s="179"/>
      <c r="H198" s="179"/>
      <c r="I198" s="182"/>
      <c r="J198" s="193">
        <f>BK198</f>
        <v>0</v>
      </c>
      <c r="K198" s="179"/>
      <c r="L198" s="184"/>
      <c r="M198" s="185"/>
      <c r="N198" s="186"/>
      <c r="O198" s="186"/>
      <c r="P198" s="187">
        <f>SUM(P199:P205)</f>
        <v>0</v>
      </c>
      <c r="Q198" s="186"/>
      <c r="R198" s="187">
        <f>SUM(R199:R205)</f>
        <v>8.7300000000000003E-2</v>
      </c>
      <c r="S198" s="186"/>
      <c r="T198" s="188">
        <f>SUM(T199:T205)</f>
        <v>0</v>
      </c>
      <c r="AR198" s="189" t="s">
        <v>81</v>
      </c>
      <c r="AT198" s="190" t="s">
        <v>71</v>
      </c>
      <c r="AU198" s="190" t="s">
        <v>79</v>
      </c>
      <c r="AY198" s="189" t="s">
        <v>193</v>
      </c>
      <c r="BK198" s="191">
        <f>SUM(BK199:BK205)</f>
        <v>0</v>
      </c>
    </row>
    <row r="199" spans="1:65" s="2" customFormat="1" ht="21.75" customHeight="1">
      <c r="A199" s="36"/>
      <c r="B199" s="37"/>
      <c r="C199" s="194" t="s">
        <v>654</v>
      </c>
      <c r="D199" s="194" t="s">
        <v>195</v>
      </c>
      <c r="E199" s="195" t="s">
        <v>2702</v>
      </c>
      <c r="F199" s="196" t="s">
        <v>2703</v>
      </c>
      <c r="G199" s="197" t="s">
        <v>494</v>
      </c>
      <c r="H199" s="198">
        <v>4</v>
      </c>
      <c r="I199" s="199"/>
      <c r="J199" s="200">
        <f>ROUND(I199*H199,2)</f>
        <v>0</v>
      </c>
      <c r="K199" s="196" t="s">
        <v>199</v>
      </c>
      <c r="L199" s="41"/>
      <c r="M199" s="201" t="s">
        <v>19</v>
      </c>
      <c r="N199" s="202" t="s">
        <v>43</v>
      </c>
      <c r="O199" s="66"/>
      <c r="P199" s="203">
        <f>O199*H199</f>
        <v>0</v>
      </c>
      <c r="Q199" s="203">
        <v>1.66E-2</v>
      </c>
      <c r="R199" s="203">
        <f>Q199*H199</f>
        <v>6.6400000000000001E-2</v>
      </c>
      <c r="S199" s="203">
        <v>0</v>
      </c>
      <c r="T199" s="204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205" t="s">
        <v>302</v>
      </c>
      <c r="AT199" s="205" t="s">
        <v>195</v>
      </c>
      <c r="AU199" s="205" t="s">
        <v>81</v>
      </c>
      <c r="AY199" s="19" t="s">
        <v>193</v>
      </c>
      <c r="BE199" s="206">
        <f>IF(N199="základní",J199,0)</f>
        <v>0</v>
      </c>
      <c r="BF199" s="206">
        <f>IF(N199="snížená",J199,0)</f>
        <v>0</v>
      </c>
      <c r="BG199" s="206">
        <f>IF(N199="zákl. přenesená",J199,0)</f>
        <v>0</v>
      </c>
      <c r="BH199" s="206">
        <f>IF(N199="sníž. přenesená",J199,0)</f>
        <v>0</v>
      </c>
      <c r="BI199" s="206">
        <f>IF(N199="nulová",J199,0)</f>
        <v>0</v>
      </c>
      <c r="BJ199" s="19" t="s">
        <v>79</v>
      </c>
      <c r="BK199" s="206">
        <f>ROUND(I199*H199,2)</f>
        <v>0</v>
      </c>
      <c r="BL199" s="19" t="s">
        <v>302</v>
      </c>
      <c r="BM199" s="205" t="s">
        <v>2704</v>
      </c>
    </row>
    <row r="200" spans="1:65" s="14" customFormat="1">
      <c r="B200" s="218"/>
      <c r="C200" s="219"/>
      <c r="D200" s="209" t="s">
        <v>202</v>
      </c>
      <c r="E200" s="220" t="s">
        <v>19</v>
      </c>
      <c r="F200" s="221" t="s">
        <v>2705</v>
      </c>
      <c r="G200" s="219"/>
      <c r="H200" s="222">
        <v>3</v>
      </c>
      <c r="I200" s="223"/>
      <c r="J200" s="219"/>
      <c r="K200" s="219"/>
      <c r="L200" s="224"/>
      <c r="M200" s="225"/>
      <c r="N200" s="226"/>
      <c r="O200" s="226"/>
      <c r="P200" s="226"/>
      <c r="Q200" s="226"/>
      <c r="R200" s="226"/>
      <c r="S200" s="226"/>
      <c r="T200" s="227"/>
      <c r="AT200" s="228" t="s">
        <v>202</v>
      </c>
      <c r="AU200" s="228" t="s">
        <v>81</v>
      </c>
      <c r="AV200" s="14" t="s">
        <v>81</v>
      </c>
      <c r="AW200" s="14" t="s">
        <v>33</v>
      </c>
      <c r="AX200" s="14" t="s">
        <v>72</v>
      </c>
      <c r="AY200" s="228" t="s">
        <v>193</v>
      </c>
    </row>
    <row r="201" spans="1:65" s="14" customFormat="1">
      <c r="B201" s="218"/>
      <c r="C201" s="219"/>
      <c r="D201" s="209" t="s">
        <v>202</v>
      </c>
      <c r="E201" s="220" t="s">
        <v>19</v>
      </c>
      <c r="F201" s="221" t="s">
        <v>2706</v>
      </c>
      <c r="G201" s="219"/>
      <c r="H201" s="222">
        <v>1</v>
      </c>
      <c r="I201" s="223"/>
      <c r="J201" s="219"/>
      <c r="K201" s="219"/>
      <c r="L201" s="224"/>
      <c r="M201" s="225"/>
      <c r="N201" s="226"/>
      <c r="O201" s="226"/>
      <c r="P201" s="226"/>
      <c r="Q201" s="226"/>
      <c r="R201" s="226"/>
      <c r="S201" s="226"/>
      <c r="T201" s="227"/>
      <c r="AT201" s="228" t="s">
        <v>202</v>
      </c>
      <c r="AU201" s="228" t="s">
        <v>81</v>
      </c>
      <c r="AV201" s="14" t="s">
        <v>81</v>
      </c>
      <c r="AW201" s="14" t="s">
        <v>33</v>
      </c>
      <c r="AX201" s="14" t="s">
        <v>72</v>
      </c>
      <c r="AY201" s="228" t="s">
        <v>193</v>
      </c>
    </row>
    <row r="202" spans="1:65" s="2" customFormat="1" ht="21.75" customHeight="1">
      <c r="A202" s="36"/>
      <c r="B202" s="37"/>
      <c r="C202" s="194" t="s">
        <v>659</v>
      </c>
      <c r="D202" s="194" t="s">
        <v>195</v>
      </c>
      <c r="E202" s="195" t="s">
        <v>2707</v>
      </c>
      <c r="F202" s="196" t="s">
        <v>2708</v>
      </c>
      <c r="G202" s="197" t="s">
        <v>494</v>
      </c>
      <c r="H202" s="198">
        <v>1</v>
      </c>
      <c r="I202" s="199"/>
      <c r="J202" s="200">
        <f>ROUND(I202*H202,2)</f>
        <v>0</v>
      </c>
      <c r="K202" s="196" t="s">
        <v>199</v>
      </c>
      <c r="L202" s="41"/>
      <c r="M202" s="201" t="s">
        <v>19</v>
      </c>
      <c r="N202" s="202" t="s">
        <v>43</v>
      </c>
      <c r="O202" s="66"/>
      <c r="P202" s="203">
        <f>O202*H202</f>
        <v>0</v>
      </c>
      <c r="Q202" s="203">
        <v>1.7649999999999999E-2</v>
      </c>
      <c r="R202" s="203">
        <f>Q202*H202</f>
        <v>1.7649999999999999E-2</v>
      </c>
      <c r="S202" s="203">
        <v>0</v>
      </c>
      <c r="T202" s="204">
        <f>S202*H202</f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205" t="s">
        <v>302</v>
      </c>
      <c r="AT202" s="205" t="s">
        <v>195</v>
      </c>
      <c r="AU202" s="205" t="s">
        <v>81</v>
      </c>
      <c r="AY202" s="19" t="s">
        <v>193</v>
      </c>
      <c r="BE202" s="206">
        <f>IF(N202="základní",J202,0)</f>
        <v>0</v>
      </c>
      <c r="BF202" s="206">
        <f>IF(N202="snížená",J202,0)</f>
        <v>0</v>
      </c>
      <c r="BG202" s="206">
        <f>IF(N202="zákl. přenesená",J202,0)</f>
        <v>0</v>
      </c>
      <c r="BH202" s="206">
        <f>IF(N202="sníž. přenesená",J202,0)</f>
        <v>0</v>
      </c>
      <c r="BI202" s="206">
        <f>IF(N202="nulová",J202,0)</f>
        <v>0</v>
      </c>
      <c r="BJ202" s="19" t="s">
        <v>79</v>
      </c>
      <c r="BK202" s="206">
        <f>ROUND(I202*H202,2)</f>
        <v>0</v>
      </c>
      <c r="BL202" s="19" t="s">
        <v>302</v>
      </c>
      <c r="BM202" s="205" t="s">
        <v>2709</v>
      </c>
    </row>
    <row r="203" spans="1:65" s="2" customFormat="1" ht="16.5" customHeight="1">
      <c r="A203" s="36"/>
      <c r="B203" s="37"/>
      <c r="C203" s="194" t="s">
        <v>682</v>
      </c>
      <c r="D203" s="194" t="s">
        <v>195</v>
      </c>
      <c r="E203" s="195" t="s">
        <v>2710</v>
      </c>
      <c r="F203" s="196" t="s">
        <v>2711</v>
      </c>
      <c r="G203" s="197" t="s">
        <v>494</v>
      </c>
      <c r="H203" s="198">
        <v>5</v>
      </c>
      <c r="I203" s="199"/>
      <c r="J203" s="200">
        <f>ROUND(I203*H203,2)</f>
        <v>0</v>
      </c>
      <c r="K203" s="196" t="s">
        <v>199</v>
      </c>
      <c r="L203" s="41"/>
      <c r="M203" s="201" t="s">
        <v>19</v>
      </c>
      <c r="N203" s="202" t="s">
        <v>43</v>
      </c>
      <c r="O203" s="66"/>
      <c r="P203" s="203">
        <f>O203*H203</f>
        <v>0</v>
      </c>
      <c r="Q203" s="203">
        <v>1.4999999999999999E-4</v>
      </c>
      <c r="R203" s="203">
        <f>Q203*H203</f>
        <v>7.4999999999999991E-4</v>
      </c>
      <c r="S203" s="203">
        <v>0</v>
      </c>
      <c r="T203" s="204">
        <f>S203*H203</f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205" t="s">
        <v>302</v>
      </c>
      <c r="AT203" s="205" t="s">
        <v>195</v>
      </c>
      <c r="AU203" s="205" t="s">
        <v>81</v>
      </c>
      <c r="AY203" s="19" t="s">
        <v>193</v>
      </c>
      <c r="BE203" s="206">
        <f>IF(N203="základní",J203,0)</f>
        <v>0</v>
      </c>
      <c r="BF203" s="206">
        <f>IF(N203="snížená",J203,0)</f>
        <v>0</v>
      </c>
      <c r="BG203" s="206">
        <f>IF(N203="zákl. přenesená",J203,0)</f>
        <v>0</v>
      </c>
      <c r="BH203" s="206">
        <f>IF(N203="sníž. přenesená",J203,0)</f>
        <v>0</v>
      </c>
      <c r="BI203" s="206">
        <f>IF(N203="nulová",J203,0)</f>
        <v>0</v>
      </c>
      <c r="BJ203" s="19" t="s">
        <v>79</v>
      </c>
      <c r="BK203" s="206">
        <f>ROUND(I203*H203,2)</f>
        <v>0</v>
      </c>
      <c r="BL203" s="19" t="s">
        <v>302</v>
      </c>
      <c r="BM203" s="205" t="s">
        <v>2712</v>
      </c>
    </row>
    <row r="204" spans="1:65" s="2" customFormat="1" ht="16.5" customHeight="1">
      <c r="A204" s="36"/>
      <c r="B204" s="37"/>
      <c r="C204" s="194" t="s">
        <v>687</v>
      </c>
      <c r="D204" s="194" t="s">
        <v>195</v>
      </c>
      <c r="E204" s="195" t="s">
        <v>2713</v>
      </c>
      <c r="F204" s="196" t="s">
        <v>2714</v>
      </c>
      <c r="G204" s="197" t="s">
        <v>494</v>
      </c>
      <c r="H204" s="198">
        <v>5</v>
      </c>
      <c r="I204" s="199"/>
      <c r="J204" s="200">
        <f>ROUND(I204*H204,2)</f>
        <v>0</v>
      </c>
      <c r="K204" s="196" t="s">
        <v>199</v>
      </c>
      <c r="L204" s="41"/>
      <c r="M204" s="201" t="s">
        <v>19</v>
      </c>
      <c r="N204" s="202" t="s">
        <v>43</v>
      </c>
      <c r="O204" s="66"/>
      <c r="P204" s="203">
        <f>O204*H204</f>
        <v>0</v>
      </c>
      <c r="Q204" s="203">
        <v>5.0000000000000001E-4</v>
      </c>
      <c r="R204" s="203">
        <f>Q204*H204</f>
        <v>2.5000000000000001E-3</v>
      </c>
      <c r="S204" s="203">
        <v>0</v>
      </c>
      <c r="T204" s="204">
        <f>S204*H204</f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205" t="s">
        <v>302</v>
      </c>
      <c r="AT204" s="205" t="s">
        <v>195</v>
      </c>
      <c r="AU204" s="205" t="s">
        <v>81</v>
      </c>
      <c r="AY204" s="19" t="s">
        <v>193</v>
      </c>
      <c r="BE204" s="206">
        <f>IF(N204="základní",J204,0)</f>
        <v>0</v>
      </c>
      <c r="BF204" s="206">
        <f>IF(N204="snížená",J204,0)</f>
        <v>0</v>
      </c>
      <c r="BG204" s="206">
        <f>IF(N204="zákl. přenesená",J204,0)</f>
        <v>0</v>
      </c>
      <c r="BH204" s="206">
        <f>IF(N204="sníž. přenesená",J204,0)</f>
        <v>0</v>
      </c>
      <c r="BI204" s="206">
        <f>IF(N204="nulová",J204,0)</f>
        <v>0</v>
      </c>
      <c r="BJ204" s="19" t="s">
        <v>79</v>
      </c>
      <c r="BK204" s="206">
        <f>ROUND(I204*H204,2)</f>
        <v>0</v>
      </c>
      <c r="BL204" s="19" t="s">
        <v>302</v>
      </c>
      <c r="BM204" s="205" t="s">
        <v>2715</v>
      </c>
    </row>
    <row r="205" spans="1:65" s="2" customFormat="1" ht="21.75" customHeight="1">
      <c r="A205" s="36"/>
      <c r="B205" s="37"/>
      <c r="C205" s="194" t="s">
        <v>705</v>
      </c>
      <c r="D205" s="194" t="s">
        <v>195</v>
      </c>
      <c r="E205" s="195" t="s">
        <v>2716</v>
      </c>
      <c r="F205" s="196" t="s">
        <v>2717</v>
      </c>
      <c r="G205" s="197" t="s">
        <v>266</v>
      </c>
      <c r="H205" s="198">
        <v>8.6999999999999994E-2</v>
      </c>
      <c r="I205" s="199"/>
      <c r="J205" s="200">
        <f>ROUND(I205*H205,2)</f>
        <v>0</v>
      </c>
      <c r="K205" s="196" t="s">
        <v>199</v>
      </c>
      <c r="L205" s="41"/>
      <c r="M205" s="270" t="s">
        <v>19</v>
      </c>
      <c r="N205" s="271" t="s">
        <v>43</v>
      </c>
      <c r="O205" s="272"/>
      <c r="P205" s="273">
        <f>O205*H205</f>
        <v>0</v>
      </c>
      <c r="Q205" s="273">
        <v>0</v>
      </c>
      <c r="R205" s="273">
        <f>Q205*H205</f>
        <v>0</v>
      </c>
      <c r="S205" s="273">
        <v>0</v>
      </c>
      <c r="T205" s="274">
        <f>S205*H205</f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205" t="s">
        <v>302</v>
      </c>
      <c r="AT205" s="205" t="s">
        <v>195</v>
      </c>
      <c r="AU205" s="205" t="s">
        <v>81</v>
      </c>
      <c r="AY205" s="19" t="s">
        <v>193</v>
      </c>
      <c r="BE205" s="206">
        <f>IF(N205="základní",J205,0)</f>
        <v>0</v>
      </c>
      <c r="BF205" s="206">
        <f>IF(N205="snížená",J205,0)</f>
        <v>0</v>
      </c>
      <c r="BG205" s="206">
        <f>IF(N205="zákl. přenesená",J205,0)</f>
        <v>0</v>
      </c>
      <c r="BH205" s="206">
        <f>IF(N205="sníž. přenesená",J205,0)</f>
        <v>0</v>
      </c>
      <c r="BI205" s="206">
        <f>IF(N205="nulová",J205,0)</f>
        <v>0</v>
      </c>
      <c r="BJ205" s="19" t="s">
        <v>79</v>
      </c>
      <c r="BK205" s="206">
        <f>ROUND(I205*H205,2)</f>
        <v>0</v>
      </c>
      <c r="BL205" s="19" t="s">
        <v>302</v>
      </c>
      <c r="BM205" s="205" t="s">
        <v>2718</v>
      </c>
    </row>
    <row r="206" spans="1:65" s="2" customFormat="1" ht="6.95" customHeight="1">
      <c r="A206" s="36"/>
      <c r="B206" s="49"/>
      <c r="C206" s="50"/>
      <c r="D206" s="50"/>
      <c r="E206" s="50"/>
      <c r="F206" s="50"/>
      <c r="G206" s="50"/>
      <c r="H206" s="50"/>
      <c r="I206" s="144"/>
      <c r="J206" s="50"/>
      <c r="K206" s="50"/>
      <c r="L206" s="41"/>
      <c r="M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</sheetData>
  <sheetProtection algorithmName="SHA-512" hashValue="Z0hEQEx3Kkve43dzbbvsrqGwbyYfaZWfnhBITG8PNAE7N70OoQ/S3oayUE+ivh6PI/LbRPWMzIHEdGUvwoiM7Q==" saltValue="inTDymXdsbtUgqKK8LSiNbwdFWSGP/NHWhukjfqDnzWoE0IHuVuxnMzt78Kf2uCcN4YKhIfoPOtIBGtbnazRqA==" spinCount="100000" sheet="1" objects="1" scenarios="1" formatColumns="0" formatRows="0" autoFilter="0"/>
  <autoFilter ref="C91:K205"/>
  <mergeCells count="12">
    <mergeCell ref="E84:H84"/>
    <mergeCell ref="L2:V2"/>
    <mergeCell ref="E50:H50"/>
    <mergeCell ref="E52:H52"/>
    <mergeCell ref="E54:H54"/>
    <mergeCell ref="E80:H80"/>
    <mergeCell ref="E82:H8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2:BM154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92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1" customFormat="1" ht="12" customHeight="1">
      <c r="B8" s="22"/>
      <c r="D8" s="116" t="s">
        <v>128</v>
      </c>
      <c r="I8" s="110"/>
      <c r="L8" s="22"/>
    </row>
    <row r="9" spans="1:46" s="2" customFormat="1" ht="16.5" customHeight="1">
      <c r="A9" s="36"/>
      <c r="B9" s="41"/>
      <c r="C9" s="36"/>
      <c r="D9" s="36"/>
      <c r="E9" s="409" t="s">
        <v>129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130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12" t="s">
        <v>2719</v>
      </c>
      <c r="F11" s="411"/>
      <c r="G11" s="411"/>
      <c r="H11" s="411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11. 11. 2020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13" t="str">
        <f>'Rekapitulace stavby'!E14</f>
        <v>Vyplň údaj</v>
      </c>
      <c r="F20" s="414"/>
      <c r="G20" s="414"/>
      <c r="H20" s="414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2720</v>
      </c>
      <c r="F26" s="36"/>
      <c r="G26" s="36"/>
      <c r="H26" s="36"/>
      <c r="I26" s="119" t="s">
        <v>28</v>
      </c>
      <c r="J26" s="105" t="s">
        <v>19</v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21"/>
      <c r="B29" s="122"/>
      <c r="C29" s="121"/>
      <c r="D29" s="121"/>
      <c r="E29" s="415" t="s">
        <v>19</v>
      </c>
      <c r="F29" s="415"/>
      <c r="G29" s="415"/>
      <c r="H29" s="415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ROUND(J93,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ROUND((SUM(BE93:BE153)),  2)</f>
        <v>0</v>
      </c>
      <c r="G35" s="36"/>
      <c r="H35" s="36"/>
      <c r="I35" s="133">
        <v>0.21</v>
      </c>
      <c r="J35" s="132">
        <f>ROUND(((SUM(BE93:BE153))*I35),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ROUND((SUM(BF93:BF153)),  2)</f>
        <v>0</v>
      </c>
      <c r="G36" s="36"/>
      <c r="H36" s="36"/>
      <c r="I36" s="133">
        <v>0.15</v>
      </c>
      <c r="J36" s="132">
        <f>ROUND(((SUM(BF93:BF153))*I36),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ROUND((SUM(BG93:BG153)),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ROUND((SUM(BH93:BH153)),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ROUND((SUM(BI93:BI153)),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132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7" t="str">
        <f>E7</f>
        <v>Novostavba víceúčelových objektů na p.č.1542/1 a 1521/2 v k.ú.Cetoraz</v>
      </c>
      <c r="F50" s="408"/>
      <c r="G50" s="408"/>
      <c r="H50" s="40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128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7" t="s">
        <v>129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130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66" t="str">
        <f>E11</f>
        <v>03 - Vytápění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Cetoraz</v>
      </c>
      <c r="G56" s="38"/>
      <c r="H56" s="38"/>
      <c r="I56" s="119" t="s">
        <v>23</v>
      </c>
      <c r="J56" s="61" t="str">
        <f>IF(J14="","",J14)</f>
        <v>11. 11. 2020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Obec Cetoraz, Cetoraz 206, 39411 Cetoraz</v>
      </c>
      <c r="G58" s="38"/>
      <c r="H58" s="38"/>
      <c r="I58" s="119" t="s">
        <v>31</v>
      </c>
      <c r="J58" s="34" t="str">
        <f>E23</f>
        <v>Ing.Josef Slabý, Arnolec 30, 58827 Jamné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5.7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>Ing.Jiří Jánský (import)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133</v>
      </c>
      <c r="D61" s="149"/>
      <c r="E61" s="149"/>
      <c r="F61" s="149"/>
      <c r="G61" s="149"/>
      <c r="H61" s="149"/>
      <c r="I61" s="150"/>
      <c r="J61" s="151" t="s">
        <v>134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J93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135</v>
      </c>
    </row>
    <row r="64" spans="1:47" s="9" customFormat="1" ht="24.95" customHeight="1">
      <c r="B64" s="153"/>
      <c r="C64" s="154"/>
      <c r="D64" s="155" t="s">
        <v>154</v>
      </c>
      <c r="E64" s="156"/>
      <c r="F64" s="156"/>
      <c r="G64" s="156"/>
      <c r="H64" s="156"/>
      <c r="I64" s="157"/>
      <c r="J64" s="158">
        <f>J94</f>
        <v>0</v>
      </c>
      <c r="K64" s="154"/>
      <c r="L64" s="159"/>
    </row>
    <row r="65" spans="1:31" s="10" customFormat="1" ht="19.899999999999999" customHeight="1">
      <c r="B65" s="160"/>
      <c r="C65" s="99"/>
      <c r="D65" s="161" t="s">
        <v>2721</v>
      </c>
      <c r="E65" s="162"/>
      <c r="F65" s="162"/>
      <c r="G65" s="162"/>
      <c r="H65" s="162"/>
      <c r="I65" s="163"/>
      <c r="J65" s="164">
        <f>J95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2722</v>
      </c>
      <c r="E66" s="162"/>
      <c r="F66" s="162"/>
      <c r="G66" s="162"/>
      <c r="H66" s="162"/>
      <c r="I66" s="163"/>
      <c r="J66" s="164">
        <f>J107</f>
        <v>0</v>
      </c>
      <c r="K66" s="99"/>
      <c r="L66" s="165"/>
    </row>
    <row r="67" spans="1:31" s="10" customFormat="1" ht="19.899999999999999" customHeight="1">
      <c r="B67" s="160"/>
      <c r="C67" s="99"/>
      <c r="D67" s="161" t="s">
        <v>2723</v>
      </c>
      <c r="E67" s="162"/>
      <c r="F67" s="162"/>
      <c r="G67" s="162"/>
      <c r="H67" s="162"/>
      <c r="I67" s="163"/>
      <c r="J67" s="164">
        <f>J114</f>
        <v>0</v>
      </c>
      <c r="K67" s="99"/>
      <c r="L67" s="165"/>
    </row>
    <row r="68" spans="1:31" s="10" customFormat="1" ht="19.899999999999999" customHeight="1">
      <c r="B68" s="160"/>
      <c r="C68" s="99"/>
      <c r="D68" s="161" t="s">
        <v>2724</v>
      </c>
      <c r="E68" s="162"/>
      <c r="F68" s="162"/>
      <c r="G68" s="162"/>
      <c r="H68" s="162"/>
      <c r="I68" s="163"/>
      <c r="J68" s="164">
        <f>J123</f>
        <v>0</v>
      </c>
      <c r="K68" s="99"/>
      <c r="L68" s="165"/>
    </row>
    <row r="69" spans="1:31" s="10" customFormat="1" ht="19.899999999999999" customHeight="1">
      <c r="B69" s="160"/>
      <c r="C69" s="99"/>
      <c r="D69" s="161" t="s">
        <v>2725</v>
      </c>
      <c r="E69" s="162"/>
      <c r="F69" s="162"/>
      <c r="G69" s="162"/>
      <c r="H69" s="162"/>
      <c r="I69" s="163"/>
      <c r="J69" s="164">
        <f>J125</f>
        <v>0</v>
      </c>
      <c r="K69" s="99"/>
      <c r="L69" s="165"/>
    </row>
    <row r="70" spans="1:31" s="10" customFormat="1" ht="19.899999999999999" customHeight="1">
      <c r="B70" s="160"/>
      <c r="C70" s="99"/>
      <c r="D70" s="161" t="s">
        <v>2726</v>
      </c>
      <c r="E70" s="162"/>
      <c r="F70" s="162"/>
      <c r="G70" s="162"/>
      <c r="H70" s="162"/>
      <c r="I70" s="163"/>
      <c r="J70" s="164">
        <f>J138</f>
        <v>0</v>
      </c>
      <c r="K70" s="99"/>
      <c r="L70" s="165"/>
    </row>
    <row r="71" spans="1:31" s="10" customFormat="1" ht="19.899999999999999" customHeight="1">
      <c r="B71" s="160"/>
      <c r="C71" s="99"/>
      <c r="D71" s="161" t="s">
        <v>2727</v>
      </c>
      <c r="E71" s="162"/>
      <c r="F71" s="162"/>
      <c r="G71" s="162"/>
      <c r="H71" s="162"/>
      <c r="I71" s="163"/>
      <c r="J71" s="164">
        <f>J148</f>
        <v>0</v>
      </c>
      <c r="K71" s="99"/>
      <c r="L71" s="165"/>
    </row>
    <row r="72" spans="1:31" s="2" customFormat="1" ht="21.75" customHeight="1">
      <c r="A72" s="36"/>
      <c r="B72" s="37"/>
      <c r="C72" s="38"/>
      <c r="D72" s="38"/>
      <c r="E72" s="38"/>
      <c r="F72" s="38"/>
      <c r="G72" s="38"/>
      <c r="H72" s="38"/>
      <c r="I72" s="117"/>
      <c r="J72" s="38"/>
      <c r="K72" s="38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6.95" customHeight="1">
      <c r="A73" s="36"/>
      <c r="B73" s="49"/>
      <c r="C73" s="50"/>
      <c r="D73" s="50"/>
      <c r="E73" s="50"/>
      <c r="F73" s="50"/>
      <c r="G73" s="50"/>
      <c r="H73" s="50"/>
      <c r="I73" s="144"/>
      <c r="J73" s="50"/>
      <c r="K73" s="50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7" spans="1:31" s="2" customFormat="1" ht="6.95" customHeight="1">
      <c r="A77" s="36"/>
      <c r="B77" s="51"/>
      <c r="C77" s="52"/>
      <c r="D77" s="52"/>
      <c r="E77" s="52"/>
      <c r="F77" s="52"/>
      <c r="G77" s="52"/>
      <c r="H77" s="52"/>
      <c r="I77" s="147"/>
      <c r="J77" s="52"/>
      <c r="K77" s="52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24.95" customHeight="1">
      <c r="A78" s="36"/>
      <c r="B78" s="37"/>
      <c r="C78" s="25" t="s">
        <v>178</v>
      </c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16</v>
      </c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6.5" customHeight="1">
      <c r="A81" s="36"/>
      <c r="B81" s="37"/>
      <c r="C81" s="38"/>
      <c r="D81" s="38"/>
      <c r="E81" s="407" t="str">
        <f>E7</f>
        <v>Novostavba víceúčelových objektů na p.č.1542/1 a 1521/2 v k.ú.Cetoraz</v>
      </c>
      <c r="F81" s="408"/>
      <c r="G81" s="408"/>
      <c r="H81" s="40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1" customFormat="1" ht="12" customHeight="1">
      <c r="B82" s="23"/>
      <c r="C82" s="31" t="s">
        <v>128</v>
      </c>
      <c r="D82" s="24"/>
      <c r="E82" s="24"/>
      <c r="F82" s="24"/>
      <c r="G82" s="24"/>
      <c r="H82" s="24"/>
      <c r="I82" s="110"/>
      <c r="J82" s="24"/>
      <c r="K82" s="24"/>
      <c r="L82" s="22"/>
    </row>
    <row r="83" spans="1:65" s="2" customFormat="1" ht="16.5" customHeight="1">
      <c r="A83" s="36"/>
      <c r="B83" s="37"/>
      <c r="C83" s="38"/>
      <c r="D83" s="38"/>
      <c r="E83" s="407" t="s">
        <v>129</v>
      </c>
      <c r="F83" s="406"/>
      <c r="G83" s="406"/>
      <c r="H83" s="406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2" customHeight="1">
      <c r="A84" s="36"/>
      <c r="B84" s="37"/>
      <c r="C84" s="31" t="s">
        <v>130</v>
      </c>
      <c r="D84" s="38"/>
      <c r="E84" s="38"/>
      <c r="F84" s="38"/>
      <c r="G84" s="38"/>
      <c r="H84" s="3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6.5" customHeight="1">
      <c r="A85" s="36"/>
      <c r="B85" s="37"/>
      <c r="C85" s="38"/>
      <c r="D85" s="38"/>
      <c r="E85" s="366" t="str">
        <f>E11</f>
        <v>03 - Vytápění</v>
      </c>
      <c r="F85" s="406"/>
      <c r="G85" s="406"/>
      <c r="H85" s="406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6.95" customHeight="1">
      <c r="A86" s="36"/>
      <c r="B86" s="37"/>
      <c r="C86" s="38"/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12" customHeight="1">
      <c r="A87" s="36"/>
      <c r="B87" s="37"/>
      <c r="C87" s="31" t="s">
        <v>21</v>
      </c>
      <c r="D87" s="38"/>
      <c r="E87" s="38"/>
      <c r="F87" s="29" t="str">
        <f>F14</f>
        <v>Cetoraz</v>
      </c>
      <c r="G87" s="38"/>
      <c r="H87" s="38"/>
      <c r="I87" s="119" t="s">
        <v>23</v>
      </c>
      <c r="J87" s="61" t="str">
        <f>IF(J14="","",J14)</f>
        <v>11. 11. 2020</v>
      </c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6.95" customHeight="1">
      <c r="A88" s="36"/>
      <c r="B88" s="37"/>
      <c r="C88" s="38"/>
      <c r="D88" s="38"/>
      <c r="E88" s="38"/>
      <c r="F88" s="38"/>
      <c r="G88" s="38"/>
      <c r="H88" s="38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40.15" customHeight="1">
      <c r="A89" s="36"/>
      <c r="B89" s="37"/>
      <c r="C89" s="31" t="s">
        <v>25</v>
      </c>
      <c r="D89" s="38"/>
      <c r="E89" s="38"/>
      <c r="F89" s="29" t="str">
        <f>E17</f>
        <v>Obec Cetoraz, Cetoraz 206, 39411 Cetoraz</v>
      </c>
      <c r="G89" s="38"/>
      <c r="H89" s="38"/>
      <c r="I89" s="119" t="s">
        <v>31</v>
      </c>
      <c r="J89" s="34" t="str">
        <f>E23</f>
        <v>Ing.Josef Slabý, Arnolec 30, 58827 Jamné</v>
      </c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2" customFormat="1" ht="25.7" customHeight="1">
      <c r="A90" s="36"/>
      <c r="B90" s="37"/>
      <c r="C90" s="31" t="s">
        <v>29</v>
      </c>
      <c r="D90" s="38"/>
      <c r="E90" s="38"/>
      <c r="F90" s="29" t="str">
        <f>IF(E20="","",E20)</f>
        <v>Vyplň údaj</v>
      </c>
      <c r="G90" s="38"/>
      <c r="H90" s="38"/>
      <c r="I90" s="119" t="s">
        <v>34</v>
      </c>
      <c r="J90" s="34" t="str">
        <f>E26</f>
        <v>Ing.Jiří Jánský (import)</v>
      </c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5" s="2" customFormat="1" ht="10.35" customHeight="1">
      <c r="A91" s="36"/>
      <c r="B91" s="37"/>
      <c r="C91" s="38"/>
      <c r="D91" s="38"/>
      <c r="E91" s="38"/>
      <c r="F91" s="38"/>
      <c r="G91" s="38"/>
      <c r="H91" s="38"/>
      <c r="I91" s="117"/>
      <c r="J91" s="38"/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5" s="11" customFormat="1" ht="29.25" customHeight="1">
      <c r="A92" s="166"/>
      <c r="B92" s="167"/>
      <c r="C92" s="168" t="s">
        <v>179</v>
      </c>
      <c r="D92" s="169" t="s">
        <v>57</v>
      </c>
      <c r="E92" s="169" t="s">
        <v>53</v>
      </c>
      <c r="F92" s="169" t="s">
        <v>54</v>
      </c>
      <c r="G92" s="169" t="s">
        <v>180</v>
      </c>
      <c r="H92" s="169" t="s">
        <v>181</v>
      </c>
      <c r="I92" s="170" t="s">
        <v>182</v>
      </c>
      <c r="J92" s="169" t="s">
        <v>134</v>
      </c>
      <c r="K92" s="171" t="s">
        <v>183</v>
      </c>
      <c r="L92" s="172"/>
      <c r="M92" s="70" t="s">
        <v>19</v>
      </c>
      <c r="N92" s="71" t="s">
        <v>42</v>
      </c>
      <c r="O92" s="71" t="s">
        <v>184</v>
      </c>
      <c r="P92" s="71" t="s">
        <v>185</v>
      </c>
      <c r="Q92" s="71" t="s">
        <v>186</v>
      </c>
      <c r="R92" s="71" t="s">
        <v>187</v>
      </c>
      <c r="S92" s="71" t="s">
        <v>188</v>
      </c>
      <c r="T92" s="72" t="s">
        <v>189</v>
      </c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</row>
    <row r="93" spans="1:65" s="2" customFormat="1" ht="22.9" customHeight="1">
      <c r="A93" s="36"/>
      <c r="B93" s="37"/>
      <c r="C93" s="77" t="s">
        <v>190</v>
      </c>
      <c r="D93" s="38"/>
      <c r="E93" s="38"/>
      <c r="F93" s="38"/>
      <c r="G93" s="38"/>
      <c r="H93" s="38"/>
      <c r="I93" s="117"/>
      <c r="J93" s="173">
        <f>BK93</f>
        <v>0</v>
      </c>
      <c r="K93" s="38"/>
      <c r="L93" s="41"/>
      <c r="M93" s="73"/>
      <c r="N93" s="174"/>
      <c r="O93" s="74"/>
      <c r="P93" s="175">
        <f>P94</f>
        <v>0</v>
      </c>
      <c r="Q93" s="74"/>
      <c r="R93" s="175">
        <f>R94</f>
        <v>0</v>
      </c>
      <c r="S93" s="74"/>
      <c r="T93" s="176">
        <f>T94</f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71</v>
      </c>
      <c r="AU93" s="19" t="s">
        <v>135</v>
      </c>
      <c r="BK93" s="177">
        <f>BK94</f>
        <v>0</v>
      </c>
    </row>
    <row r="94" spans="1:65" s="12" customFormat="1" ht="25.9" customHeight="1">
      <c r="B94" s="178"/>
      <c r="C94" s="179"/>
      <c r="D94" s="180" t="s">
        <v>71</v>
      </c>
      <c r="E94" s="181" t="s">
        <v>954</v>
      </c>
      <c r="F94" s="181" t="s">
        <v>955</v>
      </c>
      <c r="G94" s="179"/>
      <c r="H94" s="179"/>
      <c r="I94" s="182"/>
      <c r="J94" s="183">
        <f>BK94</f>
        <v>0</v>
      </c>
      <c r="K94" s="179"/>
      <c r="L94" s="184"/>
      <c r="M94" s="185"/>
      <c r="N94" s="186"/>
      <c r="O94" s="186"/>
      <c r="P94" s="187">
        <f>P95+P107+P114+P123+P125+P138+P148</f>
        <v>0</v>
      </c>
      <c r="Q94" s="186"/>
      <c r="R94" s="187">
        <f>R95+R107+R114+R123+R125+R138+R148</f>
        <v>0</v>
      </c>
      <c r="S94" s="186"/>
      <c r="T94" s="188">
        <f>T95+T107+T114+T123+T125+T138+T148</f>
        <v>0</v>
      </c>
      <c r="AR94" s="189" t="s">
        <v>81</v>
      </c>
      <c r="AT94" s="190" t="s">
        <v>71</v>
      </c>
      <c r="AU94" s="190" t="s">
        <v>72</v>
      </c>
      <c r="AY94" s="189" t="s">
        <v>193</v>
      </c>
      <c r="BK94" s="191">
        <f>BK95+BK107+BK114+BK123+BK125+BK138+BK148</f>
        <v>0</v>
      </c>
    </row>
    <row r="95" spans="1:65" s="12" customFormat="1" ht="22.9" customHeight="1">
      <c r="B95" s="178"/>
      <c r="C95" s="179"/>
      <c r="D95" s="180" t="s">
        <v>71</v>
      </c>
      <c r="E95" s="192" t="s">
        <v>2728</v>
      </c>
      <c r="F95" s="192" t="s">
        <v>2729</v>
      </c>
      <c r="G95" s="179"/>
      <c r="H95" s="179"/>
      <c r="I95" s="182"/>
      <c r="J95" s="193">
        <f>BK95</f>
        <v>0</v>
      </c>
      <c r="K95" s="179"/>
      <c r="L95" s="184"/>
      <c r="M95" s="185"/>
      <c r="N95" s="186"/>
      <c r="O95" s="186"/>
      <c r="P95" s="187">
        <f>SUM(P96:P106)</f>
        <v>0</v>
      </c>
      <c r="Q95" s="186"/>
      <c r="R95" s="187">
        <f>SUM(R96:R106)</f>
        <v>0</v>
      </c>
      <c r="S95" s="186"/>
      <c r="T95" s="188">
        <f>SUM(T96:T106)</f>
        <v>0</v>
      </c>
      <c r="AR95" s="189" t="s">
        <v>79</v>
      </c>
      <c r="AT95" s="190" t="s">
        <v>71</v>
      </c>
      <c r="AU95" s="190" t="s">
        <v>79</v>
      </c>
      <c r="AY95" s="189" t="s">
        <v>193</v>
      </c>
      <c r="BK95" s="191">
        <f>SUM(BK96:BK106)</f>
        <v>0</v>
      </c>
    </row>
    <row r="96" spans="1:65" s="2" customFormat="1" ht="33" customHeight="1">
      <c r="A96" s="36"/>
      <c r="B96" s="37"/>
      <c r="C96" s="194" t="s">
        <v>79</v>
      </c>
      <c r="D96" s="194" t="s">
        <v>195</v>
      </c>
      <c r="E96" s="195" t="s">
        <v>2730</v>
      </c>
      <c r="F96" s="196" t="s">
        <v>2731</v>
      </c>
      <c r="G96" s="197" t="s">
        <v>2732</v>
      </c>
      <c r="H96" s="198">
        <v>1</v>
      </c>
      <c r="I96" s="199"/>
      <c r="J96" s="200">
        <f t="shared" ref="J96:J106" si="0">ROUND(I96*H96,2)</f>
        <v>0</v>
      </c>
      <c r="K96" s="196" t="s">
        <v>19</v>
      </c>
      <c r="L96" s="41"/>
      <c r="M96" s="201" t="s">
        <v>19</v>
      </c>
      <c r="N96" s="202" t="s">
        <v>43</v>
      </c>
      <c r="O96" s="66"/>
      <c r="P96" s="203">
        <f t="shared" ref="P96:P106" si="1">O96*H96</f>
        <v>0</v>
      </c>
      <c r="Q96" s="203">
        <v>0</v>
      </c>
      <c r="R96" s="203">
        <f t="shared" ref="R96:R106" si="2">Q96*H96</f>
        <v>0</v>
      </c>
      <c r="S96" s="203">
        <v>0</v>
      </c>
      <c r="T96" s="204">
        <f t="shared" ref="T96:T106" si="3">S96*H96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205" t="s">
        <v>302</v>
      </c>
      <c r="AT96" s="205" t="s">
        <v>195</v>
      </c>
      <c r="AU96" s="205" t="s">
        <v>81</v>
      </c>
      <c r="AY96" s="19" t="s">
        <v>193</v>
      </c>
      <c r="BE96" s="206">
        <f t="shared" ref="BE96:BE106" si="4">IF(N96="základní",J96,0)</f>
        <v>0</v>
      </c>
      <c r="BF96" s="206">
        <f t="shared" ref="BF96:BF106" si="5">IF(N96="snížená",J96,0)</f>
        <v>0</v>
      </c>
      <c r="BG96" s="206">
        <f t="shared" ref="BG96:BG106" si="6">IF(N96="zákl. přenesená",J96,0)</f>
        <v>0</v>
      </c>
      <c r="BH96" s="206">
        <f t="shared" ref="BH96:BH106" si="7">IF(N96="sníž. přenesená",J96,0)</f>
        <v>0</v>
      </c>
      <c r="BI96" s="206">
        <f t="shared" ref="BI96:BI106" si="8">IF(N96="nulová",J96,0)</f>
        <v>0</v>
      </c>
      <c r="BJ96" s="19" t="s">
        <v>79</v>
      </c>
      <c r="BK96" s="206">
        <f t="shared" ref="BK96:BK106" si="9">ROUND(I96*H96,2)</f>
        <v>0</v>
      </c>
      <c r="BL96" s="19" t="s">
        <v>302</v>
      </c>
      <c r="BM96" s="205" t="s">
        <v>81</v>
      </c>
    </row>
    <row r="97" spans="1:65" s="2" customFormat="1" ht="16.5" customHeight="1">
      <c r="A97" s="36"/>
      <c r="B97" s="37"/>
      <c r="C97" s="194" t="s">
        <v>81</v>
      </c>
      <c r="D97" s="194" t="s">
        <v>195</v>
      </c>
      <c r="E97" s="195" t="s">
        <v>2733</v>
      </c>
      <c r="F97" s="196" t="s">
        <v>2734</v>
      </c>
      <c r="G97" s="197" t="s">
        <v>2732</v>
      </c>
      <c r="H97" s="198">
        <v>1</v>
      </c>
      <c r="I97" s="199"/>
      <c r="J97" s="200">
        <f t="shared" si="0"/>
        <v>0</v>
      </c>
      <c r="K97" s="196" t="s">
        <v>19</v>
      </c>
      <c r="L97" s="41"/>
      <c r="M97" s="201" t="s">
        <v>19</v>
      </c>
      <c r="N97" s="202" t="s">
        <v>43</v>
      </c>
      <c r="O97" s="66"/>
      <c r="P97" s="203">
        <f t="shared" si="1"/>
        <v>0</v>
      </c>
      <c r="Q97" s="203">
        <v>0</v>
      </c>
      <c r="R97" s="203">
        <f t="shared" si="2"/>
        <v>0</v>
      </c>
      <c r="S97" s="203">
        <v>0</v>
      </c>
      <c r="T97" s="204">
        <f t="shared" si="3"/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205" t="s">
        <v>302</v>
      </c>
      <c r="AT97" s="205" t="s">
        <v>195</v>
      </c>
      <c r="AU97" s="205" t="s">
        <v>81</v>
      </c>
      <c r="AY97" s="19" t="s">
        <v>193</v>
      </c>
      <c r="BE97" s="206">
        <f t="shared" si="4"/>
        <v>0</v>
      </c>
      <c r="BF97" s="206">
        <f t="shared" si="5"/>
        <v>0</v>
      </c>
      <c r="BG97" s="206">
        <f t="shared" si="6"/>
        <v>0</v>
      </c>
      <c r="BH97" s="206">
        <f t="shared" si="7"/>
        <v>0</v>
      </c>
      <c r="BI97" s="206">
        <f t="shared" si="8"/>
        <v>0</v>
      </c>
      <c r="BJ97" s="19" t="s">
        <v>79</v>
      </c>
      <c r="BK97" s="206">
        <f t="shared" si="9"/>
        <v>0</v>
      </c>
      <c r="BL97" s="19" t="s">
        <v>302</v>
      </c>
      <c r="BM97" s="205" t="s">
        <v>200</v>
      </c>
    </row>
    <row r="98" spans="1:65" s="2" customFormat="1" ht="16.5" customHeight="1">
      <c r="A98" s="36"/>
      <c r="B98" s="37"/>
      <c r="C98" s="194" t="s">
        <v>209</v>
      </c>
      <c r="D98" s="194" t="s">
        <v>195</v>
      </c>
      <c r="E98" s="195" t="s">
        <v>2735</v>
      </c>
      <c r="F98" s="196" t="s">
        <v>2736</v>
      </c>
      <c r="G98" s="197" t="s">
        <v>2732</v>
      </c>
      <c r="H98" s="198">
        <v>1</v>
      </c>
      <c r="I98" s="199"/>
      <c r="J98" s="200">
        <f t="shared" si="0"/>
        <v>0</v>
      </c>
      <c r="K98" s="196" t="s">
        <v>19</v>
      </c>
      <c r="L98" s="41"/>
      <c r="M98" s="201" t="s">
        <v>19</v>
      </c>
      <c r="N98" s="202" t="s">
        <v>43</v>
      </c>
      <c r="O98" s="66"/>
      <c r="P98" s="203">
        <f t="shared" si="1"/>
        <v>0</v>
      </c>
      <c r="Q98" s="203">
        <v>0</v>
      </c>
      <c r="R98" s="203">
        <f t="shared" si="2"/>
        <v>0</v>
      </c>
      <c r="S98" s="203">
        <v>0</v>
      </c>
      <c r="T98" s="204">
        <f t="shared" si="3"/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302</v>
      </c>
      <c r="AT98" s="205" t="s">
        <v>195</v>
      </c>
      <c r="AU98" s="205" t="s">
        <v>81</v>
      </c>
      <c r="AY98" s="19" t="s">
        <v>193</v>
      </c>
      <c r="BE98" s="206">
        <f t="shared" si="4"/>
        <v>0</v>
      </c>
      <c r="BF98" s="206">
        <f t="shared" si="5"/>
        <v>0</v>
      </c>
      <c r="BG98" s="206">
        <f t="shared" si="6"/>
        <v>0</v>
      </c>
      <c r="BH98" s="206">
        <f t="shared" si="7"/>
        <v>0</v>
      </c>
      <c r="BI98" s="206">
        <f t="shared" si="8"/>
        <v>0</v>
      </c>
      <c r="BJ98" s="19" t="s">
        <v>79</v>
      </c>
      <c r="BK98" s="206">
        <f t="shared" si="9"/>
        <v>0</v>
      </c>
      <c r="BL98" s="19" t="s">
        <v>302</v>
      </c>
      <c r="BM98" s="205" t="s">
        <v>248</v>
      </c>
    </row>
    <row r="99" spans="1:65" s="2" customFormat="1" ht="16.5" customHeight="1">
      <c r="A99" s="36"/>
      <c r="B99" s="37"/>
      <c r="C99" s="194" t="s">
        <v>200</v>
      </c>
      <c r="D99" s="194" t="s">
        <v>195</v>
      </c>
      <c r="E99" s="195" t="s">
        <v>2737</v>
      </c>
      <c r="F99" s="196" t="s">
        <v>2738</v>
      </c>
      <c r="G99" s="197" t="s">
        <v>2732</v>
      </c>
      <c r="H99" s="198">
        <v>1</v>
      </c>
      <c r="I99" s="199"/>
      <c r="J99" s="200">
        <f t="shared" si="0"/>
        <v>0</v>
      </c>
      <c r="K99" s="196" t="s">
        <v>19</v>
      </c>
      <c r="L99" s="41"/>
      <c r="M99" s="201" t="s">
        <v>19</v>
      </c>
      <c r="N99" s="202" t="s">
        <v>43</v>
      </c>
      <c r="O99" s="66"/>
      <c r="P99" s="203">
        <f t="shared" si="1"/>
        <v>0</v>
      </c>
      <c r="Q99" s="203">
        <v>0</v>
      </c>
      <c r="R99" s="203">
        <f t="shared" si="2"/>
        <v>0</v>
      </c>
      <c r="S99" s="203">
        <v>0</v>
      </c>
      <c r="T99" s="204">
        <f t="shared" si="3"/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205" t="s">
        <v>302</v>
      </c>
      <c r="AT99" s="205" t="s">
        <v>195</v>
      </c>
      <c r="AU99" s="205" t="s">
        <v>81</v>
      </c>
      <c r="AY99" s="19" t="s">
        <v>193</v>
      </c>
      <c r="BE99" s="206">
        <f t="shared" si="4"/>
        <v>0</v>
      </c>
      <c r="BF99" s="206">
        <f t="shared" si="5"/>
        <v>0</v>
      </c>
      <c r="BG99" s="206">
        <f t="shared" si="6"/>
        <v>0</v>
      </c>
      <c r="BH99" s="206">
        <f t="shared" si="7"/>
        <v>0</v>
      </c>
      <c r="BI99" s="206">
        <f t="shared" si="8"/>
        <v>0</v>
      </c>
      <c r="BJ99" s="19" t="s">
        <v>79</v>
      </c>
      <c r="BK99" s="206">
        <f t="shared" si="9"/>
        <v>0</v>
      </c>
      <c r="BL99" s="19" t="s">
        <v>302</v>
      </c>
      <c r="BM99" s="205" t="s">
        <v>258</v>
      </c>
    </row>
    <row r="100" spans="1:65" s="2" customFormat="1" ht="16.5" customHeight="1">
      <c r="A100" s="36"/>
      <c r="B100" s="37"/>
      <c r="C100" s="194" t="s">
        <v>233</v>
      </c>
      <c r="D100" s="194" t="s">
        <v>195</v>
      </c>
      <c r="E100" s="195" t="s">
        <v>2739</v>
      </c>
      <c r="F100" s="196" t="s">
        <v>2740</v>
      </c>
      <c r="G100" s="197" t="s">
        <v>2732</v>
      </c>
      <c r="H100" s="198">
        <v>1</v>
      </c>
      <c r="I100" s="199"/>
      <c r="J100" s="200">
        <f t="shared" si="0"/>
        <v>0</v>
      </c>
      <c r="K100" s="196" t="s">
        <v>19</v>
      </c>
      <c r="L100" s="41"/>
      <c r="M100" s="201" t="s">
        <v>19</v>
      </c>
      <c r="N100" s="202" t="s">
        <v>43</v>
      </c>
      <c r="O100" s="66"/>
      <c r="P100" s="203">
        <f t="shared" si="1"/>
        <v>0</v>
      </c>
      <c r="Q100" s="203">
        <v>0</v>
      </c>
      <c r="R100" s="203">
        <f t="shared" si="2"/>
        <v>0</v>
      </c>
      <c r="S100" s="203">
        <v>0</v>
      </c>
      <c r="T100" s="204">
        <f t="shared" si="3"/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302</v>
      </c>
      <c r="AT100" s="205" t="s">
        <v>195</v>
      </c>
      <c r="AU100" s="205" t="s">
        <v>81</v>
      </c>
      <c r="AY100" s="19" t="s">
        <v>193</v>
      </c>
      <c r="BE100" s="206">
        <f t="shared" si="4"/>
        <v>0</v>
      </c>
      <c r="BF100" s="206">
        <f t="shared" si="5"/>
        <v>0</v>
      </c>
      <c r="BG100" s="206">
        <f t="shared" si="6"/>
        <v>0</v>
      </c>
      <c r="BH100" s="206">
        <f t="shared" si="7"/>
        <v>0</v>
      </c>
      <c r="BI100" s="206">
        <f t="shared" si="8"/>
        <v>0</v>
      </c>
      <c r="BJ100" s="19" t="s">
        <v>79</v>
      </c>
      <c r="BK100" s="206">
        <f t="shared" si="9"/>
        <v>0</v>
      </c>
      <c r="BL100" s="19" t="s">
        <v>302</v>
      </c>
      <c r="BM100" s="205" t="s">
        <v>271</v>
      </c>
    </row>
    <row r="101" spans="1:65" s="2" customFormat="1" ht="16.5" customHeight="1">
      <c r="A101" s="36"/>
      <c r="B101" s="37"/>
      <c r="C101" s="194" t="s">
        <v>248</v>
      </c>
      <c r="D101" s="194" t="s">
        <v>195</v>
      </c>
      <c r="E101" s="195" t="s">
        <v>2741</v>
      </c>
      <c r="F101" s="196" t="s">
        <v>2742</v>
      </c>
      <c r="G101" s="197" t="s">
        <v>2732</v>
      </c>
      <c r="H101" s="198">
        <v>1</v>
      </c>
      <c r="I101" s="199"/>
      <c r="J101" s="200">
        <f t="shared" si="0"/>
        <v>0</v>
      </c>
      <c r="K101" s="196" t="s">
        <v>19</v>
      </c>
      <c r="L101" s="41"/>
      <c r="M101" s="201" t="s">
        <v>19</v>
      </c>
      <c r="N101" s="202" t="s">
        <v>43</v>
      </c>
      <c r="O101" s="66"/>
      <c r="P101" s="203">
        <f t="shared" si="1"/>
        <v>0</v>
      </c>
      <c r="Q101" s="203">
        <v>0</v>
      </c>
      <c r="R101" s="203">
        <f t="shared" si="2"/>
        <v>0</v>
      </c>
      <c r="S101" s="203">
        <v>0</v>
      </c>
      <c r="T101" s="204">
        <f t="shared" si="3"/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302</v>
      </c>
      <c r="AT101" s="205" t="s">
        <v>195</v>
      </c>
      <c r="AU101" s="205" t="s">
        <v>81</v>
      </c>
      <c r="AY101" s="19" t="s">
        <v>193</v>
      </c>
      <c r="BE101" s="206">
        <f t="shared" si="4"/>
        <v>0</v>
      </c>
      <c r="BF101" s="206">
        <f t="shared" si="5"/>
        <v>0</v>
      </c>
      <c r="BG101" s="206">
        <f t="shared" si="6"/>
        <v>0</v>
      </c>
      <c r="BH101" s="206">
        <f t="shared" si="7"/>
        <v>0</v>
      </c>
      <c r="BI101" s="206">
        <f t="shared" si="8"/>
        <v>0</v>
      </c>
      <c r="BJ101" s="19" t="s">
        <v>79</v>
      </c>
      <c r="BK101" s="206">
        <f t="shared" si="9"/>
        <v>0</v>
      </c>
      <c r="BL101" s="19" t="s">
        <v>302</v>
      </c>
      <c r="BM101" s="205" t="s">
        <v>279</v>
      </c>
    </row>
    <row r="102" spans="1:65" s="2" customFormat="1" ht="16.5" customHeight="1">
      <c r="A102" s="36"/>
      <c r="B102" s="37"/>
      <c r="C102" s="194" t="s">
        <v>252</v>
      </c>
      <c r="D102" s="194" t="s">
        <v>195</v>
      </c>
      <c r="E102" s="195" t="s">
        <v>2743</v>
      </c>
      <c r="F102" s="196" t="s">
        <v>2744</v>
      </c>
      <c r="G102" s="197" t="s">
        <v>2732</v>
      </c>
      <c r="H102" s="198">
        <v>1</v>
      </c>
      <c r="I102" s="199"/>
      <c r="J102" s="200">
        <f t="shared" si="0"/>
        <v>0</v>
      </c>
      <c r="K102" s="196" t="s">
        <v>19</v>
      </c>
      <c r="L102" s="41"/>
      <c r="M102" s="201" t="s">
        <v>19</v>
      </c>
      <c r="N102" s="202" t="s">
        <v>43</v>
      </c>
      <c r="O102" s="66"/>
      <c r="P102" s="203">
        <f t="shared" si="1"/>
        <v>0</v>
      </c>
      <c r="Q102" s="203">
        <v>0</v>
      </c>
      <c r="R102" s="203">
        <f t="shared" si="2"/>
        <v>0</v>
      </c>
      <c r="S102" s="203">
        <v>0</v>
      </c>
      <c r="T102" s="204">
        <f t="shared" si="3"/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205" t="s">
        <v>302</v>
      </c>
      <c r="AT102" s="205" t="s">
        <v>195</v>
      </c>
      <c r="AU102" s="205" t="s">
        <v>81</v>
      </c>
      <c r="AY102" s="19" t="s">
        <v>193</v>
      </c>
      <c r="BE102" s="206">
        <f t="shared" si="4"/>
        <v>0</v>
      </c>
      <c r="BF102" s="206">
        <f t="shared" si="5"/>
        <v>0</v>
      </c>
      <c r="BG102" s="206">
        <f t="shared" si="6"/>
        <v>0</v>
      </c>
      <c r="BH102" s="206">
        <f t="shared" si="7"/>
        <v>0</v>
      </c>
      <c r="BI102" s="206">
        <f t="shared" si="8"/>
        <v>0</v>
      </c>
      <c r="BJ102" s="19" t="s">
        <v>79</v>
      </c>
      <c r="BK102" s="206">
        <f t="shared" si="9"/>
        <v>0</v>
      </c>
      <c r="BL102" s="19" t="s">
        <v>302</v>
      </c>
      <c r="BM102" s="205" t="s">
        <v>291</v>
      </c>
    </row>
    <row r="103" spans="1:65" s="2" customFormat="1" ht="16.5" customHeight="1">
      <c r="A103" s="36"/>
      <c r="B103" s="37"/>
      <c r="C103" s="194" t="s">
        <v>258</v>
      </c>
      <c r="D103" s="194" t="s">
        <v>195</v>
      </c>
      <c r="E103" s="195" t="s">
        <v>2745</v>
      </c>
      <c r="F103" s="196" t="s">
        <v>2746</v>
      </c>
      <c r="G103" s="197" t="s">
        <v>2732</v>
      </c>
      <c r="H103" s="198">
        <v>2</v>
      </c>
      <c r="I103" s="199"/>
      <c r="J103" s="200">
        <f t="shared" si="0"/>
        <v>0</v>
      </c>
      <c r="K103" s="196" t="s">
        <v>19</v>
      </c>
      <c r="L103" s="41"/>
      <c r="M103" s="201" t="s">
        <v>19</v>
      </c>
      <c r="N103" s="202" t="s">
        <v>43</v>
      </c>
      <c r="O103" s="66"/>
      <c r="P103" s="203">
        <f t="shared" si="1"/>
        <v>0</v>
      </c>
      <c r="Q103" s="203">
        <v>0</v>
      </c>
      <c r="R103" s="203">
        <f t="shared" si="2"/>
        <v>0</v>
      </c>
      <c r="S103" s="203">
        <v>0</v>
      </c>
      <c r="T103" s="204">
        <f t="shared" si="3"/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205" t="s">
        <v>302</v>
      </c>
      <c r="AT103" s="205" t="s">
        <v>195</v>
      </c>
      <c r="AU103" s="205" t="s">
        <v>81</v>
      </c>
      <c r="AY103" s="19" t="s">
        <v>193</v>
      </c>
      <c r="BE103" s="206">
        <f t="shared" si="4"/>
        <v>0</v>
      </c>
      <c r="BF103" s="206">
        <f t="shared" si="5"/>
        <v>0</v>
      </c>
      <c r="BG103" s="206">
        <f t="shared" si="6"/>
        <v>0</v>
      </c>
      <c r="BH103" s="206">
        <f t="shared" si="7"/>
        <v>0</v>
      </c>
      <c r="BI103" s="206">
        <f t="shared" si="8"/>
        <v>0</v>
      </c>
      <c r="BJ103" s="19" t="s">
        <v>79</v>
      </c>
      <c r="BK103" s="206">
        <f t="shared" si="9"/>
        <v>0</v>
      </c>
      <c r="BL103" s="19" t="s">
        <v>302</v>
      </c>
      <c r="BM103" s="205" t="s">
        <v>302</v>
      </c>
    </row>
    <row r="104" spans="1:65" s="2" customFormat="1" ht="16.5" customHeight="1">
      <c r="A104" s="36"/>
      <c r="B104" s="37"/>
      <c r="C104" s="194" t="s">
        <v>263</v>
      </c>
      <c r="D104" s="194" t="s">
        <v>195</v>
      </c>
      <c r="E104" s="195" t="s">
        <v>2747</v>
      </c>
      <c r="F104" s="196" t="s">
        <v>2748</v>
      </c>
      <c r="G104" s="197" t="s">
        <v>2732</v>
      </c>
      <c r="H104" s="198">
        <v>1</v>
      </c>
      <c r="I104" s="199"/>
      <c r="J104" s="200">
        <f t="shared" si="0"/>
        <v>0</v>
      </c>
      <c r="K104" s="196" t="s">
        <v>19</v>
      </c>
      <c r="L104" s="41"/>
      <c r="M104" s="201" t="s">
        <v>19</v>
      </c>
      <c r="N104" s="202" t="s">
        <v>43</v>
      </c>
      <c r="O104" s="66"/>
      <c r="P104" s="203">
        <f t="shared" si="1"/>
        <v>0</v>
      </c>
      <c r="Q104" s="203">
        <v>0</v>
      </c>
      <c r="R104" s="203">
        <f t="shared" si="2"/>
        <v>0</v>
      </c>
      <c r="S104" s="203">
        <v>0</v>
      </c>
      <c r="T104" s="204">
        <f t="shared" si="3"/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205" t="s">
        <v>302</v>
      </c>
      <c r="AT104" s="205" t="s">
        <v>195</v>
      </c>
      <c r="AU104" s="205" t="s">
        <v>81</v>
      </c>
      <c r="AY104" s="19" t="s">
        <v>193</v>
      </c>
      <c r="BE104" s="206">
        <f t="shared" si="4"/>
        <v>0</v>
      </c>
      <c r="BF104" s="206">
        <f t="shared" si="5"/>
        <v>0</v>
      </c>
      <c r="BG104" s="206">
        <f t="shared" si="6"/>
        <v>0</v>
      </c>
      <c r="BH104" s="206">
        <f t="shared" si="7"/>
        <v>0</v>
      </c>
      <c r="BI104" s="206">
        <f t="shared" si="8"/>
        <v>0</v>
      </c>
      <c r="BJ104" s="19" t="s">
        <v>79</v>
      </c>
      <c r="BK104" s="206">
        <f t="shared" si="9"/>
        <v>0</v>
      </c>
      <c r="BL104" s="19" t="s">
        <v>302</v>
      </c>
      <c r="BM104" s="205" t="s">
        <v>315</v>
      </c>
    </row>
    <row r="105" spans="1:65" s="2" customFormat="1" ht="16.5" customHeight="1">
      <c r="A105" s="36"/>
      <c r="B105" s="37"/>
      <c r="C105" s="194" t="s">
        <v>271</v>
      </c>
      <c r="D105" s="194" t="s">
        <v>195</v>
      </c>
      <c r="E105" s="195" t="s">
        <v>2749</v>
      </c>
      <c r="F105" s="196" t="s">
        <v>2750</v>
      </c>
      <c r="G105" s="197" t="s">
        <v>2732</v>
      </c>
      <c r="H105" s="198">
        <v>1</v>
      </c>
      <c r="I105" s="199"/>
      <c r="J105" s="200">
        <f t="shared" si="0"/>
        <v>0</v>
      </c>
      <c r="K105" s="196" t="s">
        <v>19</v>
      </c>
      <c r="L105" s="41"/>
      <c r="M105" s="201" t="s">
        <v>19</v>
      </c>
      <c r="N105" s="202" t="s">
        <v>43</v>
      </c>
      <c r="O105" s="66"/>
      <c r="P105" s="203">
        <f t="shared" si="1"/>
        <v>0</v>
      </c>
      <c r="Q105" s="203">
        <v>0</v>
      </c>
      <c r="R105" s="203">
        <f t="shared" si="2"/>
        <v>0</v>
      </c>
      <c r="S105" s="203">
        <v>0</v>
      </c>
      <c r="T105" s="204">
        <f t="shared" si="3"/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302</v>
      </c>
      <c r="AT105" s="205" t="s">
        <v>195</v>
      </c>
      <c r="AU105" s="205" t="s">
        <v>81</v>
      </c>
      <c r="AY105" s="19" t="s">
        <v>193</v>
      </c>
      <c r="BE105" s="206">
        <f t="shared" si="4"/>
        <v>0</v>
      </c>
      <c r="BF105" s="206">
        <f t="shared" si="5"/>
        <v>0</v>
      </c>
      <c r="BG105" s="206">
        <f t="shared" si="6"/>
        <v>0</v>
      </c>
      <c r="BH105" s="206">
        <f t="shared" si="7"/>
        <v>0</v>
      </c>
      <c r="BI105" s="206">
        <f t="shared" si="8"/>
        <v>0</v>
      </c>
      <c r="BJ105" s="19" t="s">
        <v>79</v>
      </c>
      <c r="BK105" s="206">
        <f t="shared" si="9"/>
        <v>0</v>
      </c>
      <c r="BL105" s="19" t="s">
        <v>302</v>
      </c>
      <c r="BM105" s="205" t="s">
        <v>325</v>
      </c>
    </row>
    <row r="106" spans="1:65" s="2" customFormat="1" ht="16.5" customHeight="1">
      <c r="A106" s="36"/>
      <c r="B106" s="37"/>
      <c r="C106" s="194" t="s">
        <v>269</v>
      </c>
      <c r="D106" s="194" t="s">
        <v>195</v>
      </c>
      <c r="E106" s="195" t="s">
        <v>2751</v>
      </c>
      <c r="F106" s="196" t="s">
        <v>2752</v>
      </c>
      <c r="G106" s="197" t="s">
        <v>2732</v>
      </c>
      <c r="H106" s="198">
        <v>1</v>
      </c>
      <c r="I106" s="199"/>
      <c r="J106" s="200">
        <f t="shared" si="0"/>
        <v>0</v>
      </c>
      <c r="K106" s="196" t="s">
        <v>19</v>
      </c>
      <c r="L106" s="41"/>
      <c r="M106" s="201" t="s">
        <v>19</v>
      </c>
      <c r="N106" s="202" t="s">
        <v>43</v>
      </c>
      <c r="O106" s="66"/>
      <c r="P106" s="203">
        <f t="shared" si="1"/>
        <v>0</v>
      </c>
      <c r="Q106" s="203">
        <v>0</v>
      </c>
      <c r="R106" s="203">
        <f t="shared" si="2"/>
        <v>0</v>
      </c>
      <c r="S106" s="203">
        <v>0</v>
      </c>
      <c r="T106" s="204">
        <f t="shared" si="3"/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302</v>
      </c>
      <c r="AT106" s="205" t="s">
        <v>195</v>
      </c>
      <c r="AU106" s="205" t="s">
        <v>81</v>
      </c>
      <c r="AY106" s="19" t="s">
        <v>193</v>
      </c>
      <c r="BE106" s="206">
        <f t="shared" si="4"/>
        <v>0</v>
      </c>
      <c r="BF106" s="206">
        <f t="shared" si="5"/>
        <v>0</v>
      </c>
      <c r="BG106" s="206">
        <f t="shared" si="6"/>
        <v>0</v>
      </c>
      <c r="BH106" s="206">
        <f t="shared" si="7"/>
        <v>0</v>
      </c>
      <c r="BI106" s="206">
        <f t="shared" si="8"/>
        <v>0</v>
      </c>
      <c r="BJ106" s="19" t="s">
        <v>79</v>
      </c>
      <c r="BK106" s="206">
        <f t="shared" si="9"/>
        <v>0</v>
      </c>
      <c r="BL106" s="19" t="s">
        <v>302</v>
      </c>
      <c r="BM106" s="205" t="s">
        <v>335</v>
      </c>
    </row>
    <row r="107" spans="1:65" s="12" customFormat="1" ht="22.9" customHeight="1">
      <c r="B107" s="178"/>
      <c r="C107" s="179"/>
      <c r="D107" s="180" t="s">
        <v>71</v>
      </c>
      <c r="E107" s="192" t="s">
        <v>2753</v>
      </c>
      <c r="F107" s="192" t="s">
        <v>2754</v>
      </c>
      <c r="G107" s="179"/>
      <c r="H107" s="179"/>
      <c r="I107" s="182"/>
      <c r="J107" s="193">
        <f>BK107</f>
        <v>0</v>
      </c>
      <c r="K107" s="179"/>
      <c r="L107" s="184"/>
      <c r="M107" s="185"/>
      <c r="N107" s="186"/>
      <c r="O107" s="186"/>
      <c r="P107" s="187">
        <f>SUM(P108:P113)</f>
        <v>0</v>
      </c>
      <c r="Q107" s="186"/>
      <c r="R107" s="187">
        <f>SUM(R108:R113)</f>
        <v>0</v>
      </c>
      <c r="S107" s="186"/>
      <c r="T107" s="188">
        <f>SUM(T108:T113)</f>
        <v>0</v>
      </c>
      <c r="AR107" s="189" t="s">
        <v>79</v>
      </c>
      <c r="AT107" s="190" t="s">
        <v>71</v>
      </c>
      <c r="AU107" s="190" t="s">
        <v>79</v>
      </c>
      <c r="AY107" s="189" t="s">
        <v>193</v>
      </c>
      <c r="BK107" s="191">
        <f>SUM(BK108:BK113)</f>
        <v>0</v>
      </c>
    </row>
    <row r="108" spans="1:65" s="2" customFormat="1" ht="16.5" customHeight="1">
      <c r="A108" s="36"/>
      <c r="B108" s="37"/>
      <c r="C108" s="194" t="s">
        <v>279</v>
      </c>
      <c r="D108" s="194" t="s">
        <v>195</v>
      </c>
      <c r="E108" s="195" t="s">
        <v>2755</v>
      </c>
      <c r="F108" s="196" t="s">
        <v>2756</v>
      </c>
      <c r="G108" s="197" t="s">
        <v>451</v>
      </c>
      <c r="H108" s="198">
        <v>140</v>
      </c>
      <c r="I108" s="199"/>
      <c r="J108" s="200">
        <f t="shared" ref="J108:J113" si="10">ROUND(I108*H108,2)</f>
        <v>0</v>
      </c>
      <c r="K108" s="196" t="s">
        <v>19</v>
      </c>
      <c r="L108" s="41"/>
      <c r="M108" s="201" t="s">
        <v>19</v>
      </c>
      <c r="N108" s="202" t="s">
        <v>43</v>
      </c>
      <c r="O108" s="66"/>
      <c r="P108" s="203">
        <f t="shared" ref="P108:P113" si="11">O108*H108</f>
        <v>0</v>
      </c>
      <c r="Q108" s="203">
        <v>0</v>
      </c>
      <c r="R108" s="203">
        <f t="shared" ref="R108:R113" si="12">Q108*H108</f>
        <v>0</v>
      </c>
      <c r="S108" s="203">
        <v>0</v>
      </c>
      <c r="T108" s="204">
        <f t="shared" ref="T108:T113" si="13"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302</v>
      </c>
      <c r="AT108" s="205" t="s">
        <v>195</v>
      </c>
      <c r="AU108" s="205" t="s">
        <v>81</v>
      </c>
      <c r="AY108" s="19" t="s">
        <v>193</v>
      </c>
      <c r="BE108" s="206">
        <f t="shared" ref="BE108:BE113" si="14">IF(N108="základní",J108,0)</f>
        <v>0</v>
      </c>
      <c r="BF108" s="206">
        <f t="shared" ref="BF108:BF113" si="15">IF(N108="snížená",J108,0)</f>
        <v>0</v>
      </c>
      <c r="BG108" s="206">
        <f t="shared" ref="BG108:BG113" si="16">IF(N108="zákl. přenesená",J108,0)</f>
        <v>0</v>
      </c>
      <c r="BH108" s="206">
        <f t="shared" ref="BH108:BH113" si="17">IF(N108="sníž. přenesená",J108,0)</f>
        <v>0</v>
      </c>
      <c r="BI108" s="206">
        <f t="shared" ref="BI108:BI113" si="18">IF(N108="nulová",J108,0)</f>
        <v>0</v>
      </c>
      <c r="BJ108" s="19" t="s">
        <v>79</v>
      </c>
      <c r="BK108" s="206">
        <f t="shared" ref="BK108:BK113" si="19">ROUND(I108*H108,2)</f>
        <v>0</v>
      </c>
      <c r="BL108" s="19" t="s">
        <v>302</v>
      </c>
      <c r="BM108" s="205" t="s">
        <v>353</v>
      </c>
    </row>
    <row r="109" spans="1:65" s="2" customFormat="1" ht="16.5" customHeight="1">
      <c r="A109" s="36"/>
      <c r="B109" s="37"/>
      <c r="C109" s="194" t="s">
        <v>285</v>
      </c>
      <c r="D109" s="194" t="s">
        <v>195</v>
      </c>
      <c r="E109" s="195" t="s">
        <v>2757</v>
      </c>
      <c r="F109" s="196" t="s">
        <v>2758</v>
      </c>
      <c r="G109" s="197" t="s">
        <v>451</v>
      </c>
      <c r="H109" s="198">
        <v>30</v>
      </c>
      <c r="I109" s="199"/>
      <c r="J109" s="200">
        <f t="shared" si="10"/>
        <v>0</v>
      </c>
      <c r="K109" s="196" t="s">
        <v>19</v>
      </c>
      <c r="L109" s="41"/>
      <c r="M109" s="201" t="s">
        <v>19</v>
      </c>
      <c r="N109" s="202" t="s">
        <v>43</v>
      </c>
      <c r="O109" s="66"/>
      <c r="P109" s="203">
        <f t="shared" si="11"/>
        <v>0</v>
      </c>
      <c r="Q109" s="203">
        <v>0</v>
      </c>
      <c r="R109" s="203">
        <f t="shared" si="12"/>
        <v>0</v>
      </c>
      <c r="S109" s="203">
        <v>0</v>
      </c>
      <c r="T109" s="204">
        <f t="shared" si="13"/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205" t="s">
        <v>302</v>
      </c>
      <c r="AT109" s="205" t="s">
        <v>195</v>
      </c>
      <c r="AU109" s="205" t="s">
        <v>81</v>
      </c>
      <c r="AY109" s="19" t="s">
        <v>193</v>
      </c>
      <c r="BE109" s="206">
        <f t="shared" si="14"/>
        <v>0</v>
      </c>
      <c r="BF109" s="206">
        <f t="shared" si="15"/>
        <v>0</v>
      </c>
      <c r="BG109" s="206">
        <f t="shared" si="16"/>
        <v>0</v>
      </c>
      <c r="BH109" s="206">
        <f t="shared" si="17"/>
        <v>0</v>
      </c>
      <c r="BI109" s="206">
        <f t="shared" si="18"/>
        <v>0</v>
      </c>
      <c r="BJ109" s="19" t="s">
        <v>79</v>
      </c>
      <c r="BK109" s="206">
        <f t="shared" si="19"/>
        <v>0</v>
      </c>
      <c r="BL109" s="19" t="s">
        <v>302</v>
      </c>
      <c r="BM109" s="205" t="s">
        <v>369</v>
      </c>
    </row>
    <row r="110" spans="1:65" s="2" customFormat="1" ht="16.5" customHeight="1">
      <c r="A110" s="36"/>
      <c r="B110" s="37"/>
      <c r="C110" s="194" t="s">
        <v>291</v>
      </c>
      <c r="D110" s="194" t="s">
        <v>195</v>
      </c>
      <c r="E110" s="195" t="s">
        <v>2759</v>
      </c>
      <c r="F110" s="196" t="s">
        <v>2760</v>
      </c>
      <c r="G110" s="197" t="s">
        <v>451</v>
      </c>
      <c r="H110" s="198">
        <v>36</v>
      </c>
      <c r="I110" s="199"/>
      <c r="J110" s="200">
        <f t="shared" si="10"/>
        <v>0</v>
      </c>
      <c r="K110" s="196" t="s">
        <v>19</v>
      </c>
      <c r="L110" s="41"/>
      <c r="M110" s="201" t="s">
        <v>19</v>
      </c>
      <c r="N110" s="202" t="s">
        <v>43</v>
      </c>
      <c r="O110" s="66"/>
      <c r="P110" s="203">
        <f t="shared" si="11"/>
        <v>0</v>
      </c>
      <c r="Q110" s="203">
        <v>0</v>
      </c>
      <c r="R110" s="203">
        <f t="shared" si="12"/>
        <v>0</v>
      </c>
      <c r="S110" s="203">
        <v>0</v>
      </c>
      <c r="T110" s="204">
        <f t="shared" si="13"/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302</v>
      </c>
      <c r="AT110" s="205" t="s">
        <v>195</v>
      </c>
      <c r="AU110" s="205" t="s">
        <v>81</v>
      </c>
      <c r="AY110" s="19" t="s">
        <v>193</v>
      </c>
      <c r="BE110" s="206">
        <f t="shared" si="14"/>
        <v>0</v>
      </c>
      <c r="BF110" s="206">
        <f t="shared" si="15"/>
        <v>0</v>
      </c>
      <c r="BG110" s="206">
        <f t="shared" si="16"/>
        <v>0</v>
      </c>
      <c r="BH110" s="206">
        <f t="shared" si="17"/>
        <v>0</v>
      </c>
      <c r="BI110" s="206">
        <f t="shared" si="18"/>
        <v>0</v>
      </c>
      <c r="BJ110" s="19" t="s">
        <v>79</v>
      </c>
      <c r="BK110" s="206">
        <f t="shared" si="19"/>
        <v>0</v>
      </c>
      <c r="BL110" s="19" t="s">
        <v>302</v>
      </c>
      <c r="BM110" s="205" t="s">
        <v>382</v>
      </c>
    </row>
    <row r="111" spans="1:65" s="2" customFormat="1" ht="16.5" customHeight="1">
      <c r="A111" s="36"/>
      <c r="B111" s="37"/>
      <c r="C111" s="194" t="s">
        <v>8</v>
      </c>
      <c r="D111" s="194" t="s">
        <v>195</v>
      </c>
      <c r="E111" s="195" t="s">
        <v>2761</v>
      </c>
      <c r="F111" s="196" t="s">
        <v>2762</v>
      </c>
      <c r="G111" s="197" t="s">
        <v>451</v>
      </c>
      <c r="H111" s="198">
        <v>36</v>
      </c>
      <c r="I111" s="199"/>
      <c r="J111" s="200">
        <f t="shared" si="10"/>
        <v>0</v>
      </c>
      <c r="K111" s="196" t="s">
        <v>19</v>
      </c>
      <c r="L111" s="41"/>
      <c r="M111" s="201" t="s">
        <v>19</v>
      </c>
      <c r="N111" s="202" t="s">
        <v>43</v>
      </c>
      <c r="O111" s="66"/>
      <c r="P111" s="203">
        <f t="shared" si="11"/>
        <v>0</v>
      </c>
      <c r="Q111" s="203">
        <v>0</v>
      </c>
      <c r="R111" s="203">
        <f t="shared" si="12"/>
        <v>0</v>
      </c>
      <c r="S111" s="203">
        <v>0</v>
      </c>
      <c r="T111" s="204">
        <f t="shared" si="13"/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205" t="s">
        <v>302</v>
      </c>
      <c r="AT111" s="205" t="s">
        <v>195</v>
      </c>
      <c r="AU111" s="205" t="s">
        <v>81</v>
      </c>
      <c r="AY111" s="19" t="s">
        <v>193</v>
      </c>
      <c r="BE111" s="206">
        <f t="shared" si="14"/>
        <v>0</v>
      </c>
      <c r="BF111" s="206">
        <f t="shared" si="15"/>
        <v>0</v>
      </c>
      <c r="BG111" s="206">
        <f t="shared" si="16"/>
        <v>0</v>
      </c>
      <c r="BH111" s="206">
        <f t="shared" si="17"/>
        <v>0</v>
      </c>
      <c r="BI111" s="206">
        <f t="shared" si="18"/>
        <v>0</v>
      </c>
      <c r="BJ111" s="19" t="s">
        <v>79</v>
      </c>
      <c r="BK111" s="206">
        <f t="shared" si="19"/>
        <v>0</v>
      </c>
      <c r="BL111" s="19" t="s">
        <v>302</v>
      </c>
      <c r="BM111" s="205" t="s">
        <v>394</v>
      </c>
    </row>
    <row r="112" spans="1:65" s="2" customFormat="1" ht="16.5" customHeight="1">
      <c r="A112" s="36"/>
      <c r="B112" s="37"/>
      <c r="C112" s="194" t="s">
        <v>302</v>
      </c>
      <c r="D112" s="194" t="s">
        <v>195</v>
      </c>
      <c r="E112" s="195" t="s">
        <v>2763</v>
      </c>
      <c r="F112" s="196" t="s">
        <v>2764</v>
      </c>
      <c r="G112" s="197" t="s">
        <v>451</v>
      </c>
      <c r="H112" s="198">
        <v>3</v>
      </c>
      <c r="I112" s="199"/>
      <c r="J112" s="200">
        <f t="shared" si="10"/>
        <v>0</v>
      </c>
      <c r="K112" s="196" t="s">
        <v>19</v>
      </c>
      <c r="L112" s="41"/>
      <c r="M112" s="201" t="s">
        <v>19</v>
      </c>
      <c r="N112" s="202" t="s">
        <v>43</v>
      </c>
      <c r="O112" s="66"/>
      <c r="P112" s="203">
        <f t="shared" si="11"/>
        <v>0</v>
      </c>
      <c r="Q112" s="203">
        <v>0</v>
      </c>
      <c r="R112" s="203">
        <f t="shared" si="12"/>
        <v>0</v>
      </c>
      <c r="S112" s="203">
        <v>0</v>
      </c>
      <c r="T112" s="204">
        <f t="shared" si="13"/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302</v>
      </c>
      <c r="AT112" s="205" t="s">
        <v>195</v>
      </c>
      <c r="AU112" s="205" t="s">
        <v>81</v>
      </c>
      <c r="AY112" s="19" t="s">
        <v>193</v>
      </c>
      <c r="BE112" s="206">
        <f t="shared" si="14"/>
        <v>0</v>
      </c>
      <c r="BF112" s="206">
        <f t="shared" si="15"/>
        <v>0</v>
      </c>
      <c r="BG112" s="206">
        <f t="shared" si="16"/>
        <v>0</v>
      </c>
      <c r="BH112" s="206">
        <f t="shared" si="17"/>
        <v>0</v>
      </c>
      <c r="BI112" s="206">
        <f t="shared" si="18"/>
        <v>0</v>
      </c>
      <c r="BJ112" s="19" t="s">
        <v>79</v>
      </c>
      <c r="BK112" s="206">
        <f t="shared" si="19"/>
        <v>0</v>
      </c>
      <c r="BL112" s="19" t="s">
        <v>302</v>
      </c>
      <c r="BM112" s="205" t="s">
        <v>404</v>
      </c>
    </row>
    <row r="113" spans="1:65" s="2" customFormat="1" ht="16.5" customHeight="1">
      <c r="A113" s="36"/>
      <c r="B113" s="37"/>
      <c r="C113" s="194" t="s">
        <v>311</v>
      </c>
      <c r="D113" s="194" t="s">
        <v>195</v>
      </c>
      <c r="E113" s="195" t="s">
        <v>2765</v>
      </c>
      <c r="F113" s="196" t="s">
        <v>2766</v>
      </c>
      <c r="G113" s="197" t="s">
        <v>451</v>
      </c>
      <c r="H113" s="198">
        <v>242</v>
      </c>
      <c r="I113" s="199"/>
      <c r="J113" s="200">
        <f t="shared" si="10"/>
        <v>0</v>
      </c>
      <c r="K113" s="196" t="s">
        <v>19</v>
      </c>
      <c r="L113" s="41"/>
      <c r="M113" s="201" t="s">
        <v>19</v>
      </c>
      <c r="N113" s="202" t="s">
        <v>43</v>
      </c>
      <c r="O113" s="66"/>
      <c r="P113" s="203">
        <f t="shared" si="11"/>
        <v>0</v>
      </c>
      <c r="Q113" s="203">
        <v>0</v>
      </c>
      <c r="R113" s="203">
        <f t="shared" si="12"/>
        <v>0</v>
      </c>
      <c r="S113" s="203">
        <v>0</v>
      </c>
      <c r="T113" s="204">
        <f t="shared" si="13"/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205" t="s">
        <v>302</v>
      </c>
      <c r="AT113" s="205" t="s">
        <v>195</v>
      </c>
      <c r="AU113" s="205" t="s">
        <v>81</v>
      </c>
      <c r="AY113" s="19" t="s">
        <v>193</v>
      </c>
      <c r="BE113" s="206">
        <f t="shared" si="14"/>
        <v>0</v>
      </c>
      <c r="BF113" s="206">
        <f t="shared" si="15"/>
        <v>0</v>
      </c>
      <c r="BG113" s="206">
        <f t="shared" si="16"/>
        <v>0</v>
      </c>
      <c r="BH113" s="206">
        <f t="shared" si="17"/>
        <v>0</v>
      </c>
      <c r="BI113" s="206">
        <f t="shared" si="18"/>
        <v>0</v>
      </c>
      <c r="BJ113" s="19" t="s">
        <v>79</v>
      </c>
      <c r="BK113" s="206">
        <f t="shared" si="19"/>
        <v>0</v>
      </c>
      <c r="BL113" s="19" t="s">
        <v>302</v>
      </c>
      <c r="BM113" s="205" t="s">
        <v>413</v>
      </c>
    </row>
    <row r="114" spans="1:65" s="12" customFormat="1" ht="22.9" customHeight="1">
      <c r="B114" s="178"/>
      <c r="C114" s="179"/>
      <c r="D114" s="180" t="s">
        <v>71</v>
      </c>
      <c r="E114" s="192" t="s">
        <v>2767</v>
      </c>
      <c r="F114" s="192" t="s">
        <v>2768</v>
      </c>
      <c r="G114" s="179"/>
      <c r="H114" s="179"/>
      <c r="I114" s="182"/>
      <c r="J114" s="193">
        <f>BK114</f>
        <v>0</v>
      </c>
      <c r="K114" s="179"/>
      <c r="L114" s="184"/>
      <c r="M114" s="185"/>
      <c r="N114" s="186"/>
      <c r="O114" s="186"/>
      <c r="P114" s="187">
        <f>SUM(P115:P122)</f>
        <v>0</v>
      </c>
      <c r="Q114" s="186"/>
      <c r="R114" s="187">
        <f>SUM(R115:R122)</f>
        <v>0</v>
      </c>
      <c r="S114" s="186"/>
      <c r="T114" s="188">
        <f>SUM(T115:T122)</f>
        <v>0</v>
      </c>
      <c r="AR114" s="189" t="s">
        <v>79</v>
      </c>
      <c r="AT114" s="190" t="s">
        <v>71</v>
      </c>
      <c r="AU114" s="190" t="s">
        <v>79</v>
      </c>
      <c r="AY114" s="189" t="s">
        <v>193</v>
      </c>
      <c r="BK114" s="191">
        <f>SUM(BK115:BK122)</f>
        <v>0</v>
      </c>
    </row>
    <row r="115" spans="1:65" s="2" customFormat="1" ht="16.5" customHeight="1">
      <c r="A115" s="36"/>
      <c r="B115" s="37"/>
      <c r="C115" s="194" t="s">
        <v>315</v>
      </c>
      <c r="D115" s="194" t="s">
        <v>195</v>
      </c>
      <c r="E115" s="195" t="s">
        <v>2769</v>
      </c>
      <c r="F115" s="196" t="s">
        <v>2770</v>
      </c>
      <c r="G115" s="197" t="s">
        <v>2732</v>
      </c>
      <c r="H115" s="198">
        <v>8</v>
      </c>
      <c r="I115" s="199"/>
      <c r="J115" s="200">
        <f t="shared" ref="J115:J122" si="20">ROUND(I115*H115,2)</f>
        <v>0</v>
      </c>
      <c r="K115" s="196" t="s">
        <v>19</v>
      </c>
      <c r="L115" s="41"/>
      <c r="M115" s="201" t="s">
        <v>19</v>
      </c>
      <c r="N115" s="202" t="s">
        <v>43</v>
      </c>
      <c r="O115" s="66"/>
      <c r="P115" s="203">
        <f t="shared" ref="P115:P122" si="21">O115*H115</f>
        <v>0</v>
      </c>
      <c r="Q115" s="203">
        <v>0</v>
      </c>
      <c r="R115" s="203">
        <f t="shared" ref="R115:R122" si="22">Q115*H115</f>
        <v>0</v>
      </c>
      <c r="S115" s="203">
        <v>0</v>
      </c>
      <c r="T115" s="204">
        <f t="shared" ref="T115:T122" si="23"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205" t="s">
        <v>302</v>
      </c>
      <c r="AT115" s="205" t="s">
        <v>195</v>
      </c>
      <c r="AU115" s="205" t="s">
        <v>81</v>
      </c>
      <c r="AY115" s="19" t="s">
        <v>193</v>
      </c>
      <c r="BE115" s="206">
        <f t="shared" ref="BE115:BE122" si="24">IF(N115="základní",J115,0)</f>
        <v>0</v>
      </c>
      <c r="BF115" s="206">
        <f t="shared" ref="BF115:BF122" si="25">IF(N115="snížená",J115,0)</f>
        <v>0</v>
      </c>
      <c r="BG115" s="206">
        <f t="shared" ref="BG115:BG122" si="26">IF(N115="zákl. přenesená",J115,0)</f>
        <v>0</v>
      </c>
      <c r="BH115" s="206">
        <f t="shared" ref="BH115:BH122" si="27">IF(N115="sníž. přenesená",J115,0)</f>
        <v>0</v>
      </c>
      <c r="BI115" s="206">
        <f t="shared" ref="BI115:BI122" si="28">IF(N115="nulová",J115,0)</f>
        <v>0</v>
      </c>
      <c r="BJ115" s="19" t="s">
        <v>79</v>
      </c>
      <c r="BK115" s="206">
        <f t="shared" ref="BK115:BK122" si="29">ROUND(I115*H115,2)</f>
        <v>0</v>
      </c>
      <c r="BL115" s="19" t="s">
        <v>302</v>
      </c>
      <c r="BM115" s="205" t="s">
        <v>422</v>
      </c>
    </row>
    <row r="116" spans="1:65" s="2" customFormat="1" ht="16.5" customHeight="1">
      <c r="A116" s="36"/>
      <c r="B116" s="37"/>
      <c r="C116" s="194" t="s">
        <v>320</v>
      </c>
      <c r="D116" s="194" t="s">
        <v>195</v>
      </c>
      <c r="E116" s="195" t="s">
        <v>2771</v>
      </c>
      <c r="F116" s="196" t="s">
        <v>2772</v>
      </c>
      <c r="G116" s="197" t="s">
        <v>2732</v>
      </c>
      <c r="H116" s="198">
        <v>2</v>
      </c>
      <c r="I116" s="199"/>
      <c r="J116" s="200">
        <f t="shared" si="20"/>
        <v>0</v>
      </c>
      <c r="K116" s="196" t="s">
        <v>19</v>
      </c>
      <c r="L116" s="41"/>
      <c r="M116" s="201" t="s">
        <v>19</v>
      </c>
      <c r="N116" s="202" t="s">
        <v>43</v>
      </c>
      <c r="O116" s="66"/>
      <c r="P116" s="203">
        <f t="shared" si="21"/>
        <v>0</v>
      </c>
      <c r="Q116" s="203">
        <v>0</v>
      </c>
      <c r="R116" s="203">
        <f t="shared" si="22"/>
        <v>0</v>
      </c>
      <c r="S116" s="203">
        <v>0</v>
      </c>
      <c r="T116" s="204">
        <f t="shared" si="23"/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302</v>
      </c>
      <c r="AT116" s="205" t="s">
        <v>195</v>
      </c>
      <c r="AU116" s="205" t="s">
        <v>81</v>
      </c>
      <c r="AY116" s="19" t="s">
        <v>193</v>
      </c>
      <c r="BE116" s="206">
        <f t="shared" si="24"/>
        <v>0</v>
      </c>
      <c r="BF116" s="206">
        <f t="shared" si="25"/>
        <v>0</v>
      </c>
      <c r="BG116" s="206">
        <f t="shared" si="26"/>
        <v>0</v>
      </c>
      <c r="BH116" s="206">
        <f t="shared" si="27"/>
        <v>0</v>
      </c>
      <c r="BI116" s="206">
        <f t="shared" si="28"/>
        <v>0</v>
      </c>
      <c r="BJ116" s="19" t="s">
        <v>79</v>
      </c>
      <c r="BK116" s="206">
        <f t="shared" si="29"/>
        <v>0</v>
      </c>
      <c r="BL116" s="19" t="s">
        <v>302</v>
      </c>
      <c r="BM116" s="205" t="s">
        <v>432</v>
      </c>
    </row>
    <row r="117" spans="1:65" s="2" customFormat="1" ht="16.5" customHeight="1">
      <c r="A117" s="36"/>
      <c r="B117" s="37"/>
      <c r="C117" s="194" t="s">
        <v>325</v>
      </c>
      <c r="D117" s="194" t="s">
        <v>195</v>
      </c>
      <c r="E117" s="195" t="s">
        <v>2773</v>
      </c>
      <c r="F117" s="196" t="s">
        <v>2774</v>
      </c>
      <c r="G117" s="197" t="s">
        <v>2732</v>
      </c>
      <c r="H117" s="198">
        <v>2</v>
      </c>
      <c r="I117" s="199"/>
      <c r="J117" s="200">
        <f t="shared" si="20"/>
        <v>0</v>
      </c>
      <c r="K117" s="196" t="s">
        <v>19</v>
      </c>
      <c r="L117" s="41"/>
      <c r="M117" s="201" t="s">
        <v>19</v>
      </c>
      <c r="N117" s="202" t="s">
        <v>43</v>
      </c>
      <c r="O117" s="66"/>
      <c r="P117" s="203">
        <f t="shared" si="21"/>
        <v>0</v>
      </c>
      <c r="Q117" s="203">
        <v>0</v>
      </c>
      <c r="R117" s="203">
        <f t="shared" si="22"/>
        <v>0</v>
      </c>
      <c r="S117" s="203">
        <v>0</v>
      </c>
      <c r="T117" s="204">
        <f t="shared" si="23"/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205" t="s">
        <v>302</v>
      </c>
      <c r="AT117" s="205" t="s">
        <v>195</v>
      </c>
      <c r="AU117" s="205" t="s">
        <v>81</v>
      </c>
      <c r="AY117" s="19" t="s">
        <v>193</v>
      </c>
      <c r="BE117" s="206">
        <f t="shared" si="24"/>
        <v>0</v>
      </c>
      <c r="BF117" s="206">
        <f t="shared" si="25"/>
        <v>0</v>
      </c>
      <c r="BG117" s="206">
        <f t="shared" si="26"/>
        <v>0</v>
      </c>
      <c r="BH117" s="206">
        <f t="shared" si="27"/>
        <v>0</v>
      </c>
      <c r="BI117" s="206">
        <f t="shared" si="28"/>
        <v>0</v>
      </c>
      <c r="BJ117" s="19" t="s">
        <v>79</v>
      </c>
      <c r="BK117" s="206">
        <f t="shared" si="29"/>
        <v>0</v>
      </c>
      <c r="BL117" s="19" t="s">
        <v>302</v>
      </c>
      <c r="BM117" s="205" t="s">
        <v>442</v>
      </c>
    </row>
    <row r="118" spans="1:65" s="2" customFormat="1" ht="16.5" customHeight="1">
      <c r="A118" s="36"/>
      <c r="B118" s="37"/>
      <c r="C118" s="194" t="s">
        <v>7</v>
      </c>
      <c r="D118" s="194" t="s">
        <v>195</v>
      </c>
      <c r="E118" s="195" t="s">
        <v>2775</v>
      </c>
      <c r="F118" s="196" t="s">
        <v>2776</v>
      </c>
      <c r="G118" s="197" t="s">
        <v>2732</v>
      </c>
      <c r="H118" s="198">
        <v>2</v>
      </c>
      <c r="I118" s="199"/>
      <c r="J118" s="200">
        <f t="shared" si="20"/>
        <v>0</v>
      </c>
      <c r="K118" s="196" t="s">
        <v>19</v>
      </c>
      <c r="L118" s="41"/>
      <c r="M118" s="201" t="s">
        <v>19</v>
      </c>
      <c r="N118" s="202" t="s">
        <v>43</v>
      </c>
      <c r="O118" s="66"/>
      <c r="P118" s="203">
        <f t="shared" si="21"/>
        <v>0</v>
      </c>
      <c r="Q118" s="203">
        <v>0</v>
      </c>
      <c r="R118" s="203">
        <f t="shared" si="22"/>
        <v>0</v>
      </c>
      <c r="S118" s="203">
        <v>0</v>
      </c>
      <c r="T118" s="204">
        <f t="shared" si="23"/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205" t="s">
        <v>302</v>
      </c>
      <c r="AT118" s="205" t="s">
        <v>195</v>
      </c>
      <c r="AU118" s="205" t="s">
        <v>81</v>
      </c>
      <c r="AY118" s="19" t="s">
        <v>193</v>
      </c>
      <c r="BE118" s="206">
        <f t="shared" si="24"/>
        <v>0</v>
      </c>
      <c r="BF118" s="206">
        <f t="shared" si="25"/>
        <v>0</v>
      </c>
      <c r="BG118" s="206">
        <f t="shared" si="26"/>
        <v>0</v>
      </c>
      <c r="BH118" s="206">
        <f t="shared" si="27"/>
        <v>0</v>
      </c>
      <c r="BI118" s="206">
        <f t="shared" si="28"/>
        <v>0</v>
      </c>
      <c r="BJ118" s="19" t="s">
        <v>79</v>
      </c>
      <c r="BK118" s="206">
        <f t="shared" si="29"/>
        <v>0</v>
      </c>
      <c r="BL118" s="19" t="s">
        <v>302</v>
      </c>
      <c r="BM118" s="205" t="s">
        <v>456</v>
      </c>
    </row>
    <row r="119" spans="1:65" s="2" customFormat="1" ht="16.5" customHeight="1">
      <c r="A119" s="36"/>
      <c r="B119" s="37"/>
      <c r="C119" s="194" t="s">
        <v>335</v>
      </c>
      <c r="D119" s="194" t="s">
        <v>195</v>
      </c>
      <c r="E119" s="195" t="s">
        <v>2777</v>
      </c>
      <c r="F119" s="196" t="s">
        <v>2778</v>
      </c>
      <c r="G119" s="197" t="s">
        <v>2732</v>
      </c>
      <c r="H119" s="198">
        <v>38</v>
      </c>
      <c r="I119" s="199"/>
      <c r="J119" s="200">
        <f t="shared" si="20"/>
        <v>0</v>
      </c>
      <c r="K119" s="196" t="s">
        <v>19</v>
      </c>
      <c r="L119" s="41"/>
      <c r="M119" s="201" t="s">
        <v>19</v>
      </c>
      <c r="N119" s="202" t="s">
        <v>43</v>
      </c>
      <c r="O119" s="66"/>
      <c r="P119" s="203">
        <f t="shared" si="21"/>
        <v>0</v>
      </c>
      <c r="Q119" s="203">
        <v>0</v>
      </c>
      <c r="R119" s="203">
        <f t="shared" si="22"/>
        <v>0</v>
      </c>
      <c r="S119" s="203">
        <v>0</v>
      </c>
      <c r="T119" s="204">
        <f t="shared" si="23"/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205" t="s">
        <v>302</v>
      </c>
      <c r="AT119" s="205" t="s">
        <v>195</v>
      </c>
      <c r="AU119" s="205" t="s">
        <v>81</v>
      </c>
      <c r="AY119" s="19" t="s">
        <v>193</v>
      </c>
      <c r="BE119" s="206">
        <f t="shared" si="24"/>
        <v>0</v>
      </c>
      <c r="BF119" s="206">
        <f t="shared" si="25"/>
        <v>0</v>
      </c>
      <c r="BG119" s="206">
        <f t="shared" si="26"/>
        <v>0</v>
      </c>
      <c r="BH119" s="206">
        <f t="shared" si="27"/>
        <v>0</v>
      </c>
      <c r="BI119" s="206">
        <f t="shared" si="28"/>
        <v>0</v>
      </c>
      <c r="BJ119" s="19" t="s">
        <v>79</v>
      </c>
      <c r="BK119" s="206">
        <f t="shared" si="29"/>
        <v>0</v>
      </c>
      <c r="BL119" s="19" t="s">
        <v>302</v>
      </c>
      <c r="BM119" s="205" t="s">
        <v>466</v>
      </c>
    </row>
    <row r="120" spans="1:65" s="2" customFormat="1" ht="16.5" customHeight="1">
      <c r="A120" s="36"/>
      <c r="B120" s="37"/>
      <c r="C120" s="194" t="s">
        <v>347</v>
      </c>
      <c r="D120" s="194" t="s">
        <v>195</v>
      </c>
      <c r="E120" s="195" t="s">
        <v>2779</v>
      </c>
      <c r="F120" s="196" t="s">
        <v>2780</v>
      </c>
      <c r="G120" s="197" t="s">
        <v>2732</v>
      </c>
      <c r="H120" s="198">
        <v>19</v>
      </c>
      <c r="I120" s="199"/>
      <c r="J120" s="200">
        <f t="shared" si="20"/>
        <v>0</v>
      </c>
      <c r="K120" s="196" t="s">
        <v>19</v>
      </c>
      <c r="L120" s="41"/>
      <c r="M120" s="201" t="s">
        <v>19</v>
      </c>
      <c r="N120" s="202" t="s">
        <v>43</v>
      </c>
      <c r="O120" s="66"/>
      <c r="P120" s="203">
        <f t="shared" si="21"/>
        <v>0</v>
      </c>
      <c r="Q120" s="203">
        <v>0</v>
      </c>
      <c r="R120" s="203">
        <f t="shared" si="22"/>
        <v>0</v>
      </c>
      <c r="S120" s="203">
        <v>0</v>
      </c>
      <c r="T120" s="204">
        <f t="shared" si="23"/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205" t="s">
        <v>302</v>
      </c>
      <c r="AT120" s="205" t="s">
        <v>195</v>
      </c>
      <c r="AU120" s="205" t="s">
        <v>81</v>
      </c>
      <c r="AY120" s="19" t="s">
        <v>193</v>
      </c>
      <c r="BE120" s="206">
        <f t="shared" si="24"/>
        <v>0</v>
      </c>
      <c r="BF120" s="206">
        <f t="shared" si="25"/>
        <v>0</v>
      </c>
      <c r="BG120" s="206">
        <f t="shared" si="26"/>
        <v>0</v>
      </c>
      <c r="BH120" s="206">
        <f t="shared" si="27"/>
        <v>0</v>
      </c>
      <c r="BI120" s="206">
        <f t="shared" si="28"/>
        <v>0</v>
      </c>
      <c r="BJ120" s="19" t="s">
        <v>79</v>
      </c>
      <c r="BK120" s="206">
        <f t="shared" si="29"/>
        <v>0</v>
      </c>
      <c r="BL120" s="19" t="s">
        <v>302</v>
      </c>
      <c r="BM120" s="205" t="s">
        <v>476</v>
      </c>
    </row>
    <row r="121" spans="1:65" s="2" customFormat="1" ht="16.5" customHeight="1">
      <c r="A121" s="36"/>
      <c r="B121" s="37"/>
      <c r="C121" s="194" t="s">
        <v>353</v>
      </c>
      <c r="D121" s="194" t="s">
        <v>195</v>
      </c>
      <c r="E121" s="195" t="s">
        <v>2781</v>
      </c>
      <c r="F121" s="196" t="s">
        <v>2782</v>
      </c>
      <c r="G121" s="197" t="s">
        <v>2732</v>
      </c>
      <c r="H121" s="198">
        <v>19</v>
      </c>
      <c r="I121" s="199"/>
      <c r="J121" s="200">
        <f t="shared" si="20"/>
        <v>0</v>
      </c>
      <c r="K121" s="196" t="s">
        <v>19</v>
      </c>
      <c r="L121" s="41"/>
      <c r="M121" s="201" t="s">
        <v>19</v>
      </c>
      <c r="N121" s="202" t="s">
        <v>43</v>
      </c>
      <c r="O121" s="66"/>
      <c r="P121" s="203">
        <f t="shared" si="21"/>
        <v>0</v>
      </c>
      <c r="Q121" s="203">
        <v>0</v>
      </c>
      <c r="R121" s="203">
        <f t="shared" si="22"/>
        <v>0</v>
      </c>
      <c r="S121" s="203">
        <v>0</v>
      </c>
      <c r="T121" s="204">
        <f t="shared" si="23"/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302</v>
      </c>
      <c r="AT121" s="205" t="s">
        <v>195</v>
      </c>
      <c r="AU121" s="205" t="s">
        <v>81</v>
      </c>
      <c r="AY121" s="19" t="s">
        <v>193</v>
      </c>
      <c r="BE121" s="206">
        <f t="shared" si="24"/>
        <v>0</v>
      </c>
      <c r="BF121" s="206">
        <f t="shared" si="25"/>
        <v>0</v>
      </c>
      <c r="BG121" s="206">
        <f t="shared" si="26"/>
        <v>0</v>
      </c>
      <c r="BH121" s="206">
        <f t="shared" si="27"/>
        <v>0</v>
      </c>
      <c r="BI121" s="206">
        <f t="shared" si="28"/>
        <v>0</v>
      </c>
      <c r="BJ121" s="19" t="s">
        <v>79</v>
      </c>
      <c r="BK121" s="206">
        <f t="shared" si="29"/>
        <v>0</v>
      </c>
      <c r="BL121" s="19" t="s">
        <v>302</v>
      </c>
      <c r="BM121" s="205" t="s">
        <v>486</v>
      </c>
    </row>
    <row r="122" spans="1:65" s="2" customFormat="1" ht="16.5" customHeight="1">
      <c r="A122" s="36"/>
      <c r="B122" s="37"/>
      <c r="C122" s="194" t="s">
        <v>361</v>
      </c>
      <c r="D122" s="194" t="s">
        <v>195</v>
      </c>
      <c r="E122" s="195" t="s">
        <v>2783</v>
      </c>
      <c r="F122" s="196" t="s">
        <v>2784</v>
      </c>
      <c r="G122" s="197" t="s">
        <v>2732</v>
      </c>
      <c r="H122" s="198">
        <v>1</v>
      </c>
      <c r="I122" s="199"/>
      <c r="J122" s="200">
        <f t="shared" si="20"/>
        <v>0</v>
      </c>
      <c r="K122" s="196" t="s">
        <v>19</v>
      </c>
      <c r="L122" s="41"/>
      <c r="M122" s="201" t="s">
        <v>19</v>
      </c>
      <c r="N122" s="202" t="s">
        <v>43</v>
      </c>
      <c r="O122" s="66"/>
      <c r="P122" s="203">
        <f t="shared" si="21"/>
        <v>0</v>
      </c>
      <c r="Q122" s="203">
        <v>0</v>
      </c>
      <c r="R122" s="203">
        <f t="shared" si="22"/>
        <v>0</v>
      </c>
      <c r="S122" s="203">
        <v>0</v>
      </c>
      <c r="T122" s="204">
        <f t="shared" si="23"/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302</v>
      </c>
      <c r="AT122" s="205" t="s">
        <v>195</v>
      </c>
      <c r="AU122" s="205" t="s">
        <v>81</v>
      </c>
      <c r="AY122" s="19" t="s">
        <v>193</v>
      </c>
      <c r="BE122" s="206">
        <f t="shared" si="24"/>
        <v>0</v>
      </c>
      <c r="BF122" s="206">
        <f t="shared" si="25"/>
        <v>0</v>
      </c>
      <c r="BG122" s="206">
        <f t="shared" si="26"/>
        <v>0</v>
      </c>
      <c r="BH122" s="206">
        <f t="shared" si="27"/>
        <v>0</v>
      </c>
      <c r="BI122" s="206">
        <f t="shared" si="28"/>
        <v>0</v>
      </c>
      <c r="BJ122" s="19" t="s">
        <v>79</v>
      </c>
      <c r="BK122" s="206">
        <f t="shared" si="29"/>
        <v>0</v>
      </c>
      <c r="BL122" s="19" t="s">
        <v>302</v>
      </c>
      <c r="BM122" s="205" t="s">
        <v>496</v>
      </c>
    </row>
    <row r="123" spans="1:65" s="12" customFormat="1" ht="22.9" customHeight="1">
      <c r="B123" s="178"/>
      <c r="C123" s="179"/>
      <c r="D123" s="180" t="s">
        <v>71</v>
      </c>
      <c r="E123" s="192" t="s">
        <v>2785</v>
      </c>
      <c r="F123" s="192" t="s">
        <v>2786</v>
      </c>
      <c r="G123" s="179"/>
      <c r="H123" s="179"/>
      <c r="I123" s="182"/>
      <c r="J123" s="193">
        <f>BK123</f>
        <v>0</v>
      </c>
      <c r="K123" s="179"/>
      <c r="L123" s="184"/>
      <c r="M123" s="185"/>
      <c r="N123" s="186"/>
      <c r="O123" s="186"/>
      <c r="P123" s="187">
        <f>P124</f>
        <v>0</v>
      </c>
      <c r="Q123" s="186"/>
      <c r="R123" s="187">
        <f>R124</f>
        <v>0</v>
      </c>
      <c r="S123" s="186"/>
      <c r="T123" s="188">
        <f>T124</f>
        <v>0</v>
      </c>
      <c r="AR123" s="189" t="s">
        <v>79</v>
      </c>
      <c r="AT123" s="190" t="s">
        <v>71</v>
      </c>
      <c r="AU123" s="190" t="s">
        <v>79</v>
      </c>
      <c r="AY123" s="189" t="s">
        <v>193</v>
      </c>
      <c r="BK123" s="191">
        <f>BK124</f>
        <v>0</v>
      </c>
    </row>
    <row r="124" spans="1:65" s="2" customFormat="1" ht="16.5" customHeight="1">
      <c r="A124" s="36"/>
      <c r="B124" s="37"/>
      <c r="C124" s="194" t="s">
        <v>369</v>
      </c>
      <c r="D124" s="194" t="s">
        <v>195</v>
      </c>
      <c r="E124" s="195" t="s">
        <v>2787</v>
      </c>
      <c r="F124" s="196" t="s">
        <v>2788</v>
      </c>
      <c r="G124" s="197" t="s">
        <v>2732</v>
      </c>
      <c r="H124" s="198">
        <v>1</v>
      </c>
      <c r="I124" s="199"/>
      <c r="J124" s="200">
        <f>ROUND(I124*H124,2)</f>
        <v>0</v>
      </c>
      <c r="K124" s="196" t="s">
        <v>19</v>
      </c>
      <c r="L124" s="41"/>
      <c r="M124" s="201" t="s">
        <v>19</v>
      </c>
      <c r="N124" s="202" t="s">
        <v>43</v>
      </c>
      <c r="O124" s="66"/>
      <c r="P124" s="203">
        <f>O124*H124</f>
        <v>0</v>
      </c>
      <c r="Q124" s="203">
        <v>0</v>
      </c>
      <c r="R124" s="203">
        <f>Q124*H124</f>
        <v>0</v>
      </c>
      <c r="S124" s="203">
        <v>0</v>
      </c>
      <c r="T124" s="204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205" t="s">
        <v>302</v>
      </c>
      <c r="AT124" s="205" t="s">
        <v>195</v>
      </c>
      <c r="AU124" s="205" t="s">
        <v>81</v>
      </c>
      <c r="AY124" s="19" t="s">
        <v>193</v>
      </c>
      <c r="BE124" s="206">
        <f>IF(N124="základní",J124,0)</f>
        <v>0</v>
      </c>
      <c r="BF124" s="206">
        <f>IF(N124="snížená",J124,0)</f>
        <v>0</v>
      </c>
      <c r="BG124" s="206">
        <f>IF(N124="zákl. přenesená",J124,0)</f>
        <v>0</v>
      </c>
      <c r="BH124" s="206">
        <f>IF(N124="sníž. přenesená",J124,0)</f>
        <v>0</v>
      </c>
      <c r="BI124" s="206">
        <f>IF(N124="nulová",J124,0)</f>
        <v>0</v>
      </c>
      <c r="BJ124" s="19" t="s">
        <v>79</v>
      </c>
      <c r="BK124" s="206">
        <f>ROUND(I124*H124,2)</f>
        <v>0</v>
      </c>
      <c r="BL124" s="19" t="s">
        <v>302</v>
      </c>
      <c r="BM124" s="205" t="s">
        <v>505</v>
      </c>
    </row>
    <row r="125" spans="1:65" s="12" customFormat="1" ht="22.9" customHeight="1">
      <c r="B125" s="178"/>
      <c r="C125" s="179"/>
      <c r="D125" s="180" t="s">
        <v>71</v>
      </c>
      <c r="E125" s="192" t="s">
        <v>2789</v>
      </c>
      <c r="F125" s="192" t="s">
        <v>2790</v>
      </c>
      <c r="G125" s="179"/>
      <c r="H125" s="179"/>
      <c r="I125" s="182"/>
      <c r="J125" s="193">
        <f>BK125</f>
        <v>0</v>
      </c>
      <c r="K125" s="179"/>
      <c r="L125" s="184"/>
      <c r="M125" s="185"/>
      <c r="N125" s="186"/>
      <c r="O125" s="186"/>
      <c r="P125" s="187">
        <f>SUM(P126:P137)</f>
        <v>0</v>
      </c>
      <c r="Q125" s="186"/>
      <c r="R125" s="187">
        <f>SUM(R126:R137)</f>
        <v>0</v>
      </c>
      <c r="S125" s="186"/>
      <c r="T125" s="188">
        <f>SUM(T126:T137)</f>
        <v>0</v>
      </c>
      <c r="AR125" s="189" t="s">
        <v>79</v>
      </c>
      <c r="AT125" s="190" t="s">
        <v>71</v>
      </c>
      <c r="AU125" s="190" t="s">
        <v>79</v>
      </c>
      <c r="AY125" s="189" t="s">
        <v>193</v>
      </c>
      <c r="BK125" s="191">
        <f>SUM(BK126:BK137)</f>
        <v>0</v>
      </c>
    </row>
    <row r="126" spans="1:65" s="2" customFormat="1" ht="16.5" customHeight="1">
      <c r="A126" s="36"/>
      <c r="B126" s="37"/>
      <c r="C126" s="194" t="s">
        <v>374</v>
      </c>
      <c r="D126" s="194" t="s">
        <v>195</v>
      </c>
      <c r="E126" s="195" t="s">
        <v>2791</v>
      </c>
      <c r="F126" s="196" t="s">
        <v>2792</v>
      </c>
      <c r="G126" s="197" t="s">
        <v>2732</v>
      </c>
      <c r="H126" s="198">
        <v>1</v>
      </c>
      <c r="I126" s="199"/>
      <c r="J126" s="200">
        <f t="shared" ref="J126:J137" si="30">ROUND(I126*H126,2)</f>
        <v>0</v>
      </c>
      <c r="K126" s="196" t="s">
        <v>19</v>
      </c>
      <c r="L126" s="41"/>
      <c r="M126" s="201" t="s">
        <v>19</v>
      </c>
      <c r="N126" s="202" t="s">
        <v>43</v>
      </c>
      <c r="O126" s="66"/>
      <c r="P126" s="203">
        <f t="shared" ref="P126:P137" si="31">O126*H126</f>
        <v>0</v>
      </c>
      <c r="Q126" s="203">
        <v>0</v>
      </c>
      <c r="R126" s="203">
        <f t="shared" ref="R126:R137" si="32">Q126*H126</f>
        <v>0</v>
      </c>
      <c r="S126" s="203">
        <v>0</v>
      </c>
      <c r="T126" s="204">
        <f t="shared" ref="T126:T137" si="33"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205" t="s">
        <v>302</v>
      </c>
      <c r="AT126" s="205" t="s">
        <v>195</v>
      </c>
      <c r="AU126" s="205" t="s">
        <v>81</v>
      </c>
      <c r="AY126" s="19" t="s">
        <v>193</v>
      </c>
      <c r="BE126" s="206">
        <f t="shared" ref="BE126:BE137" si="34">IF(N126="základní",J126,0)</f>
        <v>0</v>
      </c>
      <c r="BF126" s="206">
        <f t="shared" ref="BF126:BF137" si="35">IF(N126="snížená",J126,0)</f>
        <v>0</v>
      </c>
      <c r="BG126" s="206">
        <f t="shared" ref="BG126:BG137" si="36">IF(N126="zákl. přenesená",J126,0)</f>
        <v>0</v>
      </c>
      <c r="BH126" s="206">
        <f t="shared" ref="BH126:BH137" si="37">IF(N126="sníž. přenesená",J126,0)</f>
        <v>0</v>
      </c>
      <c r="BI126" s="206">
        <f t="shared" ref="BI126:BI137" si="38">IF(N126="nulová",J126,0)</f>
        <v>0</v>
      </c>
      <c r="BJ126" s="19" t="s">
        <v>79</v>
      </c>
      <c r="BK126" s="206">
        <f t="shared" ref="BK126:BK137" si="39">ROUND(I126*H126,2)</f>
        <v>0</v>
      </c>
      <c r="BL126" s="19" t="s">
        <v>302</v>
      </c>
      <c r="BM126" s="205" t="s">
        <v>515</v>
      </c>
    </row>
    <row r="127" spans="1:65" s="2" customFormat="1" ht="16.5" customHeight="1">
      <c r="A127" s="36"/>
      <c r="B127" s="37"/>
      <c r="C127" s="194" t="s">
        <v>382</v>
      </c>
      <c r="D127" s="194" t="s">
        <v>195</v>
      </c>
      <c r="E127" s="195" t="s">
        <v>2793</v>
      </c>
      <c r="F127" s="196" t="s">
        <v>2794</v>
      </c>
      <c r="G127" s="197" t="s">
        <v>2732</v>
      </c>
      <c r="H127" s="198">
        <v>3</v>
      </c>
      <c r="I127" s="199"/>
      <c r="J127" s="200">
        <f t="shared" si="30"/>
        <v>0</v>
      </c>
      <c r="K127" s="196" t="s">
        <v>19</v>
      </c>
      <c r="L127" s="41"/>
      <c r="M127" s="201" t="s">
        <v>19</v>
      </c>
      <c r="N127" s="202" t="s">
        <v>43</v>
      </c>
      <c r="O127" s="66"/>
      <c r="P127" s="203">
        <f t="shared" si="31"/>
        <v>0</v>
      </c>
      <c r="Q127" s="203">
        <v>0</v>
      </c>
      <c r="R127" s="203">
        <f t="shared" si="32"/>
        <v>0</v>
      </c>
      <c r="S127" s="203">
        <v>0</v>
      </c>
      <c r="T127" s="204">
        <f t="shared" si="33"/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302</v>
      </c>
      <c r="AT127" s="205" t="s">
        <v>195</v>
      </c>
      <c r="AU127" s="205" t="s">
        <v>81</v>
      </c>
      <c r="AY127" s="19" t="s">
        <v>193</v>
      </c>
      <c r="BE127" s="206">
        <f t="shared" si="34"/>
        <v>0</v>
      </c>
      <c r="BF127" s="206">
        <f t="shared" si="35"/>
        <v>0</v>
      </c>
      <c r="BG127" s="206">
        <f t="shared" si="36"/>
        <v>0</v>
      </c>
      <c r="BH127" s="206">
        <f t="shared" si="37"/>
        <v>0</v>
      </c>
      <c r="BI127" s="206">
        <f t="shared" si="38"/>
        <v>0</v>
      </c>
      <c r="BJ127" s="19" t="s">
        <v>79</v>
      </c>
      <c r="BK127" s="206">
        <f t="shared" si="39"/>
        <v>0</v>
      </c>
      <c r="BL127" s="19" t="s">
        <v>302</v>
      </c>
      <c r="BM127" s="205" t="s">
        <v>526</v>
      </c>
    </row>
    <row r="128" spans="1:65" s="2" customFormat="1" ht="16.5" customHeight="1">
      <c r="A128" s="36"/>
      <c r="B128" s="37"/>
      <c r="C128" s="194" t="s">
        <v>388</v>
      </c>
      <c r="D128" s="194" t="s">
        <v>195</v>
      </c>
      <c r="E128" s="195" t="s">
        <v>2795</v>
      </c>
      <c r="F128" s="196" t="s">
        <v>2796</v>
      </c>
      <c r="G128" s="197" t="s">
        <v>2732</v>
      </c>
      <c r="H128" s="198">
        <v>2</v>
      </c>
      <c r="I128" s="199"/>
      <c r="J128" s="200">
        <f t="shared" si="30"/>
        <v>0</v>
      </c>
      <c r="K128" s="196" t="s">
        <v>19</v>
      </c>
      <c r="L128" s="41"/>
      <c r="M128" s="201" t="s">
        <v>19</v>
      </c>
      <c r="N128" s="202" t="s">
        <v>43</v>
      </c>
      <c r="O128" s="66"/>
      <c r="P128" s="203">
        <f t="shared" si="31"/>
        <v>0</v>
      </c>
      <c r="Q128" s="203">
        <v>0</v>
      </c>
      <c r="R128" s="203">
        <f t="shared" si="32"/>
        <v>0</v>
      </c>
      <c r="S128" s="203">
        <v>0</v>
      </c>
      <c r="T128" s="204">
        <f t="shared" si="33"/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205" t="s">
        <v>302</v>
      </c>
      <c r="AT128" s="205" t="s">
        <v>195</v>
      </c>
      <c r="AU128" s="205" t="s">
        <v>81</v>
      </c>
      <c r="AY128" s="19" t="s">
        <v>193</v>
      </c>
      <c r="BE128" s="206">
        <f t="shared" si="34"/>
        <v>0</v>
      </c>
      <c r="BF128" s="206">
        <f t="shared" si="35"/>
        <v>0</v>
      </c>
      <c r="BG128" s="206">
        <f t="shared" si="36"/>
        <v>0</v>
      </c>
      <c r="BH128" s="206">
        <f t="shared" si="37"/>
        <v>0</v>
      </c>
      <c r="BI128" s="206">
        <f t="shared" si="38"/>
        <v>0</v>
      </c>
      <c r="BJ128" s="19" t="s">
        <v>79</v>
      </c>
      <c r="BK128" s="206">
        <f t="shared" si="39"/>
        <v>0</v>
      </c>
      <c r="BL128" s="19" t="s">
        <v>302</v>
      </c>
      <c r="BM128" s="205" t="s">
        <v>544</v>
      </c>
    </row>
    <row r="129" spans="1:65" s="2" customFormat="1" ht="16.5" customHeight="1">
      <c r="A129" s="36"/>
      <c r="B129" s="37"/>
      <c r="C129" s="194" t="s">
        <v>394</v>
      </c>
      <c r="D129" s="194" t="s">
        <v>195</v>
      </c>
      <c r="E129" s="195" t="s">
        <v>2797</v>
      </c>
      <c r="F129" s="196" t="s">
        <v>2798</v>
      </c>
      <c r="G129" s="197" t="s">
        <v>2732</v>
      </c>
      <c r="H129" s="198">
        <v>2</v>
      </c>
      <c r="I129" s="199"/>
      <c r="J129" s="200">
        <f t="shared" si="30"/>
        <v>0</v>
      </c>
      <c r="K129" s="196" t="s">
        <v>19</v>
      </c>
      <c r="L129" s="41"/>
      <c r="M129" s="201" t="s">
        <v>19</v>
      </c>
      <c r="N129" s="202" t="s">
        <v>43</v>
      </c>
      <c r="O129" s="66"/>
      <c r="P129" s="203">
        <f t="shared" si="31"/>
        <v>0</v>
      </c>
      <c r="Q129" s="203">
        <v>0</v>
      </c>
      <c r="R129" s="203">
        <f t="shared" si="32"/>
        <v>0</v>
      </c>
      <c r="S129" s="203">
        <v>0</v>
      </c>
      <c r="T129" s="204">
        <f t="shared" si="33"/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302</v>
      </c>
      <c r="AT129" s="205" t="s">
        <v>195</v>
      </c>
      <c r="AU129" s="205" t="s">
        <v>81</v>
      </c>
      <c r="AY129" s="19" t="s">
        <v>193</v>
      </c>
      <c r="BE129" s="206">
        <f t="shared" si="34"/>
        <v>0</v>
      </c>
      <c r="BF129" s="206">
        <f t="shared" si="35"/>
        <v>0</v>
      </c>
      <c r="BG129" s="206">
        <f t="shared" si="36"/>
        <v>0</v>
      </c>
      <c r="BH129" s="206">
        <f t="shared" si="37"/>
        <v>0</v>
      </c>
      <c r="BI129" s="206">
        <f t="shared" si="38"/>
        <v>0</v>
      </c>
      <c r="BJ129" s="19" t="s">
        <v>79</v>
      </c>
      <c r="BK129" s="206">
        <f t="shared" si="39"/>
        <v>0</v>
      </c>
      <c r="BL129" s="19" t="s">
        <v>302</v>
      </c>
      <c r="BM129" s="205" t="s">
        <v>556</v>
      </c>
    </row>
    <row r="130" spans="1:65" s="2" customFormat="1" ht="16.5" customHeight="1">
      <c r="A130" s="36"/>
      <c r="B130" s="37"/>
      <c r="C130" s="194" t="s">
        <v>399</v>
      </c>
      <c r="D130" s="194" t="s">
        <v>195</v>
      </c>
      <c r="E130" s="195" t="s">
        <v>2799</v>
      </c>
      <c r="F130" s="196" t="s">
        <v>2800</v>
      </c>
      <c r="G130" s="197" t="s">
        <v>2732</v>
      </c>
      <c r="H130" s="198">
        <v>1</v>
      </c>
      <c r="I130" s="199"/>
      <c r="J130" s="200">
        <f t="shared" si="30"/>
        <v>0</v>
      </c>
      <c r="K130" s="196" t="s">
        <v>19</v>
      </c>
      <c r="L130" s="41"/>
      <c r="M130" s="201" t="s">
        <v>19</v>
      </c>
      <c r="N130" s="202" t="s">
        <v>43</v>
      </c>
      <c r="O130" s="66"/>
      <c r="P130" s="203">
        <f t="shared" si="31"/>
        <v>0</v>
      </c>
      <c r="Q130" s="203">
        <v>0</v>
      </c>
      <c r="R130" s="203">
        <f t="shared" si="32"/>
        <v>0</v>
      </c>
      <c r="S130" s="203">
        <v>0</v>
      </c>
      <c r="T130" s="204">
        <f t="shared" si="33"/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205" t="s">
        <v>302</v>
      </c>
      <c r="AT130" s="205" t="s">
        <v>195</v>
      </c>
      <c r="AU130" s="205" t="s">
        <v>81</v>
      </c>
      <c r="AY130" s="19" t="s">
        <v>193</v>
      </c>
      <c r="BE130" s="206">
        <f t="shared" si="34"/>
        <v>0</v>
      </c>
      <c r="BF130" s="206">
        <f t="shared" si="35"/>
        <v>0</v>
      </c>
      <c r="BG130" s="206">
        <f t="shared" si="36"/>
        <v>0</v>
      </c>
      <c r="BH130" s="206">
        <f t="shared" si="37"/>
        <v>0</v>
      </c>
      <c r="BI130" s="206">
        <f t="shared" si="38"/>
        <v>0</v>
      </c>
      <c r="BJ130" s="19" t="s">
        <v>79</v>
      </c>
      <c r="BK130" s="206">
        <f t="shared" si="39"/>
        <v>0</v>
      </c>
      <c r="BL130" s="19" t="s">
        <v>302</v>
      </c>
      <c r="BM130" s="205" t="s">
        <v>565</v>
      </c>
    </row>
    <row r="131" spans="1:65" s="2" customFormat="1" ht="16.5" customHeight="1">
      <c r="A131" s="36"/>
      <c r="B131" s="37"/>
      <c r="C131" s="194" t="s">
        <v>404</v>
      </c>
      <c r="D131" s="194" t="s">
        <v>195</v>
      </c>
      <c r="E131" s="195" t="s">
        <v>2801</v>
      </c>
      <c r="F131" s="196" t="s">
        <v>2802</v>
      </c>
      <c r="G131" s="197" t="s">
        <v>2732</v>
      </c>
      <c r="H131" s="198">
        <v>1</v>
      </c>
      <c r="I131" s="199"/>
      <c r="J131" s="200">
        <f t="shared" si="30"/>
        <v>0</v>
      </c>
      <c r="K131" s="196" t="s">
        <v>19</v>
      </c>
      <c r="L131" s="41"/>
      <c r="M131" s="201" t="s">
        <v>19</v>
      </c>
      <c r="N131" s="202" t="s">
        <v>43</v>
      </c>
      <c r="O131" s="66"/>
      <c r="P131" s="203">
        <f t="shared" si="31"/>
        <v>0</v>
      </c>
      <c r="Q131" s="203">
        <v>0</v>
      </c>
      <c r="R131" s="203">
        <f t="shared" si="32"/>
        <v>0</v>
      </c>
      <c r="S131" s="203">
        <v>0</v>
      </c>
      <c r="T131" s="204">
        <f t="shared" si="33"/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302</v>
      </c>
      <c r="AT131" s="205" t="s">
        <v>195</v>
      </c>
      <c r="AU131" s="205" t="s">
        <v>81</v>
      </c>
      <c r="AY131" s="19" t="s">
        <v>193</v>
      </c>
      <c r="BE131" s="206">
        <f t="shared" si="34"/>
        <v>0</v>
      </c>
      <c r="BF131" s="206">
        <f t="shared" si="35"/>
        <v>0</v>
      </c>
      <c r="BG131" s="206">
        <f t="shared" si="36"/>
        <v>0</v>
      </c>
      <c r="BH131" s="206">
        <f t="shared" si="37"/>
        <v>0</v>
      </c>
      <c r="BI131" s="206">
        <f t="shared" si="38"/>
        <v>0</v>
      </c>
      <c r="BJ131" s="19" t="s">
        <v>79</v>
      </c>
      <c r="BK131" s="206">
        <f t="shared" si="39"/>
        <v>0</v>
      </c>
      <c r="BL131" s="19" t="s">
        <v>302</v>
      </c>
      <c r="BM131" s="205" t="s">
        <v>575</v>
      </c>
    </row>
    <row r="132" spans="1:65" s="2" customFormat="1" ht="16.5" customHeight="1">
      <c r="A132" s="36"/>
      <c r="B132" s="37"/>
      <c r="C132" s="194" t="s">
        <v>408</v>
      </c>
      <c r="D132" s="194" t="s">
        <v>195</v>
      </c>
      <c r="E132" s="195" t="s">
        <v>2803</v>
      </c>
      <c r="F132" s="196" t="s">
        <v>2804</v>
      </c>
      <c r="G132" s="197" t="s">
        <v>2732</v>
      </c>
      <c r="H132" s="198">
        <v>1</v>
      </c>
      <c r="I132" s="199"/>
      <c r="J132" s="200">
        <f t="shared" si="30"/>
        <v>0</v>
      </c>
      <c r="K132" s="196" t="s">
        <v>19</v>
      </c>
      <c r="L132" s="41"/>
      <c r="M132" s="201" t="s">
        <v>19</v>
      </c>
      <c r="N132" s="202" t="s">
        <v>43</v>
      </c>
      <c r="O132" s="66"/>
      <c r="P132" s="203">
        <f t="shared" si="31"/>
        <v>0</v>
      </c>
      <c r="Q132" s="203">
        <v>0</v>
      </c>
      <c r="R132" s="203">
        <f t="shared" si="32"/>
        <v>0</v>
      </c>
      <c r="S132" s="203">
        <v>0</v>
      </c>
      <c r="T132" s="204">
        <f t="shared" si="33"/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205" t="s">
        <v>302</v>
      </c>
      <c r="AT132" s="205" t="s">
        <v>195</v>
      </c>
      <c r="AU132" s="205" t="s">
        <v>81</v>
      </c>
      <c r="AY132" s="19" t="s">
        <v>193</v>
      </c>
      <c r="BE132" s="206">
        <f t="shared" si="34"/>
        <v>0</v>
      </c>
      <c r="BF132" s="206">
        <f t="shared" si="35"/>
        <v>0</v>
      </c>
      <c r="BG132" s="206">
        <f t="shared" si="36"/>
        <v>0</v>
      </c>
      <c r="BH132" s="206">
        <f t="shared" si="37"/>
        <v>0</v>
      </c>
      <c r="BI132" s="206">
        <f t="shared" si="38"/>
        <v>0</v>
      </c>
      <c r="BJ132" s="19" t="s">
        <v>79</v>
      </c>
      <c r="BK132" s="206">
        <f t="shared" si="39"/>
        <v>0</v>
      </c>
      <c r="BL132" s="19" t="s">
        <v>302</v>
      </c>
      <c r="BM132" s="205" t="s">
        <v>588</v>
      </c>
    </row>
    <row r="133" spans="1:65" s="2" customFormat="1" ht="16.5" customHeight="1">
      <c r="A133" s="36"/>
      <c r="B133" s="37"/>
      <c r="C133" s="194" t="s">
        <v>413</v>
      </c>
      <c r="D133" s="194" t="s">
        <v>195</v>
      </c>
      <c r="E133" s="195" t="s">
        <v>2805</v>
      </c>
      <c r="F133" s="196" t="s">
        <v>2806</v>
      </c>
      <c r="G133" s="197" t="s">
        <v>2732</v>
      </c>
      <c r="H133" s="198">
        <v>1</v>
      </c>
      <c r="I133" s="199"/>
      <c r="J133" s="200">
        <f t="shared" si="30"/>
        <v>0</v>
      </c>
      <c r="K133" s="196" t="s">
        <v>19</v>
      </c>
      <c r="L133" s="41"/>
      <c r="M133" s="201" t="s">
        <v>19</v>
      </c>
      <c r="N133" s="202" t="s">
        <v>43</v>
      </c>
      <c r="O133" s="66"/>
      <c r="P133" s="203">
        <f t="shared" si="31"/>
        <v>0</v>
      </c>
      <c r="Q133" s="203">
        <v>0</v>
      </c>
      <c r="R133" s="203">
        <f t="shared" si="32"/>
        <v>0</v>
      </c>
      <c r="S133" s="203">
        <v>0</v>
      </c>
      <c r="T133" s="204">
        <f t="shared" si="33"/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205" t="s">
        <v>302</v>
      </c>
      <c r="AT133" s="205" t="s">
        <v>195</v>
      </c>
      <c r="AU133" s="205" t="s">
        <v>81</v>
      </c>
      <c r="AY133" s="19" t="s">
        <v>193</v>
      </c>
      <c r="BE133" s="206">
        <f t="shared" si="34"/>
        <v>0</v>
      </c>
      <c r="BF133" s="206">
        <f t="shared" si="35"/>
        <v>0</v>
      </c>
      <c r="BG133" s="206">
        <f t="shared" si="36"/>
        <v>0</v>
      </c>
      <c r="BH133" s="206">
        <f t="shared" si="37"/>
        <v>0</v>
      </c>
      <c r="BI133" s="206">
        <f t="shared" si="38"/>
        <v>0</v>
      </c>
      <c r="BJ133" s="19" t="s">
        <v>79</v>
      </c>
      <c r="BK133" s="206">
        <f t="shared" si="39"/>
        <v>0</v>
      </c>
      <c r="BL133" s="19" t="s">
        <v>302</v>
      </c>
      <c r="BM133" s="205" t="s">
        <v>595</v>
      </c>
    </row>
    <row r="134" spans="1:65" s="2" customFormat="1" ht="16.5" customHeight="1">
      <c r="A134" s="36"/>
      <c r="B134" s="37"/>
      <c r="C134" s="194" t="s">
        <v>418</v>
      </c>
      <c r="D134" s="194" t="s">
        <v>195</v>
      </c>
      <c r="E134" s="195" t="s">
        <v>2807</v>
      </c>
      <c r="F134" s="196" t="s">
        <v>2808</v>
      </c>
      <c r="G134" s="197" t="s">
        <v>2732</v>
      </c>
      <c r="H134" s="198">
        <v>2</v>
      </c>
      <c r="I134" s="199"/>
      <c r="J134" s="200">
        <f t="shared" si="30"/>
        <v>0</v>
      </c>
      <c r="K134" s="196" t="s">
        <v>19</v>
      </c>
      <c r="L134" s="41"/>
      <c r="M134" s="201" t="s">
        <v>19</v>
      </c>
      <c r="N134" s="202" t="s">
        <v>43</v>
      </c>
      <c r="O134" s="66"/>
      <c r="P134" s="203">
        <f t="shared" si="31"/>
        <v>0</v>
      </c>
      <c r="Q134" s="203">
        <v>0</v>
      </c>
      <c r="R134" s="203">
        <f t="shared" si="32"/>
        <v>0</v>
      </c>
      <c r="S134" s="203">
        <v>0</v>
      </c>
      <c r="T134" s="204">
        <f t="shared" si="33"/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205" t="s">
        <v>302</v>
      </c>
      <c r="AT134" s="205" t="s">
        <v>195</v>
      </c>
      <c r="AU134" s="205" t="s">
        <v>81</v>
      </c>
      <c r="AY134" s="19" t="s">
        <v>193</v>
      </c>
      <c r="BE134" s="206">
        <f t="shared" si="34"/>
        <v>0</v>
      </c>
      <c r="BF134" s="206">
        <f t="shared" si="35"/>
        <v>0</v>
      </c>
      <c r="BG134" s="206">
        <f t="shared" si="36"/>
        <v>0</v>
      </c>
      <c r="BH134" s="206">
        <f t="shared" si="37"/>
        <v>0</v>
      </c>
      <c r="BI134" s="206">
        <f t="shared" si="38"/>
        <v>0</v>
      </c>
      <c r="BJ134" s="19" t="s">
        <v>79</v>
      </c>
      <c r="BK134" s="206">
        <f t="shared" si="39"/>
        <v>0</v>
      </c>
      <c r="BL134" s="19" t="s">
        <v>302</v>
      </c>
      <c r="BM134" s="205" t="s">
        <v>601</v>
      </c>
    </row>
    <row r="135" spans="1:65" s="2" customFormat="1" ht="16.5" customHeight="1">
      <c r="A135" s="36"/>
      <c r="B135" s="37"/>
      <c r="C135" s="194" t="s">
        <v>422</v>
      </c>
      <c r="D135" s="194" t="s">
        <v>195</v>
      </c>
      <c r="E135" s="195" t="s">
        <v>2809</v>
      </c>
      <c r="F135" s="196" t="s">
        <v>2810</v>
      </c>
      <c r="G135" s="197" t="s">
        <v>2732</v>
      </c>
      <c r="H135" s="198">
        <v>1</v>
      </c>
      <c r="I135" s="199"/>
      <c r="J135" s="200">
        <f t="shared" si="30"/>
        <v>0</v>
      </c>
      <c r="K135" s="196" t="s">
        <v>19</v>
      </c>
      <c r="L135" s="41"/>
      <c r="M135" s="201" t="s">
        <v>19</v>
      </c>
      <c r="N135" s="202" t="s">
        <v>43</v>
      </c>
      <c r="O135" s="66"/>
      <c r="P135" s="203">
        <f t="shared" si="31"/>
        <v>0</v>
      </c>
      <c r="Q135" s="203">
        <v>0</v>
      </c>
      <c r="R135" s="203">
        <f t="shared" si="32"/>
        <v>0</v>
      </c>
      <c r="S135" s="203">
        <v>0</v>
      </c>
      <c r="T135" s="204">
        <f t="shared" si="33"/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205" t="s">
        <v>302</v>
      </c>
      <c r="AT135" s="205" t="s">
        <v>195</v>
      </c>
      <c r="AU135" s="205" t="s">
        <v>81</v>
      </c>
      <c r="AY135" s="19" t="s">
        <v>193</v>
      </c>
      <c r="BE135" s="206">
        <f t="shared" si="34"/>
        <v>0</v>
      </c>
      <c r="BF135" s="206">
        <f t="shared" si="35"/>
        <v>0</v>
      </c>
      <c r="BG135" s="206">
        <f t="shared" si="36"/>
        <v>0</v>
      </c>
      <c r="BH135" s="206">
        <f t="shared" si="37"/>
        <v>0</v>
      </c>
      <c r="BI135" s="206">
        <f t="shared" si="38"/>
        <v>0</v>
      </c>
      <c r="BJ135" s="19" t="s">
        <v>79</v>
      </c>
      <c r="BK135" s="206">
        <f t="shared" si="39"/>
        <v>0</v>
      </c>
      <c r="BL135" s="19" t="s">
        <v>302</v>
      </c>
      <c r="BM135" s="205" t="s">
        <v>612</v>
      </c>
    </row>
    <row r="136" spans="1:65" s="2" customFormat="1" ht="16.5" customHeight="1">
      <c r="A136" s="36"/>
      <c r="B136" s="37"/>
      <c r="C136" s="194" t="s">
        <v>427</v>
      </c>
      <c r="D136" s="194" t="s">
        <v>195</v>
      </c>
      <c r="E136" s="195" t="s">
        <v>2811</v>
      </c>
      <c r="F136" s="196" t="s">
        <v>2812</v>
      </c>
      <c r="G136" s="197" t="s">
        <v>2732</v>
      </c>
      <c r="H136" s="198">
        <v>4</v>
      </c>
      <c r="I136" s="199"/>
      <c r="J136" s="200">
        <f t="shared" si="30"/>
        <v>0</v>
      </c>
      <c r="K136" s="196" t="s">
        <v>19</v>
      </c>
      <c r="L136" s="41"/>
      <c r="M136" s="201" t="s">
        <v>19</v>
      </c>
      <c r="N136" s="202" t="s">
        <v>43</v>
      </c>
      <c r="O136" s="66"/>
      <c r="P136" s="203">
        <f t="shared" si="31"/>
        <v>0</v>
      </c>
      <c r="Q136" s="203">
        <v>0</v>
      </c>
      <c r="R136" s="203">
        <f t="shared" si="32"/>
        <v>0</v>
      </c>
      <c r="S136" s="203">
        <v>0</v>
      </c>
      <c r="T136" s="204">
        <f t="shared" si="33"/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205" t="s">
        <v>302</v>
      </c>
      <c r="AT136" s="205" t="s">
        <v>195</v>
      </c>
      <c r="AU136" s="205" t="s">
        <v>81</v>
      </c>
      <c r="AY136" s="19" t="s">
        <v>193</v>
      </c>
      <c r="BE136" s="206">
        <f t="shared" si="34"/>
        <v>0</v>
      </c>
      <c r="BF136" s="206">
        <f t="shared" si="35"/>
        <v>0</v>
      </c>
      <c r="BG136" s="206">
        <f t="shared" si="36"/>
        <v>0</v>
      </c>
      <c r="BH136" s="206">
        <f t="shared" si="37"/>
        <v>0</v>
      </c>
      <c r="BI136" s="206">
        <f t="shared" si="38"/>
        <v>0</v>
      </c>
      <c r="BJ136" s="19" t="s">
        <v>79</v>
      </c>
      <c r="BK136" s="206">
        <f t="shared" si="39"/>
        <v>0</v>
      </c>
      <c r="BL136" s="19" t="s">
        <v>302</v>
      </c>
      <c r="BM136" s="205" t="s">
        <v>622</v>
      </c>
    </row>
    <row r="137" spans="1:65" s="2" customFormat="1" ht="16.5" customHeight="1">
      <c r="A137" s="36"/>
      <c r="B137" s="37"/>
      <c r="C137" s="194" t="s">
        <v>432</v>
      </c>
      <c r="D137" s="194" t="s">
        <v>195</v>
      </c>
      <c r="E137" s="195" t="s">
        <v>2813</v>
      </c>
      <c r="F137" s="196" t="s">
        <v>2814</v>
      </c>
      <c r="G137" s="197" t="s">
        <v>2732</v>
      </c>
      <c r="H137" s="198">
        <v>1</v>
      </c>
      <c r="I137" s="199"/>
      <c r="J137" s="200">
        <f t="shared" si="30"/>
        <v>0</v>
      </c>
      <c r="K137" s="196" t="s">
        <v>19</v>
      </c>
      <c r="L137" s="41"/>
      <c r="M137" s="201" t="s">
        <v>19</v>
      </c>
      <c r="N137" s="202" t="s">
        <v>43</v>
      </c>
      <c r="O137" s="66"/>
      <c r="P137" s="203">
        <f t="shared" si="31"/>
        <v>0</v>
      </c>
      <c r="Q137" s="203">
        <v>0</v>
      </c>
      <c r="R137" s="203">
        <f t="shared" si="32"/>
        <v>0</v>
      </c>
      <c r="S137" s="203">
        <v>0</v>
      </c>
      <c r="T137" s="204">
        <f t="shared" si="33"/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302</v>
      </c>
      <c r="AT137" s="205" t="s">
        <v>195</v>
      </c>
      <c r="AU137" s="205" t="s">
        <v>81</v>
      </c>
      <c r="AY137" s="19" t="s">
        <v>193</v>
      </c>
      <c r="BE137" s="206">
        <f t="shared" si="34"/>
        <v>0</v>
      </c>
      <c r="BF137" s="206">
        <f t="shared" si="35"/>
        <v>0</v>
      </c>
      <c r="BG137" s="206">
        <f t="shared" si="36"/>
        <v>0</v>
      </c>
      <c r="BH137" s="206">
        <f t="shared" si="37"/>
        <v>0</v>
      </c>
      <c r="BI137" s="206">
        <f t="shared" si="38"/>
        <v>0</v>
      </c>
      <c r="BJ137" s="19" t="s">
        <v>79</v>
      </c>
      <c r="BK137" s="206">
        <f t="shared" si="39"/>
        <v>0</v>
      </c>
      <c r="BL137" s="19" t="s">
        <v>302</v>
      </c>
      <c r="BM137" s="205" t="s">
        <v>630</v>
      </c>
    </row>
    <row r="138" spans="1:65" s="12" customFormat="1" ht="22.9" customHeight="1">
      <c r="B138" s="178"/>
      <c r="C138" s="179"/>
      <c r="D138" s="180" t="s">
        <v>71</v>
      </c>
      <c r="E138" s="192" t="s">
        <v>2815</v>
      </c>
      <c r="F138" s="192" t="s">
        <v>2816</v>
      </c>
      <c r="G138" s="179"/>
      <c r="H138" s="179"/>
      <c r="I138" s="182"/>
      <c r="J138" s="193">
        <f>BK138</f>
        <v>0</v>
      </c>
      <c r="K138" s="179"/>
      <c r="L138" s="184"/>
      <c r="M138" s="185"/>
      <c r="N138" s="186"/>
      <c r="O138" s="186"/>
      <c r="P138" s="187">
        <f>SUM(P139:P147)</f>
        <v>0</v>
      </c>
      <c r="Q138" s="186"/>
      <c r="R138" s="187">
        <f>SUM(R139:R147)</f>
        <v>0</v>
      </c>
      <c r="S138" s="186"/>
      <c r="T138" s="188">
        <f>SUM(T139:T147)</f>
        <v>0</v>
      </c>
      <c r="AR138" s="189" t="s">
        <v>79</v>
      </c>
      <c r="AT138" s="190" t="s">
        <v>71</v>
      </c>
      <c r="AU138" s="190" t="s">
        <v>79</v>
      </c>
      <c r="AY138" s="189" t="s">
        <v>193</v>
      </c>
      <c r="BK138" s="191">
        <f>SUM(BK139:BK147)</f>
        <v>0</v>
      </c>
    </row>
    <row r="139" spans="1:65" s="2" customFormat="1" ht="16.5" customHeight="1">
      <c r="A139" s="36"/>
      <c r="B139" s="37"/>
      <c r="C139" s="194" t="s">
        <v>437</v>
      </c>
      <c r="D139" s="194" t="s">
        <v>195</v>
      </c>
      <c r="E139" s="195" t="s">
        <v>2817</v>
      </c>
      <c r="F139" s="196" t="s">
        <v>2818</v>
      </c>
      <c r="G139" s="197" t="s">
        <v>451</v>
      </c>
      <c r="H139" s="198">
        <v>12</v>
      </c>
      <c r="I139" s="199"/>
      <c r="J139" s="200">
        <f t="shared" ref="J139:J147" si="40">ROUND(I139*H139,2)</f>
        <v>0</v>
      </c>
      <c r="K139" s="196" t="s">
        <v>19</v>
      </c>
      <c r="L139" s="41"/>
      <c r="M139" s="201" t="s">
        <v>19</v>
      </c>
      <c r="N139" s="202" t="s">
        <v>43</v>
      </c>
      <c r="O139" s="66"/>
      <c r="P139" s="203">
        <f t="shared" ref="P139:P147" si="41">O139*H139</f>
        <v>0</v>
      </c>
      <c r="Q139" s="203">
        <v>0</v>
      </c>
      <c r="R139" s="203">
        <f t="shared" ref="R139:R147" si="42">Q139*H139</f>
        <v>0</v>
      </c>
      <c r="S139" s="203">
        <v>0</v>
      </c>
      <c r="T139" s="204">
        <f t="shared" ref="T139:T147" si="43"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302</v>
      </c>
      <c r="AT139" s="205" t="s">
        <v>195</v>
      </c>
      <c r="AU139" s="205" t="s">
        <v>81</v>
      </c>
      <c r="AY139" s="19" t="s">
        <v>193</v>
      </c>
      <c r="BE139" s="206">
        <f t="shared" ref="BE139:BE147" si="44">IF(N139="základní",J139,0)</f>
        <v>0</v>
      </c>
      <c r="BF139" s="206">
        <f t="shared" ref="BF139:BF147" si="45">IF(N139="snížená",J139,0)</f>
        <v>0</v>
      </c>
      <c r="BG139" s="206">
        <f t="shared" ref="BG139:BG147" si="46">IF(N139="zákl. přenesená",J139,0)</f>
        <v>0</v>
      </c>
      <c r="BH139" s="206">
        <f t="shared" ref="BH139:BH147" si="47">IF(N139="sníž. přenesená",J139,0)</f>
        <v>0</v>
      </c>
      <c r="BI139" s="206">
        <f t="shared" ref="BI139:BI147" si="48">IF(N139="nulová",J139,0)</f>
        <v>0</v>
      </c>
      <c r="BJ139" s="19" t="s">
        <v>79</v>
      </c>
      <c r="BK139" s="206">
        <f t="shared" ref="BK139:BK147" si="49">ROUND(I139*H139,2)</f>
        <v>0</v>
      </c>
      <c r="BL139" s="19" t="s">
        <v>302</v>
      </c>
      <c r="BM139" s="205" t="s">
        <v>638</v>
      </c>
    </row>
    <row r="140" spans="1:65" s="2" customFormat="1" ht="16.5" customHeight="1">
      <c r="A140" s="36"/>
      <c r="B140" s="37"/>
      <c r="C140" s="194" t="s">
        <v>442</v>
      </c>
      <c r="D140" s="194" t="s">
        <v>195</v>
      </c>
      <c r="E140" s="195" t="s">
        <v>2819</v>
      </c>
      <c r="F140" s="196" t="s">
        <v>2820</v>
      </c>
      <c r="G140" s="197" t="s">
        <v>2732</v>
      </c>
      <c r="H140" s="198">
        <v>1</v>
      </c>
      <c r="I140" s="199"/>
      <c r="J140" s="200">
        <f t="shared" si="40"/>
        <v>0</v>
      </c>
      <c r="K140" s="196" t="s">
        <v>19</v>
      </c>
      <c r="L140" s="41"/>
      <c r="M140" s="201" t="s">
        <v>19</v>
      </c>
      <c r="N140" s="202" t="s">
        <v>43</v>
      </c>
      <c r="O140" s="66"/>
      <c r="P140" s="203">
        <f t="shared" si="41"/>
        <v>0</v>
      </c>
      <c r="Q140" s="203">
        <v>0</v>
      </c>
      <c r="R140" s="203">
        <f t="shared" si="42"/>
        <v>0</v>
      </c>
      <c r="S140" s="203">
        <v>0</v>
      </c>
      <c r="T140" s="204">
        <f t="shared" si="43"/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205" t="s">
        <v>302</v>
      </c>
      <c r="AT140" s="205" t="s">
        <v>195</v>
      </c>
      <c r="AU140" s="205" t="s">
        <v>81</v>
      </c>
      <c r="AY140" s="19" t="s">
        <v>193</v>
      </c>
      <c r="BE140" s="206">
        <f t="shared" si="44"/>
        <v>0</v>
      </c>
      <c r="BF140" s="206">
        <f t="shared" si="45"/>
        <v>0</v>
      </c>
      <c r="BG140" s="206">
        <f t="shared" si="46"/>
        <v>0</v>
      </c>
      <c r="BH140" s="206">
        <f t="shared" si="47"/>
        <v>0</v>
      </c>
      <c r="BI140" s="206">
        <f t="shared" si="48"/>
        <v>0</v>
      </c>
      <c r="BJ140" s="19" t="s">
        <v>79</v>
      </c>
      <c r="BK140" s="206">
        <f t="shared" si="49"/>
        <v>0</v>
      </c>
      <c r="BL140" s="19" t="s">
        <v>302</v>
      </c>
      <c r="BM140" s="205" t="s">
        <v>654</v>
      </c>
    </row>
    <row r="141" spans="1:65" s="2" customFormat="1" ht="16.5" customHeight="1">
      <c r="A141" s="36"/>
      <c r="B141" s="37"/>
      <c r="C141" s="194" t="s">
        <v>450</v>
      </c>
      <c r="D141" s="194" t="s">
        <v>195</v>
      </c>
      <c r="E141" s="195" t="s">
        <v>2821</v>
      </c>
      <c r="F141" s="196" t="s">
        <v>2822</v>
      </c>
      <c r="G141" s="197" t="s">
        <v>451</v>
      </c>
      <c r="H141" s="198">
        <v>1</v>
      </c>
      <c r="I141" s="199"/>
      <c r="J141" s="200">
        <f t="shared" si="40"/>
        <v>0</v>
      </c>
      <c r="K141" s="196" t="s">
        <v>19</v>
      </c>
      <c r="L141" s="41"/>
      <c r="M141" s="201" t="s">
        <v>19</v>
      </c>
      <c r="N141" s="202" t="s">
        <v>43</v>
      </c>
      <c r="O141" s="66"/>
      <c r="P141" s="203">
        <f t="shared" si="41"/>
        <v>0</v>
      </c>
      <c r="Q141" s="203">
        <v>0</v>
      </c>
      <c r="R141" s="203">
        <f t="shared" si="42"/>
        <v>0</v>
      </c>
      <c r="S141" s="203">
        <v>0</v>
      </c>
      <c r="T141" s="204">
        <f t="shared" si="4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205" t="s">
        <v>302</v>
      </c>
      <c r="AT141" s="205" t="s">
        <v>195</v>
      </c>
      <c r="AU141" s="205" t="s">
        <v>81</v>
      </c>
      <c r="AY141" s="19" t="s">
        <v>193</v>
      </c>
      <c r="BE141" s="206">
        <f t="shared" si="44"/>
        <v>0</v>
      </c>
      <c r="BF141" s="206">
        <f t="shared" si="45"/>
        <v>0</v>
      </c>
      <c r="BG141" s="206">
        <f t="shared" si="46"/>
        <v>0</v>
      </c>
      <c r="BH141" s="206">
        <f t="shared" si="47"/>
        <v>0</v>
      </c>
      <c r="BI141" s="206">
        <f t="shared" si="48"/>
        <v>0</v>
      </c>
      <c r="BJ141" s="19" t="s">
        <v>79</v>
      </c>
      <c r="BK141" s="206">
        <f t="shared" si="49"/>
        <v>0</v>
      </c>
      <c r="BL141" s="19" t="s">
        <v>302</v>
      </c>
      <c r="BM141" s="205" t="s">
        <v>682</v>
      </c>
    </row>
    <row r="142" spans="1:65" s="2" customFormat="1" ht="16.5" customHeight="1">
      <c r="A142" s="36"/>
      <c r="B142" s="37"/>
      <c r="C142" s="194" t="s">
        <v>456</v>
      </c>
      <c r="D142" s="194" t="s">
        <v>195</v>
      </c>
      <c r="E142" s="195" t="s">
        <v>2823</v>
      </c>
      <c r="F142" s="196" t="s">
        <v>2824</v>
      </c>
      <c r="G142" s="197" t="s">
        <v>451</v>
      </c>
      <c r="H142" s="198">
        <v>140</v>
      </c>
      <c r="I142" s="199"/>
      <c r="J142" s="200">
        <f t="shared" si="40"/>
        <v>0</v>
      </c>
      <c r="K142" s="196" t="s">
        <v>19</v>
      </c>
      <c r="L142" s="41"/>
      <c r="M142" s="201" t="s">
        <v>19</v>
      </c>
      <c r="N142" s="202" t="s">
        <v>43</v>
      </c>
      <c r="O142" s="66"/>
      <c r="P142" s="203">
        <f t="shared" si="41"/>
        <v>0</v>
      </c>
      <c r="Q142" s="203">
        <v>0</v>
      </c>
      <c r="R142" s="203">
        <f t="shared" si="42"/>
        <v>0</v>
      </c>
      <c r="S142" s="203">
        <v>0</v>
      </c>
      <c r="T142" s="204">
        <f t="shared" si="4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205" t="s">
        <v>302</v>
      </c>
      <c r="AT142" s="205" t="s">
        <v>195</v>
      </c>
      <c r="AU142" s="205" t="s">
        <v>81</v>
      </c>
      <c r="AY142" s="19" t="s">
        <v>193</v>
      </c>
      <c r="BE142" s="206">
        <f t="shared" si="44"/>
        <v>0</v>
      </c>
      <c r="BF142" s="206">
        <f t="shared" si="45"/>
        <v>0</v>
      </c>
      <c r="BG142" s="206">
        <f t="shared" si="46"/>
        <v>0</v>
      </c>
      <c r="BH142" s="206">
        <f t="shared" si="47"/>
        <v>0</v>
      </c>
      <c r="BI142" s="206">
        <f t="shared" si="48"/>
        <v>0</v>
      </c>
      <c r="BJ142" s="19" t="s">
        <v>79</v>
      </c>
      <c r="BK142" s="206">
        <f t="shared" si="49"/>
        <v>0</v>
      </c>
      <c r="BL142" s="19" t="s">
        <v>302</v>
      </c>
      <c r="BM142" s="205" t="s">
        <v>705</v>
      </c>
    </row>
    <row r="143" spans="1:65" s="2" customFormat="1" ht="16.5" customHeight="1">
      <c r="A143" s="36"/>
      <c r="B143" s="37"/>
      <c r="C143" s="194" t="s">
        <v>461</v>
      </c>
      <c r="D143" s="194" t="s">
        <v>195</v>
      </c>
      <c r="E143" s="195" t="s">
        <v>2825</v>
      </c>
      <c r="F143" s="196" t="s">
        <v>2826</v>
      </c>
      <c r="G143" s="197" t="s">
        <v>451</v>
      </c>
      <c r="H143" s="198">
        <v>30</v>
      </c>
      <c r="I143" s="199"/>
      <c r="J143" s="200">
        <f t="shared" si="40"/>
        <v>0</v>
      </c>
      <c r="K143" s="196" t="s">
        <v>19</v>
      </c>
      <c r="L143" s="41"/>
      <c r="M143" s="201" t="s">
        <v>19</v>
      </c>
      <c r="N143" s="202" t="s">
        <v>43</v>
      </c>
      <c r="O143" s="66"/>
      <c r="P143" s="203">
        <f t="shared" si="41"/>
        <v>0</v>
      </c>
      <c r="Q143" s="203">
        <v>0</v>
      </c>
      <c r="R143" s="203">
        <f t="shared" si="42"/>
        <v>0</v>
      </c>
      <c r="S143" s="203">
        <v>0</v>
      </c>
      <c r="T143" s="204">
        <f t="shared" si="43"/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205" t="s">
        <v>302</v>
      </c>
      <c r="AT143" s="205" t="s">
        <v>195</v>
      </c>
      <c r="AU143" s="205" t="s">
        <v>81</v>
      </c>
      <c r="AY143" s="19" t="s">
        <v>193</v>
      </c>
      <c r="BE143" s="206">
        <f t="shared" si="44"/>
        <v>0</v>
      </c>
      <c r="BF143" s="206">
        <f t="shared" si="45"/>
        <v>0</v>
      </c>
      <c r="BG143" s="206">
        <f t="shared" si="46"/>
        <v>0</v>
      </c>
      <c r="BH143" s="206">
        <f t="shared" si="47"/>
        <v>0</v>
      </c>
      <c r="BI143" s="206">
        <f t="shared" si="48"/>
        <v>0</v>
      </c>
      <c r="BJ143" s="19" t="s">
        <v>79</v>
      </c>
      <c r="BK143" s="206">
        <f t="shared" si="49"/>
        <v>0</v>
      </c>
      <c r="BL143" s="19" t="s">
        <v>302</v>
      </c>
      <c r="BM143" s="205" t="s">
        <v>715</v>
      </c>
    </row>
    <row r="144" spans="1:65" s="2" customFormat="1" ht="16.5" customHeight="1">
      <c r="A144" s="36"/>
      <c r="B144" s="37"/>
      <c r="C144" s="194" t="s">
        <v>466</v>
      </c>
      <c r="D144" s="194" t="s">
        <v>195</v>
      </c>
      <c r="E144" s="195" t="s">
        <v>2827</v>
      </c>
      <c r="F144" s="196" t="s">
        <v>2828</v>
      </c>
      <c r="G144" s="197" t="s">
        <v>451</v>
      </c>
      <c r="H144" s="198">
        <v>36</v>
      </c>
      <c r="I144" s="199"/>
      <c r="J144" s="200">
        <f t="shared" si="40"/>
        <v>0</v>
      </c>
      <c r="K144" s="196" t="s">
        <v>19</v>
      </c>
      <c r="L144" s="41"/>
      <c r="M144" s="201" t="s">
        <v>19</v>
      </c>
      <c r="N144" s="202" t="s">
        <v>43</v>
      </c>
      <c r="O144" s="66"/>
      <c r="P144" s="203">
        <f t="shared" si="41"/>
        <v>0</v>
      </c>
      <c r="Q144" s="203">
        <v>0</v>
      </c>
      <c r="R144" s="203">
        <f t="shared" si="42"/>
        <v>0</v>
      </c>
      <c r="S144" s="203">
        <v>0</v>
      </c>
      <c r="T144" s="204">
        <f t="shared" si="43"/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205" t="s">
        <v>302</v>
      </c>
      <c r="AT144" s="205" t="s">
        <v>195</v>
      </c>
      <c r="AU144" s="205" t="s">
        <v>81</v>
      </c>
      <c r="AY144" s="19" t="s">
        <v>193</v>
      </c>
      <c r="BE144" s="206">
        <f t="shared" si="44"/>
        <v>0</v>
      </c>
      <c r="BF144" s="206">
        <f t="shared" si="45"/>
        <v>0</v>
      </c>
      <c r="BG144" s="206">
        <f t="shared" si="46"/>
        <v>0</v>
      </c>
      <c r="BH144" s="206">
        <f t="shared" si="47"/>
        <v>0</v>
      </c>
      <c r="BI144" s="206">
        <f t="shared" si="48"/>
        <v>0</v>
      </c>
      <c r="BJ144" s="19" t="s">
        <v>79</v>
      </c>
      <c r="BK144" s="206">
        <f t="shared" si="49"/>
        <v>0</v>
      </c>
      <c r="BL144" s="19" t="s">
        <v>302</v>
      </c>
      <c r="BM144" s="205" t="s">
        <v>725</v>
      </c>
    </row>
    <row r="145" spans="1:65" s="2" customFormat="1" ht="16.5" customHeight="1">
      <c r="A145" s="36"/>
      <c r="B145" s="37"/>
      <c r="C145" s="194" t="s">
        <v>471</v>
      </c>
      <c r="D145" s="194" t="s">
        <v>195</v>
      </c>
      <c r="E145" s="195" t="s">
        <v>2829</v>
      </c>
      <c r="F145" s="196" t="s">
        <v>2830</v>
      </c>
      <c r="G145" s="197" t="s">
        <v>451</v>
      </c>
      <c r="H145" s="198">
        <v>36</v>
      </c>
      <c r="I145" s="199"/>
      <c r="J145" s="200">
        <f t="shared" si="40"/>
        <v>0</v>
      </c>
      <c r="K145" s="196" t="s">
        <v>19</v>
      </c>
      <c r="L145" s="41"/>
      <c r="M145" s="201" t="s">
        <v>19</v>
      </c>
      <c r="N145" s="202" t="s">
        <v>43</v>
      </c>
      <c r="O145" s="66"/>
      <c r="P145" s="203">
        <f t="shared" si="41"/>
        <v>0</v>
      </c>
      <c r="Q145" s="203">
        <v>0</v>
      </c>
      <c r="R145" s="203">
        <f t="shared" si="42"/>
        <v>0</v>
      </c>
      <c r="S145" s="203">
        <v>0</v>
      </c>
      <c r="T145" s="204">
        <f t="shared" si="43"/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205" t="s">
        <v>302</v>
      </c>
      <c r="AT145" s="205" t="s">
        <v>195</v>
      </c>
      <c r="AU145" s="205" t="s">
        <v>81</v>
      </c>
      <c r="AY145" s="19" t="s">
        <v>193</v>
      </c>
      <c r="BE145" s="206">
        <f t="shared" si="44"/>
        <v>0</v>
      </c>
      <c r="BF145" s="206">
        <f t="shared" si="45"/>
        <v>0</v>
      </c>
      <c r="BG145" s="206">
        <f t="shared" si="46"/>
        <v>0</v>
      </c>
      <c r="BH145" s="206">
        <f t="shared" si="47"/>
        <v>0</v>
      </c>
      <c r="BI145" s="206">
        <f t="shared" si="48"/>
        <v>0</v>
      </c>
      <c r="BJ145" s="19" t="s">
        <v>79</v>
      </c>
      <c r="BK145" s="206">
        <f t="shared" si="49"/>
        <v>0</v>
      </c>
      <c r="BL145" s="19" t="s">
        <v>302</v>
      </c>
      <c r="BM145" s="205" t="s">
        <v>735</v>
      </c>
    </row>
    <row r="146" spans="1:65" s="2" customFormat="1" ht="16.5" customHeight="1">
      <c r="A146" s="36"/>
      <c r="B146" s="37"/>
      <c r="C146" s="194" t="s">
        <v>476</v>
      </c>
      <c r="D146" s="194" t="s">
        <v>195</v>
      </c>
      <c r="E146" s="195" t="s">
        <v>2831</v>
      </c>
      <c r="F146" s="196" t="s">
        <v>2822</v>
      </c>
      <c r="G146" s="197" t="s">
        <v>451</v>
      </c>
      <c r="H146" s="198">
        <v>170</v>
      </c>
      <c r="I146" s="199"/>
      <c r="J146" s="200">
        <f t="shared" si="40"/>
        <v>0</v>
      </c>
      <c r="K146" s="196" t="s">
        <v>19</v>
      </c>
      <c r="L146" s="41"/>
      <c r="M146" s="201" t="s">
        <v>19</v>
      </c>
      <c r="N146" s="202" t="s">
        <v>43</v>
      </c>
      <c r="O146" s="66"/>
      <c r="P146" s="203">
        <f t="shared" si="41"/>
        <v>0</v>
      </c>
      <c r="Q146" s="203">
        <v>0</v>
      </c>
      <c r="R146" s="203">
        <f t="shared" si="42"/>
        <v>0</v>
      </c>
      <c r="S146" s="203">
        <v>0</v>
      </c>
      <c r="T146" s="204">
        <f t="shared" si="43"/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205" t="s">
        <v>302</v>
      </c>
      <c r="AT146" s="205" t="s">
        <v>195</v>
      </c>
      <c r="AU146" s="205" t="s">
        <v>81</v>
      </c>
      <c r="AY146" s="19" t="s">
        <v>193</v>
      </c>
      <c r="BE146" s="206">
        <f t="shared" si="44"/>
        <v>0</v>
      </c>
      <c r="BF146" s="206">
        <f t="shared" si="45"/>
        <v>0</v>
      </c>
      <c r="BG146" s="206">
        <f t="shared" si="46"/>
        <v>0</v>
      </c>
      <c r="BH146" s="206">
        <f t="shared" si="47"/>
        <v>0</v>
      </c>
      <c r="BI146" s="206">
        <f t="shared" si="48"/>
        <v>0</v>
      </c>
      <c r="BJ146" s="19" t="s">
        <v>79</v>
      </c>
      <c r="BK146" s="206">
        <f t="shared" si="49"/>
        <v>0</v>
      </c>
      <c r="BL146" s="19" t="s">
        <v>302</v>
      </c>
      <c r="BM146" s="205" t="s">
        <v>753</v>
      </c>
    </row>
    <row r="147" spans="1:65" s="2" customFormat="1" ht="16.5" customHeight="1">
      <c r="A147" s="36"/>
      <c r="B147" s="37"/>
      <c r="C147" s="194" t="s">
        <v>481</v>
      </c>
      <c r="D147" s="194" t="s">
        <v>195</v>
      </c>
      <c r="E147" s="195" t="s">
        <v>2832</v>
      </c>
      <c r="F147" s="196" t="s">
        <v>2814</v>
      </c>
      <c r="G147" s="197" t="s">
        <v>2732</v>
      </c>
      <c r="H147" s="198">
        <v>1</v>
      </c>
      <c r="I147" s="199"/>
      <c r="J147" s="200">
        <f t="shared" si="40"/>
        <v>0</v>
      </c>
      <c r="K147" s="196" t="s">
        <v>19</v>
      </c>
      <c r="L147" s="41"/>
      <c r="M147" s="201" t="s">
        <v>19</v>
      </c>
      <c r="N147" s="202" t="s">
        <v>43</v>
      </c>
      <c r="O147" s="66"/>
      <c r="P147" s="203">
        <f t="shared" si="41"/>
        <v>0</v>
      </c>
      <c r="Q147" s="203">
        <v>0</v>
      </c>
      <c r="R147" s="203">
        <f t="shared" si="42"/>
        <v>0</v>
      </c>
      <c r="S147" s="203">
        <v>0</v>
      </c>
      <c r="T147" s="204">
        <f t="shared" si="43"/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302</v>
      </c>
      <c r="AT147" s="205" t="s">
        <v>195</v>
      </c>
      <c r="AU147" s="205" t="s">
        <v>81</v>
      </c>
      <c r="AY147" s="19" t="s">
        <v>193</v>
      </c>
      <c r="BE147" s="206">
        <f t="shared" si="44"/>
        <v>0</v>
      </c>
      <c r="BF147" s="206">
        <f t="shared" si="45"/>
        <v>0</v>
      </c>
      <c r="BG147" s="206">
        <f t="shared" si="46"/>
        <v>0</v>
      </c>
      <c r="BH147" s="206">
        <f t="shared" si="47"/>
        <v>0</v>
      </c>
      <c r="BI147" s="206">
        <f t="shared" si="48"/>
        <v>0</v>
      </c>
      <c r="BJ147" s="19" t="s">
        <v>79</v>
      </c>
      <c r="BK147" s="206">
        <f t="shared" si="49"/>
        <v>0</v>
      </c>
      <c r="BL147" s="19" t="s">
        <v>302</v>
      </c>
      <c r="BM147" s="205" t="s">
        <v>762</v>
      </c>
    </row>
    <row r="148" spans="1:65" s="12" customFormat="1" ht="22.9" customHeight="1">
      <c r="B148" s="178"/>
      <c r="C148" s="179"/>
      <c r="D148" s="180" t="s">
        <v>71</v>
      </c>
      <c r="E148" s="192" t="s">
        <v>2833</v>
      </c>
      <c r="F148" s="192" t="s">
        <v>2834</v>
      </c>
      <c r="G148" s="179"/>
      <c r="H148" s="179"/>
      <c r="I148" s="182"/>
      <c r="J148" s="193">
        <f>BK148</f>
        <v>0</v>
      </c>
      <c r="K148" s="179"/>
      <c r="L148" s="184"/>
      <c r="M148" s="185"/>
      <c r="N148" s="186"/>
      <c r="O148" s="186"/>
      <c r="P148" s="187">
        <f>SUM(P149:P153)</f>
        <v>0</v>
      </c>
      <c r="Q148" s="186"/>
      <c r="R148" s="187">
        <f>SUM(R149:R153)</f>
        <v>0</v>
      </c>
      <c r="S148" s="186"/>
      <c r="T148" s="188">
        <f>SUM(T149:T153)</f>
        <v>0</v>
      </c>
      <c r="AR148" s="189" t="s">
        <v>79</v>
      </c>
      <c r="AT148" s="190" t="s">
        <v>71</v>
      </c>
      <c r="AU148" s="190" t="s">
        <v>79</v>
      </c>
      <c r="AY148" s="189" t="s">
        <v>193</v>
      </c>
      <c r="BK148" s="191">
        <f>SUM(BK149:BK153)</f>
        <v>0</v>
      </c>
    </row>
    <row r="149" spans="1:65" s="2" customFormat="1" ht="16.5" customHeight="1">
      <c r="A149" s="36"/>
      <c r="B149" s="37"/>
      <c r="C149" s="194" t="s">
        <v>486</v>
      </c>
      <c r="D149" s="194" t="s">
        <v>195</v>
      </c>
      <c r="E149" s="195" t="s">
        <v>2835</v>
      </c>
      <c r="F149" s="196" t="s">
        <v>2836</v>
      </c>
      <c r="G149" s="197" t="s">
        <v>2837</v>
      </c>
      <c r="H149" s="198">
        <v>5</v>
      </c>
      <c r="I149" s="199"/>
      <c r="J149" s="200">
        <f>ROUND(I149*H149,2)</f>
        <v>0</v>
      </c>
      <c r="K149" s="196" t="s">
        <v>19</v>
      </c>
      <c r="L149" s="41"/>
      <c r="M149" s="201" t="s">
        <v>19</v>
      </c>
      <c r="N149" s="202" t="s">
        <v>43</v>
      </c>
      <c r="O149" s="66"/>
      <c r="P149" s="203">
        <f>O149*H149</f>
        <v>0</v>
      </c>
      <c r="Q149" s="203">
        <v>0</v>
      </c>
      <c r="R149" s="203">
        <f>Q149*H149</f>
        <v>0</v>
      </c>
      <c r="S149" s="203">
        <v>0</v>
      </c>
      <c r="T149" s="204">
        <f>S149*H149</f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205" t="s">
        <v>302</v>
      </c>
      <c r="AT149" s="205" t="s">
        <v>195</v>
      </c>
      <c r="AU149" s="205" t="s">
        <v>81</v>
      </c>
      <c r="AY149" s="19" t="s">
        <v>193</v>
      </c>
      <c r="BE149" s="206">
        <f>IF(N149="základní",J149,0)</f>
        <v>0</v>
      </c>
      <c r="BF149" s="206">
        <f>IF(N149="snížená",J149,0)</f>
        <v>0</v>
      </c>
      <c r="BG149" s="206">
        <f>IF(N149="zákl. přenesená",J149,0)</f>
        <v>0</v>
      </c>
      <c r="BH149" s="206">
        <f>IF(N149="sníž. přenesená",J149,0)</f>
        <v>0</v>
      </c>
      <c r="BI149" s="206">
        <f>IF(N149="nulová",J149,0)</f>
        <v>0</v>
      </c>
      <c r="BJ149" s="19" t="s">
        <v>79</v>
      </c>
      <c r="BK149" s="206">
        <f>ROUND(I149*H149,2)</f>
        <v>0</v>
      </c>
      <c r="BL149" s="19" t="s">
        <v>302</v>
      </c>
      <c r="BM149" s="205" t="s">
        <v>775</v>
      </c>
    </row>
    <row r="150" spans="1:65" s="2" customFormat="1" ht="16.5" customHeight="1">
      <c r="A150" s="36"/>
      <c r="B150" s="37"/>
      <c r="C150" s="194" t="s">
        <v>491</v>
      </c>
      <c r="D150" s="194" t="s">
        <v>195</v>
      </c>
      <c r="E150" s="195" t="s">
        <v>2838</v>
      </c>
      <c r="F150" s="196" t="s">
        <v>2839</v>
      </c>
      <c r="G150" s="197" t="s">
        <v>2837</v>
      </c>
      <c r="H150" s="198">
        <v>10</v>
      </c>
      <c r="I150" s="199"/>
      <c r="J150" s="200">
        <f>ROUND(I150*H150,2)</f>
        <v>0</v>
      </c>
      <c r="K150" s="196" t="s">
        <v>19</v>
      </c>
      <c r="L150" s="41"/>
      <c r="M150" s="201" t="s">
        <v>19</v>
      </c>
      <c r="N150" s="202" t="s">
        <v>43</v>
      </c>
      <c r="O150" s="66"/>
      <c r="P150" s="203">
        <f>O150*H150</f>
        <v>0</v>
      </c>
      <c r="Q150" s="203">
        <v>0</v>
      </c>
      <c r="R150" s="203">
        <f>Q150*H150</f>
        <v>0</v>
      </c>
      <c r="S150" s="203">
        <v>0</v>
      </c>
      <c r="T150" s="204">
        <f>S150*H150</f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205" t="s">
        <v>302</v>
      </c>
      <c r="AT150" s="205" t="s">
        <v>195</v>
      </c>
      <c r="AU150" s="205" t="s">
        <v>81</v>
      </c>
      <c r="AY150" s="19" t="s">
        <v>193</v>
      </c>
      <c r="BE150" s="206">
        <f>IF(N150="základní",J150,0)</f>
        <v>0</v>
      </c>
      <c r="BF150" s="206">
        <f>IF(N150="snížená",J150,0)</f>
        <v>0</v>
      </c>
      <c r="BG150" s="206">
        <f>IF(N150="zákl. přenesená",J150,0)</f>
        <v>0</v>
      </c>
      <c r="BH150" s="206">
        <f>IF(N150="sníž. přenesená",J150,0)</f>
        <v>0</v>
      </c>
      <c r="BI150" s="206">
        <f>IF(N150="nulová",J150,0)</f>
        <v>0</v>
      </c>
      <c r="BJ150" s="19" t="s">
        <v>79</v>
      </c>
      <c r="BK150" s="206">
        <f>ROUND(I150*H150,2)</f>
        <v>0</v>
      </c>
      <c r="BL150" s="19" t="s">
        <v>302</v>
      </c>
      <c r="BM150" s="205" t="s">
        <v>786</v>
      </c>
    </row>
    <row r="151" spans="1:65" s="2" customFormat="1" ht="16.5" customHeight="1">
      <c r="A151" s="36"/>
      <c r="B151" s="37"/>
      <c r="C151" s="194" t="s">
        <v>496</v>
      </c>
      <c r="D151" s="194" t="s">
        <v>195</v>
      </c>
      <c r="E151" s="195" t="s">
        <v>2840</v>
      </c>
      <c r="F151" s="196" t="s">
        <v>2841</v>
      </c>
      <c r="G151" s="197" t="s">
        <v>2837</v>
      </c>
      <c r="H151" s="198">
        <v>8</v>
      </c>
      <c r="I151" s="199"/>
      <c r="J151" s="200">
        <f>ROUND(I151*H151,2)</f>
        <v>0</v>
      </c>
      <c r="K151" s="196" t="s">
        <v>19</v>
      </c>
      <c r="L151" s="41"/>
      <c r="M151" s="201" t="s">
        <v>19</v>
      </c>
      <c r="N151" s="202" t="s">
        <v>43</v>
      </c>
      <c r="O151" s="66"/>
      <c r="P151" s="203">
        <f>O151*H151</f>
        <v>0</v>
      </c>
      <c r="Q151" s="203">
        <v>0</v>
      </c>
      <c r="R151" s="203">
        <f>Q151*H151</f>
        <v>0</v>
      </c>
      <c r="S151" s="203">
        <v>0</v>
      </c>
      <c r="T151" s="204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302</v>
      </c>
      <c r="AT151" s="205" t="s">
        <v>195</v>
      </c>
      <c r="AU151" s="205" t="s">
        <v>81</v>
      </c>
      <c r="AY151" s="19" t="s">
        <v>193</v>
      </c>
      <c r="BE151" s="206">
        <f>IF(N151="základní",J151,0)</f>
        <v>0</v>
      </c>
      <c r="BF151" s="206">
        <f>IF(N151="snížená",J151,0)</f>
        <v>0</v>
      </c>
      <c r="BG151" s="206">
        <f>IF(N151="zákl. přenesená",J151,0)</f>
        <v>0</v>
      </c>
      <c r="BH151" s="206">
        <f>IF(N151="sníž. přenesená",J151,0)</f>
        <v>0</v>
      </c>
      <c r="BI151" s="206">
        <f>IF(N151="nulová",J151,0)</f>
        <v>0</v>
      </c>
      <c r="BJ151" s="19" t="s">
        <v>79</v>
      </c>
      <c r="BK151" s="206">
        <f>ROUND(I151*H151,2)</f>
        <v>0</v>
      </c>
      <c r="BL151" s="19" t="s">
        <v>302</v>
      </c>
      <c r="BM151" s="205" t="s">
        <v>803</v>
      </c>
    </row>
    <row r="152" spans="1:65" s="2" customFormat="1" ht="16.5" customHeight="1">
      <c r="A152" s="36"/>
      <c r="B152" s="37"/>
      <c r="C152" s="194" t="s">
        <v>501</v>
      </c>
      <c r="D152" s="194" t="s">
        <v>195</v>
      </c>
      <c r="E152" s="195" t="s">
        <v>2842</v>
      </c>
      <c r="F152" s="196" t="s">
        <v>2843</v>
      </c>
      <c r="G152" s="197" t="s">
        <v>2837</v>
      </c>
      <c r="H152" s="198">
        <v>76</v>
      </c>
      <c r="I152" s="199"/>
      <c r="J152" s="200">
        <f>ROUND(I152*H152,2)</f>
        <v>0</v>
      </c>
      <c r="K152" s="196" t="s">
        <v>19</v>
      </c>
      <c r="L152" s="41"/>
      <c r="M152" s="201" t="s">
        <v>19</v>
      </c>
      <c r="N152" s="202" t="s">
        <v>43</v>
      </c>
      <c r="O152" s="66"/>
      <c r="P152" s="203">
        <f>O152*H152</f>
        <v>0</v>
      </c>
      <c r="Q152" s="203">
        <v>0</v>
      </c>
      <c r="R152" s="203">
        <f>Q152*H152</f>
        <v>0</v>
      </c>
      <c r="S152" s="203">
        <v>0</v>
      </c>
      <c r="T152" s="204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205" t="s">
        <v>302</v>
      </c>
      <c r="AT152" s="205" t="s">
        <v>195</v>
      </c>
      <c r="AU152" s="205" t="s">
        <v>81</v>
      </c>
      <c r="AY152" s="19" t="s">
        <v>193</v>
      </c>
      <c r="BE152" s="206">
        <f>IF(N152="základní",J152,0)</f>
        <v>0</v>
      </c>
      <c r="BF152" s="206">
        <f>IF(N152="snížená",J152,0)</f>
        <v>0</v>
      </c>
      <c r="BG152" s="206">
        <f>IF(N152="zákl. přenesená",J152,0)</f>
        <v>0</v>
      </c>
      <c r="BH152" s="206">
        <f>IF(N152="sníž. přenesená",J152,0)</f>
        <v>0</v>
      </c>
      <c r="BI152" s="206">
        <f>IF(N152="nulová",J152,0)</f>
        <v>0</v>
      </c>
      <c r="BJ152" s="19" t="s">
        <v>79</v>
      </c>
      <c r="BK152" s="206">
        <f>ROUND(I152*H152,2)</f>
        <v>0</v>
      </c>
      <c r="BL152" s="19" t="s">
        <v>302</v>
      </c>
      <c r="BM152" s="205" t="s">
        <v>813</v>
      </c>
    </row>
    <row r="153" spans="1:65" s="2" customFormat="1" ht="16.5" customHeight="1">
      <c r="A153" s="36"/>
      <c r="B153" s="37"/>
      <c r="C153" s="194" t="s">
        <v>505</v>
      </c>
      <c r="D153" s="194" t="s">
        <v>195</v>
      </c>
      <c r="E153" s="195" t="s">
        <v>2844</v>
      </c>
      <c r="F153" s="196" t="s">
        <v>2845</v>
      </c>
      <c r="G153" s="197" t="s">
        <v>2837</v>
      </c>
      <c r="H153" s="198">
        <v>25</v>
      </c>
      <c r="I153" s="199"/>
      <c r="J153" s="200">
        <f>ROUND(I153*H153,2)</f>
        <v>0</v>
      </c>
      <c r="K153" s="196" t="s">
        <v>19</v>
      </c>
      <c r="L153" s="41"/>
      <c r="M153" s="270" t="s">
        <v>19</v>
      </c>
      <c r="N153" s="271" t="s">
        <v>43</v>
      </c>
      <c r="O153" s="272"/>
      <c r="P153" s="273">
        <f>O153*H153</f>
        <v>0</v>
      </c>
      <c r="Q153" s="273">
        <v>0</v>
      </c>
      <c r="R153" s="273">
        <f>Q153*H153</f>
        <v>0</v>
      </c>
      <c r="S153" s="273">
        <v>0</v>
      </c>
      <c r="T153" s="274">
        <f>S153*H153</f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205" t="s">
        <v>302</v>
      </c>
      <c r="AT153" s="205" t="s">
        <v>195</v>
      </c>
      <c r="AU153" s="205" t="s">
        <v>81</v>
      </c>
      <c r="AY153" s="19" t="s">
        <v>193</v>
      </c>
      <c r="BE153" s="206">
        <f>IF(N153="základní",J153,0)</f>
        <v>0</v>
      </c>
      <c r="BF153" s="206">
        <f>IF(N153="snížená",J153,0)</f>
        <v>0</v>
      </c>
      <c r="BG153" s="206">
        <f>IF(N153="zákl. přenesená",J153,0)</f>
        <v>0</v>
      </c>
      <c r="BH153" s="206">
        <f>IF(N153="sníž. přenesená",J153,0)</f>
        <v>0</v>
      </c>
      <c r="BI153" s="206">
        <f>IF(N153="nulová",J153,0)</f>
        <v>0</v>
      </c>
      <c r="BJ153" s="19" t="s">
        <v>79</v>
      </c>
      <c r="BK153" s="206">
        <f>ROUND(I153*H153,2)</f>
        <v>0</v>
      </c>
      <c r="BL153" s="19" t="s">
        <v>302</v>
      </c>
      <c r="BM153" s="205" t="s">
        <v>825</v>
      </c>
    </row>
    <row r="154" spans="1:65" s="2" customFormat="1" ht="6.95" customHeight="1">
      <c r="A154" s="36"/>
      <c r="B154" s="49"/>
      <c r="C154" s="50"/>
      <c r="D154" s="50"/>
      <c r="E154" s="50"/>
      <c r="F154" s="50"/>
      <c r="G154" s="50"/>
      <c r="H154" s="50"/>
      <c r="I154" s="144"/>
      <c r="J154" s="50"/>
      <c r="K154" s="50"/>
      <c r="L154" s="41"/>
      <c r="M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</sheetData>
  <sheetProtection algorithmName="SHA-512" hashValue="EFSu3Lb8Tvx9+IMzi9OnZ4B/Is/wn0lSX9B8PlmqGelZBg9IvjDqO7LU5LamG7Tdz32w+FyOsuafgsk9M/yEQg==" saltValue="pHlfVVsgzyKmhMXo9qnNHEbj4sWjaV/iWtcJaFTlpDxlkwKUCKHbbbF40xtwjiMirVaOt1D69CtC1PovlHNs+g==" spinCount="100000" sheet="1" objects="1" scenarios="1" formatColumns="0" formatRows="0" autoFilter="0"/>
  <autoFilter ref="C92:K153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pageSetUpPr fitToPage="1"/>
  </sheetPr>
  <dimension ref="A2:BM419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95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1" customFormat="1" ht="12" customHeight="1">
      <c r="B8" s="22"/>
      <c r="D8" s="116" t="s">
        <v>128</v>
      </c>
      <c r="I8" s="110"/>
      <c r="L8" s="22"/>
    </row>
    <row r="9" spans="1:46" s="2" customFormat="1" ht="16.5" customHeight="1">
      <c r="A9" s="36"/>
      <c r="B9" s="41"/>
      <c r="C9" s="36"/>
      <c r="D9" s="36"/>
      <c r="E9" s="409" t="s">
        <v>129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130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12" t="s">
        <v>2846</v>
      </c>
      <c r="F11" s="411"/>
      <c r="G11" s="411"/>
      <c r="H11" s="411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11. 11. 2020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13" t="str">
        <f>'Rekapitulace stavby'!E14</f>
        <v>Vyplň údaj</v>
      </c>
      <c r="F20" s="414"/>
      <c r="G20" s="414"/>
      <c r="H20" s="414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2847</v>
      </c>
      <c r="F26" s="36"/>
      <c r="G26" s="36"/>
      <c r="H26" s="36"/>
      <c r="I26" s="119" t="s">
        <v>28</v>
      </c>
      <c r="J26" s="105" t="s">
        <v>19</v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21"/>
      <c r="B29" s="122"/>
      <c r="C29" s="121"/>
      <c r="D29" s="121"/>
      <c r="E29" s="415" t="s">
        <v>2848</v>
      </c>
      <c r="F29" s="415"/>
      <c r="G29" s="415"/>
      <c r="H29" s="415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ROUND(J177,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ROUND((SUM(BE177:BE418)),  2)</f>
        <v>0</v>
      </c>
      <c r="G35" s="36"/>
      <c r="H35" s="36"/>
      <c r="I35" s="133">
        <v>0.21</v>
      </c>
      <c r="J35" s="132">
        <f>ROUND(((SUM(BE177:BE418))*I35),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ROUND((SUM(BF177:BF418)),  2)</f>
        <v>0</v>
      </c>
      <c r="G36" s="36"/>
      <c r="H36" s="36"/>
      <c r="I36" s="133">
        <v>0.15</v>
      </c>
      <c r="J36" s="132">
        <f>ROUND(((SUM(BF177:BF418))*I36),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ROUND((SUM(BG177:BG418)),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ROUND((SUM(BH177:BH418)),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ROUND((SUM(BI177:BI418)),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132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7" t="str">
        <f>E7</f>
        <v>Novostavba víceúčelových objektů na p.č.1542/1 a 1521/2 v k.ú.Cetoraz</v>
      </c>
      <c r="F50" s="408"/>
      <c r="G50" s="408"/>
      <c r="H50" s="40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128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7" t="s">
        <v>129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130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66" t="str">
        <f>E11</f>
        <v>04 - elektromontáže (silnoproud, slaboproud, hromosvod, NN, zemní práce)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Cetoraz</v>
      </c>
      <c r="G56" s="38"/>
      <c r="H56" s="38"/>
      <c r="I56" s="119" t="s">
        <v>23</v>
      </c>
      <c r="J56" s="61" t="str">
        <f>IF(J14="","",J14)</f>
        <v>11. 11. 2020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Obec Cetoraz, Cetoraz 206, 39411 Cetoraz</v>
      </c>
      <c r="G58" s="38"/>
      <c r="H58" s="38"/>
      <c r="I58" s="119" t="s">
        <v>31</v>
      </c>
      <c r="J58" s="34" t="str">
        <f>E23</f>
        <v>Ing.Josef Slabý, Arnolec 30, 58827 Jamné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>import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133</v>
      </c>
      <c r="D61" s="149"/>
      <c r="E61" s="149"/>
      <c r="F61" s="149"/>
      <c r="G61" s="149"/>
      <c r="H61" s="149"/>
      <c r="I61" s="150"/>
      <c r="J61" s="151" t="s">
        <v>134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J177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135</v>
      </c>
    </row>
    <row r="64" spans="1:47" s="9" customFormat="1" ht="24.95" customHeight="1">
      <c r="B64" s="153"/>
      <c r="C64" s="154"/>
      <c r="D64" s="155" t="s">
        <v>2849</v>
      </c>
      <c r="E64" s="156"/>
      <c r="F64" s="156"/>
      <c r="G64" s="156"/>
      <c r="H64" s="156"/>
      <c r="I64" s="157"/>
      <c r="J64" s="158">
        <f>J178</f>
        <v>0</v>
      </c>
      <c r="K64" s="154"/>
      <c r="L64" s="159"/>
    </row>
    <row r="65" spans="2:12" s="10" customFormat="1" ht="19.899999999999999" customHeight="1">
      <c r="B65" s="160"/>
      <c r="C65" s="99"/>
      <c r="D65" s="161" t="s">
        <v>2850</v>
      </c>
      <c r="E65" s="162"/>
      <c r="F65" s="162"/>
      <c r="G65" s="162"/>
      <c r="H65" s="162"/>
      <c r="I65" s="163"/>
      <c r="J65" s="164">
        <f>J179</f>
        <v>0</v>
      </c>
      <c r="K65" s="99"/>
      <c r="L65" s="165"/>
    </row>
    <row r="66" spans="2:12" s="10" customFormat="1" ht="19.899999999999999" customHeight="1">
      <c r="B66" s="160"/>
      <c r="C66" s="99"/>
      <c r="D66" s="161" t="s">
        <v>2851</v>
      </c>
      <c r="E66" s="162"/>
      <c r="F66" s="162"/>
      <c r="G66" s="162"/>
      <c r="H66" s="162"/>
      <c r="I66" s="163"/>
      <c r="J66" s="164">
        <f>J197</f>
        <v>0</v>
      </c>
      <c r="K66" s="99"/>
      <c r="L66" s="165"/>
    </row>
    <row r="67" spans="2:12" s="10" customFormat="1" ht="14.85" customHeight="1">
      <c r="B67" s="160"/>
      <c r="C67" s="99"/>
      <c r="D67" s="161" t="s">
        <v>2852</v>
      </c>
      <c r="E67" s="162"/>
      <c r="F67" s="162"/>
      <c r="G67" s="162"/>
      <c r="H67" s="162"/>
      <c r="I67" s="163"/>
      <c r="J67" s="164">
        <f>J199</f>
        <v>0</v>
      </c>
      <c r="K67" s="99"/>
      <c r="L67" s="165"/>
    </row>
    <row r="68" spans="2:12" s="10" customFormat="1" ht="14.85" customHeight="1">
      <c r="B68" s="160"/>
      <c r="C68" s="99"/>
      <c r="D68" s="161" t="s">
        <v>2853</v>
      </c>
      <c r="E68" s="162"/>
      <c r="F68" s="162"/>
      <c r="G68" s="162"/>
      <c r="H68" s="162"/>
      <c r="I68" s="163"/>
      <c r="J68" s="164">
        <f>J205</f>
        <v>0</v>
      </c>
      <c r="K68" s="99"/>
      <c r="L68" s="165"/>
    </row>
    <row r="69" spans="2:12" s="10" customFormat="1" ht="14.85" customHeight="1">
      <c r="B69" s="160"/>
      <c r="C69" s="99"/>
      <c r="D69" s="161" t="s">
        <v>2854</v>
      </c>
      <c r="E69" s="162"/>
      <c r="F69" s="162"/>
      <c r="G69" s="162"/>
      <c r="H69" s="162"/>
      <c r="I69" s="163"/>
      <c r="J69" s="164">
        <f>J207</f>
        <v>0</v>
      </c>
      <c r="K69" s="99"/>
      <c r="L69" s="165"/>
    </row>
    <row r="70" spans="2:12" s="10" customFormat="1" ht="14.85" customHeight="1">
      <c r="B70" s="160"/>
      <c r="C70" s="99"/>
      <c r="D70" s="161" t="s">
        <v>2855</v>
      </c>
      <c r="E70" s="162"/>
      <c r="F70" s="162"/>
      <c r="G70" s="162"/>
      <c r="H70" s="162"/>
      <c r="I70" s="163"/>
      <c r="J70" s="164">
        <f>J209</f>
        <v>0</v>
      </c>
      <c r="K70" s="99"/>
      <c r="L70" s="165"/>
    </row>
    <row r="71" spans="2:12" s="10" customFormat="1" ht="14.85" customHeight="1">
      <c r="B71" s="160"/>
      <c r="C71" s="99"/>
      <c r="D71" s="161" t="s">
        <v>2856</v>
      </c>
      <c r="E71" s="162"/>
      <c r="F71" s="162"/>
      <c r="G71" s="162"/>
      <c r="H71" s="162"/>
      <c r="I71" s="163"/>
      <c r="J71" s="164">
        <f>J212</f>
        <v>0</v>
      </c>
      <c r="K71" s="99"/>
      <c r="L71" s="165"/>
    </row>
    <row r="72" spans="2:12" s="10" customFormat="1" ht="14.85" customHeight="1">
      <c r="B72" s="160"/>
      <c r="C72" s="99"/>
      <c r="D72" s="161" t="s">
        <v>2857</v>
      </c>
      <c r="E72" s="162"/>
      <c r="F72" s="162"/>
      <c r="G72" s="162"/>
      <c r="H72" s="162"/>
      <c r="I72" s="163"/>
      <c r="J72" s="164">
        <f>J214</f>
        <v>0</v>
      </c>
      <c r="K72" s="99"/>
      <c r="L72" s="165"/>
    </row>
    <row r="73" spans="2:12" s="10" customFormat="1" ht="14.85" customHeight="1">
      <c r="B73" s="160"/>
      <c r="C73" s="99"/>
      <c r="D73" s="161" t="s">
        <v>2858</v>
      </c>
      <c r="E73" s="162"/>
      <c r="F73" s="162"/>
      <c r="G73" s="162"/>
      <c r="H73" s="162"/>
      <c r="I73" s="163"/>
      <c r="J73" s="164">
        <f>J217</f>
        <v>0</v>
      </c>
      <c r="K73" s="99"/>
      <c r="L73" s="165"/>
    </row>
    <row r="74" spans="2:12" s="10" customFormat="1" ht="14.85" customHeight="1">
      <c r="B74" s="160"/>
      <c r="C74" s="99"/>
      <c r="D74" s="161" t="s">
        <v>2859</v>
      </c>
      <c r="E74" s="162"/>
      <c r="F74" s="162"/>
      <c r="G74" s="162"/>
      <c r="H74" s="162"/>
      <c r="I74" s="163"/>
      <c r="J74" s="164">
        <f>J220</f>
        <v>0</v>
      </c>
      <c r="K74" s="99"/>
      <c r="L74" s="165"/>
    </row>
    <row r="75" spans="2:12" s="10" customFormat="1" ht="14.85" customHeight="1">
      <c r="B75" s="160"/>
      <c r="C75" s="99"/>
      <c r="D75" s="161" t="s">
        <v>2860</v>
      </c>
      <c r="E75" s="162"/>
      <c r="F75" s="162"/>
      <c r="G75" s="162"/>
      <c r="H75" s="162"/>
      <c r="I75" s="163"/>
      <c r="J75" s="164">
        <f>J222</f>
        <v>0</v>
      </c>
      <c r="K75" s="99"/>
      <c r="L75" s="165"/>
    </row>
    <row r="76" spans="2:12" s="10" customFormat="1" ht="14.85" customHeight="1">
      <c r="B76" s="160"/>
      <c r="C76" s="99"/>
      <c r="D76" s="161" t="s">
        <v>2861</v>
      </c>
      <c r="E76" s="162"/>
      <c r="F76" s="162"/>
      <c r="G76" s="162"/>
      <c r="H76" s="162"/>
      <c r="I76" s="163"/>
      <c r="J76" s="164">
        <f>J224</f>
        <v>0</v>
      </c>
      <c r="K76" s="99"/>
      <c r="L76" s="165"/>
    </row>
    <row r="77" spans="2:12" s="10" customFormat="1" ht="14.85" customHeight="1">
      <c r="B77" s="160"/>
      <c r="C77" s="99"/>
      <c r="D77" s="161" t="s">
        <v>2862</v>
      </c>
      <c r="E77" s="162"/>
      <c r="F77" s="162"/>
      <c r="G77" s="162"/>
      <c r="H77" s="162"/>
      <c r="I77" s="163"/>
      <c r="J77" s="164">
        <f>J229</f>
        <v>0</v>
      </c>
      <c r="K77" s="99"/>
      <c r="L77" s="165"/>
    </row>
    <row r="78" spans="2:12" s="10" customFormat="1" ht="14.85" customHeight="1">
      <c r="B78" s="160"/>
      <c r="C78" s="99"/>
      <c r="D78" s="161" t="s">
        <v>2863</v>
      </c>
      <c r="E78" s="162"/>
      <c r="F78" s="162"/>
      <c r="G78" s="162"/>
      <c r="H78" s="162"/>
      <c r="I78" s="163"/>
      <c r="J78" s="164">
        <f>J231</f>
        <v>0</v>
      </c>
      <c r="K78" s="99"/>
      <c r="L78" s="165"/>
    </row>
    <row r="79" spans="2:12" s="10" customFormat="1" ht="14.85" customHeight="1">
      <c r="B79" s="160"/>
      <c r="C79" s="99"/>
      <c r="D79" s="161" t="s">
        <v>2864</v>
      </c>
      <c r="E79" s="162"/>
      <c r="F79" s="162"/>
      <c r="G79" s="162"/>
      <c r="H79" s="162"/>
      <c r="I79" s="163"/>
      <c r="J79" s="164">
        <f>J233</f>
        <v>0</v>
      </c>
      <c r="K79" s="99"/>
      <c r="L79" s="165"/>
    </row>
    <row r="80" spans="2:12" s="10" customFormat="1" ht="14.85" customHeight="1">
      <c r="B80" s="160"/>
      <c r="C80" s="99"/>
      <c r="D80" s="161" t="s">
        <v>2865</v>
      </c>
      <c r="E80" s="162"/>
      <c r="F80" s="162"/>
      <c r="G80" s="162"/>
      <c r="H80" s="162"/>
      <c r="I80" s="163"/>
      <c r="J80" s="164">
        <f>J236</f>
        <v>0</v>
      </c>
      <c r="K80" s="99"/>
      <c r="L80" s="165"/>
    </row>
    <row r="81" spans="2:12" s="10" customFormat="1" ht="14.85" customHeight="1">
      <c r="B81" s="160"/>
      <c r="C81" s="99"/>
      <c r="D81" s="161" t="s">
        <v>2866</v>
      </c>
      <c r="E81" s="162"/>
      <c r="F81" s="162"/>
      <c r="G81" s="162"/>
      <c r="H81" s="162"/>
      <c r="I81" s="163"/>
      <c r="J81" s="164">
        <f>J238</f>
        <v>0</v>
      </c>
      <c r="K81" s="99"/>
      <c r="L81" s="165"/>
    </row>
    <row r="82" spans="2:12" s="10" customFormat="1" ht="14.85" customHeight="1">
      <c r="B82" s="160"/>
      <c r="C82" s="99"/>
      <c r="D82" s="161" t="s">
        <v>2867</v>
      </c>
      <c r="E82" s="162"/>
      <c r="F82" s="162"/>
      <c r="G82" s="162"/>
      <c r="H82" s="162"/>
      <c r="I82" s="163"/>
      <c r="J82" s="164">
        <f>J240</f>
        <v>0</v>
      </c>
      <c r="K82" s="99"/>
      <c r="L82" s="165"/>
    </row>
    <row r="83" spans="2:12" s="10" customFormat="1" ht="14.85" customHeight="1">
      <c r="B83" s="160"/>
      <c r="C83" s="99"/>
      <c r="D83" s="161" t="s">
        <v>2868</v>
      </c>
      <c r="E83" s="162"/>
      <c r="F83" s="162"/>
      <c r="G83" s="162"/>
      <c r="H83" s="162"/>
      <c r="I83" s="163"/>
      <c r="J83" s="164">
        <f>J242</f>
        <v>0</v>
      </c>
      <c r="K83" s="99"/>
      <c r="L83" s="165"/>
    </row>
    <row r="84" spans="2:12" s="10" customFormat="1" ht="14.85" customHeight="1">
      <c r="B84" s="160"/>
      <c r="C84" s="99"/>
      <c r="D84" s="161" t="s">
        <v>2869</v>
      </c>
      <c r="E84" s="162"/>
      <c r="F84" s="162"/>
      <c r="G84" s="162"/>
      <c r="H84" s="162"/>
      <c r="I84" s="163"/>
      <c r="J84" s="164">
        <f>J244</f>
        <v>0</v>
      </c>
      <c r="K84" s="99"/>
      <c r="L84" s="165"/>
    </row>
    <row r="85" spans="2:12" s="10" customFormat="1" ht="14.85" customHeight="1">
      <c r="B85" s="160"/>
      <c r="C85" s="99"/>
      <c r="D85" s="161" t="s">
        <v>2870</v>
      </c>
      <c r="E85" s="162"/>
      <c r="F85" s="162"/>
      <c r="G85" s="162"/>
      <c r="H85" s="162"/>
      <c r="I85" s="163"/>
      <c r="J85" s="164">
        <f>J246</f>
        <v>0</v>
      </c>
      <c r="K85" s="99"/>
      <c r="L85" s="165"/>
    </row>
    <row r="86" spans="2:12" s="10" customFormat="1" ht="14.85" customHeight="1">
      <c r="B86" s="160"/>
      <c r="C86" s="99"/>
      <c r="D86" s="161" t="s">
        <v>2871</v>
      </c>
      <c r="E86" s="162"/>
      <c r="F86" s="162"/>
      <c r="G86" s="162"/>
      <c r="H86" s="162"/>
      <c r="I86" s="163"/>
      <c r="J86" s="164">
        <f>J249</f>
        <v>0</v>
      </c>
      <c r="K86" s="99"/>
      <c r="L86" s="165"/>
    </row>
    <row r="87" spans="2:12" s="10" customFormat="1" ht="14.85" customHeight="1">
      <c r="B87" s="160"/>
      <c r="C87" s="99"/>
      <c r="D87" s="161" t="s">
        <v>2872</v>
      </c>
      <c r="E87" s="162"/>
      <c r="F87" s="162"/>
      <c r="G87" s="162"/>
      <c r="H87" s="162"/>
      <c r="I87" s="163"/>
      <c r="J87" s="164">
        <f>J251</f>
        <v>0</v>
      </c>
      <c r="K87" s="99"/>
      <c r="L87" s="165"/>
    </row>
    <row r="88" spans="2:12" s="10" customFormat="1" ht="14.85" customHeight="1">
      <c r="B88" s="160"/>
      <c r="C88" s="99"/>
      <c r="D88" s="161" t="s">
        <v>2873</v>
      </c>
      <c r="E88" s="162"/>
      <c r="F88" s="162"/>
      <c r="G88" s="162"/>
      <c r="H88" s="162"/>
      <c r="I88" s="163"/>
      <c r="J88" s="164">
        <f>J253</f>
        <v>0</v>
      </c>
      <c r="K88" s="99"/>
      <c r="L88" s="165"/>
    </row>
    <row r="89" spans="2:12" s="10" customFormat="1" ht="14.85" customHeight="1">
      <c r="B89" s="160"/>
      <c r="C89" s="99"/>
      <c r="D89" s="161" t="s">
        <v>2874</v>
      </c>
      <c r="E89" s="162"/>
      <c r="F89" s="162"/>
      <c r="G89" s="162"/>
      <c r="H89" s="162"/>
      <c r="I89" s="163"/>
      <c r="J89" s="164">
        <f>J259</f>
        <v>0</v>
      </c>
      <c r="K89" s="99"/>
      <c r="L89" s="165"/>
    </row>
    <row r="90" spans="2:12" s="10" customFormat="1" ht="14.85" customHeight="1">
      <c r="B90" s="160"/>
      <c r="C90" s="99"/>
      <c r="D90" s="161" t="s">
        <v>2875</v>
      </c>
      <c r="E90" s="162"/>
      <c r="F90" s="162"/>
      <c r="G90" s="162"/>
      <c r="H90" s="162"/>
      <c r="I90" s="163"/>
      <c r="J90" s="164">
        <f>J262</f>
        <v>0</v>
      </c>
      <c r="K90" s="99"/>
      <c r="L90" s="165"/>
    </row>
    <row r="91" spans="2:12" s="10" customFormat="1" ht="14.85" customHeight="1">
      <c r="B91" s="160"/>
      <c r="C91" s="99"/>
      <c r="D91" s="161" t="s">
        <v>2876</v>
      </c>
      <c r="E91" s="162"/>
      <c r="F91" s="162"/>
      <c r="G91" s="162"/>
      <c r="H91" s="162"/>
      <c r="I91" s="163"/>
      <c r="J91" s="164">
        <f>J266</f>
        <v>0</v>
      </c>
      <c r="K91" s="99"/>
      <c r="L91" s="165"/>
    </row>
    <row r="92" spans="2:12" s="10" customFormat="1" ht="14.85" customHeight="1">
      <c r="B92" s="160"/>
      <c r="C92" s="99"/>
      <c r="D92" s="161" t="s">
        <v>2877</v>
      </c>
      <c r="E92" s="162"/>
      <c r="F92" s="162"/>
      <c r="G92" s="162"/>
      <c r="H92" s="162"/>
      <c r="I92" s="163"/>
      <c r="J92" s="164">
        <f>J268</f>
        <v>0</v>
      </c>
      <c r="K92" s="99"/>
      <c r="L92" s="165"/>
    </row>
    <row r="93" spans="2:12" s="10" customFormat="1" ht="14.85" customHeight="1">
      <c r="B93" s="160"/>
      <c r="C93" s="99"/>
      <c r="D93" s="161" t="s">
        <v>2878</v>
      </c>
      <c r="E93" s="162"/>
      <c r="F93" s="162"/>
      <c r="G93" s="162"/>
      <c r="H93" s="162"/>
      <c r="I93" s="163"/>
      <c r="J93" s="164">
        <f>J270</f>
        <v>0</v>
      </c>
      <c r="K93" s="99"/>
      <c r="L93" s="165"/>
    </row>
    <row r="94" spans="2:12" s="10" customFormat="1" ht="14.85" customHeight="1">
      <c r="B94" s="160"/>
      <c r="C94" s="99"/>
      <c r="D94" s="161" t="s">
        <v>2879</v>
      </c>
      <c r="E94" s="162"/>
      <c r="F94" s="162"/>
      <c r="G94" s="162"/>
      <c r="H94" s="162"/>
      <c r="I94" s="163"/>
      <c r="J94" s="164">
        <f>J272</f>
        <v>0</v>
      </c>
      <c r="K94" s="99"/>
      <c r="L94" s="165"/>
    </row>
    <row r="95" spans="2:12" s="10" customFormat="1" ht="14.85" customHeight="1">
      <c r="B95" s="160"/>
      <c r="C95" s="99"/>
      <c r="D95" s="161" t="s">
        <v>2880</v>
      </c>
      <c r="E95" s="162"/>
      <c r="F95" s="162"/>
      <c r="G95" s="162"/>
      <c r="H95" s="162"/>
      <c r="I95" s="163"/>
      <c r="J95" s="164">
        <f>J274</f>
        <v>0</v>
      </c>
      <c r="K95" s="99"/>
      <c r="L95" s="165"/>
    </row>
    <row r="96" spans="2:12" s="10" customFormat="1" ht="14.85" customHeight="1">
      <c r="B96" s="160"/>
      <c r="C96" s="99"/>
      <c r="D96" s="161" t="s">
        <v>2881</v>
      </c>
      <c r="E96" s="162"/>
      <c r="F96" s="162"/>
      <c r="G96" s="162"/>
      <c r="H96" s="162"/>
      <c r="I96" s="163"/>
      <c r="J96" s="164">
        <f>J278</f>
        <v>0</v>
      </c>
      <c r="K96" s="99"/>
      <c r="L96" s="165"/>
    </row>
    <row r="97" spans="2:12" s="10" customFormat="1" ht="14.85" customHeight="1">
      <c r="B97" s="160"/>
      <c r="C97" s="99"/>
      <c r="D97" s="161" t="s">
        <v>2882</v>
      </c>
      <c r="E97" s="162"/>
      <c r="F97" s="162"/>
      <c r="G97" s="162"/>
      <c r="H97" s="162"/>
      <c r="I97" s="163"/>
      <c r="J97" s="164">
        <f>J280</f>
        <v>0</v>
      </c>
      <c r="K97" s="99"/>
      <c r="L97" s="165"/>
    </row>
    <row r="98" spans="2:12" s="10" customFormat="1" ht="14.85" customHeight="1">
      <c r="B98" s="160"/>
      <c r="C98" s="99"/>
      <c r="D98" s="161" t="s">
        <v>2883</v>
      </c>
      <c r="E98" s="162"/>
      <c r="F98" s="162"/>
      <c r="G98" s="162"/>
      <c r="H98" s="162"/>
      <c r="I98" s="163"/>
      <c r="J98" s="164">
        <f>J282</f>
        <v>0</v>
      </c>
      <c r="K98" s="99"/>
      <c r="L98" s="165"/>
    </row>
    <row r="99" spans="2:12" s="10" customFormat="1" ht="14.85" customHeight="1">
      <c r="B99" s="160"/>
      <c r="C99" s="99"/>
      <c r="D99" s="161" t="s">
        <v>2884</v>
      </c>
      <c r="E99" s="162"/>
      <c r="F99" s="162"/>
      <c r="G99" s="162"/>
      <c r="H99" s="162"/>
      <c r="I99" s="163"/>
      <c r="J99" s="164">
        <f>J284</f>
        <v>0</v>
      </c>
      <c r="K99" s="99"/>
      <c r="L99" s="165"/>
    </row>
    <row r="100" spans="2:12" s="10" customFormat="1" ht="14.85" customHeight="1">
      <c r="B100" s="160"/>
      <c r="C100" s="99"/>
      <c r="D100" s="161" t="s">
        <v>2885</v>
      </c>
      <c r="E100" s="162"/>
      <c r="F100" s="162"/>
      <c r="G100" s="162"/>
      <c r="H100" s="162"/>
      <c r="I100" s="163"/>
      <c r="J100" s="164">
        <f>J286</f>
        <v>0</v>
      </c>
      <c r="K100" s="99"/>
      <c r="L100" s="165"/>
    </row>
    <row r="101" spans="2:12" s="10" customFormat="1" ht="14.85" customHeight="1">
      <c r="B101" s="160"/>
      <c r="C101" s="99"/>
      <c r="D101" s="161" t="s">
        <v>2886</v>
      </c>
      <c r="E101" s="162"/>
      <c r="F101" s="162"/>
      <c r="G101" s="162"/>
      <c r="H101" s="162"/>
      <c r="I101" s="163"/>
      <c r="J101" s="164">
        <f>J287</f>
        <v>0</v>
      </c>
      <c r="K101" s="99"/>
      <c r="L101" s="165"/>
    </row>
    <row r="102" spans="2:12" s="10" customFormat="1" ht="19.899999999999999" customHeight="1">
      <c r="B102" s="160"/>
      <c r="C102" s="99"/>
      <c r="D102" s="161" t="s">
        <v>2887</v>
      </c>
      <c r="E102" s="162"/>
      <c r="F102" s="162"/>
      <c r="G102" s="162"/>
      <c r="H102" s="162"/>
      <c r="I102" s="163"/>
      <c r="J102" s="164">
        <f>J289</f>
        <v>0</v>
      </c>
      <c r="K102" s="99"/>
      <c r="L102" s="165"/>
    </row>
    <row r="103" spans="2:12" s="10" customFormat="1" ht="14.85" customHeight="1">
      <c r="B103" s="160"/>
      <c r="C103" s="99"/>
      <c r="D103" s="161" t="s">
        <v>2888</v>
      </c>
      <c r="E103" s="162"/>
      <c r="F103" s="162"/>
      <c r="G103" s="162"/>
      <c r="H103" s="162"/>
      <c r="I103" s="163"/>
      <c r="J103" s="164">
        <f>J290</f>
        <v>0</v>
      </c>
      <c r="K103" s="99"/>
      <c r="L103" s="165"/>
    </row>
    <row r="104" spans="2:12" s="10" customFormat="1" ht="14.85" customHeight="1">
      <c r="B104" s="160"/>
      <c r="C104" s="99"/>
      <c r="D104" s="161" t="s">
        <v>2889</v>
      </c>
      <c r="E104" s="162"/>
      <c r="F104" s="162"/>
      <c r="G104" s="162"/>
      <c r="H104" s="162"/>
      <c r="I104" s="163"/>
      <c r="J104" s="164">
        <f>J293</f>
        <v>0</v>
      </c>
      <c r="K104" s="99"/>
      <c r="L104" s="165"/>
    </row>
    <row r="105" spans="2:12" s="10" customFormat="1" ht="14.85" customHeight="1">
      <c r="B105" s="160"/>
      <c r="C105" s="99"/>
      <c r="D105" s="161" t="s">
        <v>2890</v>
      </c>
      <c r="E105" s="162"/>
      <c r="F105" s="162"/>
      <c r="G105" s="162"/>
      <c r="H105" s="162"/>
      <c r="I105" s="163"/>
      <c r="J105" s="164">
        <f>J297</f>
        <v>0</v>
      </c>
      <c r="K105" s="99"/>
      <c r="L105" s="165"/>
    </row>
    <row r="106" spans="2:12" s="10" customFormat="1" ht="14.85" customHeight="1">
      <c r="B106" s="160"/>
      <c r="C106" s="99"/>
      <c r="D106" s="161" t="s">
        <v>2891</v>
      </c>
      <c r="E106" s="162"/>
      <c r="F106" s="162"/>
      <c r="G106" s="162"/>
      <c r="H106" s="162"/>
      <c r="I106" s="163"/>
      <c r="J106" s="164">
        <f>J299</f>
        <v>0</v>
      </c>
      <c r="K106" s="99"/>
      <c r="L106" s="165"/>
    </row>
    <row r="107" spans="2:12" s="10" customFormat="1" ht="14.85" customHeight="1">
      <c r="B107" s="160"/>
      <c r="C107" s="99"/>
      <c r="D107" s="161" t="s">
        <v>2892</v>
      </c>
      <c r="E107" s="162"/>
      <c r="F107" s="162"/>
      <c r="G107" s="162"/>
      <c r="H107" s="162"/>
      <c r="I107" s="163"/>
      <c r="J107" s="164">
        <f>J301</f>
        <v>0</v>
      </c>
      <c r="K107" s="99"/>
      <c r="L107" s="165"/>
    </row>
    <row r="108" spans="2:12" s="10" customFormat="1" ht="14.85" customHeight="1">
      <c r="B108" s="160"/>
      <c r="C108" s="99"/>
      <c r="D108" s="161" t="s">
        <v>2893</v>
      </c>
      <c r="E108" s="162"/>
      <c r="F108" s="162"/>
      <c r="G108" s="162"/>
      <c r="H108" s="162"/>
      <c r="I108" s="163"/>
      <c r="J108" s="164">
        <f>J304</f>
        <v>0</v>
      </c>
      <c r="K108" s="99"/>
      <c r="L108" s="165"/>
    </row>
    <row r="109" spans="2:12" s="10" customFormat="1" ht="14.85" customHeight="1">
      <c r="B109" s="160"/>
      <c r="C109" s="99"/>
      <c r="D109" s="161" t="s">
        <v>2877</v>
      </c>
      <c r="E109" s="162"/>
      <c r="F109" s="162"/>
      <c r="G109" s="162"/>
      <c r="H109" s="162"/>
      <c r="I109" s="163"/>
      <c r="J109" s="164">
        <f>J306</f>
        <v>0</v>
      </c>
      <c r="K109" s="99"/>
      <c r="L109" s="165"/>
    </row>
    <row r="110" spans="2:12" s="10" customFormat="1" ht="14.85" customHeight="1">
      <c r="B110" s="160"/>
      <c r="C110" s="99"/>
      <c r="D110" s="161" t="s">
        <v>2878</v>
      </c>
      <c r="E110" s="162"/>
      <c r="F110" s="162"/>
      <c r="G110" s="162"/>
      <c r="H110" s="162"/>
      <c r="I110" s="163"/>
      <c r="J110" s="164">
        <f>J308</f>
        <v>0</v>
      </c>
      <c r="K110" s="99"/>
      <c r="L110" s="165"/>
    </row>
    <row r="111" spans="2:12" s="10" customFormat="1" ht="14.85" customHeight="1">
      <c r="B111" s="160"/>
      <c r="C111" s="99"/>
      <c r="D111" s="161" t="s">
        <v>2879</v>
      </c>
      <c r="E111" s="162"/>
      <c r="F111" s="162"/>
      <c r="G111" s="162"/>
      <c r="H111" s="162"/>
      <c r="I111" s="163"/>
      <c r="J111" s="164">
        <f>J310</f>
        <v>0</v>
      </c>
      <c r="K111" s="99"/>
      <c r="L111" s="165"/>
    </row>
    <row r="112" spans="2:12" s="10" customFormat="1" ht="14.85" customHeight="1">
      <c r="B112" s="160"/>
      <c r="C112" s="99"/>
      <c r="D112" s="161" t="s">
        <v>2880</v>
      </c>
      <c r="E112" s="162"/>
      <c r="F112" s="162"/>
      <c r="G112" s="162"/>
      <c r="H112" s="162"/>
      <c r="I112" s="163"/>
      <c r="J112" s="164">
        <f>J312</f>
        <v>0</v>
      </c>
      <c r="K112" s="99"/>
      <c r="L112" s="165"/>
    </row>
    <row r="113" spans="2:12" s="10" customFormat="1" ht="14.85" customHeight="1">
      <c r="B113" s="160"/>
      <c r="C113" s="99"/>
      <c r="D113" s="161" t="s">
        <v>2881</v>
      </c>
      <c r="E113" s="162"/>
      <c r="F113" s="162"/>
      <c r="G113" s="162"/>
      <c r="H113" s="162"/>
      <c r="I113" s="163"/>
      <c r="J113" s="164">
        <f>J314</f>
        <v>0</v>
      </c>
      <c r="K113" s="99"/>
      <c r="L113" s="165"/>
    </row>
    <row r="114" spans="2:12" s="10" customFormat="1" ht="14.85" customHeight="1">
      <c r="B114" s="160"/>
      <c r="C114" s="99"/>
      <c r="D114" s="161" t="s">
        <v>2882</v>
      </c>
      <c r="E114" s="162"/>
      <c r="F114" s="162"/>
      <c r="G114" s="162"/>
      <c r="H114" s="162"/>
      <c r="I114" s="163"/>
      <c r="J114" s="164">
        <f>J316</f>
        <v>0</v>
      </c>
      <c r="K114" s="99"/>
      <c r="L114" s="165"/>
    </row>
    <row r="115" spans="2:12" s="10" customFormat="1" ht="14.85" customHeight="1">
      <c r="B115" s="160"/>
      <c r="C115" s="99"/>
      <c r="D115" s="161" t="s">
        <v>2883</v>
      </c>
      <c r="E115" s="162"/>
      <c r="F115" s="162"/>
      <c r="G115" s="162"/>
      <c r="H115" s="162"/>
      <c r="I115" s="163"/>
      <c r="J115" s="164">
        <f>J318</f>
        <v>0</v>
      </c>
      <c r="K115" s="99"/>
      <c r="L115" s="165"/>
    </row>
    <row r="116" spans="2:12" s="10" customFormat="1" ht="14.85" customHeight="1">
      <c r="B116" s="160"/>
      <c r="C116" s="99"/>
      <c r="D116" s="161" t="s">
        <v>2884</v>
      </c>
      <c r="E116" s="162"/>
      <c r="F116" s="162"/>
      <c r="G116" s="162"/>
      <c r="H116" s="162"/>
      <c r="I116" s="163"/>
      <c r="J116" s="164">
        <f>J320</f>
        <v>0</v>
      </c>
      <c r="K116" s="99"/>
      <c r="L116" s="165"/>
    </row>
    <row r="117" spans="2:12" s="10" customFormat="1" ht="19.899999999999999" customHeight="1">
      <c r="B117" s="160"/>
      <c r="C117" s="99"/>
      <c r="D117" s="161" t="s">
        <v>2894</v>
      </c>
      <c r="E117" s="162"/>
      <c r="F117" s="162"/>
      <c r="G117" s="162"/>
      <c r="H117" s="162"/>
      <c r="I117" s="163"/>
      <c r="J117" s="164">
        <f>J322</f>
        <v>0</v>
      </c>
      <c r="K117" s="99"/>
      <c r="L117" s="165"/>
    </row>
    <row r="118" spans="2:12" s="10" customFormat="1" ht="14.85" customHeight="1">
      <c r="B118" s="160"/>
      <c r="C118" s="99"/>
      <c r="D118" s="161" t="s">
        <v>2895</v>
      </c>
      <c r="E118" s="162"/>
      <c r="F118" s="162"/>
      <c r="G118" s="162"/>
      <c r="H118" s="162"/>
      <c r="I118" s="163"/>
      <c r="J118" s="164">
        <f>J323</f>
        <v>0</v>
      </c>
      <c r="K118" s="99"/>
      <c r="L118" s="165"/>
    </row>
    <row r="119" spans="2:12" s="10" customFormat="1" ht="14.85" customHeight="1">
      <c r="B119" s="160"/>
      <c r="C119" s="99"/>
      <c r="D119" s="161" t="s">
        <v>2896</v>
      </c>
      <c r="E119" s="162"/>
      <c r="F119" s="162"/>
      <c r="G119" s="162"/>
      <c r="H119" s="162"/>
      <c r="I119" s="163"/>
      <c r="J119" s="164">
        <f>J326</f>
        <v>0</v>
      </c>
      <c r="K119" s="99"/>
      <c r="L119" s="165"/>
    </row>
    <row r="120" spans="2:12" s="10" customFormat="1" ht="14.85" customHeight="1">
      <c r="B120" s="160"/>
      <c r="C120" s="99"/>
      <c r="D120" s="161" t="s">
        <v>2897</v>
      </c>
      <c r="E120" s="162"/>
      <c r="F120" s="162"/>
      <c r="G120" s="162"/>
      <c r="H120" s="162"/>
      <c r="I120" s="163"/>
      <c r="J120" s="164">
        <f>J328</f>
        <v>0</v>
      </c>
      <c r="K120" s="99"/>
      <c r="L120" s="165"/>
    </row>
    <row r="121" spans="2:12" s="10" customFormat="1" ht="14.85" customHeight="1">
      <c r="B121" s="160"/>
      <c r="C121" s="99"/>
      <c r="D121" s="161" t="s">
        <v>2898</v>
      </c>
      <c r="E121" s="162"/>
      <c r="F121" s="162"/>
      <c r="G121" s="162"/>
      <c r="H121" s="162"/>
      <c r="I121" s="163"/>
      <c r="J121" s="164">
        <f>J333</f>
        <v>0</v>
      </c>
      <c r="K121" s="99"/>
      <c r="L121" s="165"/>
    </row>
    <row r="122" spans="2:12" s="10" customFormat="1" ht="14.85" customHeight="1">
      <c r="B122" s="160"/>
      <c r="C122" s="99"/>
      <c r="D122" s="161" t="s">
        <v>2898</v>
      </c>
      <c r="E122" s="162"/>
      <c r="F122" s="162"/>
      <c r="G122" s="162"/>
      <c r="H122" s="162"/>
      <c r="I122" s="163"/>
      <c r="J122" s="164">
        <f>J335</f>
        <v>0</v>
      </c>
      <c r="K122" s="99"/>
      <c r="L122" s="165"/>
    </row>
    <row r="123" spans="2:12" s="10" customFormat="1" ht="14.85" customHeight="1">
      <c r="B123" s="160"/>
      <c r="C123" s="99"/>
      <c r="D123" s="161" t="s">
        <v>2899</v>
      </c>
      <c r="E123" s="162"/>
      <c r="F123" s="162"/>
      <c r="G123" s="162"/>
      <c r="H123" s="162"/>
      <c r="I123" s="163"/>
      <c r="J123" s="164">
        <f>J340</f>
        <v>0</v>
      </c>
      <c r="K123" s="99"/>
      <c r="L123" s="165"/>
    </row>
    <row r="124" spans="2:12" s="10" customFormat="1" ht="14.85" customHeight="1">
      <c r="B124" s="160"/>
      <c r="C124" s="99"/>
      <c r="D124" s="161" t="s">
        <v>2900</v>
      </c>
      <c r="E124" s="162"/>
      <c r="F124" s="162"/>
      <c r="G124" s="162"/>
      <c r="H124" s="162"/>
      <c r="I124" s="163"/>
      <c r="J124" s="164">
        <f>J342</f>
        <v>0</v>
      </c>
      <c r="K124" s="99"/>
      <c r="L124" s="165"/>
    </row>
    <row r="125" spans="2:12" s="10" customFormat="1" ht="14.85" customHeight="1">
      <c r="B125" s="160"/>
      <c r="C125" s="99"/>
      <c r="D125" s="161" t="s">
        <v>2899</v>
      </c>
      <c r="E125" s="162"/>
      <c r="F125" s="162"/>
      <c r="G125" s="162"/>
      <c r="H125" s="162"/>
      <c r="I125" s="163"/>
      <c r="J125" s="164">
        <f>J345</f>
        <v>0</v>
      </c>
      <c r="K125" s="99"/>
      <c r="L125" s="165"/>
    </row>
    <row r="126" spans="2:12" s="10" customFormat="1" ht="14.85" customHeight="1">
      <c r="B126" s="160"/>
      <c r="C126" s="99"/>
      <c r="D126" s="161" t="s">
        <v>2901</v>
      </c>
      <c r="E126" s="162"/>
      <c r="F126" s="162"/>
      <c r="G126" s="162"/>
      <c r="H126" s="162"/>
      <c r="I126" s="163"/>
      <c r="J126" s="164">
        <f>J348</f>
        <v>0</v>
      </c>
      <c r="K126" s="99"/>
      <c r="L126" s="165"/>
    </row>
    <row r="127" spans="2:12" s="10" customFormat="1" ht="14.85" customHeight="1">
      <c r="B127" s="160"/>
      <c r="C127" s="99"/>
      <c r="D127" s="161" t="s">
        <v>2902</v>
      </c>
      <c r="E127" s="162"/>
      <c r="F127" s="162"/>
      <c r="G127" s="162"/>
      <c r="H127" s="162"/>
      <c r="I127" s="163"/>
      <c r="J127" s="164">
        <f>J351</f>
        <v>0</v>
      </c>
      <c r="K127" s="99"/>
      <c r="L127" s="165"/>
    </row>
    <row r="128" spans="2:12" s="10" customFormat="1" ht="14.85" customHeight="1">
      <c r="B128" s="160"/>
      <c r="C128" s="99"/>
      <c r="D128" s="161" t="s">
        <v>2903</v>
      </c>
      <c r="E128" s="162"/>
      <c r="F128" s="162"/>
      <c r="G128" s="162"/>
      <c r="H128" s="162"/>
      <c r="I128" s="163"/>
      <c r="J128" s="164">
        <f>J357</f>
        <v>0</v>
      </c>
      <c r="K128" s="99"/>
      <c r="L128" s="165"/>
    </row>
    <row r="129" spans="2:12" s="10" customFormat="1" ht="14.85" customHeight="1">
      <c r="B129" s="160"/>
      <c r="C129" s="99"/>
      <c r="D129" s="161" t="s">
        <v>2904</v>
      </c>
      <c r="E129" s="162"/>
      <c r="F129" s="162"/>
      <c r="G129" s="162"/>
      <c r="H129" s="162"/>
      <c r="I129" s="163"/>
      <c r="J129" s="164">
        <f>J359</f>
        <v>0</v>
      </c>
      <c r="K129" s="99"/>
      <c r="L129" s="165"/>
    </row>
    <row r="130" spans="2:12" s="10" customFormat="1" ht="19.899999999999999" customHeight="1">
      <c r="B130" s="160"/>
      <c r="C130" s="99"/>
      <c r="D130" s="161" t="s">
        <v>2905</v>
      </c>
      <c r="E130" s="162"/>
      <c r="F130" s="162"/>
      <c r="G130" s="162"/>
      <c r="H130" s="162"/>
      <c r="I130" s="163"/>
      <c r="J130" s="164">
        <f>J361</f>
        <v>0</v>
      </c>
      <c r="K130" s="99"/>
      <c r="L130" s="165"/>
    </row>
    <row r="131" spans="2:12" s="10" customFormat="1" ht="14.85" customHeight="1">
      <c r="B131" s="160"/>
      <c r="C131" s="99"/>
      <c r="D131" s="161" t="s">
        <v>2873</v>
      </c>
      <c r="E131" s="162"/>
      <c r="F131" s="162"/>
      <c r="G131" s="162"/>
      <c r="H131" s="162"/>
      <c r="I131" s="163"/>
      <c r="J131" s="164">
        <f>J362</f>
        <v>0</v>
      </c>
      <c r="K131" s="99"/>
      <c r="L131" s="165"/>
    </row>
    <row r="132" spans="2:12" s="10" customFormat="1" ht="14.85" customHeight="1">
      <c r="B132" s="160"/>
      <c r="C132" s="99"/>
      <c r="D132" s="161" t="s">
        <v>2906</v>
      </c>
      <c r="E132" s="162"/>
      <c r="F132" s="162"/>
      <c r="G132" s="162"/>
      <c r="H132" s="162"/>
      <c r="I132" s="163"/>
      <c r="J132" s="164">
        <f>J365</f>
        <v>0</v>
      </c>
      <c r="K132" s="99"/>
      <c r="L132" s="165"/>
    </row>
    <row r="133" spans="2:12" s="10" customFormat="1" ht="14.85" customHeight="1">
      <c r="B133" s="160"/>
      <c r="C133" s="99"/>
      <c r="D133" s="161" t="s">
        <v>2907</v>
      </c>
      <c r="E133" s="162"/>
      <c r="F133" s="162"/>
      <c r="G133" s="162"/>
      <c r="H133" s="162"/>
      <c r="I133" s="163"/>
      <c r="J133" s="164">
        <f>J367</f>
        <v>0</v>
      </c>
      <c r="K133" s="99"/>
      <c r="L133" s="165"/>
    </row>
    <row r="134" spans="2:12" s="10" customFormat="1" ht="14.85" customHeight="1">
      <c r="B134" s="160"/>
      <c r="C134" s="99"/>
      <c r="D134" s="161" t="s">
        <v>2908</v>
      </c>
      <c r="E134" s="162"/>
      <c r="F134" s="162"/>
      <c r="G134" s="162"/>
      <c r="H134" s="162"/>
      <c r="I134" s="163"/>
      <c r="J134" s="164">
        <f>J370</f>
        <v>0</v>
      </c>
      <c r="K134" s="99"/>
      <c r="L134" s="165"/>
    </row>
    <row r="135" spans="2:12" s="10" customFormat="1" ht="14.85" customHeight="1">
      <c r="B135" s="160"/>
      <c r="C135" s="99"/>
      <c r="D135" s="161" t="s">
        <v>2909</v>
      </c>
      <c r="E135" s="162"/>
      <c r="F135" s="162"/>
      <c r="G135" s="162"/>
      <c r="H135" s="162"/>
      <c r="I135" s="163"/>
      <c r="J135" s="164">
        <f>J372</f>
        <v>0</v>
      </c>
      <c r="K135" s="99"/>
      <c r="L135" s="165"/>
    </row>
    <row r="136" spans="2:12" s="10" customFormat="1" ht="14.85" customHeight="1">
      <c r="B136" s="160"/>
      <c r="C136" s="99"/>
      <c r="D136" s="161" t="s">
        <v>2910</v>
      </c>
      <c r="E136" s="162"/>
      <c r="F136" s="162"/>
      <c r="G136" s="162"/>
      <c r="H136" s="162"/>
      <c r="I136" s="163"/>
      <c r="J136" s="164">
        <f>J374</f>
        <v>0</v>
      </c>
      <c r="K136" s="99"/>
      <c r="L136" s="165"/>
    </row>
    <row r="137" spans="2:12" s="10" customFormat="1" ht="14.85" customHeight="1">
      <c r="B137" s="160"/>
      <c r="C137" s="99"/>
      <c r="D137" s="161" t="s">
        <v>2896</v>
      </c>
      <c r="E137" s="162"/>
      <c r="F137" s="162"/>
      <c r="G137" s="162"/>
      <c r="H137" s="162"/>
      <c r="I137" s="163"/>
      <c r="J137" s="164">
        <f>J381</f>
        <v>0</v>
      </c>
      <c r="K137" s="99"/>
      <c r="L137" s="165"/>
    </row>
    <row r="138" spans="2:12" s="10" customFormat="1" ht="14.85" customHeight="1">
      <c r="B138" s="160"/>
      <c r="C138" s="99"/>
      <c r="D138" s="161" t="s">
        <v>2895</v>
      </c>
      <c r="E138" s="162"/>
      <c r="F138" s="162"/>
      <c r="G138" s="162"/>
      <c r="H138" s="162"/>
      <c r="I138" s="163"/>
      <c r="J138" s="164">
        <f>J383</f>
        <v>0</v>
      </c>
      <c r="K138" s="99"/>
      <c r="L138" s="165"/>
    </row>
    <row r="139" spans="2:12" s="10" customFormat="1" ht="14.85" customHeight="1">
      <c r="B139" s="160"/>
      <c r="C139" s="99"/>
      <c r="D139" s="161" t="s">
        <v>2911</v>
      </c>
      <c r="E139" s="162"/>
      <c r="F139" s="162"/>
      <c r="G139" s="162"/>
      <c r="H139" s="162"/>
      <c r="I139" s="163"/>
      <c r="J139" s="164">
        <f>J385</f>
        <v>0</v>
      </c>
      <c r="K139" s="99"/>
      <c r="L139" s="165"/>
    </row>
    <row r="140" spans="2:12" s="10" customFormat="1" ht="14.85" customHeight="1">
      <c r="B140" s="160"/>
      <c r="C140" s="99"/>
      <c r="D140" s="161" t="s">
        <v>2898</v>
      </c>
      <c r="E140" s="162"/>
      <c r="F140" s="162"/>
      <c r="G140" s="162"/>
      <c r="H140" s="162"/>
      <c r="I140" s="163"/>
      <c r="J140" s="164">
        <f>J387</f>
        <v>0</v>
      </c>
      <c r="K140" s="99"/>
      <c r="L140" s="165"/>
    </row>
    <row r="141" spans="2:12" s="10" customFormat="1" ht="14.85" customHeight="1">
      <c r="B141" s="160"/>
      <c r="C141" s="99"/>
      <c r="D141" s="161" t="s">
        <v>2912</v>
      </c>
      <c r="E141" s="162"/>
      <c r="F141" s="162"/>
      <c r="G141" s="162"/>
      <c r="H141" s="162"/>
      <c r="I141" s="163"/>
      <c r="J141" s="164">
        <f>J389</f>
        <v>0</v>
      </c>
      <c r="K141" s="99"/>
      <c r="L141" s="165"/>
    </row>
    <row r="142" spans="2:12" s="10" customFormat="1" ht="14.85" customHeight="1">
      <c r="B142" s="160"/>
      <c r="C142" s="99"/>
      <c r="D142" s="161" t="s">
        <v>2913</v>
      </c>
      <c r="E142" s="162"/>
      <c r="F142" s="162"/>
      <c r="G142" s="162"/>
      <c r="H142" s="162"/>
      <c r="I142" s="163"/>
      <c r="J142" s="164">
        <f>J391</f>
        <v>0</v>
      </c>
      <c r="K142" s="99"/>
      <c r="L142" s="165"/>
    </row>
    <row r="143" spans="2:12" s="10" customFormat="1" ht="19.899999999999999" customHeight="1">
      <c r="B143" s="160"/>
      <c r="C143" s="99"/>
      <c r="D143" s="161" t="s">
        <v>2914</v>
      </c>
      <c r="E143" s="162"/>
      <c r="F143" s="162"/>
      <c r="G143" s="162"/>
      <c r="H143" s="162"/>
      <c r="I143" s="163"/>
      <c r="J143" s="164">
        <f>J393</f>
        <v>0</v>
      </c>
      <c r="K143" s="99"/>
      <c r="L143" s="165"/>
    </row>
    <row r="144" spans="2:12" s="10" customFormat="1" ht="14.85" customHeight="1">
      <c r="B144" s="160"/>
      <c r="C144" s="99"/>
      <c r="D144" s="161" t="s">
        <v>2915</v>
      </c>
      <c r="E144" s="162"/>
      <c r="F144" s="162"/>
      <c r="G144" s="162"/>
      <c r="H144" s="162"/>
      <c r="I144" s="163"/>
      <c r="J144" s="164">
        <f>J394</f>
        <v>0</v>
      </c>
      <c r="K144" s="99"/>
      <c r="L144" s="165"/>
    </row>
    <row r="145" spans="1:31" s="10" customFormat="1" ht="14.85" customHeight="1">
      <c r="B145" s="160"/>
      <c r="C145" s="99"/>
      <c r="D145" s="161" t="s">
        <v>2916</v>
      </c>
      <c r="E145" s="162"/>
      <c r="F145" s="162"/>
      <c r="G145" s="162"/>
      <c r="H145" s="162"/>
      <c r="I145" s="163"/>
      <c r="J145" s="164">
        <f>J396</f>
        <v>0</v>
      </c>
      <c r="K145" s="99"/>
      <c r="L145" s="165"/>
    </row>
    <row r="146" spans="1:31" s="10" customFormat="1" ht="14.85" customHeight="1">
      <c r="B146" s="160"/>
      <c r="C146" s="99"/>
      <c r="D146" s="161" t="s">
        <v>2917</v>
      </c>
      <c r="E146" s="162"/>
      <c r="F146" s="162"/>
      <c r="G146" s="162"/>
      <c r="H146" s="162"/>
      <c r="I146" s="163"/>
      <c r="J146" s="164">
        <f>J398</f>
        <v>0</v>
      </c>
      <c r="K146" s="99"/>
      <c r="L146" s="165"/>
    </row>
    <row r="147" spans="1:31" s="10" customFormat="1" ht="14.85" customHeight="1">
      <c r="B147" s="160"/>
      <c r="C147" s="99"/>
      <c r="D147" s="161" t="s">
        <v>2918</v>
      </c>
      <c r="E147" s="162"/>
      <c r="F147" s="162"/>
      <c r="G147" s="162"/>
      <c r="H147" s="162"/>
      <c r="I147" s="163"/>
      <c r="J147" s="164">
        <f>J400</f>
        <v>0</v>
      </c>
      <c r="K147" s="99"/>
      <c r="L147" s="165"/>
    </row>
    <row r="148" spans="1:31" s="10" customFormat="1" ht="14.85" customHeight="1">
      <c r="B148" s="160"/>
      <c r="C148" s="99"/>
      <c r="D148" s="161" t="s">
        <v>2919</v>
      </c>
      <c r="E148" s="162"/>
      <c r="F148" s="162"/>
      <c r="G148" s="162"/>
      <c r="H148" s="162"/>
      <c r="I148" s="163"/>
      <c r="J148" s="164">
        <f>J402</f>
        <v>0</v>
      </c>
      <c r="K148" s="99"/>
      <c r="L148" s="165"/>
    </row>
    <row r="149" spans="1:31" s="10" customFormat="1" ht="14.85" customHeight="1">
      <c r="B149" s="160"/>
      <c r="C149" s="99"/>
      <c r="D149" s="161" t="s">
        <v>2920</v>
      </c>
      <c r="E149" s="162"/>
      <c r="F149" s="162"/>
      <c r="G149" s="162"/>
      <c r="H149" s="162"/>
      <c r="I149" s="163"/>
      <c r="J149" s="164">
        <f>J404</f>
        <v>0</v>
      </c>
      <c r="K149" s="99"/>
      <c r="L149" s="165"/>
    </row>
    <row r="150" spans="1:31" s="10" customFormat="1" ht="14.85" customHeight="1">
      <c r="B150" s="160"/>
      <c r="C150" s="99"/>
      <c r="D150" s="161" t="s">
        <v>2921</v>
      </c>
      <c r="E150" s="162"/>
      <c r="F150" s="162"/>
      <c r="G150" s="162"/>
      <c r="H150" s="162"/>
      <c r="I150" s="163"/>
      <c r="J150" s="164">
        <f>J406</f>
        <v>0</v>
      </c>
      <c r="K150" s="99"/>
      <c r="L150" s="165"/>
    </row>
    <row r="151" spans="1:31" s="10" customFormat="1" ht="14.85" customHeight="1">
      <c r="B151" s="160"/>
      <c r="C151" s="99"/>
      <c r="D151" s="161" t="s">
        <v>2922</v>
      </c>
      <c r="E151" s="162"/>
      <c r="F151" s="162"/>
      <c r="G151" s="162"/>
      <c r="H151" s="162"/>
      <c r="I151" s="163"/>
      <c r="J151" s="164">
        <f>J408</f>
        <v>0</v>
      </c>
      <c r="K151" s="99"/>
      <c r="L151" s="165"/>
    </row>
    <row r="152" spans="1:31" s="10" customFormat="1" ht="14.85" customHeight="1">
      <c r="B152" s="160"/>
      <c r="C152" s="99"/>
      <c r="D152" s="161" t="s">
        <v>2923</v>
      </c>
      <c r="E152" s="162"/>
      <c r="F152" s="162"/>
      <c r="G152" s="162"/>
      <c r="H152" s="162"/>
      <c r="I152" s="163"/>
      <c r="J152" s="164">
        <f>J410</f>
        <v>0</v>
      </c>
      <c r="K152" s="99"/>
      <c r="L152" s="165"/>
    </row>
    <row r="153" spans="1:31" s="10" customFormat="1" ht="14.85" customHeight="1">
      <c r="B153" s="160"/>
      <c r="C153" s="99"/>
      <c r="D153" s="161" t="s">
        <v>2924</v>
      </c>
      <c r="E153" s="162"/>
      <c r="F153" s="162"/>
      <c r="G153" s="162"/>
      <c r="H153" s="162"/>
      <c r="I153" s="163"/>
      <c r="J153" s="164">
        <f>J412</f>
        <v>0</v>
      </c>
      <c r="K153" s="99"/>
      <c r="L153" s="165"/>
    </row>
    <row r="154" spans="1:31" s="10" customFormat="1" ht="14.85" customHeight="1">
      <c r="B154" s="160"/>
      <c r="C154" s="99"/>
      <c r="D154" s="161" t="s">
        <v>2925</v>
      </c>
      <c r="E154" s="162"/>
      <c r="F154" s="162"/>
      <c r="G154" s="162"/>
      <c r="H154" s="162"/>
      <c r="I154" s="163"/>
      <c r="J154" s="164">
        <f>J414</f>
        <v>0</v>
      </c>
      <c r="K154" s="99"/>
      <c r="L154" s="165"/>
    </row>
    <row r="155" spans="1:31" s="10" customFormat="1" ht="14.85" customHeight="1">
      <c r="B155" s="160"/>
      <c r="C155" s="99"/>
      <c r="D155" s="161" t="s">
        <v>2926</v>
      </c>
      <c r="E155" s="162"/>
      <c r="F155" s="162"/>
      <c r="G155" s="162"/>
      <c r="H155" s="162"/>
      <c r="I155" s="163"/>
      <c r="J155" s="164">
        <f>J416</f>
        <v>0</v>
      </c>
      <c r="K155" s="99"/>
      <c r="L155" s="165"/>
    </row>
    <row r="156" spans="1:31" s="2" customFormat="1" ht="21.75" customHeight="1">
      <c r="A156" s="36"/>
      <c r="B156" s="37"/>
      <c r="C156" s="38"/>
      <c r="D156" s="38"/>
      <c r="E156" s="38"/>
      <c r="F156" s="38"/>
      <c r="G156" s="38"/>
      <c r="H156" s="38"/>
      <c r="I156" s="117"/>
      <c r="J156" s="38"/>
      <c r="K156" s="38"/>
      <c r="L156" s="118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spans="1:31" s="2" customFormat="1" ht="6.95" customHeight="1">
      <c r="A157" s="36"/>
      <c r="B157" s="49"/>
      <c r="C157" s="50"/>
      <c r="D157" s="50"/>
      <c r="E157" s="50"/>
      <c r="F157" s="50"/>
      <c r="G157" s="50"/>
      <c r="H157" s="50"/>
      <c r="I157" s="144"/>
      <c r="J157" s="50"/>
      <c r="K157" s="50"/>
      <c r="L157" s="118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61" spans="1:31" s="2" customFormat="1" ht="6.95" customHeight="1">
      <c r="A161" s="36"/>
      <c r="B161" s="51"/>
      <c r="C161" s="52"/>
      <c r="D161" s="52"/>
      <c r="E161" s="52"/>
      <c r="F161" s="52"/>
      <c r="G161" s="52"/>
      <c r="H161" s="52"/>
      <c r="I161" s="147"/>
      <c r="J161" s="52"/>
      <c r="K161" s="52"/>
      <c r="L161" s="118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spans="1:31" s="2" customFormat="1" ht="24.95" customHeight="1">
      <c r="A162" s="36"/>
      <c r="B162" s="37"/>
      <c r="C162" s="25" t="s">
        <v>178</v>
      </c>
      <c r="D162" s="38"/>
      <c r="E162" s="38"/>
      <c r="F162" s="38"/>
      <c r="G162" s="38"/>
      <c r="H162" s="38"/>
      <c r="I162" s="117"/>
      <c r="J162" s="38"/>
      <c r="K162" s="38"/>
      <c r="L162" s="118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spans="1:31" s="2" customFormat="1" ht="6.95" customHeight="1">
      <c r="A163" s="36"/>
      <c r="B163" s="37"/>
      <c r="C163" s="38"/>
      <c r="D163" s="38"/>
      <c r="E163" s="38"/>
      <c r="F163" s="38"/>
      <c r="G163" s="38"/>
      <c r="H163" s="38"/>
      <c r="I163" s="117"/>
      <c r="J163" s="38"/>
      <c r="K163" s="38"/>
      <c r="L163" s="118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spans="1:31" s="2" customFormat="1" ht="12" customHeight="1">
      <c r="A164" s="36"/>
      <c r="B164" s="37"/>
      <c r="C164" s="31" t="s">
        <v>16</v>
      </c>
      <c r="D164" s="38"/>
      <c r="E164" s="38"/>
      <c r="F164" s="38"/>
      <c r="G164" s="38"/>
      <c r="H164" s="38"/>
      <c r="I164" s="117"/>
      <c r="J164" s="38"/>
      <c r="K164" s="38"/>
      <c r="L164" s="118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spans="1:31" s="2" customFormat="1" ht="16.5" customHeight="1">
      <c r="A165" s="36"/>
      <c r="B165" s="37"/>
      <c r="C165" s="38"/>
      <c r="D165" s="38"/>
      <c r="E165" s="407" t="str">
        <f>E7</f>
        <v>Novostavba víceúčelových objektů na p.č.1542/1 a 1521/2 v k.ú.Cetoraz</v>
      </c>
      <c r="F165" s="408"/>
      <c r="G165" s="408"/>
      <c r="H165" s="408"/>
      <c r="I165" s="117"/>
      <c r="J165" s="38"/>
      <c r="K165" s="38"/>
      <c r="L165" s="118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spans="1:31" s="1" customFormat="1" ht="12" customHeight="1">
      <c r="B166" s="23"/>
      <c r="C166" s="31" t="s">
        <v>128</v>
      </c>
      <c r="D166" s="24"/>
      <c r="E166" s="24"/>
      <c r="F166" s="24"/>
      <c r="G166" s="24"/>
      <c r="H166" s="24"/>
      <c r="I166" s="110"/>
      <c r="J166" s="24"/>
      <c r="K166" s="24"/>
      <c r="L166" s="22"/>
    </row>
    <row r="167" spans="1:31" s="2" customFormat="1" ht="16.5" customHeight="1">
      <c r="A167" s="36"/>
      <c r="B167" s="37"/>
      <c r="C167" s="38"/>
      <c r="D167" s="38"/>
      <c r="E167" s="407" t="s">
        <v>129</v>
      </c>
      <c r="F167" s="406"/>
      <c r="G167" s="406"/>
      <c r="H167" s="406"/>
      <c r="I167" s="117"/>
      <c r="J167" s="38"/>
      <c r="K167" s="38"/>
      <c r="L167" s="118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spans="1:31" s="2" customFormat="1" ht="12" customHeight="1">
      <c r="A168" s="36"/>
      <c r="B168" s="37"/>
      <c r="C168" s="31" t="s">
        <v>130</v>
      </c>
      <c r="D168" s="38"/>
      <c r="E168" s="38"/>
      <c r="F168" s="38"/>
      <c r="G168" s="38"/>
      <c r="H168" s="38"/>
      <c r="I168" s="117"/>
      <c r="J168" s="38"/>
      <c r="K168" s="38"/>
      <c r="L168" s="118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spans="1:31" s="2" customFormat="1" ht="16.5" customHeight="1">
      <c r="A169" s="36"/>
      <c r="B169" s="37"/>
      <c r="C169" s="38"/>
      <c r="D169" s="38"/>
      <c r="E169" s="366" t="str">
        <f>E11</f>
        <v>04 - elektromontáže (silnoproud, slaboproud, hromosvod, NN, zemní práce)</v>
      </c>
      <c r="F169" s="406"/>
      <c r="G169" s="406"/>
      <c r="H169" s="406"/>
      <c r="I169" s="117"/>
      <c r="J169" s="38"/>
      <c r="K169" s="38"/>
      <c r="L169" s="118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spans="1:31" s="2" customFormat="1" ht="6.95" customHeight="1">
      <c r="A170" s="36"/>
      <c r="B170" s="37"/>
      <c r="C170" s="38"/>
      <c r="D170" s="38"/>
      <c r="E170" s="38"/>
      <c r="F170" s="38"/>
      <c r="G170" s="38"/>
      <c r="H170" s="38"/>
      <c r="I170" s="117"/>
      <c r="J170" s="38"/>
      <c r="K170" s="38"/>
      <c r="L170" s="118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spans="1:31" s="2" customFormat="1" ht="12" customHeight="1">
      <c r="A171" s="36"/>
      <c r="B171" s="37"/>
      <c r="C171" s="31" t="s">
        <v>21</v>
      </c>
      <c r="D171" s="38"/>
      <c r="E171" s="38"/>
      <c r="F171" s="29" t="str">
        <f>F14</f>
        <v>Cetoraz</v>
      </c>
      <c r="G171" s="38"/>
      <c r="H171" s="38"/>
      <c r="I171" s="119" t="s">
        <v>23</v>
      </c>
      <c r="J171" s="61" t="str">
        <f>IF(J14="","",J14)</f>
        <v>11. 11. 2020</v>
      </c>
      <c r="K171" s="38"/>
      <c r="L171" s="118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spans="1:31" s="2" customFormat="1" ht="6.95" customHeight="1">
      <c r="A172" s="36"/>
      <c r="B172" s="37"/>
      <c r="C172" s="38"/>
      <c r="D172" s="38"/>
      <c r="E172" s="38"/>
      <c r="F172" s="38"/>
      <c r="G172" s="38"/>
      <c r="H172" s="38"/>
      <c r="I172" s="117"/>
      <c r="J172" s="38"/>
      <c r="K172" s="38"/>
      <c r="L172" s="118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spans="1:31" s="2" customFormat="1" ht="40.15" customHeight="1">
      <c r="A173" s="36"/>
      <c r="B173" s="37"/>
      <c r="C173" s="31" t="s">
        <v>25</v>
      </c>
      <c r="D173" s="38"/>
      <c r="E173" s="38"/>
      <c r="F173" s="29" t="str">
        <f>E17</f>
        <v>Obec Cetoraz, Cetoraz 206, 39411 Cetoraz</v>
      </c>
      <c r="G173" s="38"/>
      <c r="H173" s="38"/>
      <c r="I173" s="119" t="s">
        <v>31</v>
      </c>
      <c r="J173" s="34" t="str">
        <f>E23</f>
        <v>Ing.Josef Slabý, Arnolec 30, 58827 Jamné</v>
      </c>
      <c r="K173" s="38"/>
      <c r="L173" s="118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spans="1:31" s="2" customFormat="1" ht="15.2" customHeight="1">
      <c r="A174" s="36"/>
      <c r="B174" s="37"/>
      <c r="C174" s="31" t="s">
        <v>29</v>
      </c>
      <c r="D174" s="38"/>
      <c r="E174" s="38"/>
      <c r="F174" s="29" t="str">
        <f>IF(E20="","",E20)</f>
        <v>Vyplň údaj</v>
      </c>
      <c r="G174" s="38"/>
      <c r="H174" s="38"/>
      <c r="I174" s="119" t="s">
        <v>34</v>
      </c>
      <c r="J174" s="34" t="str">
        <f>E26</f>
        <v>import</v>
      </c>
      <c r="K174" s="38"/>
      <c r="L174" s="118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spans="1:31" s="2" customFormat="1" ht="10.35" customHeight="1">
      <c r="A175" s="36"/>
      <c r="B175" s="37"/>
      <c r="C175" s="38"/>
      <c r="D175" s="38"/>
      <c r="E175" s="38"/>
      <c r="F175" s="38"/>
      <c r="G175" s="38"/>
      <c r="H175" s="38"/>
      <c r="I175" s="117"/>
      <c r="J175" s="38"/>
      <c r="K175" s="38"/>
      <c r="L175" s="118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spans="1:31" s="11" customFormat="1" ht="29.25" customHeight="1">
      <c r="A176" s="166"/>
      <c r="B176" s="167"/>
      <c r="C176" s="168" t="s">
        <v>179</v>
      </c>
      <c r="D176" s="169" t="s">
        <v>57</v>
      </c>
      <c r="E176" s="169" t="s">
        <v>53</v>
      </c>
      <c r="F176" s="169" t="s">
        <v>54</v>
      </c>
      <c r="G176" s="169" t="s">
        <v>180</v>
      </c>
      <c r="H176" s="169" t="s">
        <v>181</v>
      </c>
      <c r="I176" s="170" t="s">
        <v>182</v>
      </c>
      <c r="J176" s="169" t="s">
        <v>134</v>
      </c>
      <c r="K176" s="171" t="s">
        <v>183</v>
      </c>
      <c r="L176" s="172"/>
      <c r="M176" s="70" t="s">
        <v>19</v>
      </c>
      <c r="N176" s="71" t="s">
        <v>42</v>
      </c>
      <c r="O176" s="71" t="s">
        <v>184</v>
      </c>
      <c r="P176" s="71" t="s">
        <v>185</v>
      </c>
      <c r="Q176" s="71" t="s">
        <v>186</v>
      </c>
      <c r="R176" s="71" t="s">
        <v>187</v>
      </c>
      <c r="S176" s="71" t="s">
        <v>188</v>
      </c>
      <c r="T176" s="72" t="s">
        <v>189</v>
      </c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</row>
    <row r="177" spans="1:65" s="2" customFormat="1" ht="22.9" customHeight="1">
      <c r="A177" s="36"/>
      <c r="B177" s="37"/>
      <c r="C177" s="77" t="s">
        <v>190</v>
      </c>
      <c r="D177" s="38"/>
      <c r="E177" s="38"/>
      <c r="F177" s="38"/>
      <c r="G177" s="38"/>
      <c r="H177" s="38"/>
      <c r="I177" s="117"/>
      <c r="J177" s="173">
        <f>BK177</f>
        <v>0</v>
      </c>
      <c r="K177" s="38"/>
      <c r="L177" s="41"/>
      <c r="M177" s="73"/>
      <c r="N177" s="174"/>
      <c r="O177" s="74"/>
      <c r="P177" s="175">
        <f>P178</f>
        <v>0</v>
      </c>
      <c r="Q177" s="74"/>
      <c r="R177" s="175">
        <f>R178</f>
        <v>0</v>
      </c>
      <c r="S177" s="74"/>
      <c r="T177" s="176">
        <f>T178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T177" s="19" t="s">
        <v>71</v>
      </c>
      <c r="AU177" s="19" t="s">
        <v>135</v>
      </c>
      <c r="BK177" s="177">
        <f>BK178</f>
        <v>0</v>
      </c>
    </row>
    <row r="178" spans="1:65" s="12" customFormat="1" ht="25.9" customHeight="1">
      <c r="B178" s="178"/>
      <c r="C178" s="179"/>
      <c r="D178" s="180" t="s">
        <v>71</v>
      </c>
      <c r="E178" s="181" t="s">
        <v>2728</v>
      </c>
      <c r="F178" s="181" t="s">
        <v>2927</v>
      </c>
      <c r="G178" s="179"/>
      <c r="H178" s="179"/>
      <c r="I178" s="182"/>
      <c r="J178" s="183">
        <f>BK178</f>
        <v>0</v>
      </c>
      <c r="K178" s="179"/>
      <c r="L178" s="184"/>
      <c r="M178" s="185"/>
      <c r="N178" s="186"/>
      <c r="O178" s="186"/>
      <c r="P178" s="187">
        <f>P179+P197+P289+P322+P361+P393</f>
        <v>0</v>
      </c>
      <c r="Q178" s="186"/>
      <c r="R178" s="187">
        <f>R179+R197+R289+R322+R361+R393</f>
        <v>0</v>
      </c>
      <c r="S178" s="186"/>
      <c r="T178" s="188">
        <f>T179+T197+T289+T322+T361+T393</f>
        <v>0</v>
      </c>
      <c r="AR178" s="189" t="s">
        <v>79</v>
      </c>
      <c r="AT178" s="190" t="s">
        <v>71</v>
      </c>
      <c r="AU178" s="190" t="s">
        <v>72</v>
      </c>
      <c r="AY178" s="189" t="s">
        <v>193</v>
      </c>
      <c r="BK178" s="191">
        <f>BK179+BK197+BK289+BK322+BK361+BK393</f>
        <v>0</v>
      </c>
    </row>
    <row r="179" spans="1:65" s="12" customFormat="1" ht="22.9" customHeight="1">
      <c r="B179" s="178"/>
      <c r="C179" s="179"/>
      <c r="D179" s="180" t="s">
        <v>71</v>
      </c>
      <c r="E179" s="192" t="s">
        <v>2753</v>
      </c>
      <c r="F179" s="192" t="s">
        <v>2928</v>
      </c>
      <c r="G179" s="179"/>
      <c r="H179" s="179"/>
      <c r="I179" s="182"/>
      <c r="J179" s="193">
        <f>BK179</f>
        <v>0</v>
      </c>
      <c r="K179" s="179"/>
      <c r="L179" s="184"/>
      <c r="M179" s="185"/>
      <c r="N179" s="186"/>
      <c r="O179" s="186"/>
      <c r="P179" s="187">
        <f>SUM(P180:P196)</f>
        <v>0</v>
      </c>
      <c r="Q179" s="186"/>
      <c r="R179" s="187">
        <f>SUM(R180:R196)</f>
        <v>0</v>
      </c>
      <c r="S179" s="186"/>
      <c r="T179" s="188">
        <f>SUM(T180:T196)</f>
        <v>0</v>
      </c>
      <c r="AR179" s="189" t="s">
        <v>79</v>
      </c>
      <c r="AT179" s="190" t="s">
        <v>71</v>
      </c>
      <c r="AU179" s="190" t="s">
        <v>79</v>
      </c>
      <c r="AY179" s="189" t="s">
        <v>193</v>
      </c>
      <c r="BK179" s="191">
        <f>SUM(BK180:BK196)</f>
        <v>0</v>
      </c>
    </row>
    <row r="180" spans="1:65" s="2" customFormat="1" ht="16.5" customHeight="1">
      <c r="A180" s="36"/>
      <c r="B180" s="37"/>
      <c r="C180" s="194" t="s">
        <v>79</v>
      </c>
      <c r="D180" s="194" t="s">
        <v>195</v>
      </c>
      <c r="E180" s="195" t="s">
        <v>2929</v>
      </c>
      <c r="F180" s="196" t="s">
        <v>2930</v>
      </c>
      <c r="G180" s="197" t="s">
        <v>2931</v>
      </c>
      <c r="H180" s="198">
        <v>1</v>
      </c>
      <c r="I180" s="199"/>
      <c r="J180" s="200">
        <f t="shared" ref="J180:J196" si="0">ROUND(I180*H180,2)</f>
        <v>0</v>
      </c>
      <c r="K180" s="196" t="s">
        <v>19</v>
      </c>
      <c r="L180" s="41"/>
      <c r="M180" s="201" t="s">
        <v>19</v>
      </c>
      <c r="N180" s="202" t="s">
        <v>43</v>
      </c>
      <c r="O180" s="66"/>
      <c r="P180" s="203">
        <f t="shared" ref="P180:P196" si="1">O180*H180</f>
        <v>0</v>
      </c>
      <c r="Q180" s="203">
        <v>0</v>
      </c>
      <c r="R180" s="203">
        <f t="shared" ref="R180:R196" si="2">Q180*H180</f>
        <v>0</v>
      </c>
      <c r="S180" s="203">
        <v>0</v>
      </c>
      <c r="T180" s="204">
        <f t="shared" ref="T180:T196" si="3">S180*H180</f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205" t="s">
        <v>200</v>
      </c>
      <c r="AT180" s="205" t="s">
        <v>195</v>
      </c>
      <c r="AU180" s="205" t="s">
        <v>81</v>
      </c>
      <c r="AY180" s="19" t="s">
        <v>193</v>
      </c>
      <c r="BE180" s="206">
        <f t="shared" ref="BE180:BE196" si="4">IF(N180="základní",J180,0)</f>
        <v>0</v>
      </c>
      <c r="BF180" s="206">
        <f t="shared" ref="BF180:BF196" si="5">IF(N180="snížená",J180,0)</f>
        <v>0</v>
      </c>
      <c r="BG180" s="206">
        <f t="shared" ref="BG180:BG196" si="6">IF(N180="zákl. přenesená",J180,0)</f>
        <v>0</v>
      </c>
      <c r="BH180" s="206">
        <f t="shared" ref="BH180:BH196" si="7">IF(N180="sníž. přenesená",J180,0)</f>
        <v>0</v>
      </c>
      <c r="BI180" s="206">
        <f t="shared" ref="BI180:BI196" si="8">IF(N180="nulová",J180,0)</f>
        <v>0</v>
      </c>
      <c r="BJ180" s="19" t="s">
        <v>79</v>
      </c>
      <c r="BK180" s="206">
        <f t="shared" ref="BK180:BK196" si="9">ROUND(I180*H180,2)</f>
        <v>0</v>
      </c>
      <c r="BL180" s="19" t="s">
        <v>200</v>
      </c>
      <c r="BM180" s="205" t="s">
        <v>81</v>
      </c>
    </row>
    <row r="181" spans="1:65" s="2" customFormat="1" ht="16.5" customHeight="1">
      <c r="A181" s="36"/>
      <c r="B181" s="37"/>
      <c r="C181" s="194" t="s">
        <v>81</v>
      </c>
      <c r="D181" s="194" t="s">
        <v>195</v>
      </c>
      <c r="E181" s="195" t="s">
        <v>2932</v>
      </c>
      <c r="F181" s="196" t="s">
        <v>2933</v>
      </c>
      <c r="G181" s="197" t="s">
        <v>2931</v>
      </c>
      <c r="H181" s="198">
        <v>1</v>
      </c>
      <c r="I181" s="199"/>
      <c r="J181" s="200">
        <f t="shared" si="0"/>
        <v>0</v>
      </c>
      <c r="K181" s="196" t="s">
        <v>19</v>
      </c>
      <c r="L181" s="41"/>
      <c r="M181" s="201" t="s">
        <v>19</v>
      </c>
      <c r="N181" s="202" t="s">
        <v>43</v>
      </c>
      <c r="O181" s="66"/>
      <c r="P181" s="203">
        <f t="shared" si="1"/>
        <v>0</v>
      </c>
      <c r="Q181" s="203">
        <v>0</v>
      </c>
      <c r="R181" s="203">
        <f t="shared" si="2"/>
        <v>0</v>
      </c>
      <c r="S181" s="203">
        <v>0</v>
      </c>
      <c r="T181" s="204">
        <f t="shared" si="3"/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205" t="s">
        <v>200</v>
      </c>
      <c r="AT181" s="205" t="s">
        <v>195</v>
      </c>
      <c r="AU181" s="205" t="s">
        <v>81</v>
      </c>
      <c r="AY181" s="19" t="s">
        <v>193</v>
      </c>
      <c r="BE181" s="206">
        <f t="shared" si="4"/>
        <v>0</v>
      </c>
      <c r="BF181" s="206">
        <f t="shared" si="5"/>
        <v>0</v>
      </c>
      <c r="BG181" s="206">
        <f t="shared" si="6"/>
        <v>0</v>
      </c>
      <c r="BH181" s="206">
        <f t="shared" si="7"/>
        <v>0</v>
      </c>
      <c r="BI181" s="206">
        <f t="shared" si="8"/>
        <v>0</v>
      </c>
      <c r="BJ181" s="19" t="s">
        <v>79</v>
      </c>
      <c r="BK181" s="206">
        <f t="shared" si="9"/>
        <v>0</v>
      </c>
      <c r="BL181" s="19" t="s">
        <v>200</v>
      </c>
      <c r="BM181" s="205" t="s">
        <v>200</v>
      </c>
    </row>
    <row r="182" spans="1:65" s="2" customFormat="1" ht="16.5" customHeight="1">
      <c r="A182" s="36"/>
      <c r="B182" s="37"/>
      <c r="C182" s="194" t="s">
        <v>209</v>
      </c>
      <c r="D182" s="194" t="s">
        <v>195</v>
      </c>
      <c r="E182" s="195" t="s">
        <v>2934</v>
      </c>
      <c r="F182" s="196" t="s">
        <v>2935</v>
      </c>
      <c r="G182" s="197" t="s">
        <v>2931</v>
      </c>
      <c r="H182" s="198">
        <v>1</v>
      </c>
      <c r="I182" s="199"/>
      <c r="J182" s="200">
        <f t="shared" si="0"/>
        <v>0</v>
      </c>
      <c r="K182" s="196" t="s">
        <v>19</v>
      </c>
      <c r="L182" s="41"/>
      <c r="M182" s="201" t="s">
        <v>19</v>
      </c>
      <c r="N182" s="202" t="s">
        <v>43</v>
      </c>
      <c r="O182" s="66"/>
      <c r="P182" s="203">
        <f t="shared" si="1"/>
        <v>0</v>
      </c>
      <c r="Q182" s="203">
        <v>0</v>
      </c>
      <c r="R182" s="203">
        <f t="shared" si="2"/>
        <v>0</v>
      </c>
      <c r="S182" s="203">
        <v>0</v>
      </c>
      <c r="T182" s="204">
        <f t="shared" si="3"/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205" t="s">
        <v>200</v>
      </c>
      <c r="AT182" s="205" t="s">
        <v>195</v>
      </c>
      <c r="AU182" s="205" t="s">
        <v>81</v>
      </c>
      <c r="AY182" s="19" t="s">
        <v>193</v>
      </c>
      <c r="BE182" s="206">
        <f t="shared" si="4"/>
        <v>0</v>
      </c>
      <c r="BF182" s="206">
        <f t="shared" si="5"/>
        <v>0</v>
      </c>
      <c r="BG182" s="206">
        <f t="shared" si="6"/>
        <v>0</v>
      </c>
      <c r="BH182" s="206">
        <f t="shared" si="7"/>
        <v>0</v>
      </c>
      <c r="BI182" s="206">
        <f t="shared" si="8"/>
        <v>0</v>
      </c>
      <c r="BJ182" s="19" t="s">
        <v>79</v>
      </c>
      <c r="BK182" s="206">
        <f t="shared" si="9"/>
        <v>0</v>
      </c>
      <c r="BL182" s="19" t="s">
        <v>200</v>
      </c>
      <c r="BM182" s="205" t="s">
        <v>248</v>
      </c>
    </row>
    <row r="183" spans="1:65" s="2" customFormat="1" ht="16.5" customHeight="1">
      <c r="A183" s="36"/>
      <c r="B183" s="37"/>
      <c r="C183" s="194" t="s">
        <v>200</v>
      </c>
      <c r="D183" s="194" t="s">
        <v>195</v>
      </c>
      <c r="E183" s="195" t="s">
        <v>2936</v>
      </c>
      <c r="F183" s="196" t="s">
        <v>2937</v>
      </c>
      <c r="G183" s="197" t="s">
        <v>2931</v>
      </c>
      <c r="H183" s="198">
        <v>1</v>
      </c>
      <c r="I183" s="199"/>
      <c r="J183" s="200">
        <f t="shared" si="0"/>
        <v>0</v>
      </c>
      <c r="K183" s="196" t="s">
        <v>19</v>
      </c>
      <c r="L183" s="41"/>
      <c r="M183" s="201" t="s">
        <v>19</v>
      </c>
      <c r="N183" s="202" t="s">
        <v>43</v>
      </c>
      <c r="O183" s="66"/>
      <c r="P183" s="203">
        <f t="shared" si="1"/>
        <v>0</v>
      </c>
      <c r="Q183" s="203">
        <v>0</v>
      </c>
      <c r="R183" s="203">
        <f t="shared" si="2"/>
        <v>0</v>
      </c>
      <c r="S183" s="203">
        <v>0</v>
      </c>
      <c r="T183" s="204">
        <f t="shared" si="3"/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205" t="s">
        <v>200</v>
      </c>
      <c r="AT183" s="205" t="s">
        <v>195</v>
      </c>
      <c r="AU183" s="205" t="s">
        <v>81</v>
      </c>
      <c r="AY183" s="19" t="s">
        <v>193</v>
      </c>
      <c r="BE183" s="206">
        <f t="shared" si="4"/>
        <v>0</v>
      </c>
      <c r="BF183" s="206">
        <f t="shared" si="5"/>
        <v>0</v>
      </c>
      <c r="BG183" s="206">
        <f t="shared" si="6"/>
        <v>0</v>
      </c>
      <c r="BH183" s="206">
        <f t="shared" si="7"/>
        <v>0</v>
      </c>
      <c r="BI183" s="206">
        <f t="shared" si="8"/>
        <v>0</v>
      </c>
      <c r="BJ183" s="19" t="s">
        <v>79</v>
      </c>
      <c r="BK183" s="206">
        <f t="shared" si="9"/>
        <v>0</v>
      </c>
      <c r="BL183" s="19" t="s">
        <v>200</v>
      </c>
      <c r="BM183" s="205" t="s">
        <v>258</v>
      </c>
    </row>
    <row r="184" spans="1:65" s="2" customFormat="1" ht="16.5" customHeight="1">
      <c r="A184" s="36"/>
      <c r="B184" s="37"/>
      <c r="C184" s="194" t="s">
        <v>233</v>
      </c>
      <c r="D184" s="194" t="s">
        <v>195</v>
      </c>
      <c r="E184" s="195" t="s">
        <v>2938</v>
      </c>
      <c r="F184" s="196" t="s">
        <v>2939</v>
      </c>
      <c r="G184" s="197" t="s">
        <v>2931</v>
      </c>
      <c r="H184" s="198">
        <v>1</v>
      </c>
      <c r="I184" s="199"/>
      <c r="J184" s="200">
        <f t="shared" si="0"/>
        <v>0</v>
      </c>
      <c r="K184" s="196" t="s">
        <v>19</v>
      </c>
      <c r="L184" s="41"/>
      <c r="M184" s="201" t="s">
        <v>19</v>
      </c>
      <c r="N184" s="202" t="s">
        <v>43</v>
      </c>
      <c r="O184" s="66"/>
      <c r="P184" s="203">
        <f t="shared" si="1"/>
        <v>0</v>
      </c>
      <c r="Q184" s="203">
        <v>0</v>
      </c>
      <c r="R184" s="203">
        <f t="shared" si="2"/>
        <v>0</v>
      </c>
      <c r="S184" s="203">
        <v>0</v>
      </c>
      <c r="T184" s="204">
        <f t="shared" si="3"/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205" t="s">
        <v>200</v>
      </c>
      <c r="AT184" s="205" t="s">
        <v>195</v>
      </c>
      <c r="AU184" s="205" t="s">
        <v>81</v>
      </c>
      <c r="AY184" s="19" t="s">
        <v>193</v>
      </c>
      <c r="BE184" s="206">
        <f t="shared" si="4"/>
        <v>0</v>
      </c>
      <c r="BF184" s="206">
        <f t="shared" si="5"/>
        <v>0</v>
      </c>
      <c r="BG184" s="206">
        <f t="shared" si="6"/>
        <v>0</v>
      </c>
      <c r="BH184" s="206">
        <f t="shared" si="7"/>
        <v>0</v>
      </c>
      <c r="BI184" s="206">
        <f t="shared" si="8"/>
        <v>0</v>
      </c>
      <c r="BJ184" s="19" t="s">
        <v>79</v>
      </c>
      <c r="BK184" s="206">
        <f t="shared" si="9"/>
        <v>0</v>
      </c>
      <c r="BL184" s="19" t="s">
        <v>200</v>
      </c>
      <c r="BM184" s="205" t="s">
        <v>271</v>
      </c>
    </row>
    <row r="185" spans="1:65" s="2" customFormat="1" ht="16.5" customHeight="1">
      <c r="A185" s="36"/>
      <c r="B185" s="37"/>
      <c r="C185" s="194" t="s">
        <v>248</v>
      </c>
      <c r="D185" s="194" t="s">
        <v>195</v>
      </c>
      <c r="E185" s="195" t="s">
        <v>2940</v>
      </c>
      <c r="F185" s="196" t="s">
        <v>2941</v>
      </c>
      <c r="G185" s="197" t="s">
        <v>2931</v>
      </c>
      <c r="H185" s="198">
        <v>1</v>
      </c>
      <c r="I185" s="199"/>
      <c r="J185" s="200">
        <f t="shared" si="0"/>
        <v>0</v>
      </c>
      <c r="K185" s="196" t="s">
        <v>19</v>
      </c>
      <c r="L185" s="41"/>
      <c r="M185" s="201" t="s">
        <v>19</v>
      </c>
      <c r="N185" s="202" t="s">
        <v>43</v>
      </c>
      <c r="O185" s="66"/>
      <c r="P185" s="203">
        <f t="shared" si="1"/>
        <v>0</v>
      </c>
      <c r="Q185" s="203">
        <v>0</v>
      </c>
      <c r="R185" s="203">
        <f t="shared" si="2"/>
        <v>0</v>
      </c>
      <c r="S185" s="203">
        <v>0</v>
      </c>
      <c r="T185" s="204">
        <f t="shared" si="3"/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205" t="s">
        <v>200</v>
      </c>
      <c r="AT185" s="205" t="s">
        <v>195</v>
      </c>
      <c r="AU185" s="205" t="s">
        <v>81</v>
      </c>
      <c r="AY185" s="19" t="s">
        <v>193</v>
      </c>
      <c r="BE185" s="206">
        <f t="shared" si="4"/>
        <v>0</v>
      </c>
      <c r="BF185" s="206">
        <f t="shared" si="5"/>
        <v>0</v>
      </c>
      <c r="BG185" s="206">
        <f t="shared" si="6"/>
        <v>0</v>
      </c>
      <c r="BH185" s="206">
        <f t="shared" si="7"/>
        <v>0</v>
      </c>
      <c r="BI185" s="206">
        <f t="shared" si="8"/>
        <v>0</v>
      </c>
      <c r="BJ185" s="19" t="s">
        <v>79</v>
      </c>
      <c r="BK185" s="206">
        <f t="shared" si="9"/>
        <v>0</v>
      </c>
      <c r="BL185" s="19" t="s">
        <v>200</v>
      </c>
      <c r="BM185" s="205" t="s">
        <v>279</v>
      </c>
    </row>
    <row r="186" spans="1:65" s="2" customFormat="1" ht="16.5" customHeight="1">
      <c r="A186" s="36"/>
      <c r="B186" s="37"/>
      <c r="C186" s="194" t="s">
        <v>252</v>
      </c>
      <c r="D186" s="194" t="s">
        <v>195</v>
      </c>
      <c r="E186" s="195" t="s">
        <v>2942</v>
      </c>
      <c r="F186" s="196" t="s">
        <v>2943</v>
      </c>
      <c r="G186" s="197" t="s">
        <v>2931</v>
      </c>
      <c r="H186" s="198">
        <v>4</v>
      </c>
      <c r="I186" s="199"/>
      <c r="J186" s="200">
        <f t="shared" si="0"/>
        <v>0</v>
      </c>
      <c r="K186" s="196" t="s">
        <v>19</v>
      </c>
      <c r="L186" s="41"/>
      <c r="M186" s="201" t="s">
        <v>19</v>
      </c>
      <c r="N186" s="202" t="s">
        <v>43</v>
      </c>
      <c r="O186" s="66"/>
      <c r="P186" s="203">
        <f t="shared" si="1"/>
        <v>0</v>
      </c>
      <c r="Q186" s="203">
        <v>0</v>
      </c>
      <c r="R186" s="203">
        <f t="shared" si="2"/>
        <v>0</v>
      </c>
      <c r="S186" s="203">
        <v>0</v>
      </c>
      <c r="T186" s="204">
        <f t="shared" si="3"/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205" t="s">
        <v>200</v>
      </c>
      <c r="AT186" s="205" t="s">
        <v>195</v>
      </c>
      <c r="AU186" s="205" t="s">
        <v>81</v>
      </c>
      <c r="AY186" s="19" t="s">
        <v>193</v>
      </c>
      <c r="BE186" s="206">
        <f t="shared" si="4"/>
        <v>0</v>
      </c>
      <c r="BF186" s="206">
        <f t="shared" si="5"/>
        <v>0</v>
      </c>
      <c r="BG186" s="206">
        <f t="shared" si="6"/>
        <v>0</v>
      </c>
      <c r="BH186" s="206">
        <f t="shared" si="7"/>
        <v>0</v>
      </c>
      <c r="BI186" s="206">
        <f t="shared" si="8"/>
        <v>0</v>
      </c>
      <c r="BJ186" s="19" t="s">
        <v>79</v>
      </c>
      <c r="BK186" s="206">
        <f t="shared" si="9"/>
        <v>0</v>
      </c>
      <c r="BL186" s="19" t="s">
        <v>200</v>
      </c>
      <c r="BM186" s="205" t="s">
        <v>291</v>
      </c>
    </row>
    <row r="187" spans="1:65" s="2" customFormat="1" ht="16.5" customHeight="1">
      <c r="A187" s="36"/>
      <c r="B187" s="37"/>
      <c r="C187" s="194" t="s">
        <v>258</v>
      </c>
      <c r="D187" s="194" t="s">
        <v>195</v>
      </c>
      <c r="E187" s="195" t="s">
        <v>2944</v>
      </c>
      <c r="F187" s="196" t="s">
        <v>2945</v>
      </c>
      <c r="G187" s="197" t="s">
        <v>2931</v>
      </c>
      <c r="H187" s="198">
        <v>8</v>
      </c>
      <c r="I187" s="199"/>
      <c r="J187" s="200">
        <f t="shared" si="0"/>
        <v>0</v>
      </c>
      <c r="K187" s="196" t="s">
        <v>19</v>
      </c>
      <c r="L187" s="41"/>
      <c r="M187" s="201" t="s">
        <v>19</v>
      </c>
      <c r="N187" s="202" t="s">
        <v>43</v>
      </c>
      <c r="O187" s="66"/>
      <c r="P187" s="203">
        <f t="shared" si="1"/>
        <v>0</v>
      </c>
      <c r="Q187" s="203">
        <v>0</v>
      </c>
      <c r="R187" s="203">
        <f t="shared" si="2"/>
        <v>0</v>
      </c>
      <c r="S187" s="203">
        <v>0</v>
      </c>
      <c r="T187" s="204">
        <f t="shared" si="3"/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205" t="s">
        <v>200</v>
      </c>
      <c r="AT187" s="205" t="s">
        <v>195</v>
      </c>
      <c r="AU187" s="205" t="s">
        <v>81</v>
      </c>
      <c r="AY187" s="19" t="s">
        <v>193</v>
      </c>
      <c r="BE187" s="206">
        <f t="shared" si="4"/>
        <v>0</v>
      </c>
      <c r="BF187" s="206">
        <f t="shared" si="5"/>
        <v>0</v>
      </c>
      <c r="BG187" s="206">
        <f t="shared" si="6"/>
        <v>0</v>
      </c>
      <c r="BH187" s="206">
        <f t="shared" si="7"/>
        <v>0</v>
      </c>
      <c r="BI187" s="206">
        <f t="shared" si="8"/>
        <v>0</v>
      </c>
      <c r="BJ187" s="19" t="s">
        <v>79</v>
      </c>
      <c r="BK187" s="206">
        <f t="shared" si="9"/>
        <v>0</v>
      </c>
      <c r="BL187" s="19" t="s">
        <v>200</v>
      </c>
      <c r="BM187" s="205" t="s">
        <v>302</v>
      </c>
    </row>
    <row r="188" spans="1:65" s="2" customFormat="1" ht="16.5" customHeight="1">
      <c r="A188" s="36"/>
      <c r="B188" s="37"/>
      <c r="C188" s="194" t="s">
        <v>263</v>
      </c>
      <c r="D188" s="194" t="s">
        <v>195</v>
      </c>
      <c r="E188" s="195" t="s">
        <v>2946</v>
      </c>
      <c r="F188" s="196" t="s">
        <v>2947</v>
      </c>
      <c r="G188" s="197" t="s">
        <v>2931</v>
      </c>
      <c r="H188" s="198">
        <v>3</v>
      </c>
      <c r="I188" s="199"/>
      <c r="J188" s="200">
        <f t="shared" si="0"/>
        <v>0</v>
      </c>
      <c r="K188" s="196" t="s">
        <v>19</v>
      </c>
      <c r="L188" s="41"/>
      <c r="M188" s="201" t="s">
        <v>19</v>
      </c>
      <c r="N188" s="202" t="s">
        <v>43</v>
      </c>
      <c r="O188" s="66"/>
      <c r="P188" s="203">
        <f t="shared" si="1"/>
        <v>0</v>
      </c>
      <c r="Q188" s="203">
        <v>0</v>
      </c>
      <c r="R188" s="203">
        <f t="shared" si="2"/>
        <v>0</v>
      </c>
      <c r="S188" s="203">
        <v>0</v>
      </c>
      <c r="T188" s="204">
        <f t="shared" si="3"/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205" t="s">
        <v>200</v>
      </c>
      <c r="AT188" s="205" t="s">
        <v>195</v>
      </c>
      <c r="AU188" s="205" t="s">
        <v>81</v>
      </c>
      <c r="AY188" s="19" t="s">
        <v>193</v>
      </c>
      <c r="BE188" s="206">
        <f t="shared" si="4"/>
        <v>0</v>
      </c>
      <c r="BF188" s="206">
        <f t="shared" si="5"/>
        <v>0</v>
      </c>
      <c r="BG188" s="206">
        <f t="shared" si="6"/>
        <v>0</v>
      </c>
      <c r="BH188" s="206">
        <f t="shared" si="7"/>
        <v>0</v>
      </c>
      <c r="BI188" s="206">
        <f t="shared" si="8"/>
        <v>0</v>
      </c>
      <c r="BJ188" s="19" t="s">
        <v>79</v>
      </c>
      <c r="BK188" s="206">
        <f t="shared" si="9"/>
        <v>0</v>
      </c>
      <c r="BL188" s="19" t="s">
        <v>200</v>
      </c>
      <c r="BM188" s="205" t="s">
        <v>315</v>
      </c>
    </row>
    <row r="189" spans="1:65" s="2" customFormat="1" ht="16.5" customHeight="1">
      <c r="A189" s="36"/>
      <c r="B189" s="37"/>
      <c r="C189" s="194" t="s">
        <v>271</v>
      </c>
      <c r="D189" s="194" t="s">
        <v>195</v>
      </c>
      <c r="E189" s="195" t="s">
        <v>2948</v>
      </c>
      <c r="F189" s="196" t="s">
        <v>2949</v>
      </c>
      <c r="G189" s="197" t="s">
        <v>2931</v>
      </c>
      <c r="H189" s="198">
        <v>2</v>
      </c>
      <c r="I189" s="199"/>
      <c r="J189" s="200">
        <f t="shared" si="0"/>
        <v>0</v>
      </c>
      <c r="K189" s="196" t="s">
        <v>19</v>
      </c>
      <c r="L189" s="41"/>
      <c r="M189" s="201" t="s">
        <v>19</v>
      </c>
      <c r="N189" s="202" t="s">
        <v>43</v>
      </c>
      <c r="O189" s="66"/>
      <c r="P189" s="203">
        <f t="shared" si="1"/>
        <v>0</v>
      </c>
      <c r="Q189" s="203">
        <v>0</v>
      </c>
      <c r="R189" s="203">
        <f t="shared" si="2"/>
        <v>0</v>
      </c>
      <c r="S189" s="203">
        <v>0</v>
      </c>
      <c r="T189" s="204">
        <f t="shared" si="3"/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205" t="s">
        <v>200</v>
      </c>
      <c r="AT189" s="205" t="s">
        <v>195</v>
      </c>
      <c r="AU189" s="205" t="s">
        <v>81</v>
      </c>
      <c r="AY189" s="19" t="s">
        <v>193</v>
      </c>
      <c r="BE189" s="206">
        <f t="shared" si="4"/>
        <v>0</v>
      </c>
      <c r="BF189" s="206">
        <f t="shared" si="5"/>
        <v>0</v>
      </c>
      <c r="BG189" s="206">
        <f t="shared" si="6"/>
        <v>0</v>
      </c>
      <c r="BH189" s="206">
        <f t="shared" si="7"/>
        <v>0</v>
      </c>
      <c r="BI189" s="206">
        <f t="shared" si="8"/>
        <v>0</v>
      </c>
      <c r="BJ189" s="19" t="s">
        <v>79</v>
      </c>
      <c r="BK189" s="206">
        <f t="shared" si="9"/>
        <v>0</v>
      </c>
      <c r="BL189" s="19" t="s">
        <v>200</v>
      </c>
      <c r="BM189" s="205" t="s">
        <v>325</v>
      </c>
    </row>
    <row r="190" spans="1:65" s="2" customFormat="1" ht="16.5" customHeight="1">
      <c r="A190" s="36"/>
      <c r="B190" s="37"/>
      <c r="C190" s="194" t="s">
        <v>269</v>
      </c>
      <c r="D190" s="194" t="s">
        <v>195</v>
      </c>
      <c r="E190" s="195" t="s">
        <v>2950</v>
      </c>
      <c r="F190" s="196" t="s">
        <v>2951</v>
      </c>
      <c r="G190" s="197" t="s">
        <v>2931</v>
      </c>
      <c r="H190" s="198">
        <v>6</v>
      </c>
      <c r="I190" s="199"/>
      <c r="J190" s="200">
        <f t="shared" si="0"/>
        <v>0</v>
      </c>
      <c r="K190" s="196" t="s">
        <v>19</v>
      </c>
      <c r="L190" s="41"/>
      <c r="M190" s="201" t="s">
        <v>19</v>
      </c>
      <c r="N190" s="202" t="s">
        <v>43</v>
      </c>
      <c r="O190" s="66"/>
      <c r="P190" s="203">
        <f t="shared" si="1"/>
        <v>0</v>
      </c>
      <c r="Q190" s="203">
        <v>0</v>
      </c>
      <c r="R190" s="203">
        <f t="shared" si="2"/>
        <v>0</v>
      </c>
      <c r="S190" s="203">
        <v>0</v>
      </c>
      <c r="T190" s="204">
        <f t="shared" si="3"/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205" t="s">
        <v>200</v>
      </c>
      <c r="AT190" s="205" t="s">
        <v>195</v>
      </c>
      <c r="AU190" s="205" t="s">
        <v>81</v>
      </c>
      <c r="AY190" s="19" t="s">
        <v>193</v>
      </c>
      <c r="BE190" s="206">
        <f t="shared" si="4"/>
        <v>0</v>
      </c>
      <c r="BF190" s="206">
        <f t="shared" si="5"/>
        <v>0</v>
      </c>
      <c r="BG190" s="206">
        <f t="shared" si="6"/>
        <v>0</v>
      </c>
      <c r="BH190" s="206">
        <f t="shared" si="7"/>
        <v>0</v>
      </c>
      <c r="BI190" s="206">
        <f t="shared" si="8"/>
        <v>0</v>
      </c>
      <c r="BJ190" s="19" t="s">
        <v>79</v>
      </c>
      <c r="BK190" s="206">
        <f t="shared" si="9"/>
        <v>0</v>
      </c>
      <c r="BL190" s="19" t="s">
        <v>200</v>
      </c>
      <c r="BM190" s="205" t="s">
        <v>335</v>
      </c>
    </row>
    <row r="191" spans="1:65" s="2" customFormat="1" ht="16.5" customHeight="1">
      <c r="A191" s="36"/>
      <c r="B191" s="37"/>
      <c r="C191" s="194" t="s">
        <v>279</v>
      </c>
      <c r="D191" s="194" t="s">
        <v>195</v>
      </c>
      <c r="E191" s="195" t="s">
        <v>2952</v>
      </c>
      <c r="F191" s="196" t="s">
        <v>2953</v>
      </c>
      <c r="G191" s="197" t="s">
        <v>2931</v>
      </c>
      <c r="H191" s="198">
        <v>1</v>
      </c>
      <c r="I191" s="199"/>
      <c r="J191" s="200">
        <f t="shared" si="0"/>
        <v>0</v>
      </c>
      <c r="K191" s="196" t="s">
        <v>19</v>
      </c>
      <c r="L191" s="41"/>
      <c r="M191" s="201" t="s">
        <v>19</v>
      </c>
      <c r="N191" s="202" t="s">
        <v>43</v>
      </c>
      <c r="O191" s="66"/>
      <c r="P191" s="203">
        <f t="shared" si="1"/>
        <v>0</v>
      </c>
      <c r="Q191" s="203">
        <v>0</v>
      </c>
      <c r="R191" s="203">
        <f t="shared" si="2"/>
        <v>0</v>
      </c>
      <c r="S191" s="203">
        <v>0</v>
      </c>
      <c r="T191" s="204">
        <f t="shared" si="3"/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205" t="s">
        <v>200</v>
      </c>
      <c r="AT191" s="205" t="s">
        <v>195</v>
      </c>
      <c r="AU191" s="205" t="s">
        <v>81</v>
      </c>
      <c r="AY191" s="19" t="s">
        <v>193</v>
      </c>
      <c r="BE191" s="206">
        <f t="shared" si="4"/>
        <v>0</v>
      </c>
      <c r="BF191" s="206">
        <f t="shared" si="5"/>
        <v>0</v>
      </c>
      <c r="BG191" s="206">
        <f t="shared" si="6"/>
        <v>0</v>
      </c>
      <c r="BH191" s="206">
        <f t="shared" si="7"/>
        <v>0</v>
      </c>
      <c r="BI191" s="206">
        <f t="shared" si="8"/>
        <v>0</v>
      </c>
      <c r="BJ191" s="19" t="s">
        <v>79</v>
      </c>
      <c r="BK191" s="206">
        <f t="shared" si="9"/>
        <v>0</v>
      </c>
      <c r="BL191" s="19" t="s">
        <v>200</v>
      </c>
      <c r="BM191" s="205" t="s">
        <v>353</v>
      </c>
    </row>
    <row r="192" spans="1:65" s="2" customFormat="1" ht="16.5" customHeight="1">
      <c r="A192" s="36"/>
      <c r="B192" s="37"/>
      <c r="C192" s="194" t="s">
        <v>285</v>
      </c>
      <c r="D192" s="194" t="s">
        <v>195</v>
      </c>
      <c r="E192" s="195" t="s">
        <v>2954</v>
      </c>
      <c r="F192" s="196" t="s">
        <v>2955</v>
      </c>
      <c r="G192" s="197" t="s">
        <v>2931</v>
      </c>
      <c r="H192" s="198">
        <v>6</v>
      </c>
      <c r="I192" s="199"/>
      <c r="J192" s="200">
        <f t="shared" si="0"/>
        <v>0</v>
      </c>
      <c r="K192" s="196" t="s">
        <v>19</v>
      </c>
      <c r="L192" s="41"/>
      <c r="M192" s="201" t="s">
        <v>19</v>
      </c>
      <c r="N192" s="202" t="s">
        <v>43</v>
      </c>
      <c r="O192" s="66"/>
      <c r="P192" s="203">
        <f t="shared" si="1"/>
        <v>0</v>
      </c>
      <c r="Q192" s="203">
        <v>0</v>
      </c>
      <c r="R192" s="203">
        <f t="shared" si="2"/>
        <v>0</v>
      </c>
      <c r="S192" s="203">
        <v>0</v>
      </c>
      <c r="T192" s="204">
        <f t="shared" si="3"/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205" t="s">
        <v>200</v>
      </c>
      <c r="AT192" s="205" t="s">
        <v>195</v>
      </c>
      <c r="AU192" s="205" t="s">
        <v>81</v>
      </c>
      <c r="AY192" s="19" t="s">
        <v>193</v>
      </c>
      <c r="BE192" s="206">
        <f t="shared" si="4"/>
        <v>0</v>
      </c>
      <c r="BF192" s="206">
        <f t="shared" si="5"/>
        <v>0</v>
      </c>
      <c r="BG192" s="206">
        <f t="shared" si="6"/>
        <v>0</v>
      </c>
      <c r="BH192" s="206">
        <f t="shared" si="7"/>
        <v>0</v>
      </c>
      <c r="BI192" s="206">
        <f t="shared" si="8"/>
        <v>0</v>
      </c>
      <c r="BJ192" s="19" t="s">
        <v>79</v>
      </c>
      <c r="BK192" s="206">
        <f t="shared" si="9"/>
        <v>0</v>
      </c>
      <c r="BL192" s="19" t="s">
        <v>200</v>
      </c>
      <c r="BM192" s="205" t="s">
        <v>369</v>
      </c>
    </row>
    <row r="193" spans="1:65" s="2" customFormat="1" ht="16.5" customHeight="1">
      <c r="A193" s="36"/>
      <c r="B193" s="37"/>
      <c r="C193" s="194" t="s">
        <v>291</v>
      </c>
      <c r="D193" s="194" t="s">
        <v>195</v>
      </c>
      <c r="E193" s="195" t="s">
        <v>2956</v>
      </c>
      <c r="F193" s="196" t="s">
        <v>2957</v>
      </c>
      <c r="G193" s="197" t="s">
        <v>1360</v>
      </c>
      <c r="H193" s="198">
        <v>2</v>
      </c>
      <c r="I193" s="199"/>
      <c r="J193" s="200">
        <f t="shared" si="0"/>
        <v>0</v>
      </c>
      <c r="K193" s="196" t="s">
        <v>19</v>
      </c>
      <c r="L193" s="41"/>
      <c r="M193" s="201" t="s">
        <v>19</v>
      </c>
      <c r="N193" s="202" t="s">
        <v>43</v>
      </c>
      <c r="O193" s="66"/>
      <c r="P193" s="203">
        <f t="shared" si="1"/>
        <v>0</v>
      </c>
      <c r="Q193" s="203">
        <v>0</v>
      </c>
      <c r="R193" s="203">
        <f t="shared" si="2"/>
        <v>0</v>
      </c>
      <c r="S193" s="203">
        <v>0</v>
      </c>
      <c r="T193" s="204">
        <f t="shared" si="3"/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205" t="s">
        <v>200</v>
      </c>
      <c r="AT193" s="205" t="s">
        <v>195</v>
      </c>
      <c r="AU193" s="205" t="s">
        <v>81</v>
      </c>
      <c r="AY193" s="19" t="s">
        <v>193</v>
      </c>
      <c r="BE193" s="206">
        <f t="shared" si="4"/>
        <v>0</v>
      </c>
      <c r="BF193" s="206">
        <f t="shared" si="5"/>
        <v>0</v>
      </c>
      <c r="BG193" s="206">
        <f t="shared" si="6"/>
        <v>0</v>
      </c>
      <c r="BH193" s="206">
        <f t="shared" si="7"/>
        <v>0</v>
      </c>
      <c r="BI193" s="206">
        <f t="shared" si="8"/>
        <v>0</v>
      </c>
      <c r="BJ193" s="19" t="s">
        <v>79</v>
      </c>
      <c r="BK193" s="206">
        <f t="shared" si="9"/>
        <v>0</v>
      </c>
      <c r="BL193" s="19" t="s">
        <v>200</v>
      </c>
      <c r="BM193" s="205" t="s">
        <v>382</v>
      </c>
    </row>
    <row r="194" spans="1:65" s="2" customFormat="1" ht="16.5" customHeight="1">
      <c r="A194" s="36"/>
      <c r="B194" s="37"/>
      <c r="C194" s="194" t="s">
        <v>8</v>
      </c>
      <c r="D194" s="194" t="s">
        <v>195</v>
      </c>
      <c r="E194" s="195" t="s">
        <v>2958</v>
      </c>
      <c r="F194" s="196" t="s">
        <v>2959</v>
      </c>
      <c r="G194" s="197" t="s">
        <v>2931</v>
      </c>
      <c r="H194" s="198">
        <v>22</v>
      </c>
      <c r="I194" s="199"/>
      <c r="J194" s="200">
        <f t="shared" si="0"/>
        <v>0</v>
      </c>
      <c r="K194" s="196" t="s">
        <v>19</v>
      </c>
      <c r="L194" s="41"/>
      <c r="M194" s="201" t="s">
        <v>19</v>
      </c>
      <c r="N194" s="202" t="s">
        <v>43</v>
      </c>
      <c r="O194" s="66"/>
      <c r="P194" s="203">
        <f t="shared" si="1"/>
        <v>0</v>
      </c>
      <c r="Q194" s="203">
        <v>0</v>
      </c>
      <c r="R194" s="203">
        <f t="shared" si="2"/>
        <v>0</v>
      </c>
      <c r="S194" s="203">
        <v>0</v>
      </c>
      <c r="T194" s="204">
        <f t="shared" si="3"/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205" t="s">
        <v>200</v>
      </c>
      <c r="AT194" s="205" t="s">
        <v>195</v>
      </c>
      <c r="AU194" s="205" t="s">
        <v>81</v>
      </c>
      <c r="AY194" s="19" t="s">
        <v>193</v>
      </c>
      <c r="BE194" s="206">
        <f t="shared" si="4"/>
        <v>0</v>
      </c>
      <c r="BF194" s="206">
        <f t="shared" si="5"/>
        <v>0</v>
      </c>
      <c r="BG194" s="206">
        <f t="shared" si="6"/>
        <v>0</v>
      </c>
      <c r="BH194" s="206">
        <f t="shared" si="7"/>
        <v>0</v>
      </c>
      <c r="BI194" s="206">
        <f t="shared" si="8"/>
        <v>0</v>
      </c>
      <c r="BJ194" s="19" t="s">
        <v>79</v>
      </c>
      <c r="BK194" s="206">
        <f t="shared" si="9"/>
        <v>0</v>
      </c>
      <c r="BL194" s="19" t="s">
        <v>200</v>
      </c>
      <c r="BM194" s="205" t="s">
        <v>394</v>
      </c>
    </row>
    <row r="195" spans="1:65" s="2" customFormat="1" ht="16.5" customHeight="1">
      <c r="A195" s="36"/>
      <c r="B195" s="37"/>
      <c r="C195" s="194" t="s">
        <v>302</v>
      </c>
      <c r="D195" s="194" t="s">
        <v>195</v>
      </c>
      <c r="E195" s="195" t="s">
        <v>2960</v>
      </c>
      <c r="F195" s="196" t="s">
        <v>2961</v>
      </c>
      <c r="G195" s="197" t="s">
        <v>2931</v>
      </c>
      <c r="H195" s="198">
        <v>1</v>
      </c>
      <c r="I195" s="199"/>
      <c r="J195" s="200">
        <f t="shared" si="0"/>
        <v>0</v>
      </c>
      <c r="K195" s="196" t="s">
        <v>19</v>
      </c>
      <c r="L195" s="41"/>
      <c r="M195" s="201" t="s">
        <v>19</v>
      </c>
      <c r="N195" s="202" t="s">
        <v>43</v>
      </c>
      <c r="O195" s="66"/>
      <c r="P195" s="203">
        <f t="shared" si="1"/>
        <v>0</v>
      </c>
      <c r="Q195" s="203">
        <v>0</v>
      </c>
      <c r="R195" s="203">
        <f t="shared" si="2"/>
        <v>0</v>
      </c>
      <c r="S195" s="203">
        <v>0</v>
      </c>
      <c r="T195" s="204">
        <f t="shared" si="3"/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205" t="s">
        <v>200</v>
      </c>
      <c r="AT195" s="205" t="s">
        <v>195</v>
      </c>
      <c r="AU195" s="205" t="s">
        <v>81</v>
      </c>
      <c r="AY195" s="19" t="s">
        <v>193</v>
      </c>
      <c r="BE195" s="206">
        <f t="shared" si="4"/>
        <v>0</v>
      </c>
      <c r="BF195" s="206">
        <f t="shared" si="5"/>
        <v>0</v>
      </c>
      <c r="BG195" s="206">
        <f t="shared" si="6"/>
        <v>0</v>
      </c>
      <c r="BH195" s="206">
        <f t="shared" si="7"/>
        <v>0</v>
      </c>
      <c r="BI195" s="206">
        <f t="shared" si="8"/>
        <v>0</v>
      </c>
      <c r="BJ195" s="19" t="s">
        <v>79</v>
      </c>
      <c r="BK195" s="206">
        <f t="shared" si="9"/>
        <v>0</v>
      </c>
      <c r="BL195" s="19" t="s">
        <v>200</v>
      </c>
      <c r="BM195" s="205" t="s">
        <v>404</v>
      </c>
    </row>
    <row r="196" spans="1:65" s="2" customFormat="1" ht="16.5" customHeight="1">
      <c r="A196" s="36"/>
      <c r="B196" s="37"/>
      <c r="C196" s="194" t="s">
        <v>311</v>
      </c>
      <c r="D196" s="194" t="s">
        <v>195</v>
      </c>
      <c r="E196" s="195" t="s">
        <v>2962</v>
      </c>
      <c r="F196" s="196" t="s">
        <v>2963</v>
      </c>
      <c r="G196" s="197" t="s">
        <v>2931</v>
      </c>
      <c r="H196" s="198">
        <v>3</v>
      </c>
      <c r="I196" s="199"/>
      <c r="J196" s="200">
        <f t="shared" si="0"/>
        <v>0</v>
      </c>
      <c r="K196" s="196" t="s">
        <v>19</v>
      </c>
      <c r="L196" s="41"/>
      <c r="M196" s="201" t="s">
        <v>19</v>
      </c>
      <c r="N196" s="202" t="s">
        <v>43</v>
      </c>
      <c r="O196" s="66"/>
      <c r="P196" s="203">
        <f t="shared" si="1"/>
        <v>0</v>
      </c>
      <c r="Q196" s="203">
        <v>0</v>
      </c>
      <c r="R196" s="203">
        <f t="shared" si="2"/>
        <v>0</v>
      </c>
      <c r="S196" s="203">
        <v>0</v>
      </c>
      <c r="T196" s="204">
        <f t="shared" si="3"/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205" t="s">
        <v>200</v>
      </c>
      <c r="AT196" s="205" t="s">
        <v>195</v>
      </c>
      <c r="AU196" s="205" t="s">
        <v>81</v>
      </c>
      <c r="AY196" s="19" t="s">
        <v>193</v>
      </c>
      <c r="BE196" s="206">
        <f t="shared" si="4"/>
        <v>0</v>
      </c>
      <c r="BF196" s="206">
        <f t="shared" si="5"/>
        <v>0</v>
      </c>
      <c r="BG196" s="206">
        <f t="shared" si="6"/>
        <v>0</v>
      </c>
      <c r="BH196" s="206">
        <f t="shared" si="7"/>
        <v>0</v>
      </c>
      <c r="BI196" s="206">
        <f t="shared" si="8"/>
        <v>0</v>
      </c>
      <c r="BJ196" s="19" t="s">
        <v>79</v>
      </c>
      <c r="BK196" s="206">
        <f t="shared" si="9"/>
        <v>0</v>
      </c>
      <c r="BL196" s="19" t="s">
        <v>200</v>
      </c>
      <c r="BM196" s="205" t="s">
        <v>413</v>
      </c>
    </row>
    <row r="197" spans="1:65" s="12" customFormat="1" ht="22.9" customHeight="1">
      <c r="B197" s="178"/>
      <c r="C197" s="179"/>
      <c r="D197" s="180" t="s">
        <v>71</v>
      </c>
      <c r="E197" s="192" t="s">
        <v>2767</v>
      </c>
      <c r="F197" s="192" t="s">
        <v>2964</v>
      </c>
      <c r="G197" s="179"/>
      <c r="H197" s="179"/>
      <c r="I197" s="182"/>
      <c r="J197" s="193">
        <f>BK197</f>
        <v>0</v>
      </c>
      <c r="K197" s="179"/>
      <c r="L197" s="184"/>
      <c r="M197" s="185"/>
      <c r="N197" s="186"/>
      <c r="O197" s="186"/>
      <c r="P197" s="187">
        <f>P198+P199+P205+P207+P209+P212+P214+P217+P220+P222+P224+P229+P231+P233+P236+P238+P240+P242+P244+P246+P249+P251+P253+P259+P262+P266+P268+P270+P272+P274+P278+P280+P282+P284+P286+P287</f>
        <v>0</v>
      </c>
      <c r="Q197" s="186"/>
      <c r="R197" s="187">
        <f>R198+R199+R205+R207+R209+R212+R214+R217+R220+R222+R224+R229+R231+R233+R236+R238+R240+R242+R244+R246+R249+R251+R253+R259+R262+R266+R268+R270+R272+R274+R278+R280+R282+R284+R286+R287</f>
        <v>0</v>
      </c>
      <c r="S197" s="186"/>
      <c r="T197" s="188">
        <f>T198+T199+T205+T207+T209+T212+T214+T217+T220+T222+T224+T229+T231+T233+T236+T238+T240+T242+T244+T246+T249+T251+T253+T259+T262+T266+T268+T270+T272+T274+T278+T280+T282+T284+T286+T287</f>
        <v>0</v>
      </c>
      <c r="AR197" s="189" t="s">
        <v>79</v>
      </c>
      <c r="AT197" s="190" t="s">
        <v>71</v>
      </c>
      <c r="AU197" s="190" t="s">
        <v>79</v>
      </c>
      <c r="AY197" s="189" t="s">
        <v>193</v>
      </c>
      <c r="BK197" s="191">
        <f>BK198+BK199+BK205+BK207+BK209+BK212+BK214+BK217+BK220+BK222+BK224+BK229+BK231+BK233+BK236+BK238+BK240+BK242+BK244+BK246+BK249+BK251+BK253+BK259+BK262+BK266+BK268+BK270+BK272+BK274+BK278+BK280+BK282+BK284+BK286+BK287</f>
        <v>0</v>
      </c>
    </row>
    <row r="198" spans="1:65" s="2" customFormat="1" ht="16.5" customHeight="1">
      <c r="A198" s="36"/>
      <c r="B198" s="37"/>
      <c r="C198" s="194" t="s">
        <v>315</v>
      </c>
      <c r="D198" s="194" t="s">
        <v>195</v>
      </c>
      <c r="E198" s="195" t="s">
        <v>2965</v>
      </c>
      <c r="F198" s="196" t="s">
        <v>2966</v>
      </c>
      <c r="G198" s="197" t="s">
        <v>1360</v>
      </c>
      <c r="H198" s="198">
        <v>1</v>
      </c>
      <c r="I198" s="199"/>
      <c r="J198" s="200">
        <f>ROUND(I198*H198,2)</f>
        <v>0</v>
      </c>
      <c r="K198" s="196" t="s">
        <v>19</v>
      </c>
      <c r="L198" s="41"/>
      <c r="M198" s="201" t="s">
        <v>19</v>
      </c>
      <c r="N198" s="202" t="s">
        <v>43</v>
      </c>
      <c r="O198" s="66"/>
      <c r="P198" s="203">
        <f>O198*H198</f>
        <v>0</v>
      </c>
      <c r="Q198" s="203">
        <v>0</v>
      </c>
      <c r="R198" s="203">
        <f>Q198*H198</f>
        <v>0</v>
      </c>
      <c r="S198" s="203">
        <v>0</v>
      </c>
      <c r="T198" s="204">
        <f>S198*H198</f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205" t="s">
        <v>200</v>
      </c>
      <c r="AT198" s="205" t="s">
        <v>195</v>
      </c>
      <c r="AU198" s="205" t="s">
        <v>81</v>
      </c>
      <c r="AY198" s="19" t="s">
        <v>193</v>
      </c>
      <c r="BE198" s="206">
        <f>IF(N198="základní",J198,0)</f>
        <v>0</v>
      </c>
      <c r="BF198" s="206">
        <f>IF(N198="snížená",J198,0)</f>
        <v>0</v>
      </c>
      <c r="BG198" s="206">
        <f>IF(N198="zákl. přenesená",J198,0)</f>
        <v>0</v>
      </c>
      <c r="BH198" s="206">
        <f>IF(N198="sníž. přenesená",J198,0)</f>
        <v>0</v>
      </c>
      <c r="BI198" s="206">
        <f>IF(N198="nulová",J198,0)</f>
        <v>0</v>
      </c>
      <c r="BJ198" s="19" t="s">
        <v>79</v>
      </c>
      <c r="BK198" s="206">
        <f>ROUND(I198*H198,2)</f>
        <v>0</v>
      </c>
      <c r="BL198" s="19" t="s">
        <v>200</v>
      </c>
      <c r="BM198" s="205" t="s">
        <v>422</v>
      </c>
    </row>
    <row r="199" spans="1:65" s="12" customFormat="1" ht="20.85" customHeight="1">
      <c r="B199" s="178"/>
      <c r="C199" s="179"/>
      <c r="D199" s="180" t="s">
        <v>71</v>
      </c>
      <c r="E199" s="192" t="s">
        <v>2785</v>
      </c>
      <c r="F199" s="192" t="s">
        <v>2967</v>
      </c>
      <c r="G199" s="179"/>
      <c r="H199" s="179"/>
      <c r="I199" s="182"/>
      <c r="J199" s="193">
        <f>BK199</f>
        <v>0</v>
      </c>
      <c r="K199" s="179"/>
      <c r="L199" s="184"/>
      <c r="M199" s="185"/>
      <c r="N199" s="186"/>
      <c r="O199" s="186"/>
      <c r="P199" s="187">
        <f>SUM(P200:P204)</f>
        <v>0</v>
      </c>
      <c r="Q199" s="186"/>
      <c r="R199" s="187">
        <f>SUM(R200:R204)</f>
        <v>0</v>
      </c>
      <c r="S199" s="186"/>
      <c r="T199" s="188">
        <f>SUM(T200:T204)</f>
        <v>0</v>
      </c>
      <c r="AR199" s="189" t="s">
        <v>79</v>
      </c>
      <c r="AT199" s="190" t="s">
        <v>71</v>
      </c>
      <c r="AU199" s="190" t="s">
        <v>81</v>
      </c>
      <c r="AY199" s="189" t="s">
        <v>193</v>
      </c>
      <c r="BK199" s="191">
        <f>SUM(BK200:BK204)</f>
        <v>0</v>
      </c>
    </row>
    <row r="200" spans="1:65" s="2" customFormat="1" ht="16.5" customHeight="1">
      <c r="A200" s="36"/>
      <c r="B200" s="37"/>
      <c r="C200" s="194" t="s">
        <v>320</v>
      </c>
      <c r="D200" s="194" t="s">
        <v>195</v>
      </c>
      <c r="E200" s="195" t="s">
        <v>2968</v>
      </c>
      <c r="F200" s="196" t="s">
        <v>2969</v>
      </c>
      <c r="G200" s="197" t="s">
        <v>1360</v>
      </c>
      <c r="H200" s="198">
        <v>29</v>
      </c>
      <c r="I200" s="199"/>
      <c r="J200" s="200">
        <f>ROUND(I200*H200,2)</f>
        <v>0</v>
      </c>
      <c r="K200" s="196" t="s">
        <v>19</v>
      </c>
      <c r="L200" s="41"/>
      <c r="M200" s="201" t="s">
        <v>19</v>
      </c>
      <c r="N200" s="202" t="s">
        <v>43</v>
      </c>
      <c r="O200" s="66"/>
      <c r="P200" s="203">
        <f>O200*H200</f>
        <v>0</v>
      </c>
      <c r="Q200" s="203">
        <v>0</v>
      </c>
      <c r="R200" s="203">
        <f>Q200*H200</f>
        <v>0</v>
      </c>
      <c r="S200" s="203">
        <v>0</v>
      </c>
      <c r="T200" s="204">
        <f>S200*H200</f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205" t="s">
        <v>200</v>
      </c>
      <c r="AT200" s="205" t="s">
        <v>195</v>
      </c>
      <c r="AU200" s="205" t="s">
        <v>209</v>
      </c>
      <c r="AY200" s="19" t="s">
        <v>193</v>
      </c>
      <c r="BE200" s="206">
        <f>IF(N200="základní",J200,0)</f>
        <v>0</v>
      </c>
      <c r="BF200" s="206">
        <f>IF(N200="snížená",J200,0)</f>
        <v>0</v>
      </c>
      <c r="BG200" s="206">
        <f>IF(N200="zákl. přenesená",J200,0)</f>
        <v>0</v>
      </c>
      <c r="BH200" s="206">
        <f>IF(N200="sníž. přenesená",J200,0)</f>
        <v>0</v>
      </c>
      <c r="BI200" s="206">
        <f>IF(N200="nulová",J200,0)</f>
        <v>0</v>
      </c>
      <c r="BJ200" s="19" t="s">
        <v>79</v>
      </c>
      <c r="BK200" s="206">
        <f>ROUND(I200*H200,2)</f>
        <v>0</v>
      </c>
      <c r="BL200" s="19" t="s">
        <v>200</v>
      </c>
      <c r="BM200" s="205" t="s">
        <v>432</v>
      </c>
    </row>
    <row r="201" spans="1:65" s="2" customFormat="1" ht="16.5" customHeight="1">
      <c r="A201" s="36"/>
      <c r="B201" s="37"/>
      <c r="C201" s="194" t="s">
        <v>325</v>
      </c>
      <c r="D201" s="194" t="s">
        <v>195</v>
      </c>
      <c r="E201" s="195" t="s">
        <v>2970</v>
      </c>
      <c r="F201" s="196" t="s">
        <v>2971</v>
      </c>
      <c r="G201" s="197" t="s">
        <v>1360</v>
      </c>
      <c r="H201" s="198">
        <v>23</v>
      </c>
      <c r="I201" s="199"/>
      <c r="J201" s="200">
        <f>ROUND(I201*H201,2)</f>
        <v>0</v>
      </c>
      <c r="K201" s="196" t="s">
        <v>19</v>
      </c>
      <c r="L201" s="41"/>
      <c r="M201" s="201" t="s">
        <v>19</v>
      </c>
      <c r="N201" s="202" t="s">
        <v>43</v>
      </c>
      <c r="O201" s="66"/>
      <c r="P201" s="203">
        <f>O201*H201</f>
        <v>0</v>
      </c>
      <c r="Q201" s="203">
        <v>0</v>
      </c>
      <c r="R201" s="203">
        <f>Q201*H201</f>
        <v>0</v>
      </c>
      <c r="S201" s="203">
        <v>0</v>
      </c>
      <c r="T201" s="204">
        <f>S201*H201</f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205" t="s">
        <v>200</v>
      </c>
      <c r="AT201" s="205" t="s">
        <v>195</v>
      </c>
      <c r="AU201" s="205" t="s">
        <v>209</v>
      </c>
      <c r="AY201" s="19" t="s">
        <v>193</v>
      </c>
      <c r="BE201" s="206">
        <f>IF(N201="základní",J201,0)</f>
        <v>0</v>
      </c>
      <c r="BF201" s="206">
        <f>IF(N201="snížená",J201,0)</f>
        <v>0</v>
      </c>
      <c r="BG201" s="206">
        <f>IF(N201="zákl. přenesená",J201,0)</f>
        <v>0</v>
      </c>
      <c r="BH201" s="206">
        <f>IF(N201="sníž. přenesená",J201,0)</f>
        <v>0</v>
      </c>
      <c r="BI201" s="206">
        <f>IF(N201="nulová",J201,0)</f>
        <v>0</v>
      </c>
      <c r="BJ201" s="19" t="s">
        <v>79</v>
      </c>
      <c r="BK201" s="206">
        <f>ROUND(I201*H201,2)</f>
        <v>0</v>
      </c>
      <c r="BL201" s="19" t="s">
        <v>200</v>
      </c>
      <c r="BM201" s="205" t="s">
        <v>442</v>
      </c>
    </row>
    <row r="202" spans="1:65" s="2" customFormat="1" ht="16.5" customHeight="1">
      <c r="A202" s="36"/>
      <c r="B202" s="37"/>
      <c r="C202" s="194" t="s">
        <v>7</v>
      </c>
      <c r="D202" s="194" t="s">
        <v>195</v>
      </c>
      <c r="E202" s="195" t="s">
        <v>2972</v>
      </c>
      <c r="F202" s="196" t="s">
        <v>2973</v>
      </c>
      <c r="G202" s="197" t="s">
        <v>1360</v>
      </c>
      <c r="H202" s="198">
        <v>8</v>
      </c>
      <c r="I202" s="199"/>
      <c r="J202" s="200">
        <f>ROUND(I202*H202,2)</f>
        <v>0</v>
      </c>
      <c r="K202" s="196" t="s">
        <v>19</v>
      </c>
      <c r="L202" s="41"/>
      <c r="M202" s="201" t="s">
        <v>19</v>
      </c>
      <c r="N202" s="202" t="s">
        <v>43</v>
      </c>
      <c r="O202" s="66"/>
      <c r="P202" s="203">
        <f>O202*H202</f>
        <v>0</v>
      </c>
      <c r="Q202" s="203">
        <v>0</v>
      </c>
      <c r="R202" s="203">
        <f>Q202*H202</f>
        <v>0</v>
      </c>
      <c r="S202" s="203">
        <v>0</v>
      </c>
      <c r="T202" s="204">
        <f>S202*H202</f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205" t="s">
        <v>200</v>
      </c>
      <c r="AT202" s="205" t="s">
        <v>195</v>
      </c>
      <c r="AU202" s="205" t="s">
        <v>209</v>
      </c>
      <c r="AY202" s="19" t="s">
        <v>193</v>
      </c>
      <c r="BE202" s="206">
        <f>IF(N202="základní",J202,0)</f>
        <v>0</v>
      </c>
      <c r="BF202" s="206">
        <f>IF(N202="snížená",J202,0)</f>
        <v>0</v>
      </c>
      <c r="BG202" s="206">
        <f>IF(N202="zákl. přenesená",J202,0)</f>
        <v>0</v>
      </c>
      <c r="BH202" s="206">
        <f>IF(N202="sníž. přenesená",J202,0)</f>
        <v>0</v>
      </c>
      <c r="BI202" s="206">
        <f>IF(N202="nulová",J202,0)</f>
        <v>0</v>
      </c>
      <c r="BJ202" s="19" t="s">
        <v>79</v>
      </c>
      <c r="BK202" s="206">
        <f>ROUND(I202*H202,2)</f>
        <v>0</v>
      </c>
      <c r="BL202" s="19" t="s">
        <v>200</v>
      </c>
      <c r="BM202" s="205" t="s">
        <v>456</v>
      </c>
    </row>
    <row r="203" spans="1:65" s="2" customFormat="1" ht="16.5" customHeight="1">
      <c r="A203" s="36"/>
      <c r="B203" s="37"/>
      <c r="C203" s="194" t="s">
        <v>335</v>
      </c>
      <c r="D203" s="194" t="s">
        <v>195</v>
      </c>
      <c r="E203" s="195" t="s">
        <v>2974</v>
      </c>
      <c r="F203" s="196" t="s">
        <v>2975</v>
      </c>
      <c r="G203" s="197" t="s">
        <v>1360</v>
      </c>
      <c r="H203" s="198">
        <v>10</v>
      </c>
      <c r="I203" s="199"/>
      <c r="J203" s="200">
        <f>ROUND(I203*H203,2)</f>
        <v>0</v>
      </c>
      <c r="K203" s="196" t="s">
        <v>19</v>
      </c>
      <c r="L203" s="41"/>
      <c r="M203" s="201" t="s">
        <v>19</v>
      </c>
      <c r="N203" s="202" t="s">
        <v>43</v>
      </c>
      <c r="O203" s="66"/>
      <c r="P203" s="203">
        <f>O203*H203</f>
        <v>0</v>
      </c>
      <c r="Q203" s="203">
        <v>0</v>
      </c>
      <c r="R203" s="203">
        <f>Q203*H203</f>
        <v>0</v>
      </c>
      <c r="S203" s="203">
        <v>0</v>
      </c>
      <c r="T203" s="204">
        <f>S203*H203</f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205" t="s">
        <v>200</v>
      </c>
      <c r="AT203" s="205" t="s">
        <v>195</v>
      </c>
      <c r="AU203" s="205" t="s">
        <v>209</v>
      </c>
      <c r="AY203" s="19" t="s">
        <v>193</v>
      </c>
      <c r="BE203" s="206">
        <f>IF(N203="základní",J203,0)</f>
        <v>0</v>
      </c>
      <c r="BF203" s="206">
        <f>IF(N203="snížená",J203,0)</f>
        <v>0</v>
      </c>
      <c r="BG203" s="206">
        <f>IF(N203="zákl. přenesená",J203,0)</f>
        <v>0</v>
      </c>
      <c r="BH203" s="206">
        <f>IF(N203="sníž. přenesená",J203,0)</f>
        <v>0</v>
      </c>
      <c r="BI203" s="206">
        <f>IF(N203="nulová",J203,0)</f>
        <v>0</v>
      </c>
      <c r="BJ203" s="19" t="s">
        <v>79</v>
      </c>
      <c r="BK203" s="206">
        <f>ROUND(I203*H203,2)</f>
        <v>0</v>
      </c>
      <c r="BL203" s="19" t="s">
        <v>200</v>
      </c>
      <c r="BM203" s="205" t="s">
        <v>466</v>
      </c>
    </row>
    <row r="204" spans="1:65" s="2" customFormat="1" ht="16.5" customHeight="1">
      <c r="A204" s="36"/>
      <c r="B204" s="37"/>
      <c r="C204" s="194" t="s">
        <v>347</v>
      </c>
      <c r="D204" s="194" t="s">
        <v>195</v>
      </c>
      <c r="E204" s="195" t="s">
        <v>2976</v>
      </c>
      <c r="F204" s="196" t="s">
        <v>2977</v>
      </c>
      <c r="G204" s="197" t="s">
        <v>1360</v>
      </c>
      <c r="H204" s="198">
        <v>8</v>
      </c>
      <c r="I204" s="199"/>
      <c r="J204" s="200">
        <f>ROUND(I204*H204,2)</f>
        <v>0</v>
      </c>
      <c r="K204" s="196" t="s">
        <v>19</v>
      </c>
      <c r="L204" s="41"/>
      <c r="M204" s="201" t="s">
        <v>19</v>
      </c>
      <c r="N204" s="202" t="s">
        <v>43</v>
      </c>
      <c r="O204" s="66"/>
      <c r="P204" s="203">
        <f>O204*H204</f>
        <v>0</v>
      </c>
      <c r="Q204" s="203">
        <v>0</v>
      </c>
      <c r="R204" s="203">
        <f>Q204*H204</f>
        <v>0</v>
      </c>
      <c r="S204" s="203">
        <v>0</v>
      </c>
      <c r="T204" s="204">
        <f>S204*H204</f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205" t="s">
        <v>200</v>
      </c>
      <c r="AT204" s="205" t="s">
        <v>195</v>
      </c>
      <c r="AU204" s="205" t="s">
        <v>209</v>
      </c>
      <c r="AY204" s="19" t="s">
        <v>193</v>
      </c>
      <c r="BE204" s="206">
        <f>IF(N204="základní",J204,0)</f>
        <v>0</v>
      </c>
      <c r="BF204" s="206">
        <f>IF(N204="snížená",J204,0)</f>
        <v>0</v>
      </c>
      <c r="BG204" s="206">
        <f>IF(N204="zákl. přenesená",J204,0)</f>
        <v>0</v>
      </c>
      <c r="BH204" s="206">
        <f>IF(N204="sníž. přenesená",J204,0)</f>
        <v>0</v>
      </c>
      <c r="BI204" s="206">
        <f>IF(N204="nulová",J204,0)</f>
        <v>0</v>
      </c>
      <c r="BJ204" s="19" t="s">
        <v>79</v>
      </c>
      <c r="BK204" s="206">
        <f>ROUND(I204*H204,2)</f>
        <v>0</v>
      </c>
      <c r="BL204" s="19" t="s">
        <v>200</v>
      </c>
      <c r="BM204" s="205" t="s">
        <v>476</v>
      </c>
    </row>
    <row r="205" spans="1:65" s="12" customFormat="1" ht="20.85" customHeight="1">
      <c r="B205" s="178"/>
      <c r="C205" s="179"/>
      <c r="D205" s="180" t="s">
        <v>71</v>
      </c>
      <c r="E205" s="192" t="s">
        <v>2789</v>
      </c>
      <c r="F205" s="192" t="s">
        <v>2978</v>
      </c>
      <c r="G205" s="179"/>
      <c r="H205" s="179"/>
      <c r="I205" s="182"/>
      <c r="J205" s="193">
        <f>BK205</f>
        <v>0</v>
      </c>
      <c r="K205" s="179"/>
      <c r="L205" s="184"/>
      <c r="M205" s="185"/>
      <c r="N205" s="186"/>
      <c r="O205" s="186"/>
      <c r="P205" s="187">
        <f>P206</f>
        <v>0</v>
      </c>
      <c r="Q205" s="186"/>
      <c r="R205" s="187">
        <f>R206</f>
        <v>0</v>
      </c>
      <c r="S205" s="186"/>
      <c r="T205" s="188">
        <f>T206</f>
        <v>0</v>
      </c>
      <c r="AR205" s="189" t="s">
        <v>79</v>
      </c>
      <c r="AT205" s="190" t="s">
        <v>71</v>
      </c>
      <c r="AU205" s="190" t="s">
        <v>81</v>
      </c>
      <c r="AY205" s="189" t="s">
        <v>193</v>
      </c>
      <c r="BK205" s="191">
        <f>BK206</f>
        <v>0</v>
      </c>
    </row>
    <row r="206" spans="1:65" s="2" customFormat="1" ht="16.5" customHeight="1">
      <c r="A206" s="36"/>
      <c r="B206" s="37"/>
      <c r="C206" s="194" t="s">
        <v>353</v>
      </c>
      <c r="D206" s="194" t="s">
        <v>195</v>
      </c>
      <c r="E206" s="195" t="s">
        <v>2979</v>
      </c>
      <c r="F206" s="196" t="s">
        <v>2980</v>
      </c>
      <c r="G206" s="197" t="s">
        <v>1360</v>
      </c>
      <c r="H206" s="198">
        <v>16</v>
      </c>
      <c r="I206" s="199"/>
      <c r="J206" s="200">
        <f>ROUND(I206*H206,2)</f>
        <v>0</v>
      </c>
      <c r="K206" s="196" t="s">
        <v>19</v>
      </c>
      <c r="L206" s="41"/>
      <c r="M206" s="201" t="s">
        <v>19</v>
      </c>
      <c r="N206" s="202" t="s">
        <v>43</v>
      </c>
      <c r="O206" s="66"/>
      <c r="P206" s="203">
        <f>O206*H206</f>
        <v>0</v>
      </c>
      <c r="Q206" s="203">
        <v>0</v>
      </c>
      <c r="R206" s="203">
        <f>Q206*H206</f>
        <v>0</v>
      </c>
      <c r="S206" s="203">
        <v>0</v>
      </c>
      <c r="T206" s="204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205" t="s">
        <v>200</v>
      </c>
      <c r="AT206" s="205" t="s">
        <v>195</v>
      </c>
      <c r="AU206" s="205" t="s">
        <v>209</v>
      </c>
      <c r="AY206" s="19" t="s">
        <v>193</v>
      </c>
      <c r="BE206" s="206">
        <f>IF(N206="základní",J206,0)</f>
        <v>0</v>
      </c>
      <c r="BF206" s="206">
        <f>IF(N206="snížená",J206,0)</f>
        <v>0</v>
      </c>
      <c r="BG206" s="206">
        <f>IF(N206="zákl. přenesená",J206,0)</f>
        <v>0</v>
      </c>
      <c r="BH206" s="206">
        <f>IF(N206="sníž. přenesená",J206,0)</f>
        <v>0</v>
      </c>
      <c r="BI206" s="206">
        <f>IF(N206="nulová",J206,0)</f>
        <v>0</v>
      </c>
      <c r="BJ206" s="19" t="s">
        <v>79</v>
      </c>
      <c r="BK206" s="206">
        <f>ROUND(I206*H206,2)</f>
        <v>0</v>
      </c>
      <c r="BL206" s="19" t="s">
        <v>200</v>
      </c>
      <c r="BM206" s="205" t="s">
        <v>486</v>
      </c>
    </row>
    <row r="207" spans="1:65" s="12" customFormat="1" ht="20.85" customHeight="1">
      <c r="B207" s="178"/>
      <c r="C207" s="179"/>
      <c r="D207" s="180" t="s">
        <v>71</v>
      </c>
      <c r="E207" s="192" t="s">
        <v>2815</v>
      </c>
      <c r="F207" s="192" t="s">
        <v>2981</v>
      </c>
      <c r="G207" s="179"/>
      <c r="H207" s="179"/>
      <c r="I207" s="182"/>
      <c r="J207" s="193">
        <f>BK207</f>
        <v>0</v>
      </c>
      <c r="K207" s="179"/>
      <c r="L207" s="184"/>
      <c r="M207" s="185"/>
      <c r="N207" s="186"/>
      <c r="O207" s="186"/>
      <c r="P207" s="187">
        <f>P208</f>
        <v>0</v>
      </c>
      <c r="Q207" s="186"/>
      <c r="R207" s="187">
        <f>R208</f>
        <v>0</v>
      </c>
      <c r="S207" s="186"/>
      <c r="T207" s="188">
        <f>T208</f>
        <v>0</v>
      </c>
      <c r="AR207" s="189" t="s">
        <v>79</v>
      </c>
      <c r="AT207" s="190" t="s">
        <v>71</v>
      </c>
      <c r="AU207" s="190" t="s">
        <v>81</v>
      </c>
      <c r="AY207" s="189" t="s">
        <v>193</v>
      </c>
      <c r="BK207" s="191">
        <f>BK208</f>
        <v>0</v>
      </c>
    </row>
    <row r="208" spans="1:65" s="2" customFormat="1" ht="16.5" customHeight="1">
      <c r="A208" s="36"/>
      <c r="B208" s="37"/>
      <c r="C208" s="194" t="s">
        <v>361</v>
      </c>
      <c r="D208" s="194" t="s">
        <v>195</v>
      </c>
      <c r="E208" s="195" t="s">
        <v>2982</v>
      </c>
      <c r="F208" s="196" t="s">
        <v>2983</v>
      </c>
      <c r="G208" s="197" t="s">
        <v>1360</v>
      </c>
      <c r="H208" s="198">
        <v>2</v>
      </c>
      <c r="I208" s="199"/>
      <c r="J208" s="200">
        <f>ROUND(I208*H208,2)</f>
        <v>0</v>
      </c>
      <c r="K208" s="196" t="s">
        <v>19</v>
      </c>
      <c r="L208" s="41"/>
      <c r="M208" s="201" t="s">
        <v>19</v>
      </c>
      <c r="N208" s="202" t="s">
        <v>43</v>
      </c>
      <c r="O208" s="66"/>
      <c r="P208" s="203">
        <f>O208*H208</f>
        <v>0</v>
      </c>
      <c r="Q208" s="203">
        <v>0</v>
      </c>
      <c r="R208" s="203">
        <f>Q208*H208</f>
        <v>0</v>
      </c>
      <c r="S208" s="203">
        <v>0</v>
      </c>
      <c r="T208" s="204">
        <f>S208*H208</f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205" t="s">
        <v>200</v>
      </c>
      <c r="AT208" s="205" t="s">
        <v>195</v>
      </c>
      <c r="AU208" s="205" t="s">
        <v>209</v>
      </c>
      <c r="AY208" s="19" t="s">
        <v>193</v>
      </c>
      <c r="BE208" s="206">
        <f>IF(N208="základní",J208,0)</f>
        <v>0</v>
      </c>
      <c r="BF208" s="206">
        <f>IF(N208="snížená",J208,0)</f>
        <v>0</v>
      </c>
      <c r="BG208" s="206">
        <f>IF(N208="zákl. přenesená",J208,0)</f>
        <v>0</v>
      </c>
      <c r="BH208" s="206">
        <f>IF(N208="sníž. přenesená",J208,0)</f>
        <v>0</v>
      </c>
      <c r="BI208" s="206">
        <f>IF(N208="nulová",J208,0)</f>
        <v>0</v>
      </c>
      <c r="BJ208" s="19" t="s">
        <v>79</v>
      </c>
      <c r="BK208" s="206">
        <f>ROUND(I208*H208,2)</f>
        <v>0</v>
      </c>
      <c r="BL208" s="19" t="s">
        <v>200</v>
      </c>
      <c r="BM208" s="205" t="s">
        <v>496</v>
      </c>
    </row>
    <row r="209" spans="1:65" s="12" customFormat="1" ht="20.85" customHeight="1">
      <c r="B209" s="178"/>
      <c r="C209" s="179"/>
      <c r="D209" s="180" t="s">
        <v>71</v>
      </c>
      <c r="E209" s="192" t="s">
        <v>2833</v>
      </c>
      <c r="F209" s="192" t="s">
        <v>2984</v>
      </c>
      <c r="G209" s="179"/>
      <c r="H209" s="179"/>
      <c r="I209" s="182"/>
      <c r="J209" s="193">
        <f>BK209</f>
        <v>0</v>
      </c>
      <c r="K209" s="179"/>
      <c r="L209" s="184"/>
      <c r="M209" s="185"/>
      <c r="N209" s="186"/>
      <c r="O209" s="186"/>
      <c r="P209" s="187">
        <f>SUM(P210:P211)</f>
        <v>0</v>
      </c>
      <c r="Q209" s="186"/>
      <c r="R209" s="187">
        <f>SUM(R210:R211)</f>
        <v>0</v>
      </c>
      <c r="S209" s="186"/>
      <c r="T209" s="188">
        <f>SUM(T210:T211)</f>
        <v>0</v>
      </c>
      <c r="AR209" s="189" t="s">
        <v>79</v>
      </c>
      <c r="AT209" s="190" t="s">
        <v>71</v>
      </c>
      <c r="AU209" s="190" t="s">
        <v>81</v>
      </c>
      <c r="AY209" s="189" t="s">
        <v>193</v>
      </c>
      <c r="BK209" s="191">
        <f>SUM(BK210:BK211)</f>
        <v>0</v>
      </c>
    </row>
    <row r="210" spans="1:65" s="2" customFormat="1" ht="16.5" customHeight="1">
      <c r="A210" s="36"/>
      <c r="B210" s="37"/>
      <c r="C210" s="194" t="s">
        <v>369</v>
      </c>
      <c r="D210" s="194" t="s">
        <v>195</v>
      </c>
      <c r="E210" s="195" t="s">
        <v>2985</v>
      </c>
      <c r="F210" s="196" t="s">
        <v>2986</v>
      </c>
      <c r="G210" s="197" t="s">
        <v>1360</v>
      </c>
      <c r="H210" s="198">
        <v>2</v>
      </c>
      <c r="I210" s="199"/>
      <c r="J210" s="200">
        <f>ROUND(I210*H210,2)</f>
        <v>0</v>
      </c>
      <c r="K210" s="196" t="s">
        <v>19</v>
      </c>
      <c r="L210" s="41"/>
      <c r="M210" s="201" t="s">
        <v>19</v>
      </c>
      <c r="N210" s="202" t="s">
        <v>43</v>
      </c>
      <c r="O210" s="66"/>
      <c r="P210" s="203">
        <f>O210*H210</f>
        <v>0</v>
      </c>
      <c r="Q210" s="203">
        <v>0</v>
      </c>
      <c r="R210" s="203">
        <f>Q210*H210</f>
        <v>0</v>
      </c>
      <c r="S210" s="203">
        <v>0</v>
      </c>
      <c r="T210" s="204">
        <f>S210*H210</f>
        <v>0</v>
      </c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R210" s="205" t="s">
        <v>200</v>
      </c>
      <c r="AT210" s="205" t="s">
        <v>195</v>
      </c>
      <c r="AU210" s="205" t="s">
        <v>209</v>
      </c>
      <c r="AY210" s="19" t="s">
        <v>193</v>
      </c>
      <c r="BE210" s="206">
        <f>IF(N210="základní",J210,0)</f>
        <v>0</v>
      </c>
      <c r="BF210" s="206">
        <f>IF(N210="snížená",J210,0)</f>
        <v>0</v>
      </c>
      <c r="BG210" s="206">
        <f>IF(N210="zákl. přenesená",J210,0)</f>
        <v>0</v>
      </c>
      <c r="BH210" s="206">
        <f>IF(N210="sníž. přenesená",J210,0)</f>
        <v>0</v>
      </c>
      <c r="BI210" s="206">
        <f>IF(N210="nulová",J210,0)</f>
        <v>0</v>
      </c>
      <c r="BJ210" s="19" t="s">
        <v>79</v>
      </c>
      <c r="BK210" s="206">
        <f>ROUND(I210*H210,2)</f>
        <v>0</v>
      </c>
      <c r="BL210" s="19" t="s">
        <v>200</v>
      </c>
      <c r="BM210" s="205" t="s">
        <v>505</v>
      </c>
    </row>
    <row r="211" spans="1:65" s="2" customFormat="1" ht="16.5" customHeight="1">
      <c r="A211" s="36"/>
      <c r="B211" s="37"/>
      <c r="C211" s="194" t="s">
        <v>374</v>
      </c>
      <c r="D211" s="194" t="s">
        <v>195</v>
      </c>
      <c r="E211" s="195" t="s">
        <v>2987</v>
      </c>
      <c r="F211" s="196" t="s">
        <v>2988</v>
      </c>
      <c r="G211" s="197" t="s">
        <v>1360</v>
      </c>
      <c r="H211" s="198">
        <v>94</v>
      </c>
      <c r="I211" s="199"/>
      <c r="J211" s="200">
        <f>ROUND(I211*H211,2)</f>
        <v>0</v>
      </c>
      <c r="K211" s="196" t="s">
        <v>19</v>
      </c>
      <c r="L211" s="41"/>
      <c r="M211" s="201" t="s">
        <v>19</v>
      </c>
      <c r="N211" s="202" t="s">
        <v>43</v>
      </c>
      <c r="O211" s="66"/>
      <c r="P211" s="203">
        <f>O211*H211</f>
        <v>0</v>
      </c>
      <c r="Q211" s="203">
        <v>0</v>
      </c>
      <c r="R211" s="203">
        <f>Q211*H211</f>
        <v>0</v>
      </c>
      <c r="S211" s="203">
        <v>0</v>
      </c>
      <c r="T211" s="204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205" t="s">
        <v>200</v>
      </c>
      <c r="AT211" s="205" t="s">
        <v>195</v>
      </c>
      <c r="AU211" s="205" t="s">
        <v>209</v>
      </c>
      <c r="AY211" s="19" t="s">
        <v>193</v>
      </c>
      <c r="BE211" s="206">
        <f>IF(N211="základní",J211,0)</f>
        <v>0</v>
      </c>
      <c r="BF211" s="206">
        <f>IF(N211="snížená",J211,0)</f>
        <v>0</v>
      </c>
      <c r="BG211" s="206">
        <f>IF(N211="zákl. přenesená",J211,0)</f>
        <v>0</v>
      </c>
      <c r="BH211" s="206">
        <f>IF(N211="sníž. přenesená",J211,0)</f>
        <v>0</v>
      </c>
      <c r="BI211" s="206">
        <f>IF(N211="nulová",J211,0)</f>
        <v>0</v>
      </c>
      <c r="BJ211" s="19" t="s">
        <v>79</v>
      </c>
      <c r="BK211" s="206">
        <f>ROUND(I211*H211,2)</f>
        <v>0</v>
      </c>
      <c r="BL211" s="19" t="s">
        <v>200</v>
      </c>
      <c r="BM211" s="205" t="s">
        <v>515</v>
      </c>
    </row>
    <row r="212" spans="1:65" s="12" customFormat="1" ht="20.85" customHeight="1">
      <c r="B212" s="178"/>
      <c r="C212" s="179"/>
      <c r="D212" s="180" t="s">
        <v>71</v>
      </c>
      <c r="E212" s="192" t="s">
        <v>2989</v>
      </c>
      <c r="F212" s="192" t="s">
        <v>2990</v>
      </c>
      <c r="G212" s="179"/>
      <c r="H212" s="179"/>
      <c r="I212" s="182"/>
      <c r="J212" s="193">
        <f>BK212</f>
        <v>0</v>
      </c>
      <c r="K212" s="179"/>
      <c r="L212" s="184"/>
      <c r="M212" s="185"/>
      <c r="N212" s="186"/>
      <c r="O212" s="186"/>
      <c r="P212" s="187">
        <f>P213</f>
        <v>0</v>
      </c>
      <c r="Q212" s="186"/>
      <c r="R212" s="187">
        <f>R213</f>
        <v>0</v>
      </c>
      <c r="S212" s="186"/>
      <c r="T212" s="188">
        <f>T213</f>
        <v>0</v>
      </c>
      <c r="AR212" s="189" t="s">
        <v>79</v>
      </c>
      <c r="AT212" s="190" t="s">
        <v>71</v>
      </c>
      <c r="AU212" s="190" t="s">
        <v>81</v>
      </c>
      <c r="AY212" s="189" t="s">
        <v>193</v>
      </c>
      <c r="BK212" s="191">
        <f>BK213</f>
        <v>0</v>
      </c>
    </row>
    <row r="213" spans="1:65" s="2" customFormat="1" ht="16.5" customHeight="1">
      <c r="A213" s="36"/>
      <c r="B213" s="37"/>
      <c r="C213" s="194" t="s">
        <v>382</v>
      </c>
      <c r="D213" s="194" t="s">
        <v>195</v>
      </c>
      <c r="E213" s="195" t="s">
        <v>2991</v>
      </c>
      <c r="F213" s="196" t="s">
        <v>2992</v>
      </c>
      <c r="G213" s="197" t="s">
        <v>391</v>
      </c>
      <c r="H213" s="198">
        <v>16</v>
      </c>
      <c r="I213" s="199"/>
      <c r="J213" s="200">
        <f>ROUND(I213*H213,2)</f>
        <v>0</v>
      </c>
      <c r="K213" s="196" t="s">
        <v>19</v>
      </c>
      <c r="L213" s="41"/>
      <c r="M213" s="201" t="s">
        <v>19</v>
      </c>
      <c r="N213" s="202" t="s">
        <v>43</v>
      </c>
      <c r="O213" s="66"/>
      <c r="P213" s="203">
        <f>O213*H213</f>
        <v>0</v>
      </c>
      <c r="Q213" s="203">
        <v>0</v>
      </c>
      <c r="R213" s="203">
        <f>Q213*H213</f>
        <v>0</v>
      </c>
      <c r="S213" s="203">
        <v>0</v>
      </c>
      <c r="T213" s="204">
        <f>S213*H213</f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205" t="s">
        <v>200</v>
      </c>
      <c r="AT213" s="205" t="s">
        <v>195</v>
      </c>
      <c r="AU213" s="205" t="s">
        <v>209</v>
      </c>
      <c r="AY213" s="19" t="s">
        <v>193</v>
      </c>
      <c r="BE213" s="206">
        <f>IF(N213="základní",J213,0)</f>
        <v>0</v>
      </c>
      <c r="BF213" s="206">
        <f>IF(N213="snížená",J213,0)</f>
        <v>0</v>
      </c>
      <c r="BG213" s="206">
        <f>IF(N213="zákl. přenesená",J213,0)</f>
        <v>0</v>
      </c>
      <c r="BH213" s="206">
        <f>IF(N213="sníž. přenesená",J213,0)</f>
        <v>0</v>
      </c>
      <c r="BI213" s="206">
        <f>IF(N213="nulová",J213,0)</f>
        <v>0</v>
      </c>
      <c r="BJ213" s="19" t="s">
        <v>79</v>
      </c>
      <c r="BK213" s="206">
        <f>ROUND(I213*H213,2)</f>
        <v>0</v>
      </c>
      <c r="BL213" s="19" t="s">
        <v>200</v>
      </c>
      <c r="BM213" s="205" t="s">
        <v>526</v>
      </c>
    </row>
    <row r="214" spans="1:65" s="12" customFormat="1" ht="20.85" customHeight="1">
      <c r="B214" s="178"/>
      <c r="C214" s="179"/>
      <c r="D214" s="180" t="s">
        <v>71</v>
      </c>
      <c r="E214" s="192" t="s">
        <v>2993</v>
      </c>
      <c r="F214" s="192" t="s">
        <v>2994</v>
      </c>
      <c r="G214" s="179"/>
      <c r="H214" s="179"/>
      <c r="I214" s="182"/>
      <c r="J214" s="193">
        <f>BK214</f>
        <v>0</v>
      </c>
      <c r="K214" s="179"/>
      <c r="L214" s="184"/>
      <c r="M214" s="185"/>
      <c r="N214" s="186"/>
      <c r="O214" s="186"/>
      <c r="P214" s="187">
        <f>SUM(P215:P216)</f>
        <v>0</v>
      </c>
      <c r="Q214" s="186"/>
      <c r="R214" s="187">
        <f>SUM(R215:R216)</f>
        <v>0</v>
      </c>
      <c r="S214" s="186"/>
      <c r="T214" s="188">
        <f>SUM(T215:T216)</f>
        <v>0</v>
      </c>
      <c r="AR214" s="189" t="s">
        <v>79</v>
      </c>
      <c r="AT214" s="190" t="s">
        <v>71</v>
      </c>
      <c r="AU214" s="190" t="s">
        <v>81</v>
      </c>
      <c r="AY214" s="189" t="s">
        <v>193</v>
      </c>
      <c r="BK214" s="191">
        <f>SUM(BK215:BK216)</f>
        <v>0</v>
      </c>
    </row>
    <row r="215" spans="1:65" s="2" customFormat="1" ht="16.5" customHeight="1">
      <c r="A215" s="36"/>
      <c r="B215" s="37"/>
      <c r="C215" s="194" t="s">
        <v>388</v>
      </c>
      <c r="D215" s="194" t="s">
        <v>195</v>
      </c>
      <c r="E215" s="195" t="s">
        <v>2995</v>
      </c>
      <c r="F215" s="196" t="s">
        <v>2996</v>
      </c>
      <c r="G215" s="197" t="s">
        <v>1360</v>
      </c>
      <c r="H215" s="198">
        <v>3</v>
      </c>
      <c r="I215" s="199"/>
      <c r="J215" s="200">
        <f>ROUND(I215*H215,2)</f>
        <v>0</v>
      </c>
      <c r="K215" s="196" t="s">
        <v>19</v>
      </c>
      <c r="L215" s="41"/>
      <c r="M215" s="201" t="s">
        <v>19</v>
      </c>
      <c r="N215" s="202" t="s">
        <v>43</v>
      </c>
      <c r="O215" s="66"/>
      <c r="P215" s="203">
        <f>O215*H215</f>
        <v>0</v>
      </c>
      <c r="Q215" s="203">
        <v>0</v>
      </c>
      <c r="R215" s="203">
        <f>Q215*H215</f>
        <v>0</v>
      </c>
      <c r="S215" s="203">
        <v>0</v>
      </c>
      <c r="T215" s="204">
        <f>S215*H215</f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205" t="s">
        <v>200</v>
      </c>
      <c r="AT215" s="205" t="s">
        <v>195</v>
      </c>
      <c r="AU215" s="205" t="s">
        <v>209</v>
      </c>
      <c r="AY215" s="19" t="s">
        <v>193</v>
      </c>
      <c r="BE215" s="206">
        <f>IF(N215="základní",J215,0)</f>
        <v>0</v>
      </c>
      <c r="BF215" s="206">
        <f>IF(N215="snížená",J215,0)</f>
        <v>0</v>
      </c>
      <c r="BG215" s="206">
        <f>IF(N215="zákl. přenesená",J215,0)</f>
        <v>0</v>
      </c>
      <c r="BH215" s="206">
        <f>IF(N215="sníž. přenesená",J215,0)</f>
        <v>0</v>
      </c>
      <c r="BI215" s="206">
        <f>IF(N215="nulová",J215,0)</f>
        <v>0</v>
      </c>
      <c r="BJ215" s="19" t="s">
        <v>79</v>
      </c>
      <c r="BK215" s="206">
        <f>ROUND(I215*H215,2)</f>
        <v>0</v>
      </c>
      <c r="BL215" s="19" t="s">
        <v>200</v>
      </c>
      <c r="BM215" s="205" t="s">
        <v>544</v>
      </c>
    </row>
    <row r="216" spans="1:65" s="2" customFormat="1" ht="16.5" customHeight="1">
      <c r="A216" s="36"/>
      <c r="B216" s="37"/>
      <c r="C216" s="194" t="s">
        <v>394</v>
      </c>
      <c r="D216" s="194" t="s">
        <v>195</v>
      </c>
      <c r="E216" s="195" t="s">
        <v>2997</v>
      </c>
      <c r="F216" s="196" t="s">
        <v>2998</v>
      </c>
      <c r="G216" s="197" t="s">
        <v>1360</v>
      </c>
      <c r="H216" s="198">
        <v>1</v>
      </c>
      <c r="I216" s="199"/>
      <c r="J216" s="200">
        <f>ROUND(I216*H216,2)</f>
        <v>0</v>
      </c>
      <c r="K216" s="196" t="s">
        <v>19</v>
      </c>
      <c r="L216" s="41"/>
      <c r="M216" s="201" t="s">
        <v>19</v>
      </c>
      <c r="N216" s="202" t="s">
        <v>43</v>
      </c>
      <c r="O216" s="66"/>
      <c r="P216" s="203">
        <f>O216*H216</f>
        <v>0</v>
      </c>
      <c r="Q216" s="203">
        <v>0</v>
      </c>
      <c r="R216" s="203">
        <f>Q216*H216</f>
        <v>0</v>
      </c>
      <c r="S216" s="203">
        <v>0</v>
      </c>
      <c r="T216" s="204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205" t="s">
        <v>200</v>
      </c>
      <c r="AT216" s="205" t="s">
        <v>195</v>
      </c>
      <c r="AU216" s="205" t="s">
        <v>209</v>
      </c>
      <c r="AY216" s="19" t="s">
        <v>193</v>
      </c>
      <c r="BE216" s="206">
        <f>IF(N216="základní",J216,0)</f>
        <v>0</v>
      </c>
      <c r="BF216" s="206">
        <f>IF(N216="snížená",J216,0)</f>
        <v>0</v>
      </c>
      <c r="BG216" s="206">
        <f>IF(N216="zákl. přenesená",J216,0)</f>
        <v>0</v>
      </c>
      <c r="BH216" s="206">
        <f>IF(N216="sníž. přenesená",J216,0)</f>
        <v>0</v>
      </c>
      <c r="BI216" s="206">
        <f>IF(N216="nulová",J216,0)</f>
        <v>0</v>
      </c>
      <c r="BJ216" s="19" t="s">
        <v>79</v>
      </c>
      <c r="BK216" s="206">
        <f>ROUND(I216*H216,2)</f>
        <v>0</v>
      </c>
      <c r="BL216" s="19" t="s">
        <v>200</v>
      </c>
      <c r="BM216" s="205" t="s">
        <v>556</v>
      </c>
    </row>
    <row r="217" spans="1:65" s="12" customFormat="1" ht="20.85" customHeight="1">
      <c r="B217" s="178"/>
      <c r="C217" s="179"/>
      <c r="D217" s="180" t="s">
        <v>71</v>
      </c>
      <c r="E217" s="192" t="s">
        <v>2999</v>
      </c>
      <c r="F217" s="192" t="s">
        <v>3000</v>
      </c>
      <c r="G217" s="179"/>
      <c r="H217" s="179"/>
      <c r="I217" s="182"/>
      <c r="J217" s="193">
        <f>BK217</f>
        <v>0</v>
      </c>
      <c r="K217" s="179"/>
      <c r="L217" s="184"/>
      <c r="M217" s="185"/>
      <c r="N217" s="186"/>
      <c r="O217" s="186"/>
      <c r="P217" s="187">
        <f>SUM(P218:P219)</f>
        <v>0</v>
      </c>
      <c r="Q217" s="186"/>
      <c r="R217" s="187">
        <f>SUM(R218:R219)</f>
        <v>0</v>
      </c>
      <c r="S217" s="186"/>
      <c r="T217" s="188">
        <f>SUM(T218:T219)</f>
        <v>0</v>
      </c>
      <c r="AR217" s="189" t="s">
        <v>79</v>
      </c>
      <c r="AT217" s="190" t="s">
        <v>71</v>
      </c>
      <c r="AU217" s="190" t="s">
        <v>81</v>
      </c>
      <c r="AY217" s="189" t="s">
        <v>193</v>
      </c>
      <c r="BK217" s="191">
        <f>SUM(BK218:BK219)</f>
        <v>0</v>
      </c>
    </row>
    <row r="218" spans="1:65" s="2" customFormat="1" ht="21.75" customHeight="1">
      <c r="A218" s="36"/>
      <c r="B218" s="37"/>
      <c r="C218" s="194" t="s">
        <v>399</v>
      </c>
      <c r="D218" s="194" t="s">
        <v>195</v>
      </c>
      <c r="E218" s="195" t="s">
        <v>3001</v>
      </c>
      <c r="F218" s="196" t="s">
        <v>3002</v>
      </c>
      <c r="G218" s="197" t="s">
        <v>1360</v>
      </c>
      <c r="H218" s="198">
        <v>3</v>
      </c>
      <c r="I218" s="199"/>
      <c r="J218" s="200">
        <f>ROUND(I218*H218,2)</f>
        <v>0</v>
      </c>
      <c r="K218" s="196" t="s">
        <v>19</v>
      </c>
      <c r="L218" s="41"/>
      <c r="M218" s="201" t="s">
        <v>19</v>
      </c>
      <c r="N218" s="202" t="s">
        <v>43</v>
      </c>
      <c r="O218" s="66"/>
      <c r="P218" s="203">
        <f>O218*H218</f>
        <v>0</v>
      </c>
      <c r="Q218" s="203">
        <v>0</v>
      </c>
      <c r="R218" s="203">
        <f>Q218*H218</f>
        <v>0</v>
      </c>
      <c r="S218" s="203">
        <v>0</v>
      </c>
      <c r="T218" s="204">
        <f>S218*H218</f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205" t="s">
        <v>200</v>
      </c>
      <c r="AT218" s="205" t="s">
        <v>195</v>
      </c>
      <c r="AU218" s="205" t="s">
        <v>209</v>
      </c>
      <c r="AY218" s="19" t="s">
        <v>193</v>
      </c>
      <c r="BE218" s="206">
        <f>IF(N218="základní",J218,0)</f>
        <v>0</v>
      </c>
      <c r="BF218" s="206">
        <f>IF(N218="snížená",J218,0)</f>
        <v>0</v>
      </c>
      <c r="BG218" s="206">
        <f>IF(N218="zákl. přenesená",J218,0)</f>
        <v>0</v>
      </c>
      <c r="BH218" s="206">
        <f>IF(N218="sníž. přenesená",J218,0)</f>
        <v>0</v>
      </c>
      <c r="BI218" s="206">
        <f>IF(N218="nulová",J218,0)</f>
        <v>0</v>
      </c>
      <c r="BJ218" s="19" t="s">
        <v>79</v>
      </c>
      <c r="BK218" s="206">
        <f>ROUND(I218*H218,2)</f>
        <v>0</v>
      </c>
      <c r="BL218" s="19" t="s">
        <v>200</v>
      </c>
      <c r="BM218" s="205" t="s">
        <v>565</v>
      </c>
    </row>
    <row r="219" spans="1:65" s="2" customFormat="1" ht="16.5" customHeight="1">
      <c r="A219" s="36"/>
      <c r="B219" s="37"/>
      <c r="C219" s="194" t="s">
        <v>404</v>
      </c>
      <c r="D219" s="194" t="s">
        <v>195</v>
      </c>
      <c r="E219" s="195" t="s">
        <v>3003</v>
      </c>
      <c r="F219" s="196" t="s">
        <v>3004</v>
      </c>
      <c r="G219" s="197" t="s">
        <v>1360</v>
      </c>
      <c r="H219" s="198">
        <v>1</v>
      </c>
      <c r="I219" s="199"/>
      <c r="J219" s="200">
        <f>ROUND(I219*H219,2)</f>
        <v>0</v>
      </c>
      <c r="K219" s="196" t="s">
        <v>19</v>
      </c>
      <c r="L219" s="41"/>
      <c r="M219" s="201" t="s">
        <v>19</v>
      </c>
      <c r="N219" s="202" t="s">
        <v>43</v>
      </c>
      <c r="O219" s="66"/>
      <c r="P219" s="203">
        <f>O219*H219</f>
        <v>0</v>
      </c>
      <c r="Q219" s="203">
        <v>0</v>
      </c>
      <c r="R219" s="203">
        <f>Q219*H219</f>
        <v>0</v>
      </c>
      <c r="S219" s="203">
        <v>0</v>
      </c>
      <c r="T219" s="204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205" t="s">
        <v>200</v>
      </c>
      <c r="AT219" s="205" t="s">
        <v>195</v>
      </c>
      <c r="AU219" s="205" t="s">
        <v>209</v>
      </c>
      <c r="AY219" s="19" t="s">
        <v>193</v>
      </c>
      <c r="BE219" s="206">
        <f>IF(N219="základní",J219,0)</f>
        <v>0</v>
      </c>
      <c r="BF219" s="206">
        <f>IF(N219="snížená",J219,0)</f>
        <v>0</v>
      </c>
      <c r="BG219" s="206">
        <f>IF(N219="zákl. přenesená",J219,0)</f>
        <v>0</v>
      </c>
      <c r="BH219" s="206">
        <f>IF(N219="sníž. přenesená",J219,0)</f>
        <v>0</v>
      </c>
      <c r="BI219" s="206">
        <f>IF(N219="nulová",J219,0)</f>
        <v>0</v>
      </c>
      <c r="BJ219" s="19" t="s">
        <v>79</v>
      </c>
      <c r="BK219" s="206">
        <f>ROUND(I219*H219,2)</f>
        <v>0</v>
      </c>
      <c r="BL219" s="19" t="s">
        <v>200</v>
      </c>
      <c r="BM219" s="205" t="s">
        <v>575</v>
      </c>
    </row>
    <row r="220" spans="1:65" s="12" customFormat="1" ht="20.85" customHeight="1">
      <c r="B220" s="178"/>
      <c r="C220" s="179"/>
      <c r="D220" s="180" t="s">
        <v>71</v>
      </c>
      <c r="E220" s="192" t="s">
        <v>3005</v>
      </c>
      <c r="F220" s="192" t="s">
        <v>3006</v>
      </c>
      <c r="G220" s="179"/>
      <c r="H220" s="179"/>
      <c r="I220" s="182"/>
      <c r="J220" s="193">
        <f>BK220</f>
        <v>0</v>
      </c>
      <c r="K220" s="179"/>
      <c r="L220" s="184"/>
      <c r="M220" s="185"/>
      <c r="N220" s="186"/>
      <c r="O220" s="186"/>
      <c r="P220" s="187">
        <f>P221</f>
        <v>0</v>
      </c>
      <c r="Q220" s="186"/>
      <c r="R220" s="187">
        <f>R221</f>
        <v>0</v>
      </c>
      <c r="S220" s="186"/>
      <c r="T220" s="188">
        <f>T221</f>
        <v>0</v>
      </c>
      <c r="AR220" s="189" t="s">
        <v>79</v>
      </c>
      <c r="AT220" s="190" t="s">
        <v>71</v>
      </c>
      <c r="AU220" s="190" t="s">
        <v>81</v>
      </c>
      <c r="AY220" s="189" t="s">
        <v>193</v>
      </c>
      <c r="BK220" s="191">
        <f>BK221</f>
        <v>0</v>
      </c>
    </row>
    <row r="221" spans="1:65" s="2" customFormat="1" ht="16.5" customHeight="1">
      <c r="A221" s="36"/>
      <c r="B221" s="37"/>
      <c r="C221" s="194" t="s">
        <v>408</v>
      </c>
      <c r="D221" s="194" t="s">
        <v>195</v>
      </c>
      <c r="E221" s="195" t="s">
        <v>3007</v>
      </c>
      <c r="F221" s="196" t="s">
        <v>3008</v>
      </c>
      <c r="G221" s="197" t="s">
        <v>1360</v>
      </c>
      <c r="H221" s="198">
        <v>7</v>
      </c>
      <c r="I221" s="199"/>
      <c r="J221" s="200">
        <f>ROUND(I221*H221,2)</f>
        <v>0</v>
      </c>
      <c r="K221" s="196" t="s">
        <v>19</v>
      </c>
      <c r="L221" s="41"/>
      <c r="M221" s="201" t="s">
        <v>19</v>
      </c>
      <c r="N221" s="202" t="s">
        <v>43</v>
      </c>
      <c r="O221" s="66"/>
      <c r="P221" s="203">
        <f>O221*H221</f>
        <v>0</v>
      </c>
      <c r="Q221" s="203">
        <v>0</v>
      </c>
      <c r="R221" s="203">
        <f>Q221*H221</f>
        <v>0</v>
      </c>
      <c r="S221" s="203">
        <v>0</v>
      </c>
      <c r="T221" s="204">
        <f>S221*H221</f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205" t="s">
        <v>200</v>
      </c>
      <c r="AT221" s="205" t="s">
        <v>195</v>
      </c>
      <c r="AU221" s="205" t="s">
        <v>209</v>
      </c>
      <c r="AY221" s="19" t="s">
        <v>193</v>
      </c>
      <c r="BE221" s="206">
        <f>IF(N221="základní",J221,0)</f>
        <v>0</v>
      </c>
      <c r="BF221" s="206">
        <f>IF(N221="snížená",J221,0)</f>
        <v>0</v>
      </c>
      <c r="BG221" s="206">
        <f>IF(N221="zákl. přenesená",J221,0)</f>
        <v>0</v>
      </c>
      <c r="BH221" s="206">
        <f>IF(N221="sníž. přenesená",J221,0)</f>
        <v>0</v>
      </c>
      <c r="BI221" s="206">
        <f>IF(N221="nulová",J221,0)</f>
        <v>0</v>
      </c>
      <c r="BJ221" s="19" t="s">
        <v>79</v>
      </c>
      <c r="BK221" s="206">
        <f>ROUND(I221*H221,2)</f>
        <v>0</v>
      </c>
      <c r="BL221" s="19" t="s">
        <v>200</v>
      </c>
      <c r="BM221" s="205" t="s">
        <v>588</v>
      </c>
    </row>
    <row r="222" spans="1:65" s="12" customFormat="1" ht="20.85" customHeight="1">
      <c r="B222" s="178"/>
      <c r="C222" s="179"/>
      <c r="D222" s="180" t="s">
        <v>71</v>
      </c>
      <c r="E222" s="192" t="s">
        <v>3009</v>
      </c>
      <c r="F222" s="192" t="s">
        <v>3010</v>
      </c>
      <c r="G222" s="179"/>
      <c r="H222" s="179"/>
      <c r="I222" s="182"/>
      <c r="J222" s="193">
        <f>BK222</f>
        <v>0</v>
      </c>
      <c r="K222" s="179"/>
      <c r="L222" s="184"/>
      <c r="M222" s="185"/>
      <c r="N222" s="186"/>
      <c r="O222" s="186"/>
      <c r="P222" s="187">
        <f>P223</f>
        <v>0</v>
      </c>
      <c r="Q222" s="186"/>
      <c r="R222" s="187">
        <f>R223</f>
        <v>0</v>
      </c>
      <c r="S222" s="186"/>
      <c r="T222" s="188">
        <f>T223</f>
        <v>0</v>
      </c>
      <c r="AR222" s="189" t="s">
        <v>79</v>
      </c>
      <c r="AT222" s="190" t="s">
        <v>71</v>
      </c>
      <c r="AU222" s="190" t="s">
        <v>81</v>
      </c>
      <c r="AY222" s="189" t="s">
        <v>193</v>
      </c>
      <c r="BK222" s="191">
        <f>BK223</f>
        <v>0</v>
      </c>
    </row>
    <row r="223" spans="1:65" s="2" customFormat="1" ht="16.5" customHeight="1">
      <c r="A223" s="36"/>
      <c r="B223" s="37"/>
      <c r="C223" s="194" t="s">
        <v>413</v>
      </c>
      <c r="D223" s="194" t="s">
        <v>195</v>
      </c>
      <c r="E223" s="195" t="s">
        <v>3011</v>
      </c>
      <c r="F223" s="196" t="s">
        <v>3012</v>
      </c>
      <c r="G223" s="197" t="s">
        <v>1360</v>
      </c>
      <c r="H223" s="198">
        <v>1</v>
      </c>
      <c r="I223" s="199"/>
      <c r="J223" s="200">
        <f>ROUND(I223*H223,2)</f>
        <v>0</v>
      </c>
      <c r="K223" s="196" t="s">
        <v>19</v>
      </c>
      <c r="L223" s="41"/>
      <c r="M223" s="201" t="s">
        <v>19</v>
      </c>
      <c r="N223" s="202" t="s">
        <v>43</v>
      </c>
      <c r="O223" s="66"/>
      <c r="P223" s="203">
        <f>O223*H223</f>
        <v>0</v>
      </c>
      <c r="Q223" s="203">
        <v>0</v>
      </c>
      <c r="R223" s="203">
        <f>Q223*H223</f>
        <v>0</v>
      </c>
      <c r="S223" s="203">
        <v>0</v>
      </c>
      <c r="T223" s="204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205" t="s">
        <v>200</v>
      </c>
      <c r="AT223" s="205" t="s">
        <v>195</v>
      </c>
      <c r="AU223" s="205" t="s">
        <v>209</v>
      </c>
      <c r="AY223" s="19" t="s">
        <v>193</v>
      </c>
      <c r="BE223" s="206">
        <f>IF(N223="základní",J223,0)</f>
        <v>0</v>
      </c>
      <c r="BF223" s="206">
        <f>IF(N223="snížená",J223,0)</f>
        <v>0</v>
      </c>
      <c r="BG223" s="206">
        <f>IF(N223="zákl. přenesená",J223,0)</f>
        <v>0</v>
      </c>
      <c r="BH223" s="206">
        <f>IF(N223="sníž. přenesená",J223,0)</f>
        <v>0</v>
      </c>
      <c r="BI223" s="206">
        <f>IF(N223="nulová",J223,0)</f>
        <v>0</v>
      </c>
      <c r="BJ223" s="19" t="s">
        <v>79</v>
      </c>
      <c r="BK223" s="206">
        <f>ROUND(I223*H223,2)</f>
        <v>0</v>
      </c>
      <c r="BL223" s="19" t="s">
        <v>200</v>
      </c>
      <c r="BM223" s="205" t="s">
        <v>595</v>
      </c>
    </row>
    <row r="224" spans="1:65" s="12" customFormat="1" ht="20.85" customHeight="1">
      <c r="B224" s="178"/>
      <c r="C224" s="179"/>
      <c r="D224" s="180" t="s">
        <v>71</v>
      </c>
      <c r="E224" s="192" t="s">
        <v>3013</v>
      </c>
      <c r="F224" s="192" t="s">
        <v>3014</v>
      </c>
      <c r="G224" s="179"/>
      <c r="H224" s="179"/>
      <c r="I224" s="182"/>
      <c r="J224" s="193">
        <f>BK224</f>
        <v>0</v>
      </c>
      <c r="K224" s="179"/>
      <c r="L224" s="184"/>
      <c r="M224" s="185"/>
      <c r="N224" s="186"/>
      <c r="O224" s="186"/>
      <c r="P224" s="187">
        <f>SUM(P225:P228)</f>
        <v>0</v>
      </c>
      <c r="Q224" s="186"/>
      <c r="R224" s="187">
        <f>SUM(R225:R228)</f>
        <v>0</v>
      </c>
      <c r="S224" s="186"/>
      <c r="T224" s="188">
        <f>SUM(T225:T228)</f>
        <v>0</v>
      </c>
      <c r="AR224" s="189" t="s">
        <v>79</v>
      </c>
      <c r="AT224" s="190" t="s">
        <v>71</v>
      </c>
      <c r="AU224" s="190" t="s">
        <v>81</v>
      </c>
      <c r="AY224" s="189" t="s">
        <v>193</v>
      </c>
      <c r="BK224" s="191">
        <f>SUM(BK225:BK228)</f>
        <v>0</v>
      </c>
    </row>
    <row r="225" spans="1:65" s="2" customFormat="1" ht="16.5" customHeight="1">
      <c r="A225" s="36"/>
      <c r="B225" s="37"/>
      <c r="C225" s="194" t="s">
        <v>418</v>
      </c>
      <c r="D225" s="194" t="s">
        <v>195</v>
      </c>
      <c r="E225" s="195" t="s">
        <v>3015</v>
      </c>
      <c r="F225" s="196" t="s">
        <v>3016</v>
      </c>
      <c r="G225" s="197" t="s">
        <v>1360</v>
      </c>
      <c r="H225" s="198">
        <v>11</v>
      </c>
      <c r="I225" s="199"/>
      <c r="J225" s="200">
        <f>ROUND(I225*H225,2)</f>
        <v>0</v>
      </c>
      <c r="K225" s="196" t="s">
        <v>19</v>
      </c>
      <c r="L225" s="41"/>
      <c r="M225" s="201" t="s">
        <v>19</v>
      </c>
      <c r="N225" s="202" t="s">
        <v>43</v>
      </c>
      <c r="O225" s="66"/>
      <c r="P225" s="203">
        <f>O225*H225</f>
        <v>0</v>
      </c>
      <c r="Q225" s="203">
        <v>0</v>
      </c>
      <c r="R225" s="203">
        <f>Q225*H225</f>
        <v>0</v>
      </c>
      <c r="S225" s="203">
        <v>0</v>
      </c>
      <c r="T225" s="204">
        <f>S225*H225</f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205" t="s">
        <v>200</v>
      </c>
      <c r="AT225" s="205" t="s">
        <v>195</v>
      </c>
      <c r="AU225" s="205" t="s">
        <v>209</v>
      </c>
      <c r="AY225" s="19" t="s">
        <v>193</v>
      </c>
      <c r="BE225" s="206">
        <f>IF(N225="základní",J225,0)</f>
        <v>0</v>
      </c>
      <c r="BF225" s="206">
        <f>IF(N225="snížená",J225,0)</f>
        <v>0</v>
      </c>
      <c r="BG225" s="206">
        <f>IF(N225="zákl. přenesená",J225,0)</f>
        <v>0</v>
      </c>
      <c r="BH225" s="206">
        <f>IF(N225="sníž. přenesená",J225,0)</f>
        <v>0</v>
      </c>
      <c r="BI225" s="206">
        <f>IF(N225="nulová",J225,0)</f>
        <v>0</v>
      </c>
      <c r="BJ225" s="19" t="s">
        <v>79</v>
      </c>
      <c r="BK225" s="206">
        <f>ROUND(I225*H225,2)</f>
        <v>0</v>
      </c>
      <c r="BL225" s="19" t="s">
        <v>200</v>
      </c>
      <c r="BM225" s="205" t="s">
        <v>601</v>
      </c>
    </row>
    <row r="226" spans="1:65" s="2" customFormat="1" ht="16.5" customHeight="1">
      <c r="A226" s="36"/>
      <c r="B226" s="37"/>
      <c r="C226" s="194" t="s">
        <v>422</v>
      </c>
      <c r="D226" s="194" t="s">
        <v>195</v>
      </c>
      <c r="E226" s="195" t="s">
        <v>3017</v>
      </c>
      <c r="F226" s="196" t="s">
        <v>3018</v>
      </c>
      <c r="G226" s="197" t="s">
        <v>1360</v>
      </c>
      <c r="H226" s="198">
        <v>2</v>
      </c>
      <c r="I226" s="199"/>
      <c r="J226" s="200">
        <f>ROUND(I226*H226,2)</f>
        <v>0</v>
      </c>
      <c r="K226" s="196" t="s">
        <v>19</v>
      </c>
      <c r="L226" s="41"/>
      <c r="M226" s="201" t="s">
        <v>19</v>
      </c>
      <c r="N226" s="202" t="s">
        <v>43</v>
      </c>
      <c r="O226" s="66"/>
      <c r="P226" s="203">
        <f>O226*H226</f>
        <v>0</v>
      </c>
      <c r="Q226" s="203">
        <v>0</v>
      </c>
      <c r="R226" s="203">
        <f>Q226*H226</f>
        <v>0</v>
      </c>
      <c r="S226" s="203">
        <v>0</v>
      </c>
      <c r="T226" s="204">
        <f>S226*H226</f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205" t="s">
        <v>200</v>
      </c>
      <c r="AT226" s="205" t="s">
        <v>195</v>
      </c>
      <c r="AU226" s="205" t="s">
        <v>209</v>
      </c>
      <c r="AY226" s="19" t="s">
        <v>193</v>
      </c>
      <c r="BE226" s="206">
        <f>IF(N226="základní",J226,0)</f>
        <v>0</v>
      </c>
      <c r="BF226" s="206">
        <f>IF(N226="snížená",J226,0)</f>
        <v>0</v>
      </c>
      <c r="BG226" s="206">
        <f>IF(N226="zákl. přenesená",J226,0)</f>
        <v>0</v>
      </c>
      <c r="BH226" s="206">
        <f>IF(N226="sníž. přenesená",J226,0)</f>
        <v>0</v>
      </c>
      <c r="BI226" s="206">
        <f>IF(N226="nulová",J226,0)</f>
        <v>0</v>
      </c>
      <c r="BJ226" s="19" t="s">
        <v>79</v>
      </c>
      <c r="BK226" s="206">
        <f>ROUND(I226*H226,2)</f>
        <v>0</v>
      </c>
      <c r="BL226" s="19" t="s">
        <v>200</v>
      </c>
      <c r="BM226" s="205" t="s">
        <v>612</v>
      </c>
    </row>
    <row r="227" spans="1:65" s="2" customFormat="1" ht="16.5" customHeight="1">
      <c r="A227" s="36"/>
      <c r="B227" s="37"/>
      <c r="C227" s="194" t="s">
        <v>427</v>
      </c>
      <c r="D227" s="194" t="s">
        <v>195</v>
      </c>
      <c r="E227" s="195" t="s">
        <v>3019</v>
      </c>
      <c r="F227" s="196" t="s">
        <v>3020</v>
      </c>
      <c r="G227" s="197" t="s">
        <v>1360</v>
      </c>
      <c r="H227" s="198">
        <v>2</v>
      </c>
      <c r="I227" s="199"/>
      <c r="J227" s="200">
        <f>ROUND(I227*H227,2)</f>
        <v>0</v>
      </c>
      <c r="K227" s="196" t="s">
        <v>19</v>
      </c>
      <c r="L227" s="41"/>
      <c r="M227" s="201" t="s">
        <v>19</v>
      </c>
      <c r="N227" s="202" t="s">
        <v>43</v>
      </c>
      <c r="O227" s="66"/>
      <c r="P227" s="203">
        <f>O227*H227</f>
        <v>0</v>
      </c>
      <c r="Q227" s="203">
        <v>0</v>
      </c>
      <c r="R227" s="203">
        <f>Q227*H227</f>
        <v>0</v>
      </c>
      <c r="S227" s="203">
        <v>0</v>
      </c>
      <c r="T227" s="204">
        <f>S227*H227</f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205" t="s">
        <v>200</v>
      </c>
      <c r="AT227" s="205" t="s">
        <v>195</v>
      </c>
      <c r="AU227" s="205" t="s">
        <v>209</v>
      </c>
      <c r="AY227" s="19" t="s">
        <v>193</v>
      </c>
      <c r="BE227" s="206">
        <f>IF(N227="základní",J227,0)</f>
        <v>0</v>
      </c>
      <c r="BF227" s="206">
        <f>IF(N227="snížená",J227,0)</f>
        <v>0</v>
      </c>
      <c r="BG227" s="206">
        <f>IF(N227="zákl. přenesená",J227,0)</f>
        <v>0</v>
      </c>
      <c r="BH227" s="206">
        <f>IF(N227="sníž. přenesená",J227,0)</f>
        <v>0</v>
      </c>
      <c r="BI227" s="206">
        <f>IF(N227="nulová",J227,0)</f>
        <v>0</v>
      </c>
      <c r="BJ227" s="19" t="s">
        <v>79</v>
      </c>
      <c r="BK227" s="206">
        <f>ROUND(I227*H227,2)</f>
        <v>0</v>
      </c>
      <c r="BL227" s="19" t="s">
        <v>200</v>
      </c>
      <c r="BM227" s="205" t="s">
        <v>622</v>
      </c>
    </row>
    <row r="228" spans="1:65" s="2" customFormat="1" ht="16.5" customHeight="1">
      <c r="A228" s="36"/>
      <c r="B228" s="37"/>
      <c r="C228" s="194" t="s">
        <v>432</v>
      </c>
      <c r="D228" s="194" t="s">
        <v>195</v>
      </c>
      <c r="E228" s="195" t="s">
        <v>3021</v>
      </c>
      <c r="F228" s="196" t="s">
        <v>3022</v>
      </c>
      <c r="G228" s="197" t="s">
        <v>1360</v>
      </c>
      <c r="H228" s="198">
        <v>1</v>
      </c>
      <c r="I228" s="199"/>
      <c r="J228" s="200">
        <f>ROUND(I228*H228,2)</f>
        <v>0</v>
      </c>
      <c r="K228" s="196" t="s">
        <v>19</v>
      </c>
      <c r="L228" s="41"/>
      <c r="M228" s="201" t="s">
        <v>19</v>
      </c>
      <c r="N228" s="202" t="s">
        <v>43</v>
      </c>
      <c r="O228" s="66"/>
      <c r="P228" s="203">
        <f>O228*H228</f>
        <v>0</v>
      </c>
      <c r="Q228" s="203">
        <v>0</v>
      </c>
      <c r="R228" s="203">
        <f>Q228*H228</f>
        <v>0</v>
      </c>
      <c r="S228" s="203">
        <v>0</v>
      </c>
      <c r="T228" s="204">
        <f>S228*H228</f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205" t="s">
        <v>200</v>
      </c>
      <c r="AT228" s="205" t="s">
        <v>195</v>
      </c>
      <c r="AU228" s="205" t="s">
        <v>209</v>
      </c>
      <c r="AY228" s="19" t="s">
        <v>193</v>
      </c>
      <c r="BE228" s="206">
        <f>IF(N228="základní",J228,0)</f>
        <v>0</v>
      </c>
      <c r="BF228" s="206">
        <f>IF(N228="snížená",J228,0)</f>
        <v>0</v>
      </c>
      <c r="BG228" s="206">
        <f>IF(N228="zákl. přenesená",J228,0)</f>
        <v>0</v>
      </c>
      <c r="BH228" s="206">
        <f>IF(N228="sníž. přenesená",J228,0)</f>
        <v>0</v>
      </c>
      <c r="BI228" s="206">
        <f>IF(N228="nulová",J228,0)</f>
        <v>0</v>
      </c>
      <c r="BJ228" s="19" t="s">
        <v>79</v>
      </c>
      <c r="BK228" s="206">
        <f>ROUND(I228*H228,2)</f>
        <v>0</v>
      </c>
      <c r="BL228" s="19" t="s">
        <v>200</v>
      </c>
      <c r="BM228" s="205" t="s">
        <v>630</v>
      </c>
    </row>
    <row r="229" spans="1:65" s="12" customFormat="1" ht="20.85" customHeight="1">
      <c r="B229" s="178"/>
      <c r="C229" s="179"/>
      <c r="D229" s="180" t="s">
        <v>71</v>
      </c>
      <c r="E229" s="192" t="s">
        <v>3023</v>
      </c>
      <c r="F229" s="192" t="s">
        <v>3024</v>
      </c>
      <c r="G229" s="179"/>
      <c r="H229" s="179"/>
      <c r="I229" s="182"/>
      <c r="J229" s="193">
        <f>BK229</f>
        <v>0</v>
      </c>
      <c r="K229" s="179"/>
      <c r="L229" s="184"/>
      <c r="M229" s="185"/>
      <c r="N229" s="186"/>
      <c r="O229" s="186"/>
      <c r="P229" s="187">
        <f>P230</f>
        <v>0</v>
      </c>
      <c r="Q229" s="186"/>
      <c r="R229" s="187">
        <f>R230</f>
        <v>0</v>
      </c>
      <c r="S229" s="186"/>
      <c r="T229" s="188">
        <f>T230</f>
        <v>0</v>
      </c>
      <c r="AR229" s="189" t="s">
        <v>79</v>
      </c>
      <c r="AT229" s="190" t="s">
        <v>71</v>
      </c>
      <c r="AU229" s="190" t="s">
        <v>81</v>
      </c>
      <c r="AY229" s="189" t="s">
        <v>193</v>
      </c>
      <c r="BK229" s="191">
        <f>BK230</f>
        <v>0</v>
      </c>
    </row>
    <row r="230" spans="1:65" s="2" customFormat="1" ht="16.5" customHeight="1">
      <c r="A230" s="36"/>
      <c r="B230" s="37"/>
      <c r="C230" s="194" t="s">
        <v>437</v>
      </c>
      <c r="D230" s="194" t="s">
        <v>195</v>
      </c>
      <c r="E230" s="195" t="s">
        <v>3025</v>
      </c>
      <c r="F230" s="196" t="s">
        <v>3026</v>
      </c>
      <c r="G230" s="197" t="s">
        <v>1360</v>
      </c>
      <c r="H230" s="198">
        <v>1</v>
      </c>
      <c r="I230" s="199"/>
      <c r="J230" s="200">
        <f>ROUND(I230*H230,2)</f>
        <v>0</v>
      </c>
      <c r="K230" s="196" t="s">
        <v>19</v>
      </c>
      <c r="L230" s="41"/>
      <c r="M230" s="201" t="s">
        <v>19</v>
      </c>
      <c r="N230" s="202" t="s">
        <v>43</v>
      </c>
      <c r="O230" s="66"/>
      <c r="P230" s="203">
        <f>O230*H230</f>
        <v>0</v>
      </c>
      <c r="Q230" s="203">
        <v>0</v>
      </c>
      <c r="R230" s="203">
        <f>Q230*H230</f>
        <v>0</v>
      </c>
      <c r="S230" s="203">
        <v>0</v>
      </c>
      <c r="T230" s="204">
        <f>S230*H230</f>
        <v>0</v>
      </c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R230" s="205" t="s">
        <v>200</v>
      </c>
      <c r="AT230" s="205" t="s">
        <v>195</v>
      </c>
      <c r="AU230" s="205" t="s">
        <v>209</v>
      </c>
      <c r="AY230" s="19" t="s">
        <v>193</v>
      </c>
      <c r="BE230" s="206">
        <f>IF(N230="základní",J230,0)</f>
        <v>0</v>
      </c>
      <c r="BF230" s="206">
        <f>IF(N230="snížená",J230,0)</f>
        <v>0</v>
      </c>
      <c r="BG230" s="206">
        <f>IF(N230="zákl. přenesená",J230,0)</f>
        <v>0</v>
      </c>
      <c r="BH230" s="206">
        <f>IF(N230="sníž. přenesená",J230,0)</f>
        <v>0</v>
      </c>
      <c r="BI230" s="206">
        <f>IF(N230="nulová",J230,0)</f>
        <v>0</v>
      </c>
      <c r="BJ230" s="19" t="s">
        <v>79</v>
      </c>
      <c r="BK230" s="206">
        <f>ROUND(I230*H230,2)</f>
        <v>0</v>
      </c>
      <c r="BL230" s="19" t="s">
        <v>200</v>
      </c>
      <c r="BM230" s="205" t="s">
        <v>638</v>
      </c>
    </row>
    <row r="231" spans="1:65" s="12" customFormat="1" ht="20.85" customHeight="1">
      <c r="B231" s="178"/>
      <c r="C231" s="179"/>
      <c r="D231" s="180" t="s">
        <v>71</v>
      </c>
      <c r="E231" s="192" t="s">
        <v>3027</v>
      </c>
      <c r="F231" s="192" t="s">
        <v>3028</v>
      </c>
      <c r="G231" s="179"/>
      <c r="H231" s="179"/>
      <c r="I231" s="182"/>
      <c r="J231" s="193">
        <f>BK231</f>
        <v>0</v>
      </c>
      <c r="K231" s="179"/>
      <c r="L231" s="184"/>
      <c r="M231" s="185"/>
      <c r="N231" s="186"/>
      <c r="O231" s="186"/>
      <c r="P231" s="187">
        <f>P232</f>
        <v>0</v>
      </c>
      <c r="Q231" s="186"/>
      <c r="R231" s="187">
        <f>R232</f>
        <v>0</v>
      </c>
      <c r="S231" s="186"/>
      <c r="T231" s="188">
        <f>T232</f>
        <v>0</v>
      </c>
      <c r="AR231" s="189" t="s">
        <v>79</v>
      </c>
      <c r="AT231" s="190" t="s">
        <v>71</v>
      </c>
      <c r="AU231" s="190" t="s">
        <v>81</v>
      </c>
      <c r="AY231" s="189" t="s">
        <v>193</v>
      </c>
      <c r="BK231" s="191">
        <f>BK232</f>
        <v>0</v>
      </c>
    </row>
    <row r="232" spans="1:65" s="2" customFormat="1" ht="16.5" customHeight="1">
      <c r="A232" s="36"/>
      <c r="B232" s="37"/>
      <c r="C232" s="194" t="s">
        <v>442</v>
      </c>
      <c r="D232" s="194" t="s">
        <v>195</v>
      </c>
      <c r="E232" s="195" t="s">
        <v>3029</v>
      </c>
      <c r="F232" s="196" t="s">
        <v>3030</v>
      </c>
      <c r="G232" s="197" t="s">
        <v>1360</v>
      </c>
      <c r="H232" s="198">
        <v>4</v>
      </c>
      <c r="I232" s="199"/>
      <c r="J232" s="200">
        <f>ROUND(I232*H232,2)</f>
        <v>0</v>
      </c>
      <c r="K232" s="196" t="s">
        <v>19</v>
      </c>
      <c r="L232" s="41"/>
      <c r="M232" s="201" t="s">
        <v>19</v>
      </c>
      <c r="N232" s="202" t="s">
        <v>43</v>
      </c>
      <c r="O232" s="66"/>
      <c r="P232" s="203">
        <f>O232*H232</f>
        <v>0</v>
      </c>
      <c r="Q232" s="203">
        <v>0</v>
      </c>
      <c r="R232" s="203">
        <f>Q232*H232</f>
        <v>0</v>
      </c>
      <c r="S232" s="203">
        <v>0</v>
      </c>
      <c r="T232" s="204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205" t="s">
        <v>200</v>
      </c>
      <c r="AT232" s="205" t="s">
        <v>195</v>
      </c>
      <c r="AU232" s="205" t="s">
        <v>209</v>
      </c>
      <c r="AY232" s="19" t="s">
        <v>193</v>
      </c>
      <c r="BE232" s="206">
        <f>IF(N232="základní",J232,0)</f>
        <v>0</v>
      </c>
      <c r="BF232" s="206">
        <f>IF(N232="snížená",J232,0)</f>
        <v>0</v>
      </c>
      <c r="BG232" s="206">
        <f>IF(N232="zákl. přenesená",J232,0)</f>
        <v>0</v>
      </c>
      <c r="BH232" s="206">
        <f>IF(N232="sníž. přenesená",J232,0)</f>
        <v>0</v>
      </c>
      <c r="BI232" s="206">
        <f>IF(N232="nulová",J232,0)</f>
        <v>0</v>
      </c>
      <c r="BJ232" s="19" t="s">
        <v>79</v>
      </c>
      <c r="BK232" s="206">
        <f>ROUND(I232*H232,2)</f>
        <v>0</v>
      </c>
      <c r="BL232" s="19" t="s">
        <v>200</v>
      </c>
      <c r="BM232" s="205" t="s">
        <v>654</v>
      </c>
    </row>
    <row r="233" spans="1:65" s="12" customFormat="1" ht="20.85" customHeight="1">
      <c r="B233" s="178"/>
      <c r="C233" s="179"/>
      <c r="D233" s="180" t="s">
        <v>71</v>
      </c>
      <c r="E233" s="192" t="s">
        <v>3031</v>
      </c>
      <c r="F233" s="192" t="s">
        <v>3032</v>
      </c>
      <c r="G233" s="179"/>
      <c r="H233" s="179"/>
      <c r="I233" s="182"/>
      <c r="J233" s="193">
        <f>BK233</f>
        <v>0</v>
      </c>
      <c r="K233" s="179"/>
      <c r="L233" s="184"/>
      <c r="M233" s="185"/>
      <c r="N233" s="186"/>
      <c r="O233" s="186"/>
      <c r="P233" s="187">
        <f>SUM(P234:P235)</f>
        <v>0</v>
      </c>
      <c r="Q233" s="186"/>
      <c r="R233" s="187">
        <f>SUM(R234:R235)</f>
        <v>0</v>
      </c>
      <c r="S233" s="186"/>
      <c r="T233" s="188">
        <f>SUM(T234:T235)</f>
        <v>0</v>
      </c>
      <c r="AR233" s="189" t="s">
        <v>79</v>
      </c>
      <c r="AT233" s="190" t="s">
        <v>71</v>
      </c>
      <c r="AU233" s="190" t="s">
        <v>81</v>
      </c>
      <c r="AY233" s="189" t="s">
        <v>193</v>
      </c>
      <c r="BK233" s="191">
        <f>SUM(BK234:BK235)</f>
        <v>0</v>
      </c>
    </row>
    <row r="234" spans="1:65" s="2" customFormat="1" ht="16.5" customHeight="1">
      <c r="A234" s="36"/>
      <c r="B234" s="37"/>
      <c r="C234" s="194" t="s">
        <v>450</v>
      </c>
      <c r="D234" s="194" t="s">
        <v>195</v>
      </c>
      <c r="E234" s="195" t="s">
        <v>3033</v>
      </c>
      <c r="F234" s="196" t="s">
        <v>3034</v>
      </c>
      <c r="G234" s="197" t="s">
        <v>1360</v>
      </c>
      <c r="H234" s="198">
        <v>13</v>
      </c>
      <c r="I234" s="199"/>
      <c r="J234" s="200">
        <f>ROUND(I234*H234,2)</f>
        <v>0</v>
      </c>
      <c r="K234" s="196" t="s">
        <v>19</v>
      </c>
      <c r="L234" s="41"/>
      <c r="M234" s="201" t="s">
        <v>19</v>
      </c>
      <c r="N234" s="202" t="s">
        <v>43</v>
      </c>
      <c r="O234" s="66"/>
      <c r="P234" s="203">
        <f>O234*H234</f>
        <v>0</v>
      </c>
      <c r="Q234" s="203">
        <v>0</v>
      </c>
      <c r="R234" s="203">
        <f>Q234*H234</f>
        <v>0</v>
      </c>
      <c r="S234" s="203">
        <v>0</v>
      </c>
      <c r="T234" s="204">
        <f>S234*H234</f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205" t="s">
        <v>200</v>
      </c>
      <c r="AT234" s="205" t="s">
        <v>195</v>
      </c>
      <c r="AU234" s="205" t="s">
        <v>209</v>
      </c>
      <c r="AY234" s="19" t="s">
        <v>193</v>
      </c>
      <c r="BE234" s="206">
        <f>IF(N234="základní",J234,0)</f>
        <v>0</v>
      </c>
      <c r="BF234" s="206">
        <f>IF(N234="snížená",J234,0)</f>
        <v>0</v>
      </c>
      <c r="BG234" s="206">
        <f>IF(N234="zákl. přenesená",J234,0)</f>
        <v>0</v>
      </c>
      <c r="BH234" s="206">
        <f>IF(N234="sníž. přenesená",J234,0)</f>
        <v>0</v>
      </c>
      <c r="BI234" s="206">
        <f>IF(N234="nulová",J234,0)</f>
        <v>0</v>
      </c>
      <c r="BJ234" s="19" t="s">
        <v>79</v>
      </c>
      <c r="BK234" s="206">
        <f>ROUND(I234*H234,2)</f>
        <v>0</v>
      </c>
      <c r="BL234" s="19" t="s">
        <v>200</v>
      </c>
      <c r="BM234" s="205" t="s">
        <v>682</v>
      </c>
    </row>
    <row r="235" spans="1:65" s="2" customFormat="1" ht="16.5" customHeight="1">
      <c r="A235" s="36"/>
      <c r="B235" s="37"/>
      <c r="C235" s="194" t="s">
        <v>456</v>
      </c>
      <c r="D235" s="194" t="s">
        <v>195</v>
      </c>
      <c r="E235" s="195" t="s">
        <v>3035</v>
      </c>
      <c r="F235" s="196" t="s">
        <v>3036</v>
      </c>
      <c r="G235" s="197" t="s">
        <v>1360</v>
      </c>
      <c r="H235" s="198">
        <v>2</v>
      </c>
      <c r="I235" s="199"/>
      <c r="J235" s="200">
        <f>ROUND(I235*H235,2)</f>
        <v>0</v>
      </c>
      <c r="K235" s="196" t="s">
        <v>19</v>
      </c>
      <c r="L235" s="41"/>
      <c r="M235" s="201" t="s">
        <v>19</v>
      </c>
      <c r="N235" s="202" t="s">
        <v>43</v>
      </c>
      <c r="O235" s="66"/>
      <c r="P235" s="203">
        <f>O235*H235</f>
        <v>0</v>
      </c>
      <c r="Q235" s="203">
        <v>0</v>
      </c>
      <c r="R235" s="203">
        <f>Q235*H235</f>
        <v>0</v>
      </c>
      <c r="S235" s="203">
        <v>0</v>
      </c>
      <c r="T235" s="204">
        <f>S235*H235</f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205" t="s">
        <v>200</v>
      </c>
      <c r="AT235" s="205" t="s">
        <v>195</v>
      </c>
      <c r="AU235" s="205" t="s">
        <v>209</v>
      </c>
      <c r="AY235" s="19" t="s">
        <v>193</v>
      </c>
      <c r="BE235" s="206">
        <f>IF(N235="základní",J235,0)</f>
        <v>0</v>
      </c>
      <c r="BF235" s="206">
        <f>IF(N235="snížená",J235,0)</f>
        <v>0</v>
      </c>
      <c r="BG235" s="206">
        <f>IF(N235="zákl. přenesená",J235,0)</f>
        <v>0</v>
      </c>
      <c r="BH235" s="206">
        <f>IF(N235="sníž. přenesená",J235,0)</f>
        <v>0</v>
      </c>
      <c r="BI235" s="206">
        <f>IF(N235="nulová",J235,0)</f>
        <v>0</v>
      </c>
      <c r="BJ235" s="19" t="s">
        <v>79</v>
      </c>
      <c r="BK235" s="206">
        <f>ROUND(I235*H235,2)</f>
        <v>0</v>
      </c>
      <c r="BL235" s="19" t="s">
        <v>200</v>
      </c>
      <c r="BM235" s="205" t="s">
        <v>705</v>
      </c>
    </row>
    <row r="236" spans="1:65" s="12" customFormat="1" ht="20.85" customHeight="1">
      <c r="B236" s="178"/>
      <c r="C236" s="179"/>
      <c r="D236" s="180" t="s">
        <v>71</v>
      </c>
      <c r="E236" s="192" t="s">
        <v>3037</v>
      </c>
      <c r="F236" s="192" t="s">
        <v>3038</v>
      </c>
      <c r="G236" s="179"/>
      <c r="H236" s="179"/>
      <c r="I236" s="182"/>
      <c r="J236" s="193">
        <f>BK236</f>
        <v>0</v>
      </c>
      <c r="K236" s="179"/>
      <c r="L236" s="184"/>
      <c r="M236" s="185"/>
      <c r="N236" s="186"/>
      <c r="O236" s="186"/>
      <c r="P236" s="187">
        <f>P237</f>
        <v>0</v>
      </c>
      <c r="Q236" s="186"/>
      <c r="R236" s="187">
        <f>R237</f>
        <v>0</v>
      </c>
      <c r="S236" s="186"/>
      <c r="T236" s="188">
        <f>T237</f>
        <v>0</v>
      </c>
      <c r="AR236" s="189" t="s">
        <v>79</v>
      </c>
      <c r="AT236" s="190" t="s">
        <v>71</v>
      </c>
      <c r="AU236" s="190" t="s">
        <v>81</v>
      </c>
      <c r="AY236" s="189" t="s">
        <v>193</v>
      </c>
      <c r="BK236" s="191">
        <f>BK237</f>
        <v>0</v>
      </c>
    </row>
    <row r="237" spans="1:65" s="2" customFormat="1" ht="16.5" customHeight="1">
      <c r="A237" s="36"/>
      <c r="B237" s="37"/>
      <c r="C237" s="194" t="s">
        <v>461</v>
      </c>
      <c r="D237" s="194" t="s">
        <v>195</v>
      </c>
      <c r="E237" s="195" t="s">
        <v>3039</v>
      </c>
      <c r="F237" s="196" t="s">
        <v>3040</v>
      </c>
      <c r="G237" s="197" t="s">
        <v>1360</v>
      </c>
      <c r="H237" s="198">
        <v>54</v>
      </c>
      <c r="I237" s="199"/>
      <c r="J237" s="200">
        <f>ROUND(I237*H237,2)</f>
        <v>0</v>
      </c>
      <c r="K237" s="196" t="s">
        <v>19</v>
      </c>
      <c r="L237" s="41"/>
      <c r="M237" s="201" t="s">
        <v>19</v>
      </c>
      <c r="N237" s="202" t="s">
        <v>43</v>
      </c>
      <c r="O237" s="66"/>
      <c r="P237" s="203">
        <f>O237*H237</f>
        <v>0</v>
      </c>
      <c r="Q237" s="203">
        <v>0</v>
      </c>
      <c r="R237" s="203">
        <f>Q237*H237</f>
        <v>0</v>
      </c>
      <c r="S237" s="203">
        <v>0</v>
      </c>
      <c r="T237" s="204">
        <f>S237*H237</f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205" t="s">
        <v>200</v>
      </c>
      <c r="AT237" s="205" t="s">
        <v>195</v>
      </c>
      <c r="AU237" s="205" t="s">
        <v>209</v>
      </c>
      <c r="AY237" s="19" t="s">
        <v>193</v>
      </c>
      <c r="BE237" s="206">
        <f>IF(N237="základní",J237,0)</f>
        <v>0</v>
      </c>
      <c r="BF237" s="206">
        <f>IF(N237="snížená",J237,0)</f>
        <v>0</v>
      </c>
      <c r="BG237" s="206">
        <f>IF(N237="zákl. přenesená",J237,0)</f>
        <v>0</v>
      </c>
      <c r="BH237" s="206">
        <f>IF(N237="sníž. přenesená",J237,0)</f>
        <v>0</v>
      </c>
      <c r="BI237" s="206">
        <f>IF(N237="nulová",J237,0)</f>
        <v>0</v>
      </c>
      <c r="BJ237" s="19" t="s">
        <v>79</v>
      </c>
      <c r="BK237" s="206">
        <f>ROUND(I237*H237,2)</f>
        <v>0</v>
      </c>
      <c r="BL237" s="19" t="s">
        <v>200</v>
      </c>
      <c r="BM237" s="205" t="s">
        <v>715</v>
      </c>
    </row>
    <row r="238" spans="1:65" s="12" customFormat="1" ht="20.85" customHeight="1">
      <c r="B238" s="178"/>
      <c r="C238" s="179"/>
      <c r="D238" s="180" t="s">
        <v>71</v>
      </c>
      <c r="E238" s="192" t="s">
        <v>3041</v>
      </c>
      <c r="F238" s="192" t="s">
        <v>3042</v>
      </c>
      <c r="G238" s="179"/>
      <c r="H238" s="179"/>
      <c r="I238" s="182"/>
      <c r="J238" s="193">
        <f>BK238</f>
        <v>0</v>
      </c>
      <c r="K238" s="179"/>
      <c r="L238" s="184"/>
      <c r="M238" s="185"/>
      <c r="N238" s="186"/>
      <c r="O238" s="186"/>
      <c r="P238" s="187">
        <f>P239</f>
        <v>0</v>
      </c>
      <c r="Q238" s="186"/>
      <c r="R238" s="187">
        <f>R239</f>
        <v>0</v>
      </c>
      <c r="S238" s="186"/>
      <c r="T238" s="188">
        <f>T239</f>
        <v>0</v>
      </c>
      <c r="AR238" s="189" t="s">
        <v>79</v>
      </c>
      <c r="AT238" s="190" t="s">
        <v>71</v>
      </c>
      <c r="AU238" s="190" t="s">
        <v>81</v>
      </c>
      <c r="AY238" s="189" t="s">
        <v>193</v>
      </c>
      <c r="BK238" s="191">
        <f>BK239</f>
        <v>0</v>
      </c>
    </row>
    <row r="239" spans="1:65" s="2" customFormat="1" ht="16.5" customHeight="1">
      <c r="A239" s="36"/>
      <c r="B239" s="37"/>
      <c r="C239" s="194" t="s">
        <v>466</v>
      </c>
      <c r="D239" s="194" t="s">
        <v>195</v>
      </c>
      <c r="E239" s="195" t="s">
        <v>3043</v>
      </c>
      <c r="F239" s="196" t="s">
        <v>3044</v>
      </c>
      <c r="G239" s="197" t="s">
        <v>1360</v>
      </c>
      <c r="H239" s="198">
        <v>73</v>
      </c>
      <c r="I239" s="199"/>
      <c r="J239" s="200">
        <f>ROUND(I239*H239,2)</f>
        <v>0</v>
      </c>
      <c r="K239" s="196" t="s">
        <v>19</v>
      </c>
      <c r="L239" s="41"/>
      <c r="M239" s="201" t="s">
        <v>19</v>
      </c>
      <c r="N239" s="202" t="s">
        <v>43</v>
      </c>
      <c r="O239" s="66"/>
      <c r="P239" s="203">
        <f>O239*H239</f>
        <v>0</v>
      </c>
      <c r="Q239" s="203">
        <v>0</v>
      </c>
      <c r="R239" s="203">
        <f>Q239*H239</f>
        <v>0</v>
      </c>
      <c r="S239" s="203">
        <v>0</v>
      </c>
      <c r="T239" s="204">
        <f>S239*H239</f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205" t="s">
        <v>200</v>
      </c>
      <c r="AT239" s="205" t="s">
        <v>195</v>
      </c>
      <c r="AU239" s="205" t="s">
        <v>209</v>
      </c>
      <c r="AY239" s="19" t="s">
        <v>193</v>
      </c>
      <c r="BE239" s="206">
        <f>IF(N239="základní",J239,0)</f>
        <v>0</v>
      </c>
      <c r="BF239" s="206">
        <f>IF(N239="snížená",J239,0)</f>
        <v>0</v>
      </c>
      <c r="BG239" s="206">
        <f>IF(N239="zákl. přenesená",J239,0)</f>
        <v>0</v>
      </c>
      <c r="BH239" s="206">
        <f>IF(N239="sníž. přenesená",J239,0)</f>
        <v>0</v>
      </c>
      <c r="BI239" s="206">
        <f>IF(N239="nulová",J239,0)</f>
        <v>0</v>
      </c>
      <c r="BJ239" s="19" t="s">
        <v>79</v>
      </c>
      <c r="BK239" s="206">
        <f>ROUND(I239*H239,2)</f>
        <v>0</v>
      </c>
      <c r="BL239" s="19" t="s">
        <v>200</v>
      </c>
      <c r="BM239" s="205" t="s">
        <v>725</v>
      </c>
    </row>
    <row r="240" spans="1:65" s="12" customFormat="1" ht="20.85" customHeight="1">
      <c r="B240" s="178"/>
      <c r="C240" s="179"/>
      <c r="D240" s="180" t="s">
        <v>71</v>
      </c>
      <c r="E240" s="192" t="s">
        <v>3045</v>
      </c>
      <c r="F240" s="192" t="s">
        <v>3046</v>
      </c>
      <c r="G240" s="179"/>
      <c r="H240" s="179"/>
      <c r="I240" s="182"/>
      <c r="J240" s="193">
        <f>BK240</f>
        <v>0</v>
      </c>
      <c r="K240" s="179"/>
      <c r="L240" s="184"/>
      <c r="M240" s="185"/>
      <c r="N240" s="186"/>
      <c r="O240" s="186"/>
      <c r="P240" s="187">
        <f>P241</f>
        <v>0</v>
      </c>
      <c r="Q240" s="186"/>
      <c r="R240" s="187">
        <f>R241</f>
        <v>0</v>
      </c>
      <c r="S240" s="186"/>
      <c r="T240" s="188">
        <f>T241</f>
        <v>0</v>
      </c>
      <c r="AR240" s="189" t="s">
        <v>79</v>
      </c>
      <c r="AT240" s="190" t="s">
        <v>71</v>
      </c>
      <c r="AU240" s="190" t="s">
        <v>81</v>
      </c>
      <c r="AY240" s="189" t="s">
        <v>193</v>
      </c>
      <c r="BK240" s="191">
        <f>BK241</f>
        <v>0</v>
      </c>
    </row>
    <row r="241" spans="1:65" s="2" customFormat="1" ht="21.75" customHeight="1">
      <c r="A241" s="36"/>
      <c r="B241" s="37"/>
      <c r="C241" s="194" t="s">
        <v>471</v>
      </c>
      <c r="D241" s="194" t="s">
        <v>195</v>
      </c>
      <c r="E241" s="195" t="s">
        <v>3047</v>
      </c>
      <c r="F241" s="196" t="s">
        <v>3048</v>
      </c>
      <c r="G241" s="197" t="s">
        <v>1360</v>
      </c>
      <c r="H241" s="198">
        <v>4</v>
      </c>
      <c r="I241" s="199"/>
      <c r="J241" s="200">
        <f>ROUND(I241*H241,2)</f>
        <v>0</v>
      </c>
      <c r="K241" s="196" t="s">
        <v>19</v>
      </c>
      <c r="L241" s="41"/>
      <c r="M241" s="201" t="s">
        <v>19</v>
      </c>
      <c r="N241" s="202" t="s">
        <v>43</v>
      </c>
      <c r="O241" s="66"/>
      <c r="P241" s="203">
        <f>O241*H241</f>
        <v>0</v>
      </c>
      <c r="Q241" s="203">
        <v>0</v>
      </c>
      <c r="R241" s="203">
        <f>Q241*H241</f>
        <v>0</v>
      </c>
      <c r="S241" s="203">
        <v>0</v>
      </c>
      <c r="T241" s="204">
        <f>S241*H241</f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205" t="s">
        <v>200</v>
      </c>
      <c r="AT241" s="205" t="s">
        <v>195</v>
      </c>
      <c r="AU241" s="205" t="s">
        <v>209</v>
      </c>
      <c r="AY241" s="19" t="s">
        <v>193</v>
      </c>
      <c r="BE241" s="206">
        <f>IF(N241="základní",J241,0)</f>
        <v>0</v>
      </c>
      <c r="BF241" s="206">
        <f>IF(N241="snížená",J241,0)</f>
        <v>0</v>
      </c>
      <c r="BG241" s="206">
        <f>IF(N241="zákl. přenesená",J241,0)</f>
        <v>0</v>
      </c>
      <c r="BH241" s="206">
        <f>IF(N241="sníž. přenesená",J241,0)</f>
        <v>0</v>
      </c>
      <c r="BI241" s="206">
        <f>IF(N241="nulová",J241,0)</f>
        <v>0</v>
      </c>
      <c r="BJ241" s="19" t="s">
        <v>79</v>
      </c>
      <c r="BK241" s="206">
        <f>ROUND(I241*H241,2)</f>
        <v>0</v>
      </c>
      <c r="BL241" s="19" t="s">
        <v>200</v>
      </c>
      <c r="BM241" s="205" t="s">
        <v>735</v>
      </c>
    </row>
    <row r="242" spans="1:65" s="12" customFormat="1" ht="20.85" customHeight="1">
      <c r="B242" s="178"/>
      <c r="C242" s="179"/>
      <c r="D242" s="180" t="s">
        <v>71</v>
      </c>
      <c r="E242" s="192" t="s">
        <v>3049</v>
      </c>
      <c r="F242" s="192" t="s">
        <v>3050</v>
      </c>
      <c r="G242" s="179"/>
      <c r="H242" s="179"/>
      <c r="I242" s="182"/>
      <c r="J242" s="193">
        <f>BK242</f>
        <v>0</v>
      </c>
      <c r="K242" s="179"/>
      <c r="L242" s="184"/>
      <c r="M242" s="185"/>
      <c r="N242" s="186"/>
      <c r="O242" s="186"/>
      <c r="P242" s="187">
        <f>P243</f>
        <v>0</v>
      </c>
      <c r="Q242" s="186"/>
      <c r="R242" s="187">
        <f>R243</f>
        <v>0</v>
      </c>
      <c r="S242" s="186"/>
      <c r="T242" s="188">
        <f>T243</f>
        <v>0</v>
      </c>
      <c r="AR242" s="189" t="s">
        <v>79</v>
      </c>
      <c r="AT242" s="190" t="s">
        <v>71</v>
      </c>
      <c r="AU242" s="190" t="s">
        <v>81</v>
      </c>
      <c r="AY242" s="189" t="s">
        <v>193</v>
      </c>
      <c r="BK242" s="191">
        <f>BK243</f>
        <v>0</v>
      </c>
    </row>
    <row r="243" spans="1:65" s="2" customFormat="1" ht="21.75" customHeight="1">
      <c r="A243" s="36"/>
      <c r="B243" s="37"/>
      <c r="C243" s="194" t="s">
        <v>476</v>
      </c>
      <c r="D243" s="194" t="s">
        <v>195</v>
      </c>
      <c r="E243" s="195" t="s">
        <v>3051</v>
      </c>
      <c r="F243" s="196" t="s">
        <v>3052</v>
      </c>
      <c r="G243" s="197" t="s">
        <v>1360</v>
      </c>
      <c r="H243" s="198">
        <v>20</v>
      </c>
      <c r="I243" s="199"/>
      <c r="J243" s="200">
        <f>ROUND(I243*H243,2)</f>
        <v>0</v>
      </c>
      <c r="K243" s="196" t="s">
        <v>19</v>
      </c>
      <c r="L243" s="41"/>
      <c r="M243" s="201" t="s">
        <v>19</v>
      </c>
      <c r="N243" s="202" t="s">
        <v>43</v>
      </c>
      <c r="O243" s="66"/>
      <c r="P243" s="203">
        <f>O243*H243</f>
        <v>0</v>
      </c>
      <c r="Q243" s="203">
        <v>0</v>
      </c>
      <c r="R243" s="203">
        <f>Q243*H243</f>
        <v>0</v>
      </c>
      <c r="S243" s="203">
        <v>0</v>
      </c>
      <c r="T243" s="204">
        <f>S243*H243</f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205" t="s">
        <v>200</v>
      </c>
      <c r="AT243" s="205" t="s">
        <v>195</v>
      </c>
      <c r="AU243" s="205" t="s">
        <v>209</v>
      </c>
      <c r="AY243" s="19" t="s">
        <v>193</v>
      </c>
      <c r="BE243" s="206">
        <f>IF(N243="základní",J243,0)</f>
        <v>0</v>
      </c>
      <c r="BF243" s="206">
        <f>IF(N243="snížená",J243,0)</f>
        <v>0</v>
      </c>
      <c r="BG243" s="206">
        <f>IF(N243="zákl. přenesená",J243,0)</f>
        <v>0</v>
      </c>
      <c r="BH243" s="206">
        <f>IF(N243="sníž. přenesená",J243,0)</f>
        <v>0</v>
      </c>
      <c r="BI243" s="206">
        <f>IF(N243="nulová",J243,0)</f>
        <v>0</v>
      </c>
      <c r="BJ243" s="19" t="s">
        <v>79</v>
      </c>
      <c r="BK243" s="206">
        <f>ROUND(I243*H243,2)</f>
        <v>0</v>
      </c>
      <c r="BL243" s="19" t="s">
        <v>200</v>
      </c>
      <c r="BM243" s="205" t="s">
        <v>753</v>
      </c>
    </row>
    <row r="244" spans="1:65" s="12" customFormat="1" ht="20.85" customHeight="1">
      <c r="B244" s="178"/>
      <c r="C244" s="179"/>
      <c r="D244" s="180" t="s">
        <v>71</v>
      </c>
      <c r="E244" s="192" t="s">
        <v>3053</v>
      </c>
      <c r="F244" s="192" t="s">
        <v>3054</v>
      </c>
      <c r="G244" s="179"/>
      <c r="H244" s="179"/>
      <c r="I244" s="182"/>
      <c r="J244" s="193">
        <f>BK244</f>
        <v>0</v>
      </c>
      <c r="K244" s="179"/>
      <c r="L244" s="184"/>
      <c r="M244" s="185"/>
      <c r="N244" s="186"/>
      <c r="O244" s="186"/>
      <c r="P244" s="187">
        <f>P245</f>
        <v>0</v>
      </c>
      <c r="Q244" s="186"/>
      <c r="R244" s="187">
        <f>R245</f>
        <v>0</v>
      </c>
      <c r="S244" s="186"/>
      <c r="T244" s="188">
        <f>T245</f>
        <v>0</v>
      </c>
      <c r="AR244" s="189" t="s">
        <v>79</v>
      </c>
      <c r="AT244" s="190" t="s">
        <v>71</v>
      </c>
      <c r="AU244" s="190" t="s">
        <v>81</v>
      </c>
      <c r="AY244" s="189" t="s">
        <v>193</v>
      </c>
      <c r="BK244" s="191">
        <f>BK245</f>
        <v>0</v>
      </c>
    </row>
    <row r="245" spans="1:65" s="2" customFormat="1" ht="16.5" customHeight="1">
      <c r="A245" s="36"/>
      <c r="B245" s="37"/>
      <c r="C245" s="194" t="s">
        <v>481</v>
      </c>
      <c r="D245" s="194" t="s">
        <v>195</v>
      </c>
      <c r="E245" s="195" t="s">
        <v>3055</v>
      </c>
      <c r="F245" s="196" t="s">
        <v>3056</v>
      </c>
      <c r="G245" s="197" t="s">
        <v>1360</v>
      </c>
      <c r="H245" s="198">
        <v>1</v>
      </c>
      <c r="I245" s="199"/>
      <c r="J245" s="200">
        <f>ROUND(I245*H245,2)</f>
        <v>0</v>
      </c>
      <c r="K245" s="196" t="s">
        <v>19</v>
      </c>
      <c r="L245" s="41"/>
      <c r="M245" s="201" t="s">
        <v>19</v>
      </c>
      <c r="N245" s="202" t="s">
        <v>43</v>
      </c>
      <c r="O245" s="66"/>
      <c r="P245" s="203">
        <f>O245*H245</f>
        <v>0</v>
      </c>
      <c r="Q245" s="203">
        <v>0</v>
      </c>
      <c r="R245" s="203">
        <f>Q245*H245</f>
        <v>0</v>
      </c>
      <c r="S245" s="203">
        <v>0</v>
      </c>
      <c r="T245" s="204">
        <f>S245*H245</f>
        <v>0</v>
      </c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R245" s="205" t="s">
        <v>200</v>
      </c>
      <c r="AT245" s="205" t="s">
        <v>195</v>
      </c>
      <c r="AU245" s="205" t="s">
        <v>209</v>
      </c>
      <c r="AY245" s="19" t="s">
        <v>193</v>
      </c>
      <c r="BE245" s="206">
        <f>IF(N245="základní",J245,0)</f>
        <v>0</v>
      </c>
      <c r="BF245" s="206">
        <f>IF(N245="snížená",J245,0)</f>
        <v>0</v>
      </c>
      <c r="BG245" s="206">
        <f>IF(N245="zákl. přenesená",J245,0)</f>
        <v>0</v>
      </c>
      <c r="BH245" s="206">
        <f>IF(N245="sníž. přenesená",J245,0)</f>
        <v>0</v>
      </c>
      <c r="BI245" s="206">
        <f>IF(N245="nulová",J245,0)</f>
        <v>0</v>
      </c>
      <c r="BJ245" s="19" t="s">
        <v>79</v>
      </c>
      <c r="BK245" s="206">
        <f>ROUND(I245*H245,2)</f>
        <v>0</v>
      </c>
      <c r="BL245" s="19" t="s">
        <v>200</v>
      </c>
      <c r="BM245" s="205" t="s">
        <v>762</v>
      </c>
    </row>
    <row r="246" spans="1:65" s="12" customFormat="1" ht="20.85" customHeight="1">
      <c r="B246" s="178"/>
      <c r="C246" s="179"/>
      <c r="D246" s="180" t="s">
        <v>71</v>
      </c>
      <c r="E246" s="192" t="s">
        <v>3057</v>
      </c>
      <c r="F246" s="192" t="s">
        <v>3058</v>
      </c>
      <c r="G246" s="179"/>
      <c r="H246" s="179"/>
      <c r="I246" s="182"/>
      <c r="J246" s="193">
        <f>BK246</f>
        <v>0</v>
      </c>
      <c r="K246" s="179"/>
      <c r="L246" s="184"/>
      <c r="M246" s="185"/>
      <c r="N246" s="186"/>
      <c r="O246" s="186"/>
      <c r="P246" s="187">
        <f>SUM(P247:P248)</f>
        <v>0</v>
      </c>
      <c r="Q246" s="186"/>
      <c r="R246" s="187">
        <f>SUM(R247:R248)</f>
        <v>0</v>
      </c>
      <c r="S246" s="186"/>
      <c r="T246" s="188">
        <f>SUM(T247:T248)</f>
        <v>0</v>
      </c>
      <c r="AR246" s="189" t="s">
        <v>79</v>
      </c>
      <c r="AT246" s="190" t="s">
        <v>71</v>
      </c>
      <c r="AU246" s="190" t="s">
        <v>81</v>
      </c>
      <c r="AY246" s="189" t="s">
        <v>193</v>
      </c>
      <c r="BK246" s="191">
        <f>SUM(BK247:BK248)</f>
        <v>0</v>
      </c>
    </row>
    <row r="247" spans="1:65" s="2" customFormat="1" ht="16.5" customHeight="1">
      <c r="A247" s="36"/>
      <c r="B247" s="37"/>
      <c r="C247" s="194" t="s">
        <v>486</v>
      </c>
      <c r="D247" s="194" t="s">
        <v>195</v>
      </c>
      <c r="E247" s="195" t="s">
        <v>3059</v>
      </c>
      <c r="F247" s="196" t="s">
        <v>3060</v>
      </c>
      <c r="G247" s="197" t="s">
        <v>1360</v>
      </c>
      <c r="H247" s="198">
        <v>60</v>
      </c>
      <c r="I247" s="199"/>
      <c r="J247" s="200">
        <f>ROUND(I247*H247,2)</f>
        <v>0</v>
      </c>
      <c r="K247" s="196" t="s">
        <v>19</v>
      </c>
      <c r="L247" s="41"/>
      <c r="M247" s="201" t="s">
        <v>19</v>
      </c>
      <c r="N247" s="202" t="s">
        <v>43</v>
      </c>
      <c r="O247" s="66"/>
      <c r="P247" s="203">
        <f>O247*H247</f>
        <v>0</v>
      </c>
      <c r="Q247" s="203">
        <v>0</v>
      </c>
      <c r="R247" s="203">
        <f>Q247*H247</f>
        <v>0</v>
      </c>
      <c r="S247" s="203">
        <v>0</v>
      </c>
      <c r="T247" s="204">
        <f>S247*H247</f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205" t="s">
        <v>200</v>
      </c>
      <c r="AT247" s="205" t="s">
        <v>195</v>
      </c>
      <c r="AU247" s="205" t="s">
        <v>209</v>
      </c>
      <c r="AY247" s="19" t="s">
        <v>193</v>
      </c>
      <c r="BE247" s="206">
        <f>IF(N247="základní",J247,0)</f>
        <v>0</v>
      </c>
      <c r="BF247" s="206">
        <f>IF(N247="snížená",J247,0)</f>
        <v>0</v>
      </c>
      <c r="BG247" s="206">
        <f>IF(N247="zákl. přenesená",J247,0)</f>
        <v>0</v>
      </c>
      <c r="BH247" s="206">
        <f>IF(N247="sníž. přenesená",J247,0)</f>
        <v>0</v>
      </c>
      <c r="BI247" s="206">
        <f>IF(N247="nulová",J247,0)</f>
        <v>0</v>
      </c>
      <c r="BJ247" s="19" t="s">
        <v>79</v>
      </c>
      <c r="BK247" s="206">
        <f>ROUND(I247*H247,2)</f>
        <v>0</v>
      </c>
      <c r="BL247" s="19" t="s">
        <v>200</v>
      </c>
      <c r="BM247" s="205" t="s">
        <v>775</v>
      </c>
    </row>
    <row r="248" spans="1:65" s="2" customFormat="1" ht="16.5" customHeight="1">
      <c r="A248" s="36"/>
      <c r="B248" s="37"/>
      <c r="C248" s="194" t="s">
        <v>491</v>
      </c>
      <c r="D248" s="194" t="s">
        <v>195</v>
      </c>
      <c r="E248" s="195" t="s">
        <v>3061</v>
      </c>
      <c r="F248" s="196" t="s">
        <v>3062</v>
      </c>
      <c r="G248" s="197" t="s">
        <v>1360</v>
      </c>
      <c r="H248" s="198">
        <v>83</v>
      </c>
      <c r="I248" s="199"/>
      <c r="J248" s="200">
        <f>ROUND(I248*H248,2)</f>
        <v>0</v>
      </c>
      <c r="K248" s="196" t="s">
        <v>19</v>
      </c>
      <c r="L248" s="41"/>
      <c r="M248" s="201" t="s">
        <v>19</v>
      </c>
      <c r="N248" s="202" t="s">
        <v>43</v>
      </c>
      <c r="O248" s="66"/>
      <c r="P248" s="203">
        <f>O248*H248</f>
        <v>0</v>
      </c>
      <c r="Q248" s="203">
        <v>0</v>
      </c>
      <c r="R248" s="203">
        <f>Q248*H248</f>
        <v>0</v>
      </c>
      <c r="S248" s="203">
        <v>0</v>
      </c>
      <c r="T248" s="204">
        <f>S248*H248</f>
        <v>0</v>
      </c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R248" s="205" t="s">
        <v>200</v>
      </c>
      <c r="AT248" s="205" t="s">
        <v>195</v>
      </c>
      <c r="AU248" s="205" t="s">
        <v>209</v>
      </c>
      <c r="AY248" s="19" t="s">
        <v>193</v>
      </c>
      <c r="BE248" s="206">
        <f>IF(N248="základní",J248,0)</f>
        <v>0</v>
      </c>
      <c r="BF248" s="206">
        <f>IF(N248="snížená",J248,0)</f>
        <v>0</v>
      </c>
      <c r="BG248" s="206">
        <f>IF(N248="zákl. přenesená",J248,0)</f>
        <v>0</v>
      </c>
      <c r="BH248" s="206">
        <f>IF(N248="sníž. přenesená",J248,0)</f>
        <v>0</v>
      </c>
      <c r="BI248" s="206">
        <f>IF(N248="nulová",J248,0)</f>
        <v>0</v>
      </c>
      <c r="BJ248" s="19" t="s">
        <v>79</v>
      </c>
      <c r="BK248" s="206">
        <f>ROUND(I248*H248,2)</f>
        <v>0</v>
      </c>
      <c r="BL248" s="19" t="s">
        <v>200</v>
      </c>
      <c r="BM248" s="205" t="s">
        <v>786</v>
      </c>
    </row>
    <row r="249" spans="1:65" s="12" customFormat="1" ht="20.85" customHeight="1">
      <c r="B249" s="178"/>
      <c r="C249" s="179"/>
      <c r="D249" s="180" t="s">
        <v>71</v>
      </c>
      <c r="E249" s="192" t="s">
        <v>3063</v>
      </c>
      <c r="F249" s="192" t="s">
        <v>3064</v>
      </c>
      <c r="G249" s="179"/>
      <c r="H249" s="179"/>
      <c r="I249" s="182"/>
      <c r="J249" s="193">
        <f>BK249</f>
        <v>0</v>
      </c>
      <c r="K249" s="179"/>
      <c r="L249" s="184"/>
      <c r="M249" s="185"/>
      <c r="N249" s="186"/>
      <c r="O249" s="186"/>
      <c r="P249" s="187">
        <f>P250</f>
        <v>0</v>
      </c>
      <c r="Q249" s="186"/>
      <c r="R249" s="187">
        <f>R250</f>
        <v>0</v>
      </c>
      <c r="S249" s="186"/>
      <c r="T249" s="188">
        <f>T250</f>
        <v>0</v>
      </c>
      <c r="AR249" s="189" t="s">
        <v>79</v>
      </c>
      <c r="AT249" s="190" t="s">
        <v>71</v>
      </c>
      <c r="AU249" s="190" t="s">
        <v>81</v>
      </c>
      <c r="AY249" s="189" t="s">
        <v>193</v>
      </c>
      <c r="BK249" s="191">
        <f>BK250</f>
        <v>0</v>
      </c>
    </row>
    <row r="250" spans="1:65" s="2" customFormat="1" ht="16.5" customHeight="1">
      <c r="A250" s="36"/>
      <c r="B250" s="37"/>
      <c r="C250" s="194" t="s">
        <v>496</v>
      </c>
      <c r="D250" s="194" t="s">
        <v>195</v>
      </c>
      <c r="E250" s="195" t="s">
        <v>3065</v>
      </c>
      <c r="F250" s="196" t="s">
        <v>3066</v>
      </c>
      <c r="G250" s="197" t="s">
        <v>1360</v>
      </c>
      <c r="H250" s="198">
        <v>180</v>
      </c>
      <c r="I250" s="199"/>
      <c r="J250" s="200">
        <f>ROUND(I250*H250,2)</f>
        <v>0</v>
      </c>
      <c r="K250" s="196" t="s">
        <v>19</v>
      </c>
      <c r="L250" s="41"/>
      <c r="M250" s="201" t="s">
        <v>19</v>
      </c>
      <c r="N250" s="202" t="s">
        <v>43</v>
      </c>
      <c r="O250" s="66"/>
      <c r="P250" s="203">
        <f>O250*H250</f>
        <v>0</v>
      </c>
      <c r="Q250" s="203">
        <v>0</v>
      </c>
      <c r="R250" s="203">
        <f>Q250*H250</f>
        <v>0</v>
      </c>
      <c r="S250" s="203">
        <v>0</v>
      </c>
      <c r="T250" s="204">
        <f>S250*H250</f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205" t="s">
        <v>200</v>
      </c>
      <c r="AT250" s="205" t="s">
        <v>195</v>
      </c>
      <c r="AU250" s="205" t="s">
        <v>209</v>
      </c>
      <c r="AY250" s="19" t="s">
        <v>193</v>
      </c>
      <c r="BE250" s="206">
        <f>IF(N250="základní",J250,0)</f>
        <v>0</v>
      </c>
      <c r="BF250" s="206">
        <f>IF(N250="snížená",J250,0)</f>
        <v>0</v>
      </c>
      <c r="BG250" s="206">
        <f>IF(N250="zákl. přenesená",J250,0)</f>
        <v>0</v>
      </c>
      <c r="BH250" s="206">
        <f>IF(N250="sníž. přenesená",J250,0)</f>
        <v>0</v>
      </c>
      <c r="BI250" s="206">
        <f>IF(N250="nulová",J250,0)</f>
        <v>0</v>
      </c>
      <c r="BJ250" s="19" t="s">
        <v>79</v>
      </c>
      <c r="BK250" s="206">
        <f>ROUND(I250*H250,2)</f>
        <v>0</v>
      </c>
      <c r="BL250" s="19" t="s">
        <v>200</v>
      </c>
      <c r="BM250" s="205" t="s">
        <v>803</v>
      </c>
    </row>
    <row r="251" spans="1:65" s="12" customFormat="1" ht="20.85" customHeight="1">
      <c r="B251" s="178"/>
      <c r="C251" s="179"/>
      <c r="D251" s="180" t="s">
        <v>71</v>
      </c>
      <c r="E251" s="192" t="s">
        <v>3067</v>
      </c>
      <c r="F251" s="192" t="s">
        <v>3068</v>
      </c>
      <c r="G251" s="179"/>
      <c r="H251" s="179"/>
      <c r="I251" s="182"/>
      <c r="J251" s="193">
        <f>BK251</f>
        <v>0</v>
      </c>
      <c r="K251" s="179"/>
      <c r="L251" s="184"/>
      <c r="M251" s="185"/>
      <c r="N251" s="186"/>
      <c r="O251" s="186"/>
      <c r="P251" s="187">
        <f>P252</f>
        <v>0</v>
      </c>
      <c r="Q251" s="186"/>
      <c r="R251" s="187">
        <f>R252</f>
        <v>0</v>
      </c>
      <c r="S251" s="186"/>
      <c r="T251" s="188">
        <f>T252</f>
        <v>0</v>
      </c>
      <c r="AR251" s="189" t="s">
        <v>79</v>
      </c>
      <c r="AT251" s="190" t="s">
        <v>71</v>
      </c>
      <c r="AU251" s="190" t="s">
        <v>81</v>
      </c>
      <c r="AY251" s="189" t="s">
        <v>193</v>
      </c>
      <c r="BK251" s="191">
        <f>BK252</f>
        <v>0</v>
      </c>
    </row>
    <row r="252" spans="1:65" s="2" customFormat="1" ht="16.5" customHeight="1">
      <c r="A252" s="36"/>
      <c r="B252" s="37"/>
      <c r="C252" s="194" t="s">
        <v>501</v>
      </c>
      <c r="D252" s="194" t="s">
        <v>195</v>
      </c>
      <c r="E252" s="195" t="s">
        <v>3069</v>
      </c>
      <c r="F252" s="196" t="s">
        <v>3070</v>
      </c>
      <c r="G252" s="197" t="s">
        <v>391</v>
      </c>
      <c r="H252" s="198">
        <v>30</v>
      </c>
      <c r="I252" s="199"/>
      <c r="J252" s="200">
        <f>ROUND(I252*H252,2)</f>
        <v>0</v>
      </c>
      <c r="K252" s="196" t="s">
        <v>19</v>
      </c>
      <c r="L252" s="41"/>
      <c r="M252" s="201" t="s">
        <v>19</v>
      </c>
      <c r="N252" s="202" t="s">
        <v>43</v>
      </c>
      <c r="O252" s="66"/>
      <c r="P252" s="203">
        <f>O252*H252</f>
        <v>0</v>
      </c>
      <c r="Q252" s="203">
        <v>0</v>
      </c>
      <c r="R252" s="203">
        <f>Q252*H252</f>
        <v>0</v>
      </c>
      <c r="S252" s="203">
        <v>0</v>
      </c>
      <c r="T252" s="204">
        <f>S252*H252</f>
        <v>0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R252" s="205" t="s">
        <v>200</v>
      </c>
      <c r="AT252" s="205" t="s">
        <v>195</v>
      </c>
      <c r="AU252" s="205" t="s">
        <v>209</v>
      </c>
      <c r="AY252" s="19" t="s">
        <v>193</v>
      </c>
      <c r="BE252" s="206">
        <f>IF(N252="základní",J252,0)</f>
        <v>0</v>
      </c>
      <c r="BF252" s="206">
        <f>IF(N252="snížená",J252,0)</f>
        <v>0</v>
      </c>
      <c r="BG252" s="206">
        <f>IF(N252="zákl. přenesená",J252,0)</f>
        <v>0</v>
      </c>
      <c r="BH252" s="206">
        <f>IF(N252="sníž. přenesená",J252,0)</f>
        <v>0</v>
      </c>
      <c r="BI252" s="206">
        <f>IF(N252="nulová",J252,0)</f>
        <v>0</v>
      </c>
      <c r="BJ252" s="19" t="s">
        <v>79</v>
      </c>
      <c r="BK252" s="206">
        <f>ROUND(I252*H252,2)</f>
        <v>0</v>
      </c>
      <c r="BL252" s="19" t="s">
        <v>200</v>
      </c>
      <c r="BM252" s="205" t="s">
        <v>813</v>
      </c>
    </row>
    <row r="253" spans="1:65" s="12" customFormat="1" ht="20.85" customHeight="1">
      <c r="B253" s="178"/>
      <c r="C253" s="179"/>
      <c r="D253" s="180" t="s">
        <v>71</v>
      </c>
      <c r="E253" s="192" t="s">
        <v>3071</v>
      </c>
      <c r="F253" s="192" t="s">
        <v>3072</v>
      </c>
      <c r="G253" s="179"/>
      <c r="H253" s="179"/>
      <c r="I253" s="182"/>
      <c r="J253" s="193">
        <f>BK253</f>
        <v>0</v>
      </c>
      <c r="K253" s="179"/>
      <c r="L253" s="184"/>
      <c r="M253" s="185"/>
      <c r="N253" s="186"/>
      <c r="O253" s="186"/>
      <c r="P253" s="187">
        <f>SUM(P254:P258)</f>
        <v>0</v>
      </c>
      <c r="Q253" s="186"/>
      <c r="R253" s="187">
        <f>SUM(R254:R258)</f>
        <v>0</v>
      </c>
      <c r="S253" s="186"/>
      <c r="T253" s="188">
        <f>SUM(T254:T258)</f>
        <v>0</v>
      </c>
      <c r="AR253" s="189" t="s">
        <v>79</v>
      </c>
      <c r="AT253" s="190" t="s">
        <v>71</v>
      </c>
      <c r="AU253" s="190" t="s">
        <v>81</v>
      </c>
      <c r="AY253" s="189" t="s">
        <v>193</v>
      </c>
      <c r="BK253" s="191">
        <f>SUM(BK254:BK258)</f>
        <v>0</v>
      </c>
    </row>
    <row r="254" spans="1:65" s="2" customFormat="1" ht="16.5" customHeight="1">
      <c r="A254" s="36"/>
      <c r="B254" s="37"/>
      <c r="C254" s="194" t="s">
        <v>505</v>
      </c>
      <c r="D254" s="194" t="s">
        <v>195</v>
      </c>
      <c r="E254" s="195" t="s">
        <v>3073</v>
      </c>
      <c r="F254" s="196" t="s">
        <v>3074</v>
      </c>
      <c r="G254" s="197" t="s">
        <v>391</v>
      </c>
      <c r="H254" s="198">
        <v>525</v>
      </c>
      <c r="I254" s="199"/>
      <c r="J254" s="200">
        <f>ROUND(I254*H254,2)</f>
        <v>0</v>
      </c>
      <c r="K254" s="196" t="s">
        <v>19</v>
      </c>
      <c r="L254" s="41"/>
      <c r="M254" s="201" t="s">
        <v>19</v>
      </c>
      <c r="N254" s="202" t="s">
        <v>43</v>
      </c>
      <c r="O254" s="66"/>
      <c r="P254" s="203">
        <f>O254*H254</f>
        <v>0</v>
      </c>
      <c r="Q254" s="203">
        <v>0</v>
      </c>
      <c r="R254" s="203">
        <f>Q254*H254</f>
        <v>0</v>
      </c>
      <c r="S254" s="203">
        <v>0</v>
      </c>
      <c r="T254" s="204">
        <f>S254*H254</f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205" t="s">
        <v>200</v>
      </c>
      <c r="AT254" s="205" t="s">
        <v>195</v>
      </c>
      <c r="AU254" s="205" t="s">
        <v>209</v>
      </c>
      <c r="AY254" s="19" t="s">
        <v>193</v>
      </c>
      <c r="BE254" s="206">
        <f>IF(N254="základní",J254,0)</f>
        <v>0</v>
      </c>
      <c r="BF254" s="206">
        <f>IF(N254="snížená",J254,0)</f>
        <v>0</v>
      </c>
      <c r="BG254" s="206">
        <f>IF(N254="zákl. přenesená",J254,0)</f>
        <v>0</v>
      </c>
      <c r="BH254" s="206">
        <f>IF(N254="sníž. přenesená",J254,0)</f>
        <v>0</v>
      </c>
      <c r="BI254" s="206">
        <f>IF(N254="nulová",J254,0)</f>
        <v>0</v>
      </c>
      <c r="BJ254" s="19" t="s">
        <v>79</v>
      </c>
      <c r="BK254" s="206">
        <f>ROUND(I254*H254,2)</f>
        <v>0</v>
      </c>
      <c r="BL254" s="19" t="s">
        <v>200</v>
      </c>
      <c r="BM254" s="205" t="s">
        <v>825</v>
      </c>
    </row>
    <row r="255" spans="1:65" s="2" customFormat="1" ht="16.5" customHeight="1">
      <c r="A255" s="36"/>
      <c r="B255" s="37"/>
      <c r="C255" s="194" t="s">
        <v>510</v>
      </c>
      <c r="D255" s="194" t="s">
        <v>195</v>
      </c>
      <c r="E255" s="195" t="s">
        <v>3075</v>
      </c>
      <c r="F255" s="196" t="s">
        <v>3076</v>
      </c>
      <c r="G255" s="197" t="s">
        <v>391</v>
      </c>
      <c r="H255" s="198">
        <v>200</v>
      </c>
      <c r="I255" s="199"/>
      <c r="J255" s="200">
        <f>ROUND(I255*H255,2)</f>
        <v>0</v>
      </c>
      <c r="K255" s="196" t="s">
        <v>19</v>
      </c>
      <c r="L255" s="41"/>
      <c r="M255" s="201" t="s">
        <v>19</v>
      </c>
      <c r="N255" s="202" t="s">
        <v>43</v>
      </c>
      <c r="O255" s="66"/>
      <c r="P255" s="203">
        <f>O255*H255</f>
        <v>0</v>
      </c>
      <c r="Q255" s="203">
        <v>0</v>
      </c>
      <c r="R255" s="203">
        <f>Q255*H255</f>
        <v>0</v>
      </c>
      <c r="S255" s="203">
        <v>0</v>
      </c>
      <c r="T255" s="204">
        <f>S255*H255</f>
        <v>0</v>
      </c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R255" s="205" t="s">
        <v>200</v>
      </c>
      <c r="AT255" s="205" t="s">
        <v>195</v>
      </c>
      <c r="AU255" s="205" t="s">
        <v>209</v>
      </c>
      <c r="AY255" s="19" t="s">
        <v>193</v>
      </c>
      <c r="BE255" s="206">
        <f>IF(N255="základní",J255,0)</f>
        <v>0</v>
      </c>
      <c r="BF255" s="206">
        <f>IF(N255="snížená",J255,0)</f>
        <v>0</v>
      </c>
      <c r="BG255" s="206">
        <f>IF(N255="zákl. přenesená",J255,0)</f>
        <v>0</v>
      </c>
      <c r="BH255" s="206">
        <f>IF(N255="sníž. přenesená",J255,0)</f>
        <v>0</v>
      </c>
      <c r="BI255" s="206">
        <f>IF(N255="nulová",J255,0)</f>
        <v>0</v>
      </c>
      <c r="BJ255" s="19" t="s">
        <v>79</v>
      </c>
      <c r="BK255" s="206">
        <f>ROUND(I255*H255,2)</f>
        <v>0</v>
      </c>
      <c r="BL255" s="19" t="s">
        <v>200</v>
      </c>
      <c r="BM255" s="205" t="s">
        <v>836</v>
      </c>
    </row>
    <row r="256" spans="1:65" s="2" customFormat="1" ht="16.5" customHeight="1">
      <c r="A256" s="36"/>
      <c r="B256" s="37"/>
      <c r="C256" s="194" t="s">
        <v>515</v>
      </c>
      <c r="D256" s="194" t="s">
        <v>195</v>
      </c>
      <c r="E256" s="195" t="s">
        <v>3077</v>
      </c>
      <c r="F256" s="196" t="s">
        <v>3078</v>
      </c>
      <c r="G256" s="197" t="s">
        <v>391</v>
      </c>
      <c r="H256" s="198">
        <v>670</v>
      </c>
      <c r="I256" s="199"/>
      <c r="J256" s="200">
        <f>ROUND(I256*H256,2)</f>
        <v>0</v>
      </c>
      <c r="K256" s="196" t="s">
        <v>19</v>
      </c>
      <c r="L256" s="41"/>
      <c r="M256" s="201" t="s">
        <v>19</v>
      </c>
      <c r="N256" s="202" t="s">
        <v>43</v>
      </c>
      <c r="O256" s="66"/>
      <c r="P256" s="203">
        <f>O256*H256</f>
        <v>0</v>
      </c>
      <c r="Q256" s="203">
        <v>0</v>
      </c>
      <c r="R256" s="203">
        <f>Q256*H256</f>
        <v>0</v>
      </c>
      <c r="S256" s="203">
        <v>0</v>
      </c>
      <c r="T256" s="204">
        <f>S256*H256</f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205" t="s">
        <v>200</v>
      </c>
      <c r="AT256" s="205" t="s">
        <v>195</v>
      </c>
      <c r="AU256" s="205" t="s">
        <v>209</v>
      </c>
      <c r="AY256" s="19" t="s">
        <v>193</v>
      </c>
      <c r="BE256" s="206">
        <f>IF(N256="základní",J256,0)</f>
        <v>0</v>
      </c>
      <c r="BF256" s="206">
        <f>IF(N256="snížená",J256,0)</f>
        <v>0</v>
      </c>
      <c r="BG256" s="206">
        <f>IF(N256="zákl. přenesená",J256,0)</f>
        <v>0</v>
      </c>
      <c r="BH256" s="206">
        <f>IF(N256="sníž. přenesená",J256,0)</f>
        <v>0</v>
      </c>
      <c r="BI256" s="206">
        <f>IF(N256="nulová",J256,0)</f>
        <v>0</v>
      </c>
      <c r="BJ256" s="19" t="s">
        <v>79</v>
      </c>
      <c r="BK256" s="206">
        <f>ROUND(I256*H256,2)</f>
        <v>0</v>
      </c>
      <c r="BL256" s="19" t="s">
        <v>200</v>
      </c>
      <c r="BM256" s="205" t="s">
        <v>853</v>
      </c>
    </row>
    <row r="257" spans="1:65" s="2" customFormat="1" ht="16.5" customHeight="1">
      <c r="A257" s="36"/>
      <c r="B257" s="37"/>
      <c r="C257" s="194" t="s">
        <v>521</v>
      </c>
      <c r="D257" s="194" t="s">
        <v>195</v>
      </c>
      <c r="E257" s="195" t="s">
        <v>3079</v>
      </c>
      <c r="F257" s="196" t="s">
        <v>3080</v>
      </c>
      <c r="G257" s="197" t="s">
        <v>391</v>
      </c>
      <c r="H257" s="198">
        <v>90</v>
      </c>
      <c r="I257" s="199"/>
      <c r="J257" s="200">
        <f>ROUND(I257*H257,2)</f>
        <v>0</v>
      </c>
      <c r="K257" s="196" t="s">
        <v>19</v>
      </c>
      <c r="L257" s="41"/>
      <c r="M257" s="201" t="s">
        <v>19</v>
      </c>
      <c r="N257" s="202" t="s">
        <v>43</v>
      </c>
      <c r="O257" s="66"/>
      <c r="P257" s="203">
        <f>O257*H257</f>
        <v>0</v>
      </c>
      <c r="Q257" s="203">
        <v>0</v>
      </c>
      <c r="R257" s="203">
        <f>Q257*H257</f>
        <v>0</v>
      </c>
      <c r="S257" s="203">
        <v>0</v>
      </c>
      <c r="T257" s="204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205" t="s">
        <v>200</v>
      </c>
      <c r="AT257" s="205" t="s">
        <v>195</v>
      </c>
      <c r="AU257" s="205" t="s">
        <v>209</v>
      </c>
      <c r="AY257" s="19" t="s">
        <v>193</v>
      </c>
      <c r="BE257" s="206">
        <f>IF(N257="základní",J257,0)</f>
        <v>0</v>
      </c>
      <c r="BF257" s="206">
        <f>IF(N257="snížená",J257,0)</f>
        <v>0</v>
      </c>
      <c r="BG257" s="206">
        <f>IF(N257="zákl. přenesená",J257,0)</f>
        <v>0</v>
      </c>
      <c r="BH257" s="206">
        <f>IF(N257="sníž. přenesená",J257,0)</f>
        <v>0</v>
      </c>
      <c r="BI257" s="206">
        <f>IF(N257="nulová",J257,0)</f>
        <v>0</v>
      </c>
      <c r="BJ257" s="19" t="s">
        <v>79</v>
      </c>
      <c r="BK257" s="206">
        <f>ROUND(I257*H257,2)</f>
        <v>0</v>
      </c>
      <c r="BL257" s="19" t="s">
        <v>200</v>
      </c>
      <c r="BM257" s="205" t="s">
        <v>861</v>
      </c>
    </row>
    <row r="258" spans="1:65" s="2" customFormat="1" ht="16.5" customHeight="1">
      <c r="A258" s="36"/>
      <c r="B258" s="37"/>
      <c r="C258" s="194" t="s">
        <v>526</v>
      </c>
      <c r="D258" s="194" t="s">
        <v>195</v>
      </c>
      <c r="E258" s="195" t="s">
        <v>3081</v>
      </c>
      <c r="F258" s="196" t="s">
        <v>3082</v>
      </c>
      <c r="G258" s="197" t="s">
        <v>391</v>
      </c>
      <c r="H258" s="198">
        <v>20</v>
      </c>
      <c r="I258" s="199"/>
      <c r="J258" s="200">
        <f>ROUND(I258*H258,2)</f>
        <v>0</v>
      </c>
      <c r="K258" s="196" t="s">
        <v>19</v>
      </c>
      <c r="L258" s="41"/>
      <c r="M258" s="201" t="s">
        <v>19</v>
      </c>
      <c r="N258" s="202" t="s">
        <v>43</v>
      </c>
      <c r="O258" s="66"/>
      <c r="P258" s="203">
        <f>O258*H258</f>
        <v>0</v>
      </c>
      <c r="Q258" s="203">
        <v>0</v>
      </c>
      <c r="R258" s="203">
        <f>Q258*H258</f>
        <v>0</v>
      </c>
      <c r="S258" s="203">
        <v>0</v>
      </c>
      <c r="T258" s="204">
        <f>S258*H258</f>
        <v>0</v>
      </c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R258" s="205" t="s">
        <v>200</v>
      </c>
      <c r="AT258" s="205" t="s">
        <v>195</v>
      </c>
      <c r="AU258" s="205" t="s">
        <v>209</v>
      </c>
      <c r="AY258" s="19" t="s">
        <v>193</v>
      </c>
      <c r="BE258" s="206">
        <f>IF(N258="základní",J258,0)</f>
        <v>0</v>
      </c>
      <c r="BF258" s="206">
        <f>IF(N258="snížená",J258,0)</f>
        <v>0</v>
      </c>
      <c r="BG258" s="206">
        <f>IF(N258="zákl. přenesená",J258,0)</f>
        <v>0</v>
      </c>
      <c r="BH258" s="206">
        <f>IF(N258="sníž. přenesená",J258,0)</f>
        <v>0</v>
      </c>
      <c r="BI258" s="206">
        <f>IF(N258="nulová",J258,0)</f>
        <v>0</v>
      </c>
      <c r="BJ258" s="19" t="s">
        <v>79</v>
      </c>
      <c r="BK258" s="206">
        <f>ROUND(I258*H258,2)</f>
        <v>0</v>
      </c>
      <c r="BL258" s="19" t="s">
        <v>200</v>
      </c>
      <c r="BM258" s="205" t="s">
        <v>869</v>
      </c>
    </row>
    <row r="259" spans="1:65" s="12" customFormat="1" ht="20.85" customHeight="1">
      <c r="B259" s="178"/>
      <c r="C259" s="179"/>
      <c r="D259" s="180" t="s">
        <v>71</v>
      </c>
      <c r="E259" s="192" t="s">
        <v>3083</v>
      </c>
      <c r="F259" s="192" t="s">
        <v>3084</v>
      </c>
      <c r="G259" s="179"/>
      <c r="H259" s="179"/>
      <c r="I259" s="182"/>
      <c r="J259" s="193">
        <f>BK259</f>
        <v>0</v>
      </c>
      <c r="K259" s="179"/>
      <c r="L259" s="184"/>
      <c r="M259" s="185"/>
      <c r="N259" s="186"/>
      <c r="O259" s="186"/>
      <c r="P259" s="187">
        <f>SUM(P260:P261)</f>
        <v>0</v>
      </c>
      <c r="Q259" s="186"/>
      <c r="R259" s="187">
        <f>SUM(R260:R261)</f>
        <v>0</v>
      </c>
      <c r="S259" s="186"/>
      <c r="T259" s="188">
        <f>SUM(T260:T261)</f>
        <v>0</v>
      </c>
      <c r="AR259" s="189" t="s">
        <v>79</v>
      </c>
      <c r="AT259" s="190" t="s">
        <v>71</v>
      </c>
      <c r="AU259" s="190" t="s">
        <v>81</v>
      </c>
      <c r="AY259" s="189" t="s">
        <v>193</v>
      </c>
      <c r="BK259" s="191">
        <f>SUM(BK260:BK261)</f>
        <v>0</v>
      </c>
    </row>
    <row r="260" spans="1:65" s="2" customFormat="1" ht="16.5" customHeight="1">
      <c r="A260" s="36"/>
      <c r="B260" s="37"/>
      <c r="C260" s="194" t="s">
        <v>535</v>
      </c>
      <c r="D260" s="194" t="s">
        <v>195</v>
      </c>
      <c r="E260" s="195" t="s">
        <v>3085</v>
      </c>
      <c r="F260" s="196" t="s">
        <v>3086</v>
      </c>
      <c r="G260" s="197" t="s">
        <v>391</v>
      </c>
      <c r="H260" s="198">
        <v>170</v>
      </c>
      <c r="I260" s="199"/>
      <c r="J260" s="200">
        <f>ROUND(I260*H260,2)</f>
        <v>0</v>
      </c>
      <c r="K260" s="196" t="s">
        <v>19</v>
      </c>
      <c r="L260" s="41"/>
      <c r="M260" s="201" t="s">
        <v>19</v>
      </c>
      <c r="N260" s="202" t="s">
        <v>43</v>
      </c>
      <c r="O260" s="66"/>
      <c r="P260" s="203">
        <f>O260*H260</f>
        <v>0</v>
      </c>
      <c r="Q260" s="203">
        <v>0</v>
      </c>
      <c r="R260" s="203">
        <f>Q260*H260</f>
        <v>0</v>
      </c>
      <c r="S260" s="203">
        <v>0</v>
      </c>
      <c r="T260" s="204">
        <f>S260*H260</f>
        <v>0</v>
      </c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R260" s="205" t="s">
        <v>200</v>
      </c>
      <c r="AT260" s="205" t="s">
        <v>195</v>
      </c>
      <c r="AU260" s="205" t="s">
        <v>209</v>
      </c>
      <c r="AY260" s="19" t="s">
        <v>193</v>
      </c>
      <c r="BE260" s="206">
        <f>IF(N260="základní",J260,0)</f>
        <v>0</v>
      </c>
      <c r="BF260" s="206">
        <f>IF(N260="snížená",J260,0)</f>
        <v>0</v>
      </c>
      <c r="BG260" s="206">
        <f>IF(N260="zákl. přenesená",J260,0)</f>
        <v>0</v>
      </c>
      <c r="BH260" s="206">
        <f>IF(N260="sníž. přenesená",J260,0)</f>
        <v>0</v>
      </c>
      <c r="BI260" s="206">
        <f>IF(N260="nulová",J260,0)</f>
        <v>0</v>
      </c>
      <c r="BJ260" s="19" t="s">
        <v>79</v>
      </c>
      <c r="BK260" s="206">
        <f>ROUND(I260*H260,2)</f>
        <v>0</v>
      </c>
      <c r="BL260" s="19" t="s">
        <v>200</v>
      </c>
      <c r="BM260" s="205" t="s">
        <v>882</v>
      </c>
    </row>
    <row r="261" spans="1:65" s="2" customFormat="1" ht="16.5" customHeight="1">
      <c r="A261" s="36"/>
      <c r="B261" s="37"/>
      <c r="C261" s="194" t="s">
        <v>544</v>
      </c>
      <c r="D261" s="194" t="s">
        <v>195</v>
      </c>
      <c r="E261" s="195" t="s">
        <v>3087</v>
      </c>
      <c r="F261" s="196" t="s">
        <v>3088</v>
      </c>
      <c r="G261" s="197" t="s">
        <v>391</v>
      </c>
      <c r="H261" s="198">
        <v>50</v>
      </c>
      <c r="I261" s="199"/>
      <c r="J261" s="200">
        <f>ROUND(I261*H261,2)</f>
        <v>0</v>
      </c>
      <c r="K261" s="196" t="s">
        <v>19</v>
      </c>
      <c r="L261" s="41"/>
      <c r="M261" s="201" t="s">
        <v>19</v>
      </c>
      <c r="N261" s="202" t="s">
        <v>43</v>
      </c>
      <c r="O261" s="66"/>
      <c r="P261" s="203">
        <f>O261*H261</f>
        <v>0</v>
      </c>
      <c r="Q261" s="203">
        <v>0</v>
      </c>
      <c r="R261" s="203">
        <f>Q261*H261</f>
        <v>0</v>
      </c>
      <c r="S261" s="203">
        <v>0</v>
      </c>
      <c r="T261" s="204">
        <f>S261*H261</f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205" t="s">
        <v>200</v>
      </c>
      <c r="AT261" s="205" t="s">
        <v>195</v>
      </c>
      <c r="AU261" s="205" t="s">
        <v>209</v>
      </c>
      <c r="AY261" s="19" t="s">
        <v>193</v>
      </c>
      <c r="BE261" s="206">
        <f>IF(N261="základní",J261,0)</f>
        <v>0</v>
      </c>
      <c r="BF261" s="206">
        <f>IF(N261="snížená",J261,0)</f>
        <v>0</v>
      </c>
      <c r="BG261" s="206">
        <f>IF(N261="zákl. přenesená",J261,0)</f>
        <v>0</v>
      </c>
      <c r="BH261" s="206">
        <f>IF(N261="sníž. přenesená",J261,0)</f>
        <v>0</v>
      </c>
      <c r="BI261" s="206">
        <f>IF(N261="nulová",J261,0)</f>
        <v>0</v>
      </c>
      <c r="BJ261" s="19" t="s">
        <v>79</v>
      </c>
      <c r="BK261" s="206">
        <f>ROUND(I261*H261,2)</f>
        <v>0</v>
      </c>
      <c r="BL261" s="19" t="s">
        <v>200</v>
      </c>
      <c r="BM261" s="205" t="s">
        <v>892</v>
      </c>
    </row>
    <row r="262" spans="1:65" s="12" customFormat="1" ht="20.85" customHeight="1">
      <c r="B262" s="178"/>
      <c r="C262" s="179"/>
      <c r="D262" s="180" t="s">
        <v>71</v>
      </c>
      <c r="E262" s="192" t="s">
        <v>3089</v>
      </c>
      <c r="F262" s="192" t="s">
        <v>3090</v>
      </c>
      <c r="G262" s="179"/>
      <c r="H262" s="179"/>
      <c r="I262" s="182"/>
      <c r="J262" s="193">
        <f>BK262</f>
        <v>0</v>
      </c>
      <c r="K262" s="179"/>
      <c r="L262" s="184"/>
      <c r="M262" s="185"/>
      <c r="N262" s="186"/>
      <c r="O262" s="186"/>
      <c r="P262" s="187">
        <f>SUM(P263:P265)</f>
        <v>0</v>
      </c>
      <c r="Q262" s="186"/>
      <c r="R262" s="187">
        <f>SUM(R263:R265)</f>
        <v>0</v>
      </c>
      <c r="S262" s="186"/>
      <c r="T262" s="188">
        <f>SUM(T263:T265)</f>
        <v>0</v>
      </c>
      <c r="AR262" s="189" t="s">
        <v>79</v>
      </c>
      <c r="AT262" s="190" t="s">
        <v>71</v>
      </c>
      <c r="AU262" s="190" t="s">
        <v>81</v>
      </c>
      <c r="AY262" s="189" t="s">
        <v>193</v>
      </c>
      <c r="BK262" s="191">
        <f>SUM(BK263:BK265)</f>
        <v>0</v>
      </c>
    </row>
    <row r="263" spans="1:65" s="2" customFormat="1" ht="16.5" customHeight="1">
      <c r="A263" s="36"/>
      <c r="B263" s="37"/>
      <c r="C263" s="194" t="s">
        <v>548</v>
      </c>
      <c r="D263" s="194" t="s">
        <v>195</v>
      </c>
      <c r="E263" s="195" t="s">
        <v>3091</v>
      </c>
      <c r="F263" s="196" t="s">
        <v>3092</v>
      </c>
      <c r="G263" s="197" t="s">
        <v>391</v>
      </c>
      <c r="H263" s="198">
        <v>100</v>
      </c>
      <c r="I263" s="199"/>
      <c r="J263" s="200">
        <f>ROUND(I263*H263,2)</f>
        <v>0</v>
      </c>
      <c r="K263" s="196" t="s">
        <v>19</v>
      </c>
      <c r="L263" s="41"/>
      <c r="M263" s="201" t="s">
        <v>19</v>
      </c>
      <c r="N263" s="202" t="s">
        <v>43</v>
      </c>
      <c r="O263" s="66"/>
      <c r="P263" s="203">
        <f>O263*H263</f>
        <v>0</v>
      </c>
      <c r="Q263" s="203">
        <v>0</v>
      </c>
      <c r="R263" s="203">
        <f>Q263*H263</f>
        <v>0</v>
      </c>
      <c r="S263" s="203">
        <v>0</v>
      </c>
      <c r="T263" s="204">
        <f>S263*H263</f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205" t="s">
        <v>200</v>
      </c>
      <c r="AT263" s="205" t="s">
        <v>195</v>
      </c>
      <c r="AU263" s="205" t="s">
        <v>209</v>
      </c>
      <c r="AY263" s="19" t="s">
        <v>193</v>
      </c>
      <c r="BE263" s="206">
        <f>IF(N263="základní",J263,0)</f>
        <v>0</v>
      </c>
      <c r="BF263" s="206">
        <f>IF(N263="snížená",J263,0)</f>
        <v>0</v>
      </c>
      <c r="BG263" s="206">
        <f>IF(N263="zákl. přenesená",J263,0)</f>
        <v>0</v>
      </c>
      <c r="BH263" s="206">
        <f>IF(N263="sníž. přenesená",J263,0)</f>
        <v>0</v>
      </c>
      <c r="BI263" s="206">
        <f>IF(N263="nulová",J263,0)</f>
        <v>0</v>
      </c>
      <c r="BJ263" s="19" t="s">
        <v>79</v>
      </c>
      <c r="BK263" s="206">
        <f>ROUND(I263*H263,2)</f>
        <v>0</v>
      </c>
      <c r="BL263" s="19" t="s">
        <v>200</v>
      </c>
      <c r="BM263" s="205" t="s">
        <v>903</v>
      </c>
    </row>
    <row r="264" spans="1:65" s="2" customFormat="1" ht="16.5" customHeight="1">
      <c r="A264" s="36"/>
      <c r="B264" s="37"/>
      <c r="C264" s="194" t="s">
        <v>556</v>
      </c>
      <c r="D264" s="194" t="s">
        <v>195</v>
      </c>
      <c r="E264" s="195" t="s">
        <v>3093</v>
      </c>
      <c r="F264" s="196" t="s">
        <v>3094</v>
      </c>
      <c r="G264" s="197" t="s">
        <v>391</v>
      </c>
      <c r="H264" s="198">
        <v>25</v>
      </c>
      <c r="I264" s="199"/>
      <c r="J264" s="200">
        <f>ROUND(I264*H264,2)</f>
        <v>0</v>
      </c>
      <c r="K264" s="196" t="s">
        <v>19</v>
      </c>
      <c r="L264" s="41"/>
      <c r="M264" s="201" t="s">
        <v>19</v>
      </c>
      <c r="N264" s="202" t="s">
        <v>43</v>
      </c>
      <c r="O264" s="66"/>
      <c r="P264" s="203">
        <f>O264*H264</f>
        <v>0</v>
      </c>
      <c r="Q264" s="203">
        <v>0</v>
      </c>
      <c r="R264" s="203">
        <f>Q264*H264</f>
        <v>0</v>
      </c>
      <c r="S264" s="203">
        <v>0</v>
      </c>
      <c r="T264" s="204">
        <f>S264*H264</f>
        <v>0</v>
      </c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R264" s="205" t="s">
        <v>200</v>
      </c>
      <c r="AT264" s="205" t="s">
        <v>195</v>
      </c>
      <c r="AU264" s="205" t="s">
        <v>209</v>
      </c>
      <c r="AY264" s="19" t="s">
        <v>193</v>
      </c>
      <c r="BE264" s="206">
        <f>IF(N264="základní",J264,0)</f>
        <v>0</v>
      </c>
      <c r="BF264" s="206">
        <f>IF(N264="snížená",J264,0)</f>
        <v>0</v>
      </c>
      <c r="BG264" s="206">
        <f>IF(N264="zákl. přenesená",J264,0)</f>
        <v>0</v>
      </c>
      <c r="BH264" s="206">
        <f>IF(N264="sníž. přenesená",J264,0)</f>
        <v>0</v>
      </c>
      <c r="BI264" s="206">
        <f>IF(N264="nulová",J264,0)</f>
        <v>0</v>
      </c>
      <c r="BJ264" s="19" t="s">
        <v>79</v>
      </c>
      <c r="BK264" s="206">
        <f>ROUND(I264*H264,2)</f>
        <v>0</v>
      </c>
      <c r="BL264" s="19" t="s">
        <v>200</v>
      </c>
      <c r="BM264" s="205" t="s">
        <v>911</v>
      </c>
    </row>
    <row r="265" spans="1:65" s="2" customFormat="1" ht="16.5" customHeight="1">
      <c r="A265" s="36"/>
      <c r="B265" s="37"/>
      <c r="C265" s="194" t="s">
        <v>561</v>
      </c>
      <c r="D265" s="194" t="s">
        <v>195</v>
      </c>
      <c r="E265" s="195" t="s">
        <v>3095</v>
      </c>
      <c r="F265" s="196" t="s">
        <v>3096</v>
      </c>
      <c r="G265" s="197" t="s">
        <v>391</v>
      </c>
      <c r="H265" s="198">
        <v>25</v>
      </c>
      <c r="I265" s="199"/>
      <c r="J265" s="200">
        <f>ROUND(I265*H265,2)</f>
        <v>0</v>
      </c>
      <c r="K265" s="196" t="s">
        <v>19</v>
      </c>
      <c r="L265" s="41"/>
      <c r="M265" s="201" t="s">
        <v>19</v>
      </c>
      <c r="N265" s="202" t="s">
        <v>43</v>
      </c>
      <c r="O265" s="66"/>
      <c r="P265" s="203">
        <f>O265*H265</f>
        <v>0</v>
      </c>
      <c r="Q265" s="203">
        <v>0</v>
      </c>
      <c r="R265" s="203">
        <f>Q265*H265</f>
        <v>0</v>
      </c>
      <c r="S265" s="203">
        <v>0</v>
      </c>
      <c r="T265" s="204">
        <f>S265*H265</f>
        <v>0</v>
      </c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R265" s="205" t="s">
        <v>200</v>
      </c>
      <c r="AT265" s="205" t="s">
        <v>195</v>
      </c>
      <c r="AU265" s="205" t="s">
        <v>209</v>
      </c>
      <c r="AY265" s="19" t="s">
        <v>193</v>
      </c>
      <c r="BE265" s="206">
        <f>IF(N265="základní",J265,0)</f>
        <v>0</v>
      </c>
      <c r="BF265" s="206">
        <f>IF(N265="snížená",J265,0)</f>
        <v>0</v>
      </c>
      <c r="BG265" s="206">
        <f>IF(N265="zákl. přenesená",J265,0)</f>
        <v>0</v>
      </c>
      <c r="BH265" s="206">
        <f>IF(N265="sníž. přenesená",J265,0)</f>
        <v>0</v>
      </c>
      <c r="BI265" s="206">
        <f>IF(N265="nulová",J265,0)</f>
        <v>0</v>
      </c>
      <c r="BJ265" s="19" t="s">
        <v>79</v>
      </c>
      <c r="BK265" s="206">
        <f>ROUND(I265*H265,2)</f>
        <v>0</v>
      </c>
      <c r="BL265" s="19" t="s">
        <v>200</v>
      </c>
      <c r="BM265" s="205" t="s">
        <v>920</v>
      </c>
    </row>
    <row r="266" spans="1:65" s="12" customFormat="1" ht="20.85" customHeight="1">
      <c r="B266" s="178"/>
      <c r="C266" s="179"/>
      <c r="D266" s="180" t="s">
        <v>71</v>
      </c>
      <c r="E266" s="192" t="s">
        <v>3097</v>
      </c>
      <c r="F266" s="192" t="s">
        <v>3098</v>
      </c>
      <c r="G266" s="179"/>
      <c r="H266" s="179"/>
      <c r="I266" s="182"/>
      <c r="J266" s="193">
        <f>BK266</f>
        <v>0</v>
      </c>
      <c r="K266" s="179"/>
      <c r="L266" s="184"/>
      <c r="M266" s="185"/>
      <c r="N266" s="186"/>
      <c r="O266" s="186"/>
      <c r="P266" s="187">
        <f>P267</f>
        <v>0</v>
      </c>
      <c r="Q266" s="186"/>
      <c r="R266" s="187">
        <f>R267</f>
        <v>0</v>
      </c>
      <c r="S266" s="186"/>
      <c r="T266" s="188">
        <f>T267</f>
        <v>0</v>
      </c>
      <c r="AR266" s="189" t="s">
        <v>79</v>
      </c>
      <c r="AT266" s="190" t="s">
        <v>71</v>
      </c>
      <c r="AU266" s="190" t="s">
        <v>81</v>
      </c>
      <c r="AY266" s="189" t="s">
        <v>193</v>
      </c>
      <c r="BK266" s="191">
        <f>BK267</f>
        <v>0</v>
      </c>
    </row>
    <row r="267" spans="1:65" s="2" customFormat="1" ht="16.5" customHeight="1">
      <c r="A267" s="36"/>
      <c r="B267" s="37"/>
      <c r="C267" s="194" t="s">
        <v>565</v>
      </c>
      <c r="D267" s="194" t="s">
        <v>195</v>
      </c>
      <c r="E267" s="195" t="s">
        <v>3099</v>
      </c>
      <c r="F267" s="196" t="s">
        <v>3100</v>
      </c>
      <c r="G267" s="197" t="s">
        <v>391</v>
      </c>
      <c r="H267" s="198">
        <v>100</v>
      </c>
      <c r="I267" s="199"/>
      <c r="J267" s="200">
        <f>ROUND(I267*H267,2)</f>
        <v>0</v>
      </c>
      <c r="K267" s="196" t="s">
        <v>19</v>
      </c>
      <c r="L267" s="41"/>
      <c r="M267" s="201" t="s">
        <v>19</v>
      </c>
      <c r="N267" s="202" t="s">
        <v>43</v>
      </c>
      <c r="O267" s="66"/>
      <c r="P267" s="203">
        <f>O267*H267</f>
        <v>0</v>
      </c>
      <c r="Q267" s="203">
        <v>0</v>
      </c>
      <c r="R267" s="203">
        <f>Q267*H267</f>
        <v>0</v>
      </c>
      <c r="S267" s="203">
        <v>0</v>
      </c>
      <c r="T267" s="204">
        <f>S267*H267</f>
        <v>0</v>
      </c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R267" s="205" t="s">
        <v>200</v>
      </c>
      <c r="AT267" s="205" t="s">
        <v>195</v>
      </c>
      <c r="AU267" s="205" t="s">
        <v>209</v>
      </c>
      <c r="AY267" s="19" t="s">
        <v>193</v>
      </c>
      <c r="BE267" s="206">
        <f>IF(N267="základní",J267,0)</f>
        <v>0</v>
      </c>
      <c r="BF267" s="206">
        <f>IF(N267="snížená",J267,0)</f>
        <v>0</v>
      </c>
      <c r="BG267" s="206">
        <f>IF(N267="zákl. přenesená",J267,0)</f>
        <v>0</v>
      </c>
      <c r="BH267" s="206">
        <f>IF(N267="sníž. přenesená",J267,0)</f>
        <v>0</v>
      </c>
      <c r="BI267" s="206">
        <f>IF(N267="nulová",J267,0)</f>
        <v>0</v>
      </c>
      <c r="BJ267" s="19" t="s">
        <v>79</v>
      </c>
      <c r="BK267" s="206">
        <f>ROUND(I267*H267,2)</f>
        <v>0</v>
      </c>
      <c r="BL267" s="19" t="s">
        <v>200</v>
      </c>
      <c r="BM267" s="205" t="s">
        <v>937</v>
      </c>
    </row>
    <row r="268" spans="1:65" s="12" customFormat="1" ht="20.85" customHeight="1">
      <c r="B268" s="178"/>
      <c r="C268" s="179"/>
      <c r="D268" s="180" t="s">
        <v>71</v>
      </c>
      <c r="E268" s="192" t="s">
        <v>3101</v>
      </c>
      <c r="F268" s="192" t="s">
        <v>3102</v>
      </c>
      <c r="G268" s="179"/>
      <c r="H268" s="179"/>
      <c r="I268" s="182"/>
      <c r="J268" s="193">
        <f>BK268</f>
        <v>0</v>
      </c>
      <c r="K268" s="179"/>
      <c r="L268" s="184"/>
      <c r="M268" s="185"/>
      <c r="N268" s="186"/>
      <c r="O268" s="186"/>
      <c r="P268" s="187">
        <f>P269</f>
        <v>0</v>
      </c>
      <c r="Q268" s="186"/>
      <c r="R268" s="187">
        <f>R269</f>
        <v>0</v>
      </c>
      <c r="S268" s="186"/>
      <c r="T268" s="188">
        <f>T269</f>
        <v>0</v>
      </c>
      <c r="AR268" s="189" t="s">
        <v>79</v>
      </c>
      <c r="AT268" s="190" t="s">
        <v>71</v>
      </c>
      <c r="AU268" s="190" t="s">
        <v>81</v>
      </c>
      <c r="AY268" s="189" t="s">
        <v>193</v>
      </c>
      <c r="BK268" s="191">
        <f>BK269</f>
        <v>0</v>
      </c>
    </row>
    <row r="269" spans="1:65" s="2" customFormat="1" ht="16.5" customHeight="1">
      <c r="A269" s="36"/>
      <c r="B269" s="37"/>
      <c r="C269" s="194" t="s">
        <v>570</v>
      </c>
      <c r="D269" s="194" t="s">
        <v>195</v>
      </c>
      <c r="E269" s="195" t="s">
        <v>3103</v>
      </c>
      <c r="F269" s="196" t="s">
        <v>3104</v>
      </c>
      <c r="G269" s="197" t="s">
        <v>1360</v>
      </c>
      <c r="H269" s="198">
        <v>149</v>
      </c>
      <c r="I269" s="199"/>
      <c r="J269" s="200">
        <f>ROUND(I269*H269,2)</f>
        <v>0</v>
      </c>
      <c r="K269" s="196" t="s">
        <v>19</v>
      </c>
      <c r="L269" s="41"/>
      <c r="M269" s="201" t="s">
        <v>19</v>
      </c>
      <c r="N269" s="202" t="s">
        <v>43</v>
      </c>
      <c r="O269" s="66"/>
      <c r="P269" s="203">
        <f>O269*H269</f>
        <v>0</v>
      </c>
      <c r="Q269" s="203">
        <v>0</v>
      </c>
      <c r="R269" s="203">
        <f>Q269*H269</f>
        <v>0</v>
      </c>
      <c r="S269" s="203">
        <v>0</v>
      </c>
      <c r="T269" s="204">
        <f>S269*H269</f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205" t="s">
        <v>200</v>
      </c>
      <c r="AT269" s="205" t="s">
        <v>195</v>
      </c>
      <c r="AU269" s="205" t="s">
        <v>209</v>
      </c>
      <c r="AY269" s="19" t="s">
        <v>193</v>
      </c>
      <c r="BE269" s="206">
        <f>IF(N269="základní",J269,0)</f>
        <v>0</v>
      </c>
      <c r="BF269" s="206">
        <f>IF(N269="snížená",J269,0)</f>
        <v>0</v>
      </c>
      <c r="BG269" s="206">
        <f>IF(N269="zákl. přenesená",J269,0)</f>
        <v>0</v>
      </c>
      <c r="BH269" s="206">
        <f>IF(N269="sníž. přenesená",J269,0)</f>
        <v>0</v>
      </c>
      <c r="BI269" s="206">
        <f>IF(N269="nulová",J269,0)</f>
        <v>0</v>
      </c>
      <c r="BJ269" s="19" t="s">
        <v>79</v>
      </c>
      <c r="BK269" s="206">
        <f>ROUND(I269*H269,2)</f>
        <v>0</v>
      </c>
      <c r="BL269" s="19" t="s">
        <v>200</v>
      </c>
      <c r="BM269" s="205" t="s">
        <v>950</v>
      </c>
    </row>
    <row r="270" spans="1:65" s="12" customFormat="1" ht="20.85" customHeight="1">
      <c r="B270" s="178"/>
      <c r="C270" s="179"/>
      <c r="D270" s="180" t="s">
        <v>71</v>
      </c>
      <c r="E270" s="192" t="s">
        <v>3105</v>
      </c>
      <c r="F270" s="192" t="s">
        <v>3106</v>
      </c>
      <c r="G270" s="179"/>
      <c r="H270" s="179"/>
      <c r="I270" s="182"/>
      <c r="J270" s="193">
        <f>BK270</f>
        <v>0</v>
      </c>
      <c r="K270" s="179"/>
      <c r="L270" s="184"/>
      <c r="M270" s="185"/>
      <c r="N270" s="186"/>
      <c r="O270" s="186"/>
      <c r="P270" s="187">
        <f>P271</f>
        <v>0</v>
      </c>
      <c r="Q270" s="186"/>
      <c r="R270" s="187">
        <f>R271</f>
        <v>0</v>
      </c>
      <c r="S270" s="186"/>
      <c r="T270" s="188">
        <f>T271</f>
        <v>0</v>
      </c>
      <c r="AR270" s="189" t="s">
        <v>79</v>
      </c>
      <c r="AT270" s="190" t="s">
        <v>71</v>
      </c>
      <c r="AU270" s="190" t="s">
        <v>81</v>
      </c>
      <c r="AY270" s="189" t="s">
        <v>193</v>
      </c>
      <c r="BK270" s="191">
        <f>BK271</f>
        <v>0</v>
      </c>
    </row>
    <row r="271" spans="1:65" s="2" customFormat="1" ht="16.5" customHeight="1">
      <c r="A271" s="36"/>
      <c r="B271" s="37"/>
      <c r="C271" s="194" t="s">
        <v>575</v>
      </c>
      <c r="D271" s="194" t="s">
        <v>195</v>
      </c>
      <c r="E271" s="195" t="s">
        <v>3107</v>
      </c>
      <c r="F271" s="196" t="s">
        <v>3108</v>
      </c>
      <c r="G271" s="197" t="s">
        <v>1360</v>
      </c>
      <c r="H271" s="198">
        <v>20</v>
      </c>
      <c r="I271" s="199"/>
      <c r="J271" s="200">
        <f>ROUND(I271*H271,2)</f>
        <v>0</v>
      </c>
      <c r="K271" s="196" t="s">
        <v>19</v>
      </c>
      <c r="L271" s="41"/>
      <c r="M271" s="201" t="s">
        <v>19</v>
      </c>
      <c r="N271" s="202" t="s">
        <v>43</v>
      </c>
      <c r="O271" s="66"/>
      <c r="P271" s="203">
        <f>O271*H271</f>
        <v>0</v>
      </c>
      <c r="Q271" s="203">
        <v>0</v>
      </c>
      <c r="R271" s="203">
        <f>Q271*H271</f>
        <v>0</v>
      </c>
      <c r="S271" s="203">
        <v>0</v>
      </c>
      <c r="T271" s="204">
        <f>S271*H271</f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205" t="s">
        <v>200</v>
      </c>
      <c r="AT271" s="205" t="s">
        <v>195</v>
      </c>
      <c r="AU271" s="205" t="s">
        <v>209</v>
      </c>
      <c r="AY271" s="19" t="s">
        <v>193</v>
      </c>
      <c r="BE271" s="206">
        <f>IF(N271="základní",J271,0)</f>
        <v>0</v>
      </c>
      <c r="BF271" s="206">
        <f>IF(N271="snížená",J271,0)</f>
        <v>0</v>
      </c>
      <c r="BG271" s="206">
        <f>IF(N271="zákl. přenesená",J271,0)</f>
        <v>0</v>
      </c>
      <c r="BH271" s="206">
        <f>IF(N271="sníž. přenesená",J271,0)</f>
        <v>0</v>
      </c>
      <c r="BI271" s="206">
        <f>IF(N271="nulová",J271,0)</f>
        <v>0</v>
      </c>
      <c r="BJ271" s="19" t="s">
        <v>79</v>
      </c>
      <c r="BK271" s="206">
        <f>ROUND(I271*H271,2)</f>
        <v>0</v>
      </c>
      <c r="BL271" s="19" t="s">
        <v>200</v>
      </c>
      <c r="BM271" s="205" t="s">
        <v>964</v>
      </c>
    </row>
    <row r="272" spans="1:65" s="12" customFormat="1" ht="20.85" customHeight="1">
      <c r="B272" s="178"/>
      <c r="C272" s="179"/>
      <c r="D272" s="180" t="s">
        <v>71</v>
      </c>
      <c r="E272" s="192" t="s">
        <v>3109</v>
      </c>
      <c r="F272" s="192" t="s">
        <v>3110</v>
      </c>
      <c r="G272" s="179"/>
      <c r="H272" s="179"/>
      <c r="I272" s="182"/>
      <c r="J272" s="193">
        <f>BK272</f>
        <v>0</v>
      </c>
      <c r="K272" s="179"/>
      <c r="L272" s="184"/>
      <c r="M272" s="185"/>
      <c r="N272" s="186"/>
      <c r="O272" s="186"/>
      <c r="P272" s="187">
        <f>P273</f>
        <v>0</v>
      </c>
      <c r="Q272" s="186"/>
      <c r="R272" s="187">
        <f>R273</f>
        <v>0</v>
      </c>
      <c r="S272" s="186"/>
      <c r="T272" s="188">
        <f>T273</f>
        <v>0</v>
      </c>
      <c r="AR272" s="189" t="s">
        <v>79</v>
      </c>
      <c r="AT272" s="190" t="s">
        <v>71</v>
      </c>
      <c r="AU272" s="190" t="s">
        <v>81</v>
      </c>
      <c r="AY272" s="189" t="s">
        <v>193</v>
      </c>
      <c r="BK272" s="191">
        <f>BK273</f>
        <v>0</v>
      </c>
    </row>
    <row r="273" spans="1:65" s="2" customFormat="1" ht="16.5" customHeight="1">
      <c r="A273" s="36"/>
      <c r="B273" s="37"/>
      <c r="C273" s="194" t="s">
        <v>582</v>
      </c>
      <c r="D273" s="194" t="s">
        <v>195</v>
      </c>
      <c r="E273" s="195" t="s">
        <v>3111</v>
      </c>
      <c r="F273" s="196" t="s">
        <v>3108</v>
      </c>
      <c r="G273" s="197" t="s">
        <v>1360</v>
      </c>
      <c r="H273" s="198">
        <v>15</v>
      </c>
      <c r="I273" s="199"/>
      <c r="J273" s="200">
        <f>ROUND(I273*H273,2)</f>
        <v>0</v>
      </c>
      <c r="K273" s="196" t="s">
        <v>19</v>
      </c>
      <c r="L273" s="41"/>
      <c r="M273" s="201" t="s">
        <v>19</v>
      </c>
      <c r="N273" s="202" t="s">
        <v>43</v>
      </c>
      <c r="O273" s="66"/>
      <c r="P273" s="203">
        <f>O273*H273</f>
        <v>0</v>
      </c>
      <c r="Q273" s="203">
        <v>0</v>
      </c>
      <c r="R273" s="203">
        <f>Q273*H273</f>
        <v>0</v>
      </c>
      <c r="S273" s="203">
        <v>0</v>
      </c>
      <c r="T273" s="204">
        <f>S273*H273</f>
        <v>0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R273" s="205" t="s">
        <v>200</v>
      </c>
      <c r="AT273" s="205" t="s">
        <v>195</v>
      </c>
      <c r="AU273" s="205" t="s">
        <v>209</v>
      </c>
      <c r="AY273" s="19" t="s">
        <v>193</v>
      </c>
      <c r="BE273" s="206">
        <f>IF(N273="základní",J273,0)</f>
        <v>0</v>
      </c>
      <c r="BF273" s="206">
        <f>IF(N273="snížená",J273,0)</f>
        <v>0</v>
      </c>
      <c r="BG273" s="206">
        <f>IF(N273="zákl. přenesená",J273,0)</f>
        <v>0</v>
      </c>
      <c r="BH273" s="206">
        <f>IF(N273="sníž. přenesená",J273,0)</f>
        <v>0</v>
      </c>
      <c r="BI273" s="206">
        <f>IF(N273="nulová",J273,0)</f>
        <v>0</v>
      </c>
      <c r="BJ273" s="19" t="s">
        <v>79</v>
      </c>
      <c r="BK273" s="206">
        <f>ROUND(I273*H273,2)</f>
        <v>0</v>
      </c>
      <c r="BL273" s="19" t="s">
        <v>200</v>
      </c>
      <c r="BM273" s="205" t="s">
        <v>974</v>
      </c>
    </row>
    <row r="274" spans="1:65" s="12" customFormat="1" ht="20.85" customHeight="1">
      <c r="B274" s="178"/>
      <c r="C274" s="179"/>
      <c r="D274" s="180" t="s">
        <v>71</v>
      </c>
      <c r="E274" s="192" t="s">
        <v>3112</v>
      </c>
      <c r="F274" s="192" t="s">
        <v>3113</v>
      </c>
      <c r="G274" s="179"/>
      <c r="H274" s="179"/>
      <c r="I274" s="182"/>
      <c r="J274" s="193">
        <f>BK274</f>
        <v>0</v>
      </c>
      <c r="K274" s="179"/>
      <c r="L274" s="184"/>
      <c r="M274" s="185"/>
      <c r="N274" s="186"/>
      <c r="O274" s="186"/>
      <c r="P274" s="187">
        <f>SUM(P275:P277)</f>
        <v>0</v>
      </c>
      <c r="Q274" s="186"/>
      <c r="R274" s="187">
        <f>SUM(R275:R277)</f>
        <v>0</v>
      </c>
      <c r="S274" s="186"/>
      <c r="T274" s="188">
        <f>SUM(T275:T277)</f>
        <v>0</v>
      </c>
      <c r="AR274" s="189" t="s">
        <v>79</v>
      </c>
      <c r="AT274" s="190" t="s">
        <v>71</v>
      </c>
      <c r="AU274" s="190" t="s">
        <v>81</v>
      </c>
      <c r="AY274" s="189" t="s">
        <v>193</v>
      </c>
      <c r="BK274" s="191">
        <f>SUM(BK275:BK277)</f>
        <v>0</v>
      </c>
    </row>
    <row r="275" spans="1:65" s="2" customFormat="1" ht="16.5" customHeight="1">
      <c r="A275" s="36"/>
      <c r="B275" s="37"/>
      <c r="C275" s="194" t="s">
        <v>588</v>
      </c>
      <c r="D275" s="194" t="s">
        <v>195</v>
      </c>
      <c r="E275" s="195" t="s">
        <v>3114</v>
      </c>
      <c r="F275" s="196" t="s">
        <v>3115</v>
      </c>
      <c r="G275" s="197" t="s">
        <v>391</v>
      </c>
      <c r="H275" s="198">
        <v>100</v>
      </c>
      <c r="I275" s="199"/>
      <c r="J275" s="200">
        <f>ROUND(I275*H275,2)</f>
        <v>0</v>
      </c>
      <c r="K275" s="196" t="s">
        <v>19</v>
      </c>
      <c r="L275" s="41"/>
      <c r="M275" s="201" t="s">
        <v>19</v>
      </c>
      <c r="N275" s="202" t="s">
        <v>43</v>
      </c>
      <c r="O275" s="66"/>
      <c r="P275" s="203">
        <f>O275*H275</f>
        <v>0</v>
      </c>
      <c r="Q275" s="203">
        <v>0</v>
      </c>
      <c r="R275" s="203">
        <f>Q275*H275</f>
        <v>0</v>
      </c>
      <c r="S275" s="203">
        <v>0</v>
      </c>
      <c r="T275" s="204">
        <f>S275*H275</f>
        <v>0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R275" s="205" t="s">
        <v>200</v>
      </c>
      <c r="AT275" s="205" t="s">
        <v>195</v>
      </c>
      <c r="AU275" s="205" t="s">
        <v>209</v>
      </c>
      <c r="AY275" s="19" t="s">
        <v>193</v>
      </c>
      <c r="BE275" s="206">
        <f>IF(N275="základní",J275,0)</f>
        <v>0</v>
      </c>
      <c r="BF275" s="206">
        <f>IF(N275="snížená",J275,0)</f>
        <v>0</v>
      </c>
      <c r="BG275" s="206">
        <f>IF(N275="zákl. přenesená",J275,0)</f>
        <v>0</v>
      </c>
      <c r="BH275" s="206">
        <f>IF(N275="sníž. přenesená",J275,0)</f>
        <v>0</v>
      </c>
      <c r="BI275" s="206">
        <f>IF(N275="nulová",J275,0)</f>
        <v>0</v>
      </c>
      <c r="BJ275" s="19" t="s">
        <v>79</v>
      </c>
      <c r="BK275" s="206">
        <f>ROUND(I275*H275,2)</f>
        <v>0</v>
      </c>
      <c r="BL275" s="19" t="s">
        <v>200</v>
      </c>
      <c r="BM275" s="205" t="s">
        <v>981</v>
      </c>
    </row>
    <row r="276" spans="1:65" s="2" customFormat="1" ht="16.5" customHeight="1">
      <c r="A276" s="36"/>
      <c r="B276" s="37"/>
      <c r="C276" s="194" t="s">
        <v>593</v>
      </c>
      <c r="D276" s="194" t="s">
        <v>195</v>
      </c>
      <c r="E276" s="195" t="s">
        <v>3116</v>
      </c>
      <c r="F276" s="196" t="s">
        <v>3117</v>
      </c>
      <c r="G276" s="197" t="s">
        <v>391</v>
      </c>
      <c r="H276" s="198">
        <v>150</v>
      </c>
      <c r="I276" s="199"/>
      <c r="J276" s="200">
        <f>ROUND(I276*H276,2)</f>
        <v>0</v>
      </c>
      <c r="K276" s="196" t="s">
        <v>19</v>
      </c>
      <c r="L276" s="41"/>
      <c r="M276" s="201" t="s">
        <v>19</v>
      </c>
      <c r="N276" s="202" t="s">
        <v>43</v>
      </c>
      <c r="O276" s="66"/>
      <c r="P276" s="203">
        <f>O276*H276</f>
        <v>0</v>
      </c>
      <c r="Q276" s="203">
        <v>0</v>
      </c>
      <c r="R276" s="203">
        <f>Q276*H276</f>
        <v>0</v>
      </c>
      <c r="S276" s="203">
        <v>0</v>
      </c>
      <c r="T276" s="204">
        <f>S276*H276</f>
        <v>0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R276" s="205" t="s">
        <v>200</v>
      </c>
      <c r="AT276" s="205" t="s">
        <v>195</v>
      </c>
      <c r="AU276" s="205" t="s">
        <v>209</v>
      </c>
      <c r="AY276" s="19" t="s">
        <v>193</v>
      </c>
      <c r="BE276" s="206">
        <f>IF(N276="základní",J276,0)</f>
        <v>0</v>
      </c>
      <c r="BF276" s="206">
        <f>IF(N276="snížená",J276,0)</f>
        <v>0</v>
      </c>
      <c r="BG276" s="206">
        <f>IF(N276="zákl. přenesená",J276,0)</f>
        <v>0</v>
      </c>
      <c r="BH276" s="206">
        <f>IF(N276="sníž. přenesená",J276,0)</f>
        <v>0</v>
      </c>
      <c r="BI276" s="206">
        <f>IF(N276="nulová",J276,0)</f>
        <v>0</v>
      </c>
      <c r="BJ276" s="19" t="s">
        <v>79</v>
      </c>
      <c r="BK276" s="206">
        <f>ROUND(I276*H276,2)</f>
        <v>0</v>
      </c>
      <c r="BL276" s="19" t="s">
        <v>200</v>
      </c>
      <c r="BM276" s="205" t="s">
        <v>991</v>
      </c>
    </row>
    <row r="277" spans="1:65" s="2" customFormat="1" ht="16.5" customHeight="1">
      <c r="A277" s="36"/>
      <c r="B277" s="37"/>
      <c r="C277" s="194" t="s">
        <v>595</v>
      </c>
      <c r="D277" s="194" t="s">
        <v>195</v>
      </c>
      <c r="E277" s="195" t="s">
        <v>3118</v>
      </c>
      <c r="F277" s="196" t="s">
        <v>3119</v>
      </c>
      <c r="G277" s="197" t="s">
        <v>391</v>
      </c>
      <c r="H277" s="198">
        <v>100</v>
      </c>
      <c r="I277" s="199"/>
      <c r="J277" s="200">
        <f>ROUND(I277*H277,2)</f>
        <v>0</v>
      </c>
      <c r="K277" s="196" t="s">
        <v>19</v>
      </c>
      <c r="L277" s="41"/>
      <c r="M277" s="201" t="s">
        <v>19</v>
      </c>
      <c r="N277" s="202" t="s">
        <v>43</v>
      </c>
      <c r="O277" s="66"/>
      <c r="P277" s="203">
        <f>O277*H277</f>
        <v>0</v>
      </c>
      <c r="Q277" s="203">
        <v>0</v>
      </c>
      <c r="R277" s="203">
        <f>Q277*H277</f>
        <v>0</v>
      </c>
      <c r="S277" s="203">
        <v>0</v>
      </c>
      <c r="T277" s="204">
        <f>S277*H277</f>
        <v>0</v>
      </c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R277" s="205" t="s">
        <v>200</v>
      </c>
      <c r="AT277" s="205" t="s">
        <v>195</v>
      </c>
      <c r="AU277" s="205" t="s">
        <v>209</v>
      </c>
      <c r="AY277" s="19" t="s">
        <v>193</v>
      </c>
      <c r="BE277" s="206">
        <f>IF(N277="základní",J277,0)</f>
        <v>0</v>
      </c>
      <c r="BF277" s="206">
        <f>IF(N277="snížená",J277,0)</f>
        <v>0</v>
      </c>
      <c r="BG277" s="206">
        <f>IF(N277="zákl. přenesená",J277,0)</f>
        <v>0</v>
      </c>
      <c r="BH277" s="206">
        <f>IF(N277="sníž. přenesená",J277,0)</f>
        <v>0</v>
      </c>
      <c r="BI277" s="206">
        <f>IF(N277="nulová",J277,0)</f>
        <v>0</v>
      </c>
      <c r="BJ277" s="19" t="s">
        <v>79</v>
      </c>
      <c r="BK277" s="206">
        <f>ROUND(I277*H277,2)</f>
        <v>0</v>
      </c>
      <c r="BL277" s="19" t="s">
        <v>200</v>
      </c>
      <c r="BM277" s="205" t="s">
        <v>999</v>
      </c>
    </row>
    <row r="278" spans="1:65" s="12" customFormat="1" ht="20.85" customHeight="1">
      <c r="B278" s="178"/>
      <c r="C278" s="179"/>
      <c r="D278" s="180" t="s">
        <v>71</v>
      </c>
      <c r="E278" s="192" t="s">
        <v>3120</v>
      </c>
      <c r="F278" s="192" t="s">
        <v>3121</v>
      </c>
      <c r="G278" s="179"/>
      <c r="H278" s="179"/>
      <c r="I278" s="182"/>
      <c r="J278" s="193">
        <f>BK278</f>
        <v>0</v>
      </c>
      <c r="K278" s="179"/>
      <c r="L278" s="184"/>
      <c r="M278" s="185"/>
      <c r="N278" s="186"/>
      <c r="O278" s="186"/>
      <c r="P278" s="187">
        <f>P279</f>
        <v>0</v>
      </c>
      <c r="Q278" s="186"/>
      <c r="R278" s="187">
        <f>R279</f>
        <v>0</v>
      </c>
      <c r="S278" s="186"/>
      <c r="T278" s="188">
        <f>T279</f>
        <v>0</v>
      </c>
      <c r="AR278" s="189" t="s">
        <v>79</v>
      </c>
      <c r="AT278" s="190" t="s">
        <v>71</v>
      </c>
      <c r="AU278" s="190" t="s">
        <v>81</v>
      </c>
      <c r="AY278" s="189" t="s">
        <v>193</v>
      </c>
      <c r="BK278" s="191">
        <f>BK279</f>
        <v>0</v>
      </c>
    </row>
    <row r="279" spans="1:65" s="2" customFormat="1" ht="16.5" customHeight="1">
      <c r="A279" s="36"/>
      <c r="B279" s="37"/>
      <c r="C279" s="194" t="s">
        <v>597</v>
      </c>
      <c r="D279" s="194" t="s">
        <v>195</v>
      </c>
      <c r="E279" s="195" t="s">
        <v>3122</v>
      </c>
      <c r="F279" s="196" t="s">
        <v>3123</v>
      </c>
      <c r="G279" s="197" t="s">
        <v>305</v>
      </c>
      <c r="H279" s="198">
        <v>23.5</v>
      </c>
      <c r="I279" s="199"/>
      <c r="J279" s="200">
        <f>ROUND(I279*H279,2)</f>
        <v>0</v>
      </c>
      <c r="K279" s="196" t="s">
        <v>19</v>
      </c>
      <c r="L279" s="41"/>
      <c r="M279" s="201" t="s">
        <v>19</v>
      </c>
      <c r="N279" s="202" t="s">
        <v>43</v>
      </c>
      <c r="O279" s="66"/>
      <c r="P279" s="203">
        <f>O279*H279</f>
        <v>0</v>
      </c>
      <c r="Q279" s="203">
        <v>0</v>
      </c>
      <c r="R279" s="203">
        <f>Q279*H279</f>
        <v>0</v>
      </c>
      <c r="S279" s="203">
        <v>0</v>
      </c>
      <c r="T279" s="204">
        <f>S279*H279</f>
        <v>0</v>
      </c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R279" s="205" t="s">
        <v>200</v>
      </c>
      <c r="AT279" s="205" t="s">
        <v>195</v>
      </c>
      <c r="AU279" s="205" t="s">
        <v>209</v>
      </c>
      <c r="AY279" s="19" t="s">
        <v>193</v>
      </c>
      <c r="BE279" s="206">
        <f>IF(N279="základní",J279,0)</f>
        <v>0</v>
      </c>
      <c r="BF279" s="206">
        <f>IF(N279="snížená",J279,0)</f>
        <v>0</v>
      </c>
      <c r="BG279" s="206">
        <f>IF(N279="zákl. přenesená",J279,0)</f>
        <v>0</v>
      </c>
      <c r="BH279" s="206">
        <f>IF(N279="sníž. přenesená",J279,0)</f>
        <v>0</v>
      </c>
      <c r="BI279" s="206">
        <f>IF(N279="nulová",J279,0)</f>
        <v>0</v>
      </c>
      <c r="BJ279" s="19" t="s">
        <v>79</v>
      </c>
      <c r="BK279" s="206">
        <f>ROUND(I279*H279,2)</f>
        <v>0</v>
      </c>
      <c r="BL279" s="19" t="s">
        <v>200</v>
      </c>
      <c r="BM279" s="205" t="s">
        <v>1028</v>
      </c>
    </row>
    <row r="280" spans="1:65" s="12" customFormat="1" ht="20.85" customHeight="1">
      <c r="B280" s="178"/>
      <c r="C280" s="179"/>
      <c r="D280" s="180" t="s">
        <v>71</v>
      </c>
      <c r="E280" s="192" t="s">
        <v>3124</v>
      </c>
      <c r="F280" s="192" t="s">
        <v>3125</v>
      </c>
      <c r="G280" s="179"/>
      <c r="H280" s="179"/>
      <c r="I280" s="182"/>
      <c r="J280" s="193">
        <f>BK280</f>
        <v>0</v>
      </c>
      <c r="K280" s="179"/>
      <c r="L280" s="184"/>
      <c r="M280" s="185"/>
      <c r="N280" s="186"/>
      <c r="O280" s="186"/>
      <c r="P280" s="187">
        <f>P281</f>
        <v>0</v>
      </c>
      <c r="Q280" s="186"/>
      <c r="R280" s="187">
        <f>R281</f>
        <v>0</v>
      </c>
      <c r="S280" s="186"/>
      <c r="T280" s="188">
        <f>T281</f>
        <v>0</v>
      </c>
      <c r="AR280" s="189" t="s">
        <v>79</v>
      </c>
      <c r="AT280" s="190" t="s">
        <v>71</v>
      </c>
      <c r="AU280" s="190" t="s">
        <v>81</v>
      </c>
      <c r="AY280" s="189" t="s">
        <v>193</v>
      </c>
      <c r="BK280" s="191">
        <f>BK281</f>
        <v>0</v>
      </c>
    </row>
    <row r="281" spans="1:65" s="2" customFormat="1" ht="16.5" customHeight="1">
      <c r="A281" s="36"/>
      <c r="B281" s="37"/>
      <c r="C281" s="194" t="s">
        <v>601</v>
      </c>
      <c r="D281" s="194" t="s">
        <v>195</v>
      </c>
      <c r="E281" s="195" t="s">
        <v>3126</v>
      </c>
      <c r="F281" s="196" t="s">
        <v>3127</v>
      </c>
      <c r="G281" s="197" t="s">
        <v>305</v>
      </c>
      <c r="H281" s="198">
        <v>23.5</v>
      </c>
      <c r="I281" s="199"/>
      <c r="J281" s="200">
        <f>ROUND(I281*H281,2)</f>
        <v>0</v>
      </c>
      <c r="K281" s="196" t="s">
        <v>19</v>
      </c>
      <c r="L281" s="41"/>
      <c r="M281" s="201" t="s">
        <v>19</v>
      </c>
      <c r="N281" s="202" t="s">
        <v>43</v>
      </c>
      <c r="O281" s="66"/>
      <c r="P281" s="203">
        <f>O281*H281</f>
        <v>0</v>
      </c>
      <c r="Q281" s="203">
        <v>0</v>
      </c>
      <c r="R281" s="203">
        <f>Q281*H281</f>
        <v>0</v>
      </c>
      <c r="S281" s="203">
        <v>0</v>
      </c>
      <c r="T281" s="204">
        <f>S281*H281</f>
        <v>0</v>
      </c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R281" s="205" t="s">
        <v>200</v>
      </c>
      <c r="AT281" s="205" t="s">
        <v>195</v>
      </c>
      <c r="AU281" s="205" t="s">
        <v>209</v>
      </c>
      <c r="AY281" s="19" t="s">
        <v>193</v>
      </c>
      <c r="BE281" s="206">
        <f>IF(N281="základní",J281,0)</f>
        <v>0</v>
      </c>
      <c r="BF281" s="206">
        <f>IF(N281="snížená",J281,0)</f>
        <v>0</v>
      </c>
      <c r="BG281" s="206">
        <f>IF(N281="zákl. přenesená",J281,0)</f>
        <v>0</v>
      </c>
      <c r="BH281" s="206">
        <f>IF(N281="sníž. přenesená",J281,0)</f>
        <v>0</v>
      </c>
      <c r="BI281" s="206">
        <f>IF(N281="nulová",J281,0)</f>
        <v>0</v>
      </c>
      <c r="BJ281" s="19" t="s">
        <v>79</v>
      </c>
      <c r="BK281" s="206">
        <f>ROUND(I281*H281,2)</f>
        <v>0</v>
      </c>
      <c r="BL281" s="19" t="s">
        <v>200</v>
      </c>
      <c r="BM281" s="205" t="s">
        <v>1059</v>
      </c>
    </row>
    <row r="282" spans="1:65" s="12" customFormat="1" ht="20.85" customHeight="1">
      <c r="B282" s="178"/>
      <c r="C282" s="179"/>
      <c r="D282" s="180" t="s">
        <v>71</v>
      </c>
      <c r="E282" s="192" t="s">
        <v>3128</v>
      </c>
      <c r="F282" s="192" t="s">
        <v>3129</v>
      </c>
      <c r="G282" s="179"/>
      <c r="H282" s="179"/>
      <c r="I282" s="182"/>
      <c r="J282" s="193">
        <f>BK282</f>
        <v>0</v>
      </c>
      <c r="K282" s="179"/>
      <c r="L282" s="184"/>
      <c r="M282" s="185"/>
      <c r="N282" s="186"/>
      <c r="O282" s="186"/>
      <c r="P282" s="187">
        <f>P283</f>
        <v>0</v>
      </c>
      <c r="Q282" s="186"/>
      <c r="R282" s="187">
        <f>R283</f>
        <v>0</v>
      </c>
      <c r="S282" s="186"/>
      <c r="T282" s="188">
        <f>T283</f>
        <v>0</v>
      </c>
      <c r="AR282" s="189" t="s">
        <v>79</v>
      </c>
      <c r="AT282" s="190" t="s">
        <v>71</v>
      </c>
      <c r="AU282" s="190" t="s">
        <v>81</v>
      </c>
      <c r="AY282" s="189" t="s">
        <v>193</v>
      </c>
      <c r="BK282" s="191">
        <f>BK283</f>
        <v>0</v>
      </c>
    </row>
    <row r="283" spans="1:65" s="2" customFormat="1" ht="16.5" customHeight="1">
      <c r="A283" s="36"/>
      <c r="B283" s="37"/>
      <c r="C283" s="194" t="s">
        <v>605</v>
      </c>
      <c r="D283" s="194" t="s">
        <v>195</v>
      </c>
      <c r="E283" s="195" t="s">
        <v>3130</v>
      </c>
      <c r="F283" s="196" t="s">
        <v>3131</v>
      </c>
      <c r="G283" s="197" t="s">
        <v>266</v>
      </c>
      <c r="H283" s="198">
        <v>1.06</v>
      </c>
      <c r="I283" s="199"/>
      <c r="J283" s="200">
        <f>ROUND(I283*H283,2)</f>
        <v>0</v>
      </c>
      <c r="K283" s="196" t="s">
        <v>19</v>
      </c>
      <c r="L283" s="41"/>
      <c r="M283" s="201" t="s">
        <v>19</v>
      </c>
      <c r="N283" s="202" t="s">
        <v>43</v>
      </c>
      <c r="O283" s="66"/>
      <c r="P283" s="203">
        <f>O283*H283</f>
        <v>0</v>
      </c>
      <c r="Q283" s="203">
        <v>0</v>
      </c>
      <c r="R283" s="203">
        <f>Q283*H283</f>
        <v>0</v>
      </c>
      <c r="S283" s="203">
        <v>0</v>
      </c>
      <c r="T283" s="204">
        <f>S283*H283</f>
        <v>0</v>
      </c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R283" s="205" t="s">
        <v>200</v>
      </c>
      <c r="AT283" s="205" t="s">
        <v>195</v>
      </c>
      <c r="AU283" s="205" t="s">
        <v>209</v>
      </c>
      <c r="AY283" s="19" t="s">
        <v>193</v>
      </c>
      <c r="BE283" s="206">
        <f>IF(N283="základní",J283,0)</f>
        <v>0</v>
      </c>
      <c r="BF283" s="206">
        <f>IF(N283="snížená",J283,0)</f>
        <v>0</v>
      </c>
      <c r="BG283" s="206">
        <f>IF(N283="zákl. přenesená",J283,0)</f>
        <v>0</v>
      </c>
      <c r="BH283" s="206">
        <f>IF(N283="sníž. přenesená",J283,0)</f>
        <v>0</v>
      </c>
      <c r="BI283" s="206">
        <f>IF(N283="nulová",J283,0)</f>
        <v>0</v>
      </c>
      <c r="BJ283" s="19" t="s">
        <v>79</v>
      </c>
      <c r="BK283" s="206">
        <f>ROUND(I283*H283,2)</f>
        <v>0</v>
      </c>
      <c r="BL283" s="19" t="s">
        <v>200</v>
      </c>
      <c r="BM283" s="205" t="s">
        <v>1080</v>
      </c>
    </row>
    <row r="284" spans="1:65" s="12" customFormat="1" ht="20.85" customHeight="1">
      <c r="B284" s="178"/>
      <c r="C284" s="179"/>
      <c r="D284" s="180" t="s">
        <v>71</v>
      </c>
      <c r="E284" s="192" t="s">
        <v>3132</v>
      </c>
      <c r="F284" s="192" t="s">
        <v>3133</v>
      </c>
      <c r="G284" s="179"/>
      <c r="H284" s="179"/>
      <c r="I284" s="182"/>
      <c r="J284" s="193">
        <f>BK284</f>
        <v>0</v>
      </c>
      <c r="K284" s="179"/>
      <c r="L284" s="184"/>
      <c r="M284" s="185"/>
      <c r="N284" s="186"/>
      <c r="O284" s="186"/>
      <c r="P284" s="187">
        <f>P285</f>
        <v>0</v>
      </c>
      <c r="Q284" s="186"/>
      <c r="R284" s="187">
        <f>R285</f>
        <v>0</v>
      </c>
      <c r="S284" s="186"/>
      <c r="T284" s="188">
        <f>T285</f>
        <v>0</v>
      </c>
      <c r="AR284" s="189" t="s">
        <v>79</v>
      </c>
      <c r="AT284" s="190" t="s">
        <v>71</v>
      </c>
      <c r="AU284" s="190" t="s">
        <v>81</v>
      </c>
      <c r="AY284" s="189" t="s">
        <v>193</v>
      </c>
      <c r="BK284" s="191">
        <f>BK285</f>
        <v>0</v>
      </c>
    </row>
    <row r="285" spans="1:65" s="2" customFormat="1" ht="16.5" customHeight="1">
      <c r="A285" s="36"/>
      <c r="B285" s="37"/>
      <c r="C285" s="194" t="s">
        <v>612</v>
      </c>
      <c r="D285" s="194" t="s">
        <v>195</v>
      </c>
      <c r="E285" s="195" t="s">
        <v>3134</v>
      </c>
      <c r="F285" s="196" t="s">
        <v>3135</v>
      </c>
      <c r="G285" s="197" t="s">
        <v>282</v>
      </c>
      <c r="H285" s="198">
        <v>48</v>
      </c>
      <c r="I285" s="199"/>
      <c r="J285" s="200">
        <f>ROUND(I285*H285,2)</f>
        <v>0</v>
      </c>
      <c r="K285" s="196" t="s">
        <v>19</v>
      </c>
      <c r="L285" s="41"/>
      <c r="M285" s="201" t="s">
        <v>19</v>
      </c>
      <c r="N285" s="202" t="s">
        <v>43</v>
      </c>
      <c r="O285" s="66"/>
      <c r="P285" s="203">
        <f>O285*H285</f>
        <v>0</v>
      </c>
      <c r="Q285" s="203">
        <v>0</v>
      </c>
      <c r="R285" s="203">
        <f>Q285*H285</f>
        <v>0</v>
      </c>
      <c r="S285" s="203">
        <v>0</v>
      </c>
      <c r="T285" s="204">
        <f>S285*H285</f>
        <v>0</v>
      </c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R285" s="205" t="s">
        <v>200</v>
      </c>
      <c r="AT285" s="205" t="s">
        <v>195</v>
      </c>
      <c r="AU285" s="205" t="s">
        <v>209</v>
      </c>
      <c r="AY285" s="19" t="s">
        <v>193</v>
      </c>
      <c r="BE285" s="206">
        <f>IF(N285="základní",J285,0)</f>
        <v>0</v>
      </c>
      <c r="BF285" s="206">
        <f>IF(N285="snížená",J285,0)</f>
        <v>0</v>
      </c>
      <c r="BG285" s="206">
        <f>IF(N285="zákl. přenesená",J285,0)</f>
        <v>0</v>
      </c>
      <c r="BH285" s="206">
        <f>IF(N285="sníž. přenesená",J285,0)</f>
        <v>0</v>
      </c>
      <c r="BI285" s="206">
        <f>IF(N285="nulová",J285,0)</f>
        <v>0</v>
      </c>
      <c r="BJ285" s="19" t="s">
        <v>79</v>
      </c>
      <c r="BK285" s="206">
        <f>ROUND(I285*H285,2)</f>
        <v>0</v>
      </c>
      <c r="BL285" s="19" t="s">
        <v>200</v>
      </c>
      <c r="BM285" s="205" t="s">
        <v>1092</v>
      </c>
    </row>
    <row r="286" spans="1:65" s="12" customFormat="1" ht="20.85" customHeight="1">
      <c r="B286" s="178"/>
      <c r="C286" s="179"/>
      <c r="D286" s="180" t="s">
        <v>71</v>
      </c>
      <c r="E286" s="192" t="s">
        <v>3136</v>
      </c>
      <c r="F286" s="192" t="s">
        <v>3137</v>
      </c>
      <c r="G286" s="179"/>
      <c r="H286" s="179"/>
      <c r="I286" s="182"/>
      <c r="J286" s="193">
        <f>BK286</f>
        <v>0</v>
      </c>
      <c r="K286" s="179"/>
      <c r="L286" s="184"/>
      <c r="M286" s="185"/>
      <c r="N286" s="186"/>
      <c r="O286" s="186"/>
      <c r="P286" s="187">
        <v>0</v>
      </c>
      <c r="Q286" s="186"/>
      <c r="R286" s="187">
        <v>0</v>
      </c>
      <c r="S286" s="186"/>
      <c r="T286" s="188">
        <v>0</v>
      </c>
      <c r="AR286" s="189" t="s">
        <v>79</v>
      </c>
      <c r="AT286" s="190" t="s">
        <v>71</v>
      </c>
      <c r="AU286" s="190" t="s">
        <v>81</v>
      </c>
      <c r="AY286" s="189" t="s">
        <v>193</v>
      </c>
      <c r="BK286" s="191">
        <v>0</v>
      </c>
    </row>
    <row r="287" spans="1:65" s="12" customFormat="1" ht="20.85" customHeight="1">
      <c r="B287" s="178"/>
      <c r="C287" s="179"/>
      <c r="D287" s="180" t="s">
        <v>71</v>
      </c>
      <c r="E287" s="192" t="s">
        <v>3138</v>
      </c>
      <c r="F287" s="192" t="s">
        <v>3139</v>
      </c>
      <c r="G287" s="179"/>
      <c r="H287" s="179"/>
      <c r="I287" s="182"/>
      <c r="J287" s="193">
        <f>BK287</f>
        <v>0</v>
      </c>
      <c r="K287" s="179"/>
      <c r="L287" s="184"/>
      <c r="M287" s="185"/>
      <c r="N287" s="186"/>
      <c r="O287" s="186"/>
      <c r="P287" s="187">
        <f>P288</f>
        <v>0</v>
      </c>
      <c r="Q287" s="186"/>
      <c r="R287" s="187">
        <f>R288</f>
        <v>0</v>
      </c>
      <c r="S287" s="186"/>
      <c r="T287" s="188">
        <f>T288</f>
        <v>0</v>
      </c>
      <c r="AR287" s="189" t="s">
        <v>79</v>
      </c>
      <c r="AT287" s="190" t="s">
        <v>71</v>
      </c>
      <c r="AU287" s="190" t="s">
        <v>81</v>
      </c>
      <c r="AY287" s="189" t="s">
        <v>193</v>
      </c>
      <c r="BK287" s="191">
        <f>BK288</f>
        <v>0</v>
      </c>
    </row>
    <row r="288" spans="1:65" s="2" customFormat="1" ht="16.5" customHeight="1">
      <c r="A288" s="36"/>
      <c r="B288" s="37"/>
      <c r="C288" s="194" t="s">
        <v>617</v>
      </c>
      <c r="D288" s="194" t="s">
        <v>195</v>
      </c>
      <c r="E288" s="195" t="s">
        <v>3140</v>
      </c>
      <c r="F288" s="196" t="s">
        <v>3141</v>
      </c>
      <c r="G288" s="197" t="s">
        <v>2177</v>
      </c>
      <c r="H288" s="198">
        <v>1</v>
      </c>
      <c r="I288" s="199"/>
      <c r="J288" s="200">
        <f>ROUND(I288*H288,2)</f>
        <v>0</v>
      </c>
      <c r="K288" s="196" t="s">
        <v>19</v>
      </c>
      <c r="L288" s="41"/>
      <c r="M288" s="201" t="s">
        <v>19</v>
      </c>
      <c r="N288" s="202" t="s">
        <v>43</v>
      </c>
      <c r="O288" s="66"/>
      <c r="P288" s="203">
        <f>O288*H288</f>
        <v>0</v>
      </c>
      <c r="Q288" s="203">
        <v>0</v>
      </c>
      <c r="R288" s="203">
        <f>Q288*H288</f>
        <v>0</v>
      </c>
      <c r="S288" s="203">
        <v>0</v>
      </c>
      <c r="T288" s="204">
        <f>S288*H288</f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205" t="s">
        <v>200</v>
      </c>
      <c r="AT288" s="205" t="s">
        <v>195</v>
      </c>
      <c r="AU288" s="205" t="s">
        <v>209</v>
      </c>
      <c r="AY288" s="19" t="s">
        <v>193</v>
      </c>
      <c r="BE288" s="206">
        <f>IF(N288="základní",J288,0)</f>
        <v>0</v>
      </c>
      <c r="BF288" s="206">
        <f>IF(N288="snížená",J288,0)</f>
        <v>0</v>
      </c>
      <c r="BG288" s="206">
        <f>IF(N288="zákl. přenesená",J288,0)</f>
        <v>0</v>
      </c>
      <c r="BH288" s="206">
        <f>IF(N288="sníž. přenesená",J288,0)</f>
        <v>0</v>
      </c>
      <c r="BI288" s="206">
        <f>IF(N288="nulová",J288,0)</f>
        <v>0</v>
      </c>
      <c r="BJ288" s="19" t="s">
        <v>79</v>
      </c>
      <c r="BK288" s="206">
        <f>ROUND(I288*H288,2)</f>
        <v>0</v>
      </c>
      <c r="BL288" s="19" t="s">
        <v>200</v>
      </c>
      <c r="BM288" s="205" t="s">
        <v>1100</v>
      </c>
    </row>
    <row r="289" spans="1:65" s="12" customFormat="1" ht="22.9" customHeight="1">
      <c r="B289" s="178"/>
      <c r="C289" s="179"/>
      <c r="D289" s="180" t="s">
        <v>71</v>
      </c>
      <c r="E289" s="192" t="s">
        <v>3142</v>
      </c>
      <c r="F289" s="192" t="s">
        <v>3143</v>
      </c>
      <c r="G289" s="179"/>
      <c r="H289" s="179"/>
      <c r="I289" s="182"/>
      <c r="J289" s="193">
        <f>BK289</f>
        <v>0</v>
      </c>
      <c r="K289" s="179"/>
      <c r="L289" s="184"/>
      <c r="M289" s="185"/>
      <c r="N289" s="186"/>
      <c r="O289" s="186"/>
      <c r="P289" s="187">
        <f>P290+P293+P297+P299+P301+P304+P306+P308+P310+P312+P314+P316+P318+P320</f>
        <v>0</v>
      </c>
      <c r="Q289" s="186"/>
      <c r="R289" s="187">
        <f>R290+R293+R297+R299+R301+R304+R306+R308+R310+R312+R314+R316+R318+R320</f>
        <v>0</v>
      </c>
      <c r="S289" s="186"/>
      <c r="T289" s="188">
        <f>T290+T293+T297+T299+T301+T304+T306+T308+T310+T312+T314+T316+T318+T320</f>
        <v>0</v>
      </c>
      <c r="AR289" s="189" t="s">
        <v>79</v>
      </c>
      <c r="AT289" s="190" t="s">
        <v>71</v>
      </c>
      <c r="AU289" s="190" t="s">
        <v>79</v>
      </c>
      <c r="AY289" s="189" t="s">
        <v>193</v>
      </c>
      <c r="BK289" s="191">
        <f>BK290+BK293+BK297+BK299+BK301+BK304+BK306+BK308+BK310+BK312+BK314+BK316+BK318+BK320</f>
        <v>0</v>
      </c>
    </row>
    <row r="290" spans="1:65" s="12" customFormat="1" ht="20.85" customHeight="1">
      <c r="B290" s="178"/>
      <c r="C290" s="179"/>
      <c r="D290" s="180" t="s">
        <v>71</v>
      </c>
      <c r="E290" s="192" t="s">
        <v>3144</v>
      </c>
      <c r="F290" s="192" t="s">
        <v>3145</v>
      </c>
      <c r="G290" s="179"/>
      <c r="H290" s="179"/>
      <c r="I290" s="182"/>
      <c r="J290" s="193">
        <f>BK290</f>
        <v>0</v>
      </c>
      <c r="K290" s="179"/>
      <c r="L290" s="184"/>
      <c r="M290" s="185"/>
      <c r="N290" s="186"/>
      <c r="O290" s="186"/>
      <c r="P290" s="187">
        <f>SUM(P291:P292)</f>
        <v>0</v>
      </c>
      <c r="Q290" s="186"/>
      <c r="R290" s="187">
        <f>SUM(R291:R292)</f>
        <v>0</v>
      </c>
      <c r="S290" s="186"/>
      <c r="T290" s="188">
        <f>SUM(T291:T292)</f>
        <v>0</v>
      </c>
      <c r="AR290" s="189" t="s">
        <v>79</v>
      </c>
      <c r="AT290" s="190" t="s">
        <v>71</v>
      </c>
      <c r="AU290" s="190" t="s">
        <v>81</v>
      </c>
      <c r="AY290" s="189" t="s">
        <v>193</v>
      </c>
      <c r="BK290" s="191">
        <f>SUM(BK291:BK292)</f>
        <v>0</v>
      </c>
    </row>
    <row r="291" spans="1:65" s="2" customFormat="1" ht="16.5" customHeight="1">
      <c r="A291" s="36"/>
      <c r="B291" s="37"/>
      <c r="C291" s="194" t="s">
        <v>622</v>
      </c>
      <c r="D291" s="194" t="s">
        <v>195</v>
      </c>
      <c r="E291" s="195" t="s">
        <v>3146</v>
      </c>
      <c r="F291" s="196" t="s">
        <v>3147</v>
      </c>
      <c r="G291" s="197" t="s">
        <v>1360</v>
      </c>
      <c r="H291" s="198">
        <v>2</v>
      </c>
      <c r="I291" s="199"/>
      <c r="J291" s="200">
        <f>ROUND(I291*H291,2)</f>
        <v>0</v>
      </c>
      <c r="K291" s="196" t="s">
        <v>19</v>
      </c>
      <c r="L291" s="41"/>
      <c r="M291" s="201" t="s">
        <v>19</v>
      </c>
      <c r="N291" s="202" t="s">
        <v>43</v>
      </c>
      <c r="O291" s="66"/>
      <c r="P291" s="203">
        <f>O291*H291</f>
        <v>0</v>
      </c>
      <c r="Q291" s="203">
        <v>0</v>
      </c>
      <c r="R291" s="203">
        <f>Q291*H291</f>
        <v>0</v>
      </c>
      <c r="S291" s="203">
        <v>0</v>
      </c>
      <c r="T291" s="204">
        <f>S291*H291</f>
        <v>0</v>
      </c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R291" s="205" t="s">
        <v>200</v>
      </c>
      <c r="AT291" s="205" t="s">
        <v>195</v>
      </c>
      <c r="AU291" s="205" t="s">
        <v>209</v>
      </c>
      <c r="AY291" s="19" t="s">
        <v>193</v>
      </c>
      <c r="BE291" s="206">
        <f>IF(N291="základní",J291,0)</f>
        <v>0</v>
      </c>
      <c r="BF291" s="206">
        <f>IF(N291="snížená",J291,0)</f>
        <v>0</v>
      </c>
      <c r="BG291" s="206">
        <f>IF(N291="zákl. přenesená",J291,0)</f>
        <v>0</v>
      </c>
      <c r="BH291" s="206">
        <f>IF(N291="sníž. přenesená",J291,0)</f>
        <v>0</v>
      </c>
      <c r="BI291" s="206">
        <f>IF(N291="nulová",J291,0)</f>
        <v>0</v>
      </c>
      <c r="BJ291" s="19" t="s">
        <v>79</v>
      </c>
      <c r="BK291" s="206">
        <f>ROUND(I291*H291,2)</f>
        <v>0</v>
      </c>
      <c r="BL291" s="19" t="s">
        <v>200</v>
      </c>
      <c r="BM291" s="205" t="s">
        <v>1111</v>
      </c>
    </row>
    <row r="292" spans="1:65" s="2" customFormat="1" ht="16.5" customHeight="1">
      <c r="A292" s="36"/>
      <c r="B292" s="37"/>
      <c r="C292" s="194" t="s">
        <v>626</v>
      </c>
      <c r="D292" s="194" t="s">
        <v>195</v>
      </c>
      <c r="E292" s="195" t="s">
        <v>3148</v>
      </c>
      <c r="F292" s="196" t="s">
        <v>3149</v>
      </c>
      <c r="G292" s="197" t="s">
        <v>1360</v>
      </c>
      <c r="H292" s="198">
        <v>2</v>
      </c>
      <c r="I292" s="199"/>
      <c r="J292" s="200">
        <f>ROUND(I292*H292,2)</f>
        <v>0</v>
      </c>
      <c r="K292" s="196" t="s">
        <v>19</v>
      </c>
      <c r="L292" s="41"/>
      <c r="M292" s="201" t="s">
        <v>19</v>
      </c>
      <c r="N292" s="202" t="s">
        <v>43</v>
      </c>
      <c r="O292" s="66"/>
      <c r="P292" s="203">
        <f>O292*H292</f>
        <v>0</v>
      </c>
      <c r="Q292" s="203">
        <v>0</v>
      </c>
      <c r="R292" s="203">
        <f>Q292*H292</f>
        <v>0</v>
      </c>
      <c r="S292" s="203">
        <v>0</v>
      </c>
      <c r="T292" s="204">
        <f>S292*H292</f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205" t="s">
        <v>200</v>
      </c>
      <c r="AT292" s="205" t="s">
        <v>195</v>
      </c>
      <c r="AU292" s="205" t="s">
        <v>209</v>
      </c>
      <c r="AY292" s="19" t="s">
        <v>193</v>
      </c>
      <c r="BE292" s="206">
        <f>IF(N292="základní",J292,0)</f>
        <v>0</v>
      </c>
      <c r="BF292" s="206">
        <f>IF(N292="snížená",J292,0)</f>
        <v>0</v>
      </c>
      <c r="BG292" s="206">
        <f>IF(N292="zákl. přenesená",J292,0)</f>
        <v>0</v>
      </c>
      <c r="BH292" s="206">
        <f>IF(N292="sníž. přenesená",J292,0)</f>
        <v>0</v>
      </c>
      <c r="BI292" s="206">
        <f>IF(N292="nulová",J292,0)</f>
        <v>0</v>
      </c>
      <c r="BJ292" s="19" t="s">
        <v>79</v>
      </c>
      <c r="BK292" s="206">
        <f>ROUND(I292*H292,2)</f>
        <v>0</v>
      </c>
      <c r="BL292" s="19" t="s">
        <v>200</v>
      </c>
      <c r="BM292" s="205" t="s">
        <v>1124</v>
      </c>
    </row>
    <row r="293" spans="1:65" s="12" customFormat="1" ht="20.85" customHeight="1">
      <c r="B293" s="178"/>
      <c r="C293" s="179"/>
      <c r="D293" s="180" t="s">
        <v>71</v>
      </c>
      <c r="E293" s="192" t="s">
        <v>3150</v>
      </c>
      <c r="F293" s="192" t="s">
        <v>3151</v>
      </c>
      <c r="G293" s="179"/>
      <c r="H293" s="179"/>
      <c r="I293" s="182"/>
      <c r="J293" s="193">
        <f>BK293</f>
        <v>0</v>
      </c>
      <c r="K293" s="179"/>
      <c r="L293" s="184"/>
      <c r="M293" s="185"/>
      <c r="N293" s="186"/>
      <c r="O293" s="186"/>
      <c r="P293" s="187">
        <f>SUM(P294:P296)</f>
        <v>0</v>
      </c>
      <c r="Q293" s="186"/>
      <c r="R293" s="187">
        <f>SUM(R294:R296)</f>
        <v>0</v>
      </c>
      <c r="S293" s="186"/>
      <c r="T293" s="188">
        <f>SUM(T294:T296)</f>
        <v>0</v>
      </c>
      <c r="AR293" s="189" t="s">
        <v>79</v>
      </c>
      <c r="AT293" s="190" t="s">
        <v>71</v>
      </c>
      <c r="AU293" s="190" t="s">
        <v>81</v>
      </c>
      <c r="AY293" s="189" t="s">
        <v>193</v>
      </c>
      <c r="BK293" s="191">
        <f>SUM(BK294:BK296)</f>
        <v>0</v>
      </c>
    </row>
    <row r="294" spans="1:65" s="2" customFormat="1" ht="16.5" customHeight="1">
      <c r="A294" s="36"/>
      <c r="B294" s="37"/>
      <c r="C294" s="194" t="s">
        <v>630</v>
      </c>
      <c r="D294" s="194" t="s">
        <v>195</v>
      </c>
      <c r="E294" s="195" t="s">
        <v>3152</v>
      </c>
      <c r="F294" s="196" t="s">
        <v>3153</v>
      </c>
      <c r="G294" s="197" t="s">
        <v>1360</v>
      </c>
      <c r="H294" s="198">
        <v>2</v>
      </c>
      <c r="I294" s="199"/>
      <c r="J294" s="200">
        <f>ROUND(I294*H294,2)</f>
        <v>0</v>
      </c>
      <c r="K294" s="196" t="s">
        <v>19</v>
      </c>
      <c r="L294" s="41"/>
      <c r="M294" s="201" t="s">
        <v>19</v>
      </c>
      <c r="N294" s="202" t="s">
        <v>43</v>
      </c>
      <c r="O294" s="66"/>
      <c r="P294" s="203">
        <f>O294*H294</f>
        <v>0</v>
      </c>
      <c r="Q294" s="203">
        <v>0</v>
      </c>
      <c r="R294" s="203">
        <f>Q294*H294</f>
        <v>0</v>
      </c>
      <c r="S294" s="203">
        <v>0</v>
      </c>
      <c r="T294" s="204">
        <f>S294*H294</f>
        <v>0</v>
      </c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R294" s="205" t="s">
        <v>200</v>
      </c>
      <c r="AT294" s="205" t="s">
        <v>195</v>
      </c>
      <c r="AU294" s="205" t="s">
        <v>209</v>
      </c>
      <c r="AY294" s="19" t="s">
        <v>193</v>
      </c>
      <c r="BE294" s="206">
        <f>IF(N294="základní",J294,0)</f>
        <v>0</v>
      </c>
      <c r="BF294" s="206">
        <f>IF(N294="snížená",J294,0)</f>
        <v>0</v>
      </c>
      <c r="BG294" s="206">
        <f>IF(N294="zákl. přenesená",J294,0)</f>
        <v>0</v>
      </c>
      <c r="BH294" s="206">
        <f>IF(N294="sníž. přenesená",J294,0)</f>
        <v>0</v>
      </c>
      <c r="BI294" s="206">
        <f>IF(N294="nulová",J294,0)</f>
        <v>0</v>
      </c>
      <c r="BJ294" s="19" t="s">
        <v>79</v>
      </c>
      <c r="BK294" s="206">
        <f>ROUND(I294*H294,2)</f>
        <v>0</v>
      </c>
      <c r="BL294" s="19" t="s">
        <v>200</v>
      </c>
      <c r="BM294" s="205" t="s">
        <v>1134</v>
      </c>
    </row>
    <row r="295" spans="1:65" s="2" customFormat="1" ht="16.5" customHeight="1">
      <c r="A295" s="36"/>
      <c r="B295" s="37"/>
      <c r="C295" s="194" t="s">
        <v>634</v>
      </c>
      <c r="D295" s="194" t="s">
        <v>195</v>
      </c>
      <c r="E295" s="195" t="s">
        <v>3154</v>
      </c>
      <c r="F295" s="196" t="s">
        <v>3155</v>
      </c>
      <c r="G295" s="197" t="s">
        <v>1360</v>
      </c>
      <c r="H295" s="198">
        <v>1</v>
      </c>
      <c r="I295" s="199"/>
      <c r="J295" s="200">
        <f>ROUND(I295*H295,2)</f>
        <v>0</v>
      </c>
      <c r="K295" s="196" t="s">
        <v>19</v>
      </c>
      <c r="L295" s="41"/>
      <c r="M295" s="201" t="s">
        <v>19</v>
      </c>
      <c r="N295" s="202" t="s">
        <v>43</v>
      </c>
      <c r="O295" s="66"/>
      <c r="P295" s="203">
        <f>O295*H295</f>
        <v>0</v>
      </c>
      <c r="Q295" s="203">
        <v>0</v>
      </c>
      <c r="R295" s="203">
        <f>Q295*H295</f>
        <v>0</v>
      </c>
      <c r="S295" s="203">
        <v>0</v>
      </c>
      <c r="T295" s="204">
        <f>S295*H295</f>
        <v>0</v>
      </c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R295" s="205" t="s">
        <v>200</v>
      </c>
      <c r="AT295" s="205" t="s">
        <v>195</v>
      </c>
      <c r="AU295" s="205" t="s">
        <v>209</v>
      </c>
      <c r="AY295" s="19" t="s">
        <v>193</v>
      </c>
      <c r="BE295" s="206">
        <f>IF(N295="základní",J295,0)</f>
        <v>0</v>
      </c>
      <c r="BF295" s="206">
        <f>IF(N295="snížená",J295,0)</f>
        <v>0</v>
      </c>
      <c r="BG295" s="206">
        <f>IF(N295="zákl. přenesená",J295,0)</f>
        <v>0</v>
      </c>
      <c r="BH295" s="206">
        <f>IF(N295="sníž. přenesená",J295,0)</f>
        <v>0</v>
      </c>
      <c r="BI295" s="206">
        <f>IF(N295="nulová",J295,0)</f>
        <v>0</v>
      </c>
      <c r="BJ295" s="19" t="s">
        <v>79</v>
      </c>
      <c r="BK295" s="206">
        <f>ROUND(I295*H295,2)</f>
        <v>0</v>
      </c>
      <c r="BL295" s="19" t="s">
        <v>200</v>
      </c>
      <c r="BM295" s="205" t="s">
        <v>1143</v>
      </c>
    </row>
    <row r="296" spans="1:65" s="2" customFormat="1" ht="16.5" customHeight="1">
      <c r="A296" s="36"/>
      <c r="B296" s="37"/>
      <c r="C296" s="194" t="s">
        <v>638</v>
      </c>
      <c r="D296" s="194" t="s">
        <v>195</v>
      </c>
      <c r="E296" s="195" t="s">
        <v>3156</v>
      </c>
      <c r="F296" s="196" t="s">
        <v>3157</v>
      </c>
      <c r="G296" s="197" t="s">
        <v>1360</v>
      </c>
      <c r="H296" s="198">
        <v>1</v>
      </c>
      <c r="I296" s="199"/>
      <c r="J296" s="200">
        <f>ROUND(I296*H296,2)</f>
        <v>0</v>
      </c>
      <c r="K296" s="196" t="s">
        <v>19</v>
      </c>
      <c r="L296" s="41"/>
      <c r="M296" s="201" t="s">
        <v>19</v>
      </c>
      <c r="N296" s="202" t="s">
        <v>43</v>
      </c>
      <c r="O296" s="66"/>
      <c r="P296" s="203">
        <f>O296*H296</f>
        <v>0</v>
      </c>
      <c r="Q296" s="203">
        <v>0</v>
      </c>
      <c r="R296" s="203">
        <f>Q296*H296</f>
        <v>0</v>
      </c>
      <c r="S296" s="203">
        <v>0</v>
      </c>
      <c r="T296" s="204">
        <f>S296*H296</f>
        <v>0</v>
      </c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R296" s="205" t="s">
        <v>200</v>
      </c>
      <c r="AT296" s="205" t="s">
        <v>195</v>
      </c>
      <c r="AU296" s="205" t="s">
        <v>209</v>
      </c>
      <c r="AY296" s="19" t="s">
        <v>193</v>
      </c>
      <c r="BE296" s="206">
        <f>IF(N296="základní",J296,0)</f>
        <v>0</v>
      </c>
      <c r="BF296" s="206">
        <f>IF(N296="snížená",J296,0)</f>
        <v>0</v>
      </c>
      <c r="BG296" s="206">
        <f>IF(N296="zákl. přenesená",J296,0)</f>
        <v>0</v>
      </c>
      <c r="BH296" s="206">
        <f>IF(N296="sníž. přenesená",J296,0)</f>
        <v>0</v>
      </c>
      <c r="BI296" s="206">
        <f>IF(N296="nulová",J296,0)</f>
        <v>0</v>
      </c>
      <c r="BJ296" s="19" t="s">
        <v>79</v>
      </c>
      <c r="BK296" s="206">
        <f>ROUND(I296*H296,2)</f>
        <v>0</v>
      </c>
      <c r="BL296" s="19" t="s">
        <v>200</v>
      </c>
      <c r="BM296" s="205" t="s">
        <v>1154</v>
      </c>
    </row>
    <row r="297" spans="1:65" s="12" customFormat="1" ht="20.85" customHeight="1">
      <c r="B297" s="178"/>
      <c r="C297" s="179"/>
      <c r="D297" s="180" t="s">
        <v>71</v>
      </c>
      <c r="E297" s="192" t="s">
        <v>3158</v>
      </c>
      <c r="F297" s="192" t="s">
        <v>3159</v>
      </c>
      <c r="G297" s="179"/>
      <c r="H297" s="179"/>
      <c r="I297" s="182"/>
      <c r="J297" s="193">
        <f>BK297</f>
        <v>0</v>
      </c>
      <c r="K297" s="179"/>
      <c r="L297" s="184"/>
      <c r="M297" s="185"/>
      <c r="N297" s="186"/>
      <c r="O297" s="186"/>
      <c r="P297" s="187">
        <f>P298</f>
        <v>0</v>
      </c>
      <c r="Q297" s="186"/>
      <c r="R297" s="187">
        <f>R298</f>
        <v>0</v>
      </c>
      <c r="S297" s="186"/>
      <c r="T297" s="188">
        <f>T298</f>
        <v>0</v>
      </c>
      <c r="AR297" s="189" t="s">
        <v>79</v>
      </c>
      <c r="AT297" s="190" t="s">
        <v>71</v>
      </c>
      <c r="AU297" s="190" t="s">
        <v>81</v>
      </c>
      <c r="AY297" s="189" t="s">
        <v>193</v>
      </c>
      <c r="BK297" s="191">
        <f>BK298</f>
        <v>0</v>
      </c>
    </row>
    <row r="298" spans="1:65" s="2" customFormat="1" ht="16.5" customHeight="1">
      <c r="A298" s="36"/>
      <c r="B298" s="37"/>
      <c r="C298" s="194" t="s">
        <v>650</v>
      </c>
      <c r="D298" s="194" t="s">
        <v>195</v>
      </c>
      <c r="E298" s="195" t="s">
        <v>3160</v>
      </c>
      <c r="F298" s="196" t="s">
        <v>3161</v>
      </c>
      <c r="G298" s="197" t="s">
        <v>1360</v>
      </c>
      <c r="H298" s="198">
        <v>4</v>
      </c>
      <c r="I298" s="199"/>
      <c r="J298" s="200">
        <f>ROUND(I298*H298,2)</f>
        <v>0</v>
      </c>
      <c r="K298" s="196" t="s">
        <v>19</v>
      </c>
      <c r="L298" s="41"/>
      <c r="M298" s="201" t="s">
        <v>19</v>
      </c>
      <c r="N298" s="202" t="s">
        <v>43</v>
      </c>
      <c r="O298" s="66"/>
      <c r="P298" s="203">
        <f>O298*H298</f>
        <v>0</v>
      </c>
      <c r="Q298" s="203">
        <v>0</v>
      </c>
      <c r="R298" s="203">
        <f>Q298*H298</f>
        <v>0</v>
      </c>
      <c r="S298" s="203">
        <v>0</v>
      </c>
      <c r="T298" s="204">
        <f>S298*H298</f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205" t="s">
        <v>200</v>
      </c>
      <c r="AT298" s="205" t="s">
        <v>195</v>
      </c>
      <c r="AU298" s="205" t="s">
        <v>209</v>
      </c>
      <c r="AY298" s="19" t="s">
        <v>193</v>
      </c>
      <c r="BE298" s="206">
        <f>IF(N298="základní",J298,0)</f>
        <v>0</v>
      </c>
      <c r="BF298" s="206">
        <f>IF(N298="snížená",J298,0)</f>
        <v>0</v>
      </c>
      <c r="BG298" s="206">
        <f>IF(N298="zákl. přenesená",J298,0)</f>
        <v>0</v>
      </c>
      <c r="BH298" s="206">
        <f>IF(N298="sníž. přenesená",J298,0)</f>
        <v>0</v>
      </c>
      <c r="BI298" s="206">
        <f>IF(N298="nulová",J298,0)</f>
        <v>0</v>
      </c>
      <c r="BJ298" s="19" t="s">
        <v>79</v>
      </c>
      <c r="BK298" s="206">
        <f>ROUND(I298*H298,2)</f>
        <v>0</v>
      </c>
      <c r="BL298" s="19" t="s">
        <v>200</v>
      </c>
      <c r="BM298" s="205" t="s">
        <v>1172</v>
      </c>
    </row>
    <row r="299" spans="1:65" s="12" customFormat="1" ht="20.85" customHeight="1">
      <c r="B299" s="178"/>
      <c r="C299" s="179"/>
      <c r="D299" s="180" t="s">
        <v>71</v>
      </c>
      <c r="E299" s="192" t="s">
        <v>3162</v>
      </c>
      <c r="F299" s="192" t="s">
        <v>3163</v>
      </c>
      <c r="G299" s="179"/>
      <c r="H299" s="179"/>
      <c r="I299" s="182"/>
      <c r="J299" s="193">
        <f>BK299</f>
        <v>0</v>
      </c>
      <c r="K299" s="179"/>
      <c r="L299" s="184"/>
      <c r="M299" s="185"/>
      <c r="N299" s="186"/>
      <c r="O299" s="186"/>
      <c r="P299" s="187">
        <f>P300</f>
        <v>0</v>
      </c>
      <c r="Q299" s="186"/>
      <c r="R299" s="187">
        <f>R300</f>
        <v>0</v>
      </c>
      <c r="S299" s="186"/>
      <c r="T299" s="188">
        <f>T300</f>
        <v>0</v>
      </c>
      <c r="AR299" s="189" t="s">
        <v>79</v>
      </c>
      <c r="AT299" s="190" t="s">
        <v>71</v>
      </c>
      <c r="AU299" s="190" t="s">
        <v>81</v>
      </c>
      <c r="AY299" s="189" t="s">
        <v>193</v>
      </c>
      <c r="BK299" s="191">
        <f>BK300</f>
        <v>0</v>
      </c>
    </row>
    <row r="300" spans="1:65" s="2" customFormat="1" ht="16.5" customHeight="1">
      <c r="A300" s="36"/>
      <c r="B300" s="37"/>
      <c r="C300" s="194" t="s">
        <v>654</v>
      </c>
      <c r="D300" s="194" t="s">
        <v>195</v>
      </c>
      <c r="E300" s="195" t="s">
        <v>3164</v>
      </c>
      <c r="F300" s="196" t="s">
        <v>3165</v>
      </c>
      <c r="G300" s="197" t="s">
        <v>1360</v>
      </c>
      <c r="H300" s="198">
        <v>4</v>
      </c>
      <c r="I300" s="199"/>
      <c r="J300" s="200">
        <f>ROUND(I300*H300,2)</f>
        <v>0</v>
      </c>
      <c r="K300" s="196" t="s">
        <v>19</v>
      </c>
      <c r="L300" s="41"/>
      <c r="M300" s="201" t="s">
        <v>19</v>
      </c>
      <c r="N300" s="202" t="s">
        <v>43</v>
      </c>
      <c r="O300" s="66"/>
      <c r="P300" s="203">
        <f>O300*H300</f>
        <v>0</v>
      </c>
      <c r="Q300" s="203">
        <v>0</v>
      </c>
      <c r="R300" s="203">
        <f>Q300*H300</f>
        <v>0</v>
      </c>
      <c r="S300" s="203">
        <v>0</v>
      </c>
      <c r="T300" s="204">
        <f>S300*H300</f>
        <v>0</v>
      </c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R300" s="205" t="s">
        <v>200</v>
      </c>
      <c r="AT300" s="205" t="s">
        <v>195</v>
      </c>
      <c r="AU300" s="205" t="s">
        <v>209</v>
      </c>
      <c r="AY300" s="19" t="s">
        <v>193</v>
      </c>
      <c r="BE300" s="206">
        <f>IF(N300="základní",J300,0)</f>
        <v>0</v>
      </c>
      <c r="BF300" s="206">
        <f>IF(N300="snížená",J300,0)</f>
        <v>0</v>
      </c>
      <c r="BG300" s="206">
        <f>IF(N300="zákl. přenesená",J300,0)</f>
        <v>0</v>
      </c>
      <c r="BH300" s="206">
        <f>IF(N300="sníž. přenesená",J300,0)</f>
        <v>0</v>
      </c>
      <c r="BI300" s="206">
        <f>IF(N300="nulová",J300,0)</f>
        <v>0</v>
      </c>
      <c r="BJ300" s="19" t="s">
        <v>79</v>
      </c>
      <c r="BK300" s="206">
        <f>ROUND(I300*H300,2)</f>
        <v>0</v>
      </c>
      <c r="BL300" s="19" t="s">
        <v>200</v>
      </c>
      <c r="BM300" s="205" t="s">
        <v>1182</v>
      </c>
    </row>
    <row r="301" spans="1:65" s="12" customFormat="1" ht="20.85" customHeight="1">
      <c r="B301" s="178"/>
      <c r="C301" s="179"/>
      <c r="D301" s="180" t="s">
        <v>71</v>
      </c>
      <c r="E301" s="192" t="s">
        <v>3166</v>
      </c>
      <c r="F301" s="192" t="s">
        <v>3167</v>
      </c>
      <c r="G301" s="179"/>
      <c r="H301" s="179"/>
      <c r="I301" s="182"/>
      <c r="J301" s="193">
        <f>BK301</f>
        <v>0</v>
      </c>
      <c r="K301" s="179"/>
      <c r="L301" s="184"/>
      <c r="M301" s="185"/>
      <c r="N301" s="186"/>
      <c r="O301" s="186"/>
      <c r="P301" s="187">
        <f>SUM(P302:P303)</f>
        <v>0</v>
      </c>
      <c r="Q301" s="186"/>
      <c r="R301" s="187">
        <f>SUM(R302:R303)</f>
        <v>0</v>
      </c>
      <c r="S301" s="186"/>
      <c r="T301" s="188">
        <f>SUM(T302:T303)</f>
        <v>0</v>
      </c>
      <c r="AR301" s="189" t="s">
        <v>79</v>
      </c>
      <c r="AT301" s="190" t="s">
        <v>71</v>
      </c>
      <c r="AU301" s="190" t="s">
        <v>81</v>
      </c>
      <c r="AY301" s="189" t="s">
        <v>193</v>
      </c>
      <c r="BK301" s="191">
        <f>SUM(BK302:BK303)</f>
        <v>0</v>
      </c>
    </row>
    <row r="302" spans="1:65" s="2" customFormat="1" ht="16.5" customHeight="1">
      <c r="A302" s="36"/>
      <c r="B302" s="37"/>
      <c r="C302" s="194" t="s">
        <v>659</v>
      </c>
      <c r="D302" s="194" t="s">
        <v>195</v>
      </c>
      <c r="E302" s="195" t="s">
        <v>3168</v>
      </c>
      <c r="F302" s="196" t="s">
        <v>3169</v>
      </c>
      <c r="G302" s="197" t="s">
        <v>391</v>
      </c>
      <c r="H302" s="198">
        <v>25</v>
      </c>
      <c r="I302" s="199"/>
      <c r="J302" s="200">
        <f>ROUND(I302*H302,2)</f>
        <v>0</v>
      </c>
      <c r="K302" s="196" t="s">
        <v>19</v>
      </c>
      <c r="L302" s="41"/>
      <c r="M302" s="201" t="s">
        <v>19</v>
      </c>
      <c r="N302" s="202" t="s">
        <v>43</v>
      </c>
      <c r="O302" s="66"/>
      <c r="P302" s="203">
        <f>O302*H302</f>
        <v>0</v>
      </c>
      <c r="Q302" s="203">
        <v>0</v>
      </c>
      <c r="R302" s="203">
        <f>Q302*H302</f>
        <v>0</v>
      </c>
      <c r="S302" s="203">
        <v>0</v>
      </c>
      <c r="T302" s="204">
        <f>S302*H302</f>
        <v>0</v>
      </c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R302" s="205" t="s">
        <v>200</v>
      </c>
      <c r="AT302" s="205" t="s">
        <v>195</v>
      </c>
      <c r="AU302" s="205" t="s">
        <v>209</v>
      </c>
      <c r="AY302" s="19" t="s">
        <v>193</v>
      </c>
      <c r="BE302" s="206">
        <f>IF(N302="základní",J302,0)</f>
        <v>0</v>
      </c>
      <c r="BF302" s="206">
        <f>IF(N302="snížená",J302,0)</f>
        <v>0</v>
      </c>
      <c r="BG302" s="206">
        <f>IF(N302="zákl. přenesená",J302,0)</f>
        <v>0</v>
      </c>
      <c r="BH302" s="206">
        <f>IF(N302="sníž. přenesená",J302,0)</f>
        <v>0</v>
      </c>
      <c r="BI302" s="206">
        <f>IF(N302="nulová",J302,0)</f>
        <v>0</v>
      </c>
      <c r="BJ302" s="19" t="s">
        <v>79</v>
      </c>
      <c r="BK302" s="206">
        <f>ROUND(I302*H302,2)</f>
        <v>0</v>
      </c>
      <c r="BL302" s="19" t="s">
        <v>200</v>
      </c>
      <c r="BM302" s="205" t="s">
        <v>1192</v>
      </c>
    </row>
    <row r="303" spans="1:65" s="2" customFormat="1" ht="16.5" customHeight="1">
      <c r="A303" s="36"/>
      <c r="B303" s="37"/>
      <c r="C303" s="194" t="s">
        <v>682</v>
      </c>
      <c r="D303" s="194" t="s">
        <v>195</v>
      </c>
      <c r="E303" s="195" t="s">
        <v>3170</v>
      </c>
      <c r="F303" s="196" t="s">
        <v>3171</v>
      </c>
      <c r="G303" s="197" t="s">
        <v>391</v>
      </c>
      <c r="H303" s="198">
        <v>50</v>
      </c>
      <c r="I303" s="199"/>
      <c r="J303" s="200">
        <f>ROUND(I303*H303,2)</f>
        <v>0</v>
      </c>
      <c r="K303" s="196" t="s">
        <v>19</v>
      </c>
      <c r="L303" s="41"/>
      <c r="M303" s="201" t="s">
        <v>19</v>
      </c>
      <c r="N303" s="202" t="s">
        <v>43</v>
      </c>
      <c r="O303" s="66"/>
      <c r="P303" s="203">
        <f>O303*H303</f>
        <v>0</v>
      </c>
      <c r="Q303" s="203">
        <v>0</v>
      </c>
      <c r="R303" s="203">
        <f>Q303*H303</f>
        <v>0</v>
      </c>
      <c r="S303" s="203">
        <v>0</v>
      </c>
      <c r="T303" s="204">
        <f>S303*H303</f>
        <v>0</v>
      </c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R303" s="205" t="s">
        <v>200</v>
      </c>
      <c r="AT303" s="205" t="s">
        <v>195</v>
      </c>
      <c r="AU303" s="205" t="s">
        <v>209</v>
      </c>
      <c r="AY303" s="19" t="s">
        <v>193</v>
      </c>
      <c r="BE303" s="206">
        <f>IF(N303="základní",J303,0)</f>
        <v>0</v>
      </c>
      <c r="BF303" s="206">
        <f>IF(N303="snížená",J303,0)</f>
        <v>0</v>
      </c>
      <c r="BG303" s="206">
        <f>IF(N303="zákl. přenesená",J303,0)</f>
        <v>0</v>
      </c>
      <c r="BH303" s="206">
        <f>IF(N303="sníž. přenesená",J303,0)</f>
        <v>0</v>
      </c>
      <c r="BI303" s="206">
        <f>IF(N303="nulová",J303,0)</f>
        <v>0</v>
      </c>
      <c r="BJ303" s="19" t="s">
        <v>79</v>
      </c>
      <c r="BK303" s="206">
        <f>ROUND(I303*H303,2)</f>
        <v>0</v>
      </c>
      <c r="BL303" s="19" t="s">
        <v>200</v>
      </c>
      <c r="BM303" s="205" t="s">
        <v>1202</v>
      </c>
    </row>
    <row r="304" spans="1:65" s="12" customFormat="1" ht="20.85" customHeight="1">
      <c r="B304" s="178"/>
      <c r="C304" s="179"/>
      <c r="D304" s="180" t="s">
        <v>71</v>
      </c>
      <c r="E304" s="192" t="s">
        <v>3172</v>
      </c>
      <c r="F304" s="192" t="s">
        <v>3173</v>
      </c>
      <c r="G304" s="179"/>
      <c r="H304" s="179"/>
      <c r="I304" s="182"/>
      <c r="J304" s="193">
        <f>BK304</f>
        <v>0</v>
      </c>
      <c r="K304" s="179"/>
      <c r="L304" s="184"/>
      <c r="M304" s="185"/>
      <c r="N304" s="186"/>
      <c r="O304" s="186"/>
      <c r="P304" s="187">
        <f>P305</f>
        <v>0</v>
      </c>
      <c r="Q304" s="186"/>
      <c r="R304" s="187">
        <f>R305</f>
        <v>0</v>
      </c>
      <c r="S304" s="186"/>
      <c r="T304" s="188">
        <f>T305</f>
        <v>0</v>
      </c>
      <c r="AR304" s="189" t="s">
        <v>79</v>
      </c>
      <c r="AT304" s="190" t="s">
        <v>71</v>
      </c>
      <c r="AU304" s="190" t="s">
        <v>81</v>
      </c>
      <c r="AY304" s="189" t="s">
        <v>193</v>
      </c>
      <c r="BK304" s="191">
        <f>BK305</f>
        <v>0</v>
      </c>
    </row>
    <row r="305" spans="1:65" s="2" customFormat="1" ht="16.5" customHeight="1">
      <c r="A305" s="36"/>
      <c r="B305" s="37"/>
      <c r="C305" s="194" t="s">
        <v>687</v>
      </c>
      <c r="D305" s="194" t="s">
        <v>195</v>
      </c>
      <c r="E305" s="195" t="s">
        <v>3174</v>
      </c>
      <c r="F305" s="196" t="s">
        <v>3175</v>
      </c>
      <c r="G305" s="197" t="s">
        <v>391</v>
      </c>
      <c r="H305" s="198">
        <v>250</v>
      </c>
      <c r="I305" s="199"/>
      <c r="J305" s="200">
        <f>ROUND(I305*H305,2)</f>
        <v>0</v>
      </c>
      <c r="K305" s="196" t="s">
        <v>19</v>
      </c>
      <c r="L305" s="41"/>
      <c r="M305" s="201" t="s">
        <v>19</v>
      </c>
      <c r="N305" s="202" t="s">
        <v>43</v>
      </c>
      <c r="O305" s="66"/>
      <c r="P305" s="203">
        <f>O305*H305</f>
        <v>0</v>
      </c>
      <c r="Q305" s="203">
        <v>0</v>
      </c>
      <c r="R305" s="203">
        <f>Q305*H305</f>
        <v>0</v>
      </c>
      <c r="S305" s="203">
        <v>0</v>
      </c>
      <c r="T305" s="204">
        <f>S305*H305</f>
        <v>0</v>
      </c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R305" s="205" t="s">
        <v>200</v>
      </c>
      <c r="AT305" s="205" t="s">
        <v>195</v>
      </c>
      <c r="AU305" s="205" t="s">
        <v>209</v>
      </c>
      <c r="AY305" s="19" t="s">
        <v>193</v>
      </c>
      <c r="BE305" s="206">
        <f>IF(N305="základní",J305,0)</f>
        <v>0</v>
      </c>
      <c r="BF305" s="206">
        <f>IF(N305="snížená",J305,0)</f>
        <v>0</v>
      </c>
      <c r="BG305" s="206">
        <f>IF(N305="zákl. přenesená",J305,0)</f>
        <v>0</v>
      </c>
      <c r="BH305" s="206">
        <f>IF(N305="sníž. přenesená",J305,0)</f>
        <v>0</v>
      </c>
      <c r="BI305" s="206">
        <f>IF(N305="nulová",J305,0)</f>
        <v>0</v>
      </c>
      <c r="BJ305" s="19" t="s">
        <v>79</v>
      </c>
      <c r="BK305" s="206">
        <f>ROUND(I305*H305,2)</f>
        <v>0</v>
      </c>
      <c r="BL305" s="19" t="s">
        <v>200</v>
      </c>
      <c r="BM305" s="205" t="s">
        <v>1211</v>
      </c>
    </row>
    <row r="306" spans="1:65" s="12" customFormat="1" ht="20.85" customHeight="1">
      <c r="B306" s="178"/>
      <c r="C306" s="179"/>
      <c r="D306" s="180" t="s">
        <v>71</v>
      </c>
      <c r="E306" s="192" t="s">
        <v>3101</v>
      </c>
      <c r="F306" s="192" t="s">
        <v>3102</v>
      </c>
      <c r="G306" s="179"/>
      <c r="H306" s="179"/>
      <c r="I306" s="182"/>
      <c r="J306" s="193">
        <f>BK306</f>
        <v>0</v>
      </c>
      <c r="K306" s="179"/>
      <c r="L306" s="184"/>
      <c r="M306" s="185"/>
      <c r="N306" s="186"/>
      <c r="O306" s="186"/>
      <c r="P306" s="187">
        <f>P307</f>
        <v>0</v>
      </c>
      <c r="Q306" s="186"/>
      <c r="R306" s="187">
        <f>R307</f>
        <v>0</v>
      </c>
      <c r="S306" s="186"/>
      <c r="T306" s="188">
        <f>T307</f>
        <v>0</v>
      </c>
      <c r="AR306" s="189" t="s">
        <v>79</v>
      </c>
      <c r="AT306" s="190" t="s">
        <v>71</v>
      </c>
      <c r="AU306" s="190" t="s">
        <v>81</v>
      </c>
      <c r="AY306" s="189" t="s">
        <v>193</v>
      </c>
      <c r="BK306" s="191">
        <f>BK307</f>
        <v>0</v>
      </c>
    </row>
    <row r="307" spans="1:65" s="2" customFormat="1" ht="16.5" customHeight="1">
      <c r="A307" s="36"/>
      <c r="B307" s="37"/>
      <c r="C307" s="194" t="s">
        <v>705</v>
      </c>
      <c r="D307" s="194" t="s">
        <v>195</v>
      </c>
      <c r="E307" s="195" t="s">
        <v>3103</v>
      </c>
      <c r="F307" s="196" t="s">
        <v>3104</v>
      </c>
      <c r="G307" s="197" t="s">
        <v>1360</v>
      </c>
      <c r="H307" s="198">
        <v>4</v>
      </c>
      <c r="I307" s="199"/>
      <c r="J307" s="200">
        <f>ROUND(I307*H307,2)</f>
        <v>0</v>
      </c>
      <c r="K307" s="196" t="s">
        <v>19</v>
      </c>
      <c r="L307" s="41"/>
      <c r="M307" s="201" t="s">
        <v>19</v>
      </c>
      <c r="N307" s="202" t="s">
        <v>43</v>
      </c>
      <c r="O307" s="66"/>
      <c r="P307" s="203">
        <f>O307*H307</f>
        <v>0</v>
      </c>
      <c r="Q307" s="203">
        <v>0</v>
      </c>
      <c r="R307" s="203">
        <f>Q307*H307</f>
        <v>0</v>
      </c>
      <c r="S307" s="203">
        <v>0</v>
      </c>
      <c r="T307" s="204">
        <f>S307*H307</f>
        <v>0</v>
      </c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R307" s="205" t="s">
        <v>200</v>
      </c>
      <c r="AT307" s="205" t="s">
        <v>195</v>
      </c>
      <c r="AU307" s="205" t="s">
        <v>209</v>
      </c>
      <c r="AY307" s="19" t="s">
        <v>193</v>
      </c>
      <c r="BE307" s="206">
        <f>IF(N307="základní",J307,0)</f>
        <v>0</v>
      </c>
      <c r="BF307" s="206">
        <f>IF(N307="snížená",J307,0)</f>
        <v>0</v>
      </c>
      <c r="BG307" s="206">
        <f>IF(N307="zákl. přenesená",J307,0)</f>
        <v>0</v>
      </c>
      <c r="BH307" s="206">
        <f>IF(N307="sníž. přenesená",J307,0)</f>
        <v>0</v>
      </c>
      <c r="BI307" s="206">
        <f>IF(N307="nulová",J307,0)</f>
        <v>0</v>
      </c>
      <c r="BJ307" s="19" t="s">
        <v>79</v>
      </c>
      <c r="BK307" s="206">
        <f>ROUND(I307*H307,2)</f>
        <v>0</v>
      </c>
      <c r="BL307" s="19" t="s">
        <v>200</v>
      </c>
      <c r="BM307" s="205" t="s">
        <v>1221</v>
      </c>
    </row>
    <row r="308" spans="1:65" s="12" customFormat="1" ht="20.85" customHeight="1">
      <c r="B308" s="178"/>
      <c r="C308" s="179"/>
      <c r="D308" s="180" t="s">
        <v>71</v>
      </c>
      <c r="E308" s="192" t="s">
        <v>3105</v>
      </c>
      <c r="F308" s="192" t="s">
        <v>3106</v>
      </c>
      <c r="G308" s="179"/>
      <c r="H308" s="179"/>
      <c r="I308" s="182"/>
      <c r="J308" s="193">
        <f>BK308</f>
        <v>0</v>
      </c>
      <c r="K308" s="179"/>
      <c r="L308" s="184"/>
      <c r="M308" s="185"/>
      <c r="N308" s="186"/>
      <c r="O308" s="186"/>
      <c r="P308" s="187">
        <f>P309</f>
        <v>0</v>
      </c>
      <c r="Q308" s="186"/>
      <c r="R308" s="187">
        <f>R309</f>
        <v>0</v>
      </c>
      <c r="S308" s="186"/>
      <c r="T308" s="188">
        <f>T309</f>
        <v>0</v>
      </c>
      <c r="AR308" s="189" t="s">
        <v>79</v>
      </c>
      <c r="AT308" s="190" t="s">
        <v>71</v>
      </c>
      <c r="AU308" s="190" t="s">
        <v>81</v>
      </c>
      <c r="AY308" s="189" t="s">
        <v>193</v>
      </c>
      <c r="BK308" s="191">
        <f>BK309</f>
        <v>0</v>
      </c>
    </row>
    <row r="309" spans="1:65" s="2" customFormat="1" ht="16.5" customHeight="1">
      <c r="A309" s="36"/>
      <c r="B309" s="37"/>
      <c r="C309" s="194" t="s">
        <v>709</v>
      </c>
      <c r="D309" s="194" t="s">
        <v>195</v>
      </c>
      <c r="E309" s="195" t="s">
        <v>3107</v>
      </c>
      <c r="F309" s="196" t="s">
        <v>3108</v>
      </c>
      <c r="G309" s="197" t="s">
        <v>1360</v>
      </c>
      <c r="H309" s="198">
        <v>2</v>
      </c>
      <c r="I309" s="199"/>
      <c r="J309" s="200">
        <f>ROUND(I309*H309,2)</f>
        <v>0</v>
      </c>
      <c r="K309" s="196" t="s">
        <v>19</v>
      </c>
      <c r="L309" s="41"/>
      <c r="M309" s="201" t="s">
        <v>19</v>
      </c>
      <c r="N309" s="202" t="s">
        <v>43</v>
      </c>
      <c r="O309" s="66"/>
      <c r="P309" s="203">
        <f>O309*H309</f>
        <v>0</v>
      </c>
      <c r="Q309" s="203">
        <v>0</v>
      </c>
      <c r="R309" s="203">
        <f>Q309*H309</f>
        <v>0</v>
      </c>
      <c r="S309" s="203">
        <v>0</v>
      </c>
      <c r="T309" s="204">
        <f>S309*H309</f>
        <v>0</v>
      </c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R309" s="205" t="s">
        <v>200</v>
      </c>
      <c r="AT309" s="205" t="s">
        <v>195</v>
      </c>
      <c r="AU309" s="205" t="s">
        <v>209</v>
      </c>
      <c r="AY309" s="19" t="s">
        <v>193</v>
      </c>
      <c r="BE309" s="206">
        <f>IF(N309="základní",J309,0)</f>
        <v>0</v>
      </c>
      <c r="BF309" s="206">
        <f>IF(N309="snížená",J309,0)</f>
        <v>0</v>
      </c>
      <c r="BG309" s="206">
        <f>IF(N309="zákl. přenesená",J309,0)</f>
        <v>0</v>
      </c>
      <c r="BH309" s="206">
        <f>IF(N309="sníž. přenesená",J309,0)</f>
        <v>0</v>
      </c>
      <c r="BI309" s="206">
        <f>IF(N309="nulová",J309,0)</f>
        <v>0</v>
      </c>
      <c r="BJ309" s="19" t="s">
        <v>79</v>
      </c>
      <c r="BK309" s="206">
        <f>ROUND(I309*H309,2)</f>
        <v>0</v>
      </c>
      <c r="BL309" s="19" t="s">
        <v>200</v>
      </c>
      <c r="BM309" s="205" t="s">
        <v>1231</v>
      </c>
    </row>
    <row r="310" spans="1:65" s="12" customFormat="1" ht="20.85" customHeight="1">
      <c r="B310" s="178"/>
      <c r="C310" s="179"/>
      <c r="D310" s="180" t="s">
        <v>71</v>
      </c>
      <c r="E310" s="192" t="s">
        <v>3109</v>
      </c>
      <c r="F310" s="192" t="s">
        <v>3110</v>
      </c>
      <c r="G310" s="179"/>
      <c r="H310" s="179"/>
      <c r="I310" s="182"/>
      <c r="J310" s="193">
        <f>BK310</f>
        <v>0</v>
      </c>
      <c r="K310" s="179"/>
      <c r="L310" s="184"/>
      <c r="M310" s="185"/>
      <c r="N310" s="186"/>
      <c r="O310" s="186"/>
      <c r="P310" s="187">
        <f>P311</f>
        <v>0</v>
      </c>
      <c r="Q310" s="186"/>
      <c r="R310" s="187">
        <f>R311</f>
        <v>0</v>
      </c>
      <c r="S310" s="186"/>
      <c r="T310" s="188">
        <f>T311</f>
        <v>0</v>
      </c>
      <c r="AR310" s="189" t="s">
        <v>79</v>
      </c>
      <c r="AT310" s="190" t="s">
        <v>71</v>
      </c>
      <c r="AU310" s="190" t="s">
        <v>81</v>
      </c>
      <c r="AY310" s="189" t="s">
        <v>193</v>
      </c>
      <c r="BK310" s="191">
        <f>BK311</f>
        <v>0</v>
      </c>
    </row>
    <row r="311" spans="1:65" s="2" customFormat="1" ht="16.5" customHeight="1">
      <c r="A311" s="36"/>
      <c r="B311" s="37"/>
      <c r="C311" s="194" t="s">
        <v>715</v>
      </c>
      <c r="D311" s="194" t="s">
        <v>195</v>
      </c>
      <c r="E311" s="195" t="s">
        <v>3111</v>
      </c>
      <c r="F311" s="196" t="s">
        <v>3108</v>
      </c>
      <c r="G311" s="197" t="s">
        <v>1360</v>
      </c>
      <c r="H311" s="198">
        <v>2</v>
      </c>
      <c r="I311" s="199"/>
      <c r="J311" s="200">
        <f>ROUND(I311*H311,2)</f>
        <v>0</v>
      </c>
      <c r="K311" s="196" t="s">
        <v>19</v>
      </c>
      <c r="L311" s="41"/>
      <c r="M311" s="201" t="s">
        <v>19</v>
      </c>
      <c r="N311" s="202" t="s">
        <v>43</v>
      </c>
      <c r="O311" s="66"/>
      <c r="P311" s="203">
        <f>O311*H311</f>
        <v>0</v>
      </c>
      <c r="Q311" s="203">
        <v>0</v>
      </c>
      <c r="R311" s="203">
        <f>Q311*H311</f>
        <v>0</v>
      </c>
      <c r="S311" s="203">
        <v>0</v>
      </c>
      <c r="T311" s="204">
        <f>S311*H311</f>
        <v>0</v>
      </c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R311" s="205" t="s">
        <v>200</v>
      </c>
      <c r="AT311" s="205" t="s">
        <v>195</v>
      </c>
      <c r="AU311" s="205" t="s">
        <v>209</v>
      </c>
      <c r="AY311" s="19" t="s">
        <v>193</v>
      </c>
      <c r="BE311" s="206">
        <f>IF(N311="základní",J311,0)</f>
        <v>0</v>
      </c>
      <c r="BF311" s="206">
        <f>IF(N311="snížená",J311,0)</f>
        <v>0</v>
      </c>
      <c r="BG311" s="206">
        <f>IF(N311="zákl. přenesená",J311,0)</f>
        <v>0</v>
      </c>
      <c r="BH311" s="206">
        <f>IF(N311="sníž. přenesená",J311,0)</f>
        <v>0</v>
      </c>
      <c r="BI311" s="206">
        <f>IF(N311="nulová",J311,0)</f>
        <v>0</v>
      </c>
      <c r="BJ311" s="19" t="s">
        <v>79</v>
      </c>
      <c r="BK311" s="206">
        <f>ROUND(I311*H311,2)</f>
        <v>0</v>
      </c>
      <c r="BL311" s="19" t="s">
        <v>200</v>
      </c>
      <c r="BM311" s="205" t="s">
        <v>1242</v>
      </c>
    </row>
    <row r="312" spans="1:65" s="12" customFormat="1" ht="20.85" customHeight="1">
      <c r="B312" s="178"/>
      <c r="C312" s="179"/>
      <c r="D312" s="180" t="s">
        <v>71</v>
      </c>
      <c r="E312" s="192" t="s">
        <v>3112</v>
      </c>
      <c r="F312" s="192" t="s">
        <v>3113</v>
      </c>
      <c r="G312" s="179"/>
      <c r="H312" s="179"/>
      <c r="I312" s="182"/>
      <c r="J312" s="193">
        <f>BK312</f>
        <v>0</v>
      </c>
      <c r="K312" s="179"/>
      <c r="L312" s="184"/>
      <c r="M312" s="185"/>
      <c r="N312" s="186"/>
      <c r="O312" s="186"/>
      <c r="P312" s="187">
        <f>P313</f>
        <v>0</v>
      </c>
      <c r="Q312" s="186"/>
      <c r="R312" s="187">
        <f>R313</f>
        <v>0</v>
      </c>
      <c r="S312" s="186"/>
      <c r="T312" s="188">
        <f>T313</f>
        <v>0</v>
      </c>
      <c r="AR312" s="189" t="s">
        <v>79</v>
      </c>
      <c r="AT312" s="190" t="s">
        <v>71</v>
      </c>
      <c r="AU312" s="190" t="s">
        <v>81</v>
      </c>
      <c r="AY312" s="189" t="s">
        <v>193</v>
      </c>
      <c r="BK312" s="191">
        <f>BK313</f>
        <v>0</v>
      </c>
    </row>
    <row r="313" spans="1:65" s="2" customFormat="1" ht="16.5" customHeight="1">
      <c r="A313" s="36"/>
      <c r="B313" s="37"/>
      <c r="C313" s="194" t="s">
        <v>720</v>
      </c>
      <c r="D313" s="194" t="s">
        <v>195</v>
      </c>
      <c r="E313" s="195" t="s">
        <v>3116</v>
      </c>
      <c r="F313" s="196" t="s">
        <v>3117</v>
      </c>
      <c r="G313" s="197" t="s">
        <v>391</v>
      </c>
      <c r="H313" s="198">
        <v>50</v>
      </c>
      <c r="I313" s="199"/>
      <c r="J313" s="200">
        <f>ROUND(I313*H313,2)</f>
        <v>0</v>
      </c>
      <c r="K313" s="196" t="s">
        <v>19</v>
      </c>
      <c r="L313" s="41"/>
      <c r="M313" s="201" t="s">
        <v>19</v>
      </c>
      <c r="N313" s="202" t="s">
        <v>43</v>
      </c>
      <c r="O313" s="66"/>
      <c r="P313" s="203">
        <f>O313*H313</f>
        <v>0</v>
      </c>
      <c r="Q313" s="203">
        <v>0</v>
      </c>
      <c r="R313" s="203">
        <f>Q313*H313</f>
        <v>0</v>
      </c>
      <c r="S313" s="203">
        <v>0</v>
      </c>
      <c r="T313" s="204">
        <f>S313*H313</f>
        <v>0</v>
      </c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R313" s="205" t="s">
        <v>200</v>
      </c>
      <c r="AT313" s="205" t="s">
        <v>195</v>
      </c>
      <c r="AU313" s="205" t="s">
        <v>209</v>
      </c>
      <c r="AY313" s="19" t="s">
        <v>193</v>
      </c>
      <c r="BE313" s="206">
        <f>IF(N313="základní",J313,0)</f>
        <v>0</v>
      </c>
      <c r="BF313" s="206">
        <f>IF(N313="snížená",J313,0)</f>
        <v>0</v>
      </c>
      <c r="BG313" s="206">
        <f>IF(N313="zákl. přenesená",J313,0)</f>
        <v>0</v>
      </c>
      <c r="BH313" s="206">
        <f>IF(N313="sníž. přenesená",J313,0)</f>
        <v>0</v>
      </c>
      <c r="BI313" s="206">
        <f>IF(N313="nulová",J313,0)</f>
        <v>0</v>
      </c>
      <c r="BJ313" s="19" t="s">
        <v>79</v>
      </c>
      <c r="BK313" s="206">
        <f>ROUND(I313*H313,2)</f>
        <v>0</v>
      </c>
      <c r="BL313" s="19" t="s">
        <v>200</v>
      </c>
      <c r="BM313" s="205" t="s">
        <v>1250</v>
      </c>
    </row>
    <row r="314" spans="1:65" s="12" customFormat="1" ht="20.85" customHeight="1">
      <c r="B314" s="178"/>
      <c r="C314" s="179"/>
      <c r="D314" s="180" t="s">
        <v>71</v>
      </c>
      <c r="E314" s="192" t="s">
        <v>3120</v>
      </c>
      <c r="F314" s="192" t="s">
        <v>3121</v>
      </c>
      <c r="G314" s="179"/>
      <c r="H314" s="179"/>
      <c r="I314" s="182"/>
      <c r="J314" s="193">
        <f>BK314</f>
        <v>0</v>
      </c>
      <c r="K314" s="179"/>
      <c r="L314" s="184"/>
      <c r="M314" s="185"/>
      <c r="N314" s="186"/>
      <c r="O314" s="186"/>
      <c r="P314" s="187">
        <f>P315</f>
        <v>0</v>
      </c>
      <c r="Q314" s="186"/>
      <c r="R314" s="187">
        <f>R315</f>
        <v>0</v>
      </c>
      <c r="S314" s="186"/>
      <c r="T314" s="188">
        <f>T315</f>
        <v>0</v>
      </c>
      <c r="AR314" s="189" t="s">
        <v>79</v>
      </c>
      <c r="AT314" s="190" t="s">
        <v>71</v>
      </c>
      <c r="AU314" s="190" t="s">
        <v>81</v>
      </c>
      <c r="AY314" s="189" t="s">
        <v>193</v>
      </c>
      <c r="BK314" s="191">
        <f>BK315</f>
        <v>0</v>
      </c>
    </row>
    <row r="315" spans="1:65" s="2" customFormat="1" ht="16.5" customHeight="1">
      <c r="A315" s="36"/>
      <c r="B315" s="37"/>
      <c r="C315" s="194" t="s">
        <v>725</v>
      </c>
      <c r="D315" s="194" t="s">
        <v>195</v>
      </c>
      <c r="E315" s="195" t="s">
        <v>3122</v>
      </c>
      <c r="F315" s="196" t="s">
        <v>3123</v>
      </c>
      <c r="G315" s="197" t="s">
        <v>305</v>
      </c>
      <c r="H315" s="198">
        <v>3.5</v>
      </c>
      <c r="I315" s="199"/>
      <c r="J315" s="200">
        <f>ROUND(I315*H315,2)</f>
        <v>0</v>
      </c>
      <c r="K315" s="196" t="s">
        <v>19</v>
      </c>
      <c r="L315" s="41"/>
      <c r="M315" s="201" t="s">
        <v>19</v>
      </c>
      <c r="N315" s="202" t="s">
        <v>43</v>
      </c>
      <c r="O315" s="66"/>
      <c r="P315" s="203">
        <f>O315*H315</f>
        <v>0</v>
      </c>
      <c r="Q315" s="203">
        <v>0</v>
      </c>
      <c r="R315" s="203">
        <f>Q315*H315</f>
        <v>0</v>
      </c>
      <c r="S315" s="203">
        <v>0</v>
      </c>
      <c r="T315" s="204">
        <f>S315*H315</f>
        <v>0</v>
      </c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R315" s="205" t="s">
        <v>200</v>
      </c>
      <c r="AT315" s="205" t="s">
        <v>195</v>
      </c>
      <c r="AU315" s="205" t="s">
        <v>209</v>
      </c>
      <c r="AY315" s="19" t="s">
        <v>193</v>
      </c>
      <c r="BE315" s="206">
        <f>IF(N315="základní",J315,0)</f>
        <v>0</v>
      </c>
      <c r="BF315" s="206">
        <f>IF(N315="snížená",J315,0)</f>
        <v>0</v>
      </c>
      <c r="BG315" s="206">
        <f>IF(N315="zákl. přenesená",J315,0)</f>
        <v>0</v>
      </c>
      <c r="BH315" s="206">
        <f>IF(N315="sníž. přenesená",J315,0)</f>
        <v>0</v>
      </c>
      <c r="BI315" s="206">
        <f>IF(N315="nulová",J315,0)</f>
        <v>0</v>
      </c>
      <c r="BJ315" s="19" t="s">
        <v>79</v>
      </c>
      <c r="BK315" s="206">
        <f>ROUND(I315*H315,2)</f>
        <v>0</v>
      </c>
      <c r="BL315" s="19" t="s">
        <v>200</v>
      </c>
      <c r="BM315" s="205" t="s">
        <v>1259</v>
      </c>
    </row>
    <row r="316" spans="1:65" s="12" customFormat="1" ht="20.85" customHeight="1">
      <c r="B316" s="178"/>
      <c r="C316" s="179"/>
      <c r="D316" s="180" t="s">
        <v>71</v>
      </c>
      <c r="E316" s="192" t="s">
        <v>3124</v>
      </c>
      <c r="F316" s="192" t="s">
        <v>3125</v>
      </c>
      <c r="G316" s="179"/>
      <c r="H316" s="179"/>
      <c r="I316" s="182"/>
      <c r="J316" s="193">
        <f>BK316</f>
        <v>0</v>
      </c>
      <c r="K316" s="179"/>
      <c r="L316" s="184"/>
      <c r="M316" s="185"/>
      <c r="N316" s="186"/>
      <c r="O316" s="186"/>
      <c r="P316" s="187">
        <f>P317</f>
        <v>0</v>
      </c>
      <c r="Q316" s="186"/>
      <c r="R316" s="187">
        <f>R317</f>
        <v>0</v>
      </c>
      <c r="S316" s="186"/>
      <c r="T316" s="188">
        <f>T317</f>
        <v>0</v>
      </c>
      <c r="AR316" s="189" t="s">
        <v>79</v>
      </c>
      <c r="AT316" s="190" t="s">
        <v>71</v>
      </c>
      <c r="AU316" s="190" t="s">
        <v>81</v>
      </c>
      <c r="AY316" s="189" t="s">
        <v>193</v>
      </c>
      <c r="BK316" s="191">
        <f>BK317</f>
        <v>0</v>
      </c>
    </row>
    <row r="317" spans="1:65" s="2" customFormat="1" ht="16.5" customHeight="1">
      <c r="A317" s="36"/>
      <c r="B317" s="37"/>
      <c r="C317" s="194" t="s">
        <v>731</v>
      </c>
      <c r="D317" s="194" t="s">
        <v>195</v>
      </c>
      <c r="E317" s="195" t="s">
        <v>3126</v>
      </c>
      <c r="F317" s="196" t="s">
        <v>3127</v>
      </c>
      <c r="G317" s="197" t="s">
        <v>305</v>
      </c>
      <c r="H317" s="198">
        <v>3.5</v>
      </c>
      <c r="I317" s="199"/>
      <c r="J317" s="200">
        <f>ROUND(I317*H317,2)</f>
        <v>0</v>
      </c>
      <c r="K317" s="196" t="s">
        <v>19</v>
      </c>
      <c r="L317" s="41"/>
      <c r="M317" s="201" t="s">
        <v>19</v>
      </c>
      <c r="N317" s="202" t="s">
        <v>43</v>
      </c>
      <c r="O317" s="66"/>
      <c r="P317" s="203">
        <f>O317*H317</f>
        <v>0</v>
      </c>
      <c r="Q317" s="203">
        <v>0</v>
      </c>
      <c r="R317" s="203">
        <f>Q317*H317</f>
        <v>0</v>
      </c>
      <c r="S317" s="203">
        <v>0</v>
      </c>
      <c r="T317" s="204">
        <f>S317*H317</f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205" t="s">
        <v>200</v>
      </c>
      <c r="AT317" s="205" t="s">
        <v>195</v>
      </c>
      <c r="AU317" s="205" t="s">
        <v>209</v>
      </c>
      <c r="AY317" s="19" t="s">
        <v>193</v>
      </c>
      <c r="BE317" s="206">
        <f>IF(N317="základní",J317,0)</f>
        <v>0</v>
      </c>
      <c r="BF317" s="206">
        <f>IF(N317="snížená",J317,0)</f>
        <v>0</v>
      </c>
      <c r="BG317" s="206">
        <f>IF(N317="zákl. přenesená",J317,0)</f>
        <v>0</v>
      </c>
      <c r="BH317" s="206">
        <f>IF(N317="sníž. přenesená",J317,0)</f>
        <v>0</v>
      </c>
      <c r="BI317" s="206">
        <f>IF(N317="nulová",J317,0)</f>
        <v>0</v>
      </c>
      <c r="BJ317" s="19" t="s">
        <v>79</v>
      </c>
      <c r="BK317" s="206">
        <f>ROUND(I317*H317,2)</f>
        <v>0</v>
      </c>
      <c r="BL317" s="19" t="s">
        <v>200</v>
      </c>
      <c r="BM317" s="205" t="s">
        <v>1267</v>
      </c>
    </row>
    <row r="318" spans="1:65" s="12" customFormat="1" ht="20.85" customHeight="1">
      <c r="B318" s="178"/>
      <c r="C318" s="179"/>
      <c r="D318" s="180" t="s">
        <v>71</v>
      </c>
      <c r="E318" s="192" t="s">
        <v>3128</v>
      </c>
      <c r="F318" s="192" t="s">
        <v>3129</v>
      </c>
      <c r="G318" s="179"/>
      <c r="H318" s="179"/>
      <c r="I318" s="182"/>
      <c r="J318" s="193">
        <f>BK318</f>
        <v>0</v>
      </c>
      <c r="K318" s="179"/>
      <c r="L318" s="184"/>
      <c r="M318" s="185"/>
      <c r="N318" s="186"/>
      <c r="O318" s="186"/>
      <c r="P318" s="187">
        <f>P319</f>
        <v>0</v>
      </c>
      <c r="Q318" s="186"/>
      <c r="R318" s="187">
        <f>R319</f>
        <v>0</v>
      </c>
      <c r="S318" s="186"/>
      <c r="T318" s="188">
        <f>T319</f>
        <v>0</v>
      </c>
      <c r="AR318" s="189" t="s">
        <v>79</v>
      </c>
      <c r="AT318" s="190" t="s">
        <v>71</v>
      </c>
      <c r="AU318" s="190" t="s">
        <v>81</v>
      </c>
      <c r="AY318" s="189" t="s">
        <v>193</v>
      </c>
      <c r="BK318" s="191">
        <f>BK319</f>
        <v>0</v>
      </c>
    </row>
    <row r="319" spans="1:65" s="2" customFormat="1" ht="16.5" customHeight="1">
      <c r="A319" s="36"/>
      <c r="B319" s="37"/>
      <c r="C319" s="194" t="s">
        <v>735</v>
      </c>
      <c r="D319" s="194" t="s">
        <v>195</v>
      </c>
      <c r="E319" s="195" t="s">
        <v>3130</v>
      </c>
      <c r="F319" s="196" t="s">
        <v>3131</v>
      </c>
      <c r="G319" s="197" t="s">
        <v>266</v>
      </c>
      <c r="H319" s="198">
        <v>0.16</v>
      </c>
      <c r="I319" s="199"/>
      <c r="J319" s="200">
        <f>ROUND(I319*H319,2)</f>
        <v>0</v>
      </c>
      <c r="K319" s="196" t="s">
        <v>19</v>
      </c>
      <c r="L319" s="41"/>
      <c r="M319" s="201" t="s">
        <v>19</v>
      </c>
      <c r="N319" s="202" t="s">
        <v>43</v>
      </c>
      <c r="O319" s="66"/>
      <c r="P319" s="203">
        <f>O319*H319</f>
        <v>0</v>
      </c>
      <c r="Q319" s="203">
        <v>0</v>
      </c>
      <c r="R319" s="203">
        <f>Q319*H319</f>
        <v>0</v>
      </c>
      <c r="S319" s="203">
        <v>0</v>
      </c>
      <c r="T319" s="204">
        <f>S319*H319</f>
        <v>0</v>
      </c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R319" s="205" t="s">
        <v>200</v>
      </c>
      <c r="AT319" s="205" t="s">
        <v>195</v>
      </c>
      <c r="AU319" s="205" t="s">
        <v>209</v>
      </c>
      <c r="AY319" s="19" t="s">
        <v>193</v>
      </c>
      <c r="BE319" s="206">
        <f>IF(N319="základní",J319,0)</f>
        <v>0</v>
      </c>
      <c r="BF319" s="206">
        <f>IF(N319="snížená",J319,0)</f>
        <v>0</v>
      </c>
      <c r="BG319" s="206">
        <f>IF(N319="zákl. přenesená",J319,0)</f>
        <v>0</v>
      </c>
      <c r="BH319" s="206">
        <f>IF(N319="sníž. přenesená",J319,0)</f>
        <v>0</v>
      </c>
      <c r="BI319" s="206">
        <f>IF(N319="nulová",J319,0)</f>
        <v>0</v>
      </c>
      <c r="BJ319" s="19" t="s">
        <v>79</v>
      </c>
      <c r="BK319" s="206">
        <f>ROUND(I319*H319,2)</f>
        <v>0</v>
      </c>
      <c r="BL319" s="19" t="s">
        <v>200</v>
      </c>
      <c r="BM319" s="205" t="s">
        <v>1275</v>
      </c>
    </row>
    <row r="320" spans="1:65" s="12" customFormat="1" ht="20.85" customHeight="1">
      <c r="B320" s="178"/>
      <c r="C320" s="179"/>
      <c r="D320" s="180" t="s">
        <v>71</v>
      </c>
      <c r="E320" s="192" t="s">
        <v>3132</v>
      </c>
      <c r="F320" s="192" t="s">
        <v>3133</v>
      </c>
      <c r="G320" s="179"/>
      <c r="H320" s="179"/>
      <c r="I320" s="182"/>
      <c r="J320" s="193">
        <f>BK320</f>
        <v>0</v>
      </c>
      <c r="K320" s="179"/>
      <c r="L320" s="184"/>
      <c r="M320" s="185"/>
      <c r="N320" s="186"/>
      <c r="O320" s="186"/>
      <c r="P320" s="187">
        <f>P321</f>
        <v>0</v>
      </c>
      <c r="Q320" s="186"/>
      <c r="R320" s="187">
        <f>R321</f>
        <v>0</v>
      </c>
      <c r="S320" s="186"/>
      <c r="T320" s="188">
        <f>T321</f>
        <v>0</v>
      </c>
      <c r="AR320" s="189" t="s">
        <v>79</v>
      </c>
      <c r="AT320" s="190" t="s">
        <v>71</v>
      </c>
      <c r="AU320" s="190" t="s">
        <v>81</v>
      </c>
      <c r="AY320" s="189" t="s">
        <v>193</v>
      </c>
      <c r="BK320" s="191">
        <f>BK321</f>
        <v>0</v>
      </c>
    </row>
    <row r="321" spans="1:65" s="2" customFormat="1" ht="16.5" customHeight="1">
      <c r="A321" s="36"/>
      <c r="B321" s="37"/>
      <c r="C321" s="194" t="s">
        <v>739</v>
      </c>
      <c r="D321" s="194" t="s">
        <v>195</v>
      </c>
      <c r="E321" s="195" t="s">
        <v>3134</v>
      </c>
      <c r="F321" s="196" t="s">
        <v>3135</v>
      </c>
      <c r="G321" s="197" t="s">
        <v>282</v>
      </c>
      <c r="H321" s="198">
        <v>8</v>
      </c>
      <c r="I321" s="199"/>
      <c r="J321" s="200">
        <f>ROUND(I321*H321,2)</f>
        <v>0</v>
      </c>
      <c r="K321" s="196" t="s">
        <v>19</v>
      </c>
      <c r="L321" s="41"/>
      <c r="M321" s="201" t="s">
        <v>19</v>
      </c>
      <c r="N321" s="202" t="s">
        <v>43</v>
      </c>
      <c r="O321" s="66"/>
      <c r="P321" s="203">
        <f>O321*H321</f>
        <v>0</v>
      </c>
      <c r="Q321" s="203">
        <v>0</v>
      </c>
      <c r="R321" s="203">
        <f>Q321*H321</f>
        <v>0</v>
      </c>
      <c r="S321" s="203">
        <v>0</v>
      </c>
      <c r="T321" s="204">
        <f>S321*H321</f>
        <v>0</v>
      </c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R321" s="205" t="s">
        <v>200</v>
      </c>
      <c r="AT321" s="205" t="s">
        <v>195</v>
      </c>
      <c r="AU321" s="205" t="s">
        <v>209</v>
      </c>
      <c r="AY321" s="19" t="s">
        <v>193</v>
      </c>
      <c r="BE321" s="206">
        <f>IF(N321="základní",J321,0)</f>
        <v>0</v>
      </c>
      <c r="BF321" s="206">
        <f>IF(N321="snížená",J321,0)</f>
        <v>0</v>
      </c>
      <c r="BG321" s="206">
        <f>IF(N321="zákl. přenesená",J321,0)</f>
        <v>0</v>
      </c>
      <c r="BH321" s="206">
        <f>IF(N321="sníž. přenesená",J321,0)</f>
        <v>0</v>
      </c>
      <c r="BI321" s="206">
        <f>IF(N321="nulová",J321,0)</f>
        <v>0</v>
      </c>
      <c r="BJ321" s="19" t="s">
        <v>79</v>
      </c>
      <c r="BK321" s="206">
        <f>ROUND(I321*H321,2)</f>
        <v>0</v>
      </c>
      <c r="BL321" s="19" t="s">
        <v>200</v>
      </c>
      <c r="BM321" s="205" t="s">
        <v>1285</v>
      </c>
    </row>
    <row r="322" spans="1:65" s="12" customFormat="1" ht="22.9" customHeight="1">
      <c r="B322" s="178"/>
      <c r="C322" s="179"/>
      <c r="D322" s="180" t="s">
        <v>71</v>
      </c>
      <c r="E322" s="192" t="s">
        <v>3176</v>
      </c>
      <c r="F322" s="192" t="s">
        <v>3177</v>
      </c>
      <c r="G322" s="179"/>
      <c r="H322" s="179"/>
      <c r="I322" s="182"/>
      <c r="J322" s="193">
        <f>BK322</f>
        <v>0</v>
      </c>
      <c r="K322" s="179"/>
      <c r="L322" s="184"/>
      <c r="M322" s="185"/>
      <c r="N322" s="186"/>
      <c r="O322" s="186"/>
      <c r="P322" s="187">
        <f>P323+P326+P328+P333+P335+P340+P342+P345+P348+P351+P357+P359</f>
        <v>0</v>
      </c>
      <c r="Q322" s="186"/>
      <c r="R322" s="187">
        <f>R323+R326+R328+R333+R335+R340+R342+R345+R348+R351+R357+R359</f>
        <v>0</v>
      </c>
      <c r="S322" s="186"/>
      <c r="T322" s="188">
        <f>T323+T326+T328+T333+T335+T340+T342+T345+T348+T351+T357+T359</f>
        <v>0</v>
      </c>
      <c r="AR322" s="189" t="s">
        <v>79</v>
      </c>
      <c r="AT322" s="190" t="s">
        <v>71</v>
      </c>
      <c r="AU322" s="190" t="s">
        <v>79</v>
      </c>
      <c r="AY322" s="189" t="s">
        <v>193</v>
      </c>
      <c r="BK322" s="191">
        <f>BK323+BK326+BK328+BK333+BK335+BK340+BK342+BK345+BK348+BK351+BK357+BK359</f>
        <v>0</v>
      </c>
    </row>
    <row r="323" spans="1:65" s="12" customFormat="1" ht="20.85" customHeight="1">
      <c r="B323" s="178"/>
      <c r="C323" s="179"/>
      <c r="D323" s="180" t="s">
        <v>71</v>
      </c>
      <c r="E323" s="192" t="s">
        <v>3178</v>
      </c>
      <c r="F323" s="192" t="s">
        <v>3179</v>
      </c>
      <c r="G323" s="179"/>
      <c r="H323" s="179"/>
      <c r="I323" s="182"/>
      <c r="J323" s="193">
        <f>BK323</f>
        <v>0</v>
      </c>
      <c r="K323" s="179"/>
      <c r="L323" s="184"/>
      <c r="M323" s="185"/>
      <c r="N323" s="186"/>
      <c r="O323" s="186"/>
      <c r="P323" s="187">
        <f>SUM(P324:P325)</f>
        <v>0</v>
      </c>
      <c r="Q323" s="186"/>
      <c r="R323" s="187">
        <f>SUM(R324:R325)</f>
        <v>0</v>
      </c>
      <c r="S323" s="186"/>
      <c r="T323" s="188">
        <f>SUM(T324:T325)</f>
        <v>0</v>
      </c>
      <c r="AR323" s="189" t="s">
        <v>79</v>
      </c>
      <c r="AT323" s="190" t="s">
        <v>71</v>
      </c>
      <c r="AU323" s="190" t="s">
        <v>81</v>
      </c>
      <c r="AY323" s="189" t="s">
        <v>193</v>
      </c>
      <c r="BK323" s="191">
        <f>SUM(BK324:BK325)</f>
        <v>0</v>
      </c>
    </row>
    <row r="324" spans="1:65" s="2" customFormat="1" ht="16.5" customHeight="1">
      <c r="A324" s="36"/>
      <c r="B324" s="37"/>
      <c r="C324" s="194" t="s">
        <v>753</v>
      </c>
      <c r="D324" s="194" t="s">
        <v>195</v>
      </c>
      <c r="E324" s="195" t="s">
        <v>3180</v>
      </c>
      <c r="F324" s="196" t="s">
        <v>3181</v>
      </c>
      <c r="G324" s="197" t="s">
        <v>391</v>
      </c>
      <c r="H324" s="198">
        <v>85</v>
      </c>
      <c r="I324" s="199"/>
      <c r="J324" s="200">
        <f>ROUND(I324*H324,2)</f>
        <v>0</v>
      </c>
      <c r="K324" s="196" t="s">
        <v>19</v>
      </c>
      <c r="L324" s="41"/>
      <c r="M324" s="201" t="s">
        <v>19</v>
      </c>
      <c r="N324" s="202" t="s">
        <v>43</v>
      </c>
      <c r="O324" s="66"/>
      <c r="P324" s="203">
        <f>O324*H324</f>
        <v>0</v>
      </c>
      <c r="Q324" s="203">
        <v>0</v>
      </c>
      <c r="R324" s="203">
        <f>Q324*H324</f>
        <v>0</v>
      </c>
      <c r="S324" s="203">
        <v>0</v>
      </c>
      <c r="T324" s="204">
        <f>S324*H324</f>
        <v>0</v>
      </c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R324" s="205" t="s">
        <v>200</v>
      </c>
      <c r="AT324" s="205" t="s">
        <v>195</v>
      </c>
      <c r="AU324" s="205" t="s">
        <v>209</v>
      </c>
      <c r="AY324" s="19" t="s">
        <v>193</v>
      </c>
      <c r="BE324" s="206">
        <f>IF(N324="základní",J324,0)</f>
        <v>0</v>
      </c>
      <c r="BF324" s="206">
        <f>IF(N324="snížená",J324,0)</f>
        <v>0</v>
      </c>
      <c r="BG324" s="206">
        <f>IF(N324="zákl. přenesená",J324,0)</f>
        <v>0</v>
      </c>
      <c r="BH324" s="206">
        <f>IF(N324="sníž. přenesená",J324,0)</f>
        <v>0</v>
      </c>
      <c r="BI324" s="206">
        <f>IF(N324="nulová",J324,0)</f>
        <v>0</v>
      </c>
      <c r="BJ324" s="19" t="s">
        <v>79</v>
      </c>
      <c r="BK324" s="206">
        <f>ROUND(I324*H324,2)</f>
        <v>0</v>
      </c>
      <c r="BL324" s="19" t="s">
        <v>200</v>
      </c>
      <c r="BM324" s="205" t="s">
        <v>1297</v>
      </c>
    </row>
    <row r="325" spans="1:65" s="2" customFormat="1" ht="16.5" customHeight="1">
      <c r="A325" s="36"/>
      <c r="B325" s="37"/>
      <c r="C325" s="194" t="s">
        <v>758</v>
      </c>
      <c r="D325" s="194" t="s">
        <v>195</v>
      </c>
      <c r="E325" s="195" t="s">
        <v>3182</v>
      </c>
      <c r="F325" s="196" t="s">
        <v>3183</v>
      </c>
      <c r="G325" s="197" t="s">
        <v>391</v>
      </c>
      <c r="H325" s="198">
        <v>18</v>
      </c>
      <c r="I325" s="199"/>
      <c r="J325" s="200">
        <f>ROUND(I325*H325,2)</f>
        <v>0</v>
      </c>
      <c r="K325" s="196" t="s">
        <v>19</v>
      </c>
      <c r="L325" s="41"/>
      <c r="M325" s="201" t="s">
        <v>19</v>
      </c>
      <c r="N325" s="202" t="s">
        <v>43</v>
      </c>
      <c r="O325" s="66"/>
      <c r="P325" s="203">
        <f>O325*H325</f>
        <v>0</v>
      </c>
      <c r="Q325" s="203">
        <v>0</v>
      </c>
      <c r="R325" s="203">
        <f>Q325*H325</f>
        <v>0</v>
      </c>
      <c r="S325" s="203">
        <v>0</v>
      </c>
      <c r="T325" s="204">
        <f>S325*H325</f>
        <v>0</v>
      </c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R325" s="205" t="s">
        <v>200</v>
      </c>
      <c r="AT325" s="205" t="s">
        <v>195</v>
      </c>
      <c r="AU325" s="205" t="s">
        <v>209</v>
      </c>
      <c r="AY325" s="19" t="s">
        <v>193</v>
      </c>
      <c r="BE325" s="206">
        <f>IF(N325="základní",J325,0)</f>
        <v>0</v>
      </c>
      <c r="BF325" s="206">
        <f>IF(N325="snížená",J325,0)</f>
        <v>0</v>
      </c>
      <c r="BG325" s="206">
        <f>IF(N325="zákl. přenesená",J325,0)</f>
        <v>0</v>
      </c>
      <c r="BH325" s="206">
        <f>IF(N325="sníž. přenesená",J325,0)</f>
        <v>0</v>
      </c>
      <c r="BI325" s="206">
        <f>IF(N325="nulová",J325,0)</f>
        <v>0</v>
      </c>
      <c r="BJ325" s="19" t="s">
        <v>79</v>
      </c>
      <c r="BK325" s="206">
        <f>ROUND(I325*H325,2)</f>
        <v>0</v>
      </c>
      <c r="BL325" s="19" t="s">
        <v>200</v>
      </c>
      <c r="BM325" s="205" t="s">
        <v>1308</v>
      </c>
    </row>
    <row r="326" spans="1:65" s="12" customFormat="1" ht="20.85" customHeight="1">
      <c r="B326" s="178"/>
      <c r="C326" s="179"/>
      <c r="D326" s="180" t="s">
        <v>71</v>
      </c>
      <c r="E326" s="192" t="s">
        <v>3184</v>
      </c>
      <c r="F326" s="192" t="s">
        <v>3185</v>
      </c>
      <c r="G326" s="179"/>
      <c r="H326" s="179"/>
      <c r="I326" s="182"/>
      <c r="J326" s="193">
        <f>BK326</f>
        <v>0</v>
      </c>
      <c r="K326" s="179"/>
      <c r="L326" s="184"/>
      <c r="M326" s="185"/>
      <c r="N326" s="186"/>
      <c r="O326" s="186"/>
      <c r="P326" s="187">
        <f>P327</f>
        <v>0</v>
      </c>
      <c r="Q326" s="186"/>
      <c r="R326" s="187">
        <f>R327</f>
        <v>0</v>
      </c>
      <c r="S326" s="186"/>
      <c r="T326" s="188">
        <f>T327</f>
        <v>0</v>
      </c>
      <c r="AR326" s="189" t="s">
        <v>79</v>
      </c>
      <c r="AT326" s="190" t="s">
        <v>71</v>
      </c>
      <c r="AU326" s="190" t="s">
        <v>81</v>
      </c>
      <c r="AY326" s="189" t="s">
        <v>193</v>
      </c>
      <c r="BK326" s="191">
        <f>BK327</f>
        <v>0</v>
      </c>
    </row>
    <row r="327" spans="1:65" s="2" customFormat="1" ht="16.5" customHeight="1">
      <c r="A327" s="36"/>
      <c r="B327" s="37"/>
      <c r="C327" s="194" t="s">
        <v>762</v>
      </c>
      <c r="D327" s="194" t="s">
        <v>195</v>
      </c>
      <c r="E327" s="195" t="s">
        <v>3186</v>
      </c>
      <c r="F327" s="196" t="s">
        <v>3187</v>
      </c>
      <c r="G327" s="197" t="s">
        <v>391</v>
      </c>
      <c r="H327" s="198">
        <v>95</v>
      </c>
      <c r="I327" s="199"/>
      <c r="J327" s="200">
        <f>ROUND(I327*H327,2)</f>
        <v>0</v>
      </c>
      <c r="K327" s="196" t="s">
        <v>19</v>
      </c>
      <c r="L327" s="41"/>
      <c r="M327" s="201" t="s">
        <v>19</v>
      </c>
      <c r="N327" s="202" t="s">
        <v>43</v>
      </c>
      <c r="O327" s="66"/>
      <c r="P327" s="203">
        <f>O327*H327</f>
        <v>0</v>
      </c>
      <c r="Q327" s="203">
        <v>0</v>
      </c>
      <c r="R327" s="203">
        <f>Q327*H327</f>
        <v>0</v>
      </c>
      <c r="S327" s="203">
        <v>0</v>
      </c>
      <c r="T327" s="204">
        <f>S327*H327</f>
        <v>0</v>
      </c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R327" s="205" t="s">
        <v>200</v>
      </c>
      <c r="AT327" s="205" t="s">
        <v>195</v>
      </c>
      <c r="AU327" s="205" t="s">
        <v>209</v>
      </c>
      <c r="AY327" s="19" t="s">
        <v>193</v>
      </c>
      <c r="BE327" s="206">
        <f>IF(N327="základní",J327,0)</f>
        <v>0</v>
      </c>
      <c r="BF327" s="206">
        <f>IF(N327="snížená",J327,0)</f>
        <v>0</v>
      </c>
      <c r="BG327" s="206">
        <f>IF(N327="zákl. přenesená",J327,0)</f>
        <v>0</v>
      </c>
      <c r="BH327" s="206">
        <f>IF(N327="sníž. přenesená",J327,0)</f>
        <v>0</v>
      </c>
      <c r="BI327" s="206">
        <f>IF(N327="nulová",J327,0)</f>
        <v>0</v>
      </c>
      <c r="BJ327" s="19" t="s">
        <v>79</v>
      </c>
      <c r="BK327" s="206">
        <f>ROUND(I327*H327,2)</f>
        <v>0</v>
      </c>
      <c r="BL327" s="19" t="s">
        <v>200</v>
      </c>
      <c r="BM327" s="205" t="s">
        <v>1316</v>
      </c>
    </row>
    <row r="328" spans="1:65" s="12" customFormat="1" ht="20.85" customHeight="1">
      <c r="B328" s="178"/>
      <c r="C328" s="179"/>
      <c r="D328" s="180" t="s">
        <v>71</v>
      </c>
      <c r="E328" s="192" t="s">
        <v>3188</v>
      </c>
      <c r="F328" s="192" t="s">
        <v>3189</v>
      </c>
      <c r="G328" s="179"/>
      <c r="H328" s="179"/>
      <c r="I328" s="182"/>
      <c r="J328" s="193">
        <f>BK328</f>
        <v>0</v>
      </c>
      <c r="K328" s="179"/>
      <c r="L328" s="184"/>
      <c r="M328" s="185"/>
      <c r="N328" s="186"/>
      <c r="O328" s="186"/>
      <c r="P328" s="187">
        <f>SUM(P329:P332)</f>
        <v>0</v>
      </c>
      <c r="Q328" s="186"/>
      <c r="R328" s="187">
        <f>SUM(R329:R332)</f>
        <v>0</v>
      </c>
      <c r="S328" s="186"/>
      <c r="T328" s="188">
        <f>SUM(T329:T332)</f>
        <v>0</v>
      </c>
      <c r="AR328" s="189" t="s">
        <v>79</v>
      </c>
      <c r="AT328" s="190" t="s">
        <v>71</v>
      </c>
      <c r="AU328" s="190" t="s">
        <v>81</v>
      </c>
      <c r="AY328" s="189" t="s">
        <v>193</v>
      </c>
      <c r="BK328" s="191">
        <f>SUM(BK329:BK332)</f>
        <v>0</v>
      </c>
    </row>
    <row r="329" spans="1:65" s="2" customFormat="1" ht="16.5" customHeight="1">
      <c r="A329" s="36"/>
      <c r="B329" s="37"/>
      <c r="C329" s="194" t="s">
        <v>770</v>
      </c>
      <c r="D329" s="194" t="s">
        <v>195</v>
      </c>
      <c r="E329" s="195" t="s">
        <v>3190</v>
      </c>
      <c r="F329" s="196" t="s">
        <v>3191</v>
      </c>
      <c r="G329" s="197" t="s">
        <v>1360</v>
      </c>
      <c r="H329" s="198">
        <v>24</v>
      </c>
      <c r="I329" s="199"/>
      <c r="J329" s="200">
        <f>ROUND(I329*H329,2)</f>
        <v>0</v>
      </c>
      <c r="K329" s="196" t="s">
        <v>19</v>
      </c>
      <c r="L329" s="41"/>
      <c r="M329" s="201" t="s">
        <v>19</v>
      </c>
      <c r="N329" s="202" t="s">
        <v>43</v>
      </c>
      <c r="O329" s="66"/>
      <c r="P329" s="203">
        <f>O329*H329</f>
        <v>0</v>
      </c>
      <c r="Q329" s="203">
        <v>0</v>
      </c>
      <c r="R329" s="203">
        <f>Q329*H329</f>
        <v>0</v>
      </c>
      <c r="S329" s="203">
        <v>0</v>
      </c>
      <c r="T329" s="204">
        <f>S329*H329</f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205" t="s">
        <v>200</v>
      </c>
      <c r="AT329" s="205" t="s">
        <v>195</v>
      </c>
      <c r="AU329" s="205" t="s">
        <v>209</v>
      </c>
      <c r="AY329" s="19" t="s">
        <v>193</v>
      </c>
      <c r="BE329" s="206">
        <f>IF(N329="základní",J329,0)</f>
        <v>0</v>
      </c>
      <c r="BF329" s="206">
        <f>IF(N329="snížená",J329,0)</f>
        <v>0</v>
      </c>
      <c r="BG329" s="206">
        <f>IF(N329="zákl. přenesená",J329,0)</f>
        <v>0</v>
      </c>
      <c r="BH329" s="206">
        <f>IF(N329="sníž. přenesená",J329,0)</f>
        <v>0</v>
      </c>
      <c r="BI329" s="206">
        <f>IF(N329="nulová",J329,0)</f>
        <v>0</v>
      </c>
      <c r="BJ329" s="19" t="s">
        <v>79</v>
      </c>
      <c r="BK329" s="206">
        <f>ROUND(I329*H329,2)</f>
        <v>0</v>
      </c>
      <c r="BL329" s="19" t="s">
        <v>200</v>
      </c>
      <c r="BM329" s="205" t="s">
        <v>1324</v>
      </c>
    </row>
    <row r="330" spans="1:65" s="2" customFormat="1" ht="16.5" customHeight="1">
      <c r="A330" s="36"/>
      <c r="B330" s="37"/>
      <c r="C330" s="194" t="s">
        <v>775</v>
      </c>
      <c r="D330" s="194" t="s">
        <v>195</v>
      </c>
      <c r="E330" s="195" t="s">
        <v>3192</v>
      </c>
      <c r="F330" s="196" t="s">
        <v>3193</v>
      </c>
      <c r="G330" s="197" t="s">
        <v>1360</v>
      </c>
      <c r="H330" s="198">
        <v>10</v>
      </c>
      <c r="I330" s="199"/>
      <c r="J330" s="200">
        <f>ROUND(I330*H330,2)</f>
        <v>0</v>
      </c>
      <c r="K330" s="196" t="s">
        <v>19</v>
      </c>
      <c r="L330" s="41"/>
      <c r="M330" s="201" t="s">
        <v>19</v>
      </c>
      <c r="N330" s="202" t="s">
        <v>43</v>
      </c>
      <c r="O330" s="66"/>
      <c r="P330" s="203">
        <f>O330*H330</f>
        <v>0</v>
      </c>
      <c r="Q330" s="203">
        <v>0</v>
      </c>
      <c r="R330" s="203">
        <f>Q330*H330</f>
        <v>0</v>
      </c>
      <c r="S330" s="203">
        <v>0</v>
      </c>
      <c r="T330" s="204">
        <f>S330*H330</f>
        <v>0</v>
      </c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R330" s="205" t="s">
        <v>200</v>
      </c>
      <c r="AT330" s="205" t="s">
        <v>195</v>
      </c>
      <c r="AU330" s="205" t="s">
        <v>209</v>
      </c>
      <c r="AY330" s="19" t="s">
        <v>193</v>
      </c>
      <c r="BE330" s="206">
        <f>IF(N330="základní",J330,0)</f>
        <v>0</v>
      </c>
      <c r="BF330" s="206">
        <f>IF(N330="snížená",J330,0)</f>
        <v>0</v>
      </c>
      <c r="BG330" s="206">
        <f>IF(N330="zákl. přenesená",J330,0)</f>
        <v>0</v>
      </c>
      <c r="BH330" s="206">
        <f>IF(N330="sníž. přenesená",J330,0)</f>
        <v>0</v>
      </c>
      <c r="BI330" s="206">
        <f>IF(N330="nulová",J330,0)</f>
        <v>0</v>
      </c>
      <c r="BJ330" s="19" t="s">
        <v>79</v>
      </c>
      <c r="BK330" s="206">
        <f>ROUND(I330*H330,2)</f>
        <v>0</v>
      </c>
      <c r="BL330" s="19" t="s">
        <v>200</v>
      </c>
      <c r="BM330" s="205" t="s">
        <v>1335</v>
      </c>
    </row>
    <row r="331" spans="1:65" s="2" customFormat="1" ht="16.5" customHeight="1">
      <c r="A331" s="36"/>
      <c r="B331" s="37"/>
      <c r="C331" s="194" t="s">
        <v>781</v>
      </c>
      <c r="D331" s="194" t="s">
        <v>195</v>
      </c>
      <c r="E331" s="195" t="s">
        <v>3194</v>
      </c>
      <c r="F331" s="196" t="s">
        <v>3195</v>
      </c>
      <c r="G331" s="197" t="s">
        <v>1360</v>
      </c>
      <c r="H331" s="198">
        <v>28</v>
      </c>
      <c r="I331" s="199"/>
      <c r="J331" s="200">
        <f>ROUND(I331*H331,2)</f>
        <v>0</v>
      </c>
      <c r="K331" s="196" t="s">
        <v>19</v>
      </c>
      <c r="L331" s="41"/>
      <c r="M331" s="201" t="s">
        <v>19</v>
      </c>
      <c r="N331" s="202" t="s">
        <v>43</v>
      </c>
      <c r="O331" s="66"/>
      <c r="P331" s="203">
        <f>O331*H331</f>
        <v>0</v>
      </c>
      <c r="Q331" s="203">
        <v>0</v>
      </c>
      <c r="R331" s="203">
        <f>Q331*H331</f>
        <v>0</v>
      </c>
      <c r="S331" s="203">
        <v>0</v>
      </c>
      <c r="T331" s="204">
        <f>S331*H331</f>
        <v>0</v>
      </c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R331" s="205" t="s">
        <v>200</v>
      </c>
      <c r="AT331" s="205" t="s">
        <v>195</v>
      </c>
      <c r="AU331" s="205" t="s">
        <v>209</v>
      </c>
      <c r="AY331" s="19" t="s">
        <v>193</v>
      </c>
      <c r="BE331" s="206">
        <f>IF(N331="základní",J331,0)</f>
        <v>0</v>
      </c>
      <c r="BF331" s="206">
        <f>IF(N331="snížená",J331,0)</f>
        <v>0</v>
      </c>
      <c r="BG331" s="206">
        <f>IF(N331="zákl. přenesená",J331,0)</f>
        <v>0</v>
      </c>
      <c r="BH331" s="206">
        <f>IF(N331="sníž. přenesená",J331,0)</f>
        <v>0</v>
      </c>
      <c r="BI331" s="206">
        <f>IF(N331="nulová",J331,0)</f>
        <v>0</v>
      </c>
      <c r="BJ331" s="19" t="s">
        <v>79</v>
      </c>
      <c r="BK331" s="206">
        <f>ROUND(I331*H331,2)</f>
        <v>0</v>
      </c>
      <c r="BL331" s="19" t="s">
        <v>200</v>
      </c>
      <c r="BM331" s="205" t="s">
        <v>1344</v>
      </c>
    </row>
    <row r="332" spans="1:65" s="2" customFormat="1" ht="16.5" customHeight="1">
      <c r="A332" s="36"/>
      <c r="B332" s="37"/>
      <c r="C332" s="194" t="s">
        <v>786</v>
      </c>
      <c r="D332" s="194" t="s">
        <v>195</v>
      </c>
      <c r="E332" s="195" t="s">
        <v>3196</v>
      </c>
      <c r="F332" s="196" t="s">
        <v>3197</v>
      </c>
      <c r="G332" s="197" t="s">
        <v>1360</v>
      </c>
      <c r="H332" s="198">
        <v>29</v>
      </c>
      <c r="I332" s="199"/>
      <c r="J332" s="200">
        <f>ROUND(I332*H332,2)</f>
        <v>0</v>
      </c>
      <c r="K332" s="196" t="s">
        <v>19</v>
      </c>
      <c r="L332" s="41"/>
      <c r="M332" s="201" t="s">
        <v>19</v>
      </c>
      <c r="N332" s="202" t="s">
        <v>43</v>
      </c>
      <c r="O332" s="66"/>
      <c r="P332" s="203">
        <f>O332*H332</f>
        <v>0</v>
      </c>
      <c r="Q332" s="203">
        <v>0</v>
      </c>
      <c r="R332" s="203">
        <f>Q332*H332</f>
        <v>0</v>
      </c>
      <c r="S332" s="203">
        <v>0</v>
      </c>
      <c r="T332" s="204">
        <f>S332*H332</f>
        <v>0</v>
      </c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R332" s="205" t="s">
        <v>200</v>
      </c>
      <c r="AT332" s="205" t="s">
        <v>195</v>
      </c>
      <c r="AU332" s="205" t="s">
        <v>209</v>
      </c>
      <c r="AY332" s="19" t="s">
        <v>193</v>
      </c>
      <c r="BE332" s="206">
        <f>IF(N332="základní",J332,0)</f>
        <v>0</v>
      </c>
      <c r="BF332" s="206">
        <f>IF(N332="snížená",J332,0)</f>
        <v>0</v>
      </c>
      <c r="BG332" s="206">
        <f>IF(N332="zákl. přenesená",J332,0)</f>
        <v>0</v>
      </c>
      <c r="BH332" s="206">
        <f>IF(N332="sníž. přenesená",J332,0)</f>
        <v>0</v>
      </c>
      <c r="BI332" s="206">
        <f>IF(N332="nulová",J332,0)</f>
        <v>0</v>
      </c>
      <c r="BJ332" s="19" t="s">
        <v>79</v>
      </c>
      <c r="BK332" s="206">
        <f>ROUND(I332*H332,2)</f>
        <v>0</v>
      </c>
      <c r="BL332" s="19" t="s">
        <v>200</v>
      </c>
      <c r="BM332" s="205" t="s">
        <v>1352</v>
      </c>
    </row>
    <row r="333" spans="1:65" s="12" customFormat="1" ht="20.85" customHeight="1">
      <c r="B333" s="178"/>
      <c r="C333" s="179"/>
      <c r="D333" s="180" t="s">
        <v>71</v>
      </c>
      <c r="E333" s="192" t="s">
        <v>3198</v>
      </c>
      <c r="F333" s="192" t="s">
        <v>3199</v>
      </c>
      <c r="G333" s="179"/>
      <c r="H333" s="179"/>
      <c r="I333" s="182"/>
      <c r="J333" s="193">
        <f>BK333</f>
        <v>0</v>
      </c>
      <c r="K333" s="179"/>
      <c r="L333" s="184"/>
      <c r="M333" s="185"/>
      <c r="N333" s="186"/>
      <c r="O333" s="186"/>
      <c r="P333" s="187">
        <f>P334</f>
        <v>0</v>
      </c>
      <c r="Q333" s="186"/>
      <c r="R333" s="187">
        <f>R334</f>
        <v>0</v>
      </c>
      <c r="S333" s="186"/>
      <c r="T333" s="188">
        <f>T334</f>
        <v>0</v>
      </c>
      <c r="AR333" s="189" t="s">
        <v>79</v>
      </c>
      <c r="AT333" s="190" t="s">
        <v>71</v>
      </c>
      <c r="AU333" s="190" t="s">
        <v>81</v>
      </c>
      <c r="AY333" s="189" t="s">
        <v>193</v>
      </c>
      <c r="BK333" s="191">
        <f>BK334</f>
        <v>0</v>
      </c>
    </row>
    <row r="334" spans="1:65" s="2" customFormat="1" ht="16.5" customHeight="1">
      <c r="A334" s="36"/>
      <c r="B334" s="37"/>
      <c r="C334" s="194" t="s">
        <v>795</v>
      </c>
      <c r="D334" s="194" t="s">
        <v>195</v>
      </c>
      <c r="E334" s="195" t="s">
        <v>3200</v>
      </c>
      <c r="F334" s="196" t="s">
        <v>3201</v>
      </c>
      <c r="G334" s="197" t="s">
        <v>1360</v>
      </c>
      <c r="H334" s="198">
        <v>12</v>
      </c>
      <c r="I334" s="199"/>
      <c r="J334" s="200">
        <f>ROUND(I334*H334,2)</f>
        <v>0</v>
      </c>
      <c r="K334" s="196" t="s">
        <v>19</v>
      </c>
      <c r="L334" s="41"/>
      <c r="M334" s="201" t="s">
        <v>19</v>
      </c>
      <c r="N334" s="202" t="s">
        <v>43</v>
      </c>
      <c r="O334" s="66"/>
      <c r="P334" s="203">
        <f>O334*H334</f>
        <v>0</v>
      </c>
      <c r="Q334" s="203">
        <v>0</v>
      </c>
      <c r="R334" s="203">
        <f>Q334*H334</f>
        <v>0</v>
      </c>
      <c r="S334" s="203">
        <v>0</v>
      </c>
      <c r="T334" s="204">
        <f>S334*H334</f>
        <v>0</v>
      </c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R334" s="205" t="s">
        <v>200</v>
      </c>
      <c r="AT334" s="205" t="s">
        <v>195</v>
      </c>
      <c r="AU334" s="205" t="s">
        <v>209</v>
      </c>
      <c r="AY334" s="19" t="s">
        <v>193</v>
      </c>
      <c r="BE334" s="206">
        <f>IF(N334="základní",J334,0)</f>
        <v>0</v>
      </c>
      <c r="BF334" s="206">
        <f>IF(N334="snížená",J334,0)</f>
        <v>0</v>
      </c>
      <c r="BG334" s="206">
        <f>IF(N334="zákl. přenesená",J334,0)</f>
        <v>0</v>
      </c>
      <c r="BH334" s="206">
        <f>IF(N334="sníž. přenesená",J334,0)</f>
        <v>0</v>
      </c>
      <c r="BI334" s="206">
        <f>IF(N334="nulová",J334,0)</f>
        <v>0</v>
      </c>
      <c r="BJ334" s="19" t="s">
        <v>79</v>
      </c>
      <c r="BK334" s="206">
        <f>ROUND(I334*H334,2)</f>
        <v>0</v>
      </c>
      <c r="BL334" s="19" t="s">
        <v>200</v>
      </c>
      <c r="BM334" s="205" t="s">
        <v>1362</v>
      </c>
    </row>
    <row r="335" spans="1:65" s="12" customFormat="1" ht="20.85" customHeight="1">
      <c r="B335" s="178"/>
      <c r="C335" s="179"/>
      <c r="D335" s="180" t="s">
        <v>71</v>
      </c>
      <c r="E335" s="192" t="s">
        <v>3198</v>
      </c>
      <c r="F335" s="192" t="s">
        <v>3199</v>
      </c>
      <c r="G335" s="179"/>
      <c r="H335" s="179"/>
      <c r="I335" s="182"/>
      <c r="J335" s="193">
        <f>BK335</f>
        <v>0</v>
      </c>
      <c r="K335" s="179"/>
      <c r="L335" s="184"/>
      <c r="M335" s="185"/>
      <c r="N335" s="186"/>
      <c r="O335" s="186"/>
      <c r="P335" s="187">
        <f>SUM(P336:P339)</f>
        <v>0</v>
      </c>
      <c r="Q335" s="186"/>
      <c r="R335" s="187">
        <f>SUM(R336:R339)</f>
        <v>0</v>
      </c>
      <c r="S335" s="186"/>
      <c r="T335" s="188">
        <f>SUM(T336:T339)</f>
        <v>0</v>
      </c>
      <c r="AR335" s="189" t="s">
        <v>79</v>
      </c>
      <c r="AT335" s="190" t="s">
        <v>71</v>
      </c>
      <c r="AU335" s="190" t="s">
        <v>81</v>
      </c>
      <c r="AY335" s="189" t="s">
        <v>193</v>
      </c>
      <c r="BK335" s="191">
        <f>SUM(BK336:BK339)</f>
        <v>0</v>
      </c>
    </row>
    <row r="336" spans="1:65" s="2" customFormat="1" ht="16.5" customHeight="1">
      <c r="A336" s="36"/>
      <c r="B336" s="37"/>
      <c r="C336" s="194" t="s">
        <v>803</v>
      </c>
      <c r="D336" s="194" t="s">
        <v>195</v>
      </c>
      <c r="E336" s="195" t="s">
        <v>3202</v>
      </c>
      <c r="F336" s="196" t="s">
        <v>3203</v>
      </c>
      <c r="G336" s="197" t="s">
        <v>1360</v>
      </c>
      <c r="H336" s="198">
        <v>5</v>
      </c>
      <c r="I336" s="199"/>
      <c r="J336" s="200">
        <f>ROUND(I336*H336,2)</f>
        <v>0</v>
      </c>
      <c r="K336" s="196" t="s">
        <v>19</v>
      </c>
      <c r="L336" s="41"/>
      <c r="M336" s="201" t="s">
        <v>19</v>
      </c>
      <c r="N336" s="202" t="s">
        <v>43</v>
      </c>
      <c r="O336" s="66"/>
      <c r="P336" s="203">
        <f>O336*H336</f>
        <v>0</v>
      </c>
      <c r="Q336" s="203">
        <v>0</v>
      </c>
      <c r="R336" s="203">
        <f>Q336*H336</f>
        <v>0</v>
      </c>
      <c r="S336" s="203">
        <v>0</v>
      </c>
      <c r="T336" s="204">
        <f>S336*H336</f>
        <v>0</v>
      </c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R336" s="205" t="s">
        <v>200</v>
      </c>
      <c r="AT336" s="205" t="s">
        <v>195</v>
      </c>
      <c r="AU336" s="205" t="s">
        <v>209</v>
      </c>
      <c r="AY336" s="19" t="s">
        <v>193</v>
      </c>
      <c r="BE336" s="206">
        <f>IF(N336="základní",J336,0)</f>
        <v>0</v>
      </c>
      <c r="BF336" s="206">
        <f>IF(N336="snížená",J336,0)</f>
        <v>0</v>
      </c>
      <c r="BG336" s="206">
        <f>IF(N336="zákl. přenesená",J336,0)</f>
        <v>0</v>
      </c>
      <c r="BH336" s="206">
        <f>IF(N336="sníž. přenesená",J336,0)</f>
        <v>0</v>
      </c>
      <c r="BI336" s="206">
        <f>IF(N336="nulová",J336,0)</f>
        <v>0</v>
      </c>
      <c r="BJ336" s="19" t="s">
        <v>79</v>
      </c>
      <c r="BK336" s="206">
        <f>ROUND(I336*H336,2)</f>
        <v>0</v>
      </c>
      <c r="BL336" s="19" t="s">
        <v>200</v>
      </c>
      <c r="BM336" s="205" t="s">
        <v>1377</v>
      </c>
    </row>
    <row r="337" spans="1:65" s="2" customFormat="1" ht="16.5" customHeight="1">
      <c r="A337" s="36"/>
      <c r="B337" s="37"/>
      <c r="C337" s="194" t="s">
        <v>809</v>
      </c>
      <c r="D337" s="194" t="s">
        <v>195</v>
      </c>
      <c r="E337" s="195" t="s">
        <v>3204</v>
      </c>
      <c r="F337" s="196" t="s">
        <v>3205</v>
      </c>
      <c r="G337" s="197" t="s">
        <v>1360</v>
      </c>
      <c r="H337" s="198">
        <v>20</v>
      </c>
      <c r="I337" s="199"/>
      <c r="J337" s="200">
        <f>ROUND(I337*H337,2)</f>
        <v>0</v>
      </c>
      <c r="K337" s="196" t="s">
        <v>19</v>
      </c>
      <c r="L337" s="41"/>
      <c r="M337" s="201" t="s">
        <v>19</v>
      </c>
      <c r="N337" s="202" t="s">
        <v>43</v>
      </c>
      <c r="O337" s="66"/>
      <c r="P337" s="203">
        <f>O337*H337</f>
        <v>0</v>
      </c>
      <c r="Q337" s="203">
        <v>0</v>
      </c>
      <c r="R337" s="203">
        <f>Q337*H337</f>
        <v>0</v>
      </c>
      <c r="S337" s="203">
        <v>0</v>
      </c>
      <c r="T337" s="204">
        <f>S337*H337</f>
        <v>0</v>
      </c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R337" s="205" t="s">
        <v>200</v>
      </c>
      <c r="AT337" s="205" t="s">
        <v>195</v>
      </c>
      <c r="AU337" s="205" t="s">
        <v>209</v>
      </c>
      <c r="AY337" s="19" t="s">
        <v>193</v>
      </c>
      <c r="BE337" s="206">
        <f>IF(N337="základní",J337,0)</f>
        <v>0</v>
      </c>
      <c r="BF337" s="206">
        <f>IF(N337="snížená",J337,0)</f>
        <v>0</v>
      </c>
      <c r="BG337" s="206">
        <f>IF(N337="zákl. přenesená",J337,0)</f>
        <v>0</v>
      </c>
      <c r="BH337" s="206">
        <f>IF(N337="sníž. přenesená",J337,0)</f>
        <v>0</v>
      </c>
      <c r="BI337" s="206">
        <f>IF(N337="nulová",J337,0)</f>
        <v>0</v>
      </c>
      <c r="BJ337" s="19" t="s">
        <v>79</v>
      </c>
      <c r="BK337" s="206">
        <f>ROUND(I337*H337,2)</f>
        <v>0</v>
      </c>
      <c r="BL337" s="19" t="s">
        <v>200</v>
      </c>
      <c r="BM337" s="205" t="s">
        <v>1389</v>
      </c>
    </row>
    <row r="338" spans="1:65" s="2" customFormat="1" ht="16.5" customHeight="1">
      <c r="A338" s="36"/>
      <c r="B338" s="37"/>
      <c r="C338" s="194" t="s">
        <v>813</v>
      </c>
      <c r="D338" s="194" t="s">
        <v>195</v>
      </c>
      <c r="E338" s="195" t="s">
        <v>3206</v>
      </c>
      <c r="F338" s="196" t="s">
        <v>3207</v>
      </c>
      <c r="G338" s="197" t="s">
        <v>1360</v>
      </c>
      <c r="H338" s="198">
        <v>4</v>
      </c>
      <c r="I338" s="199"/>
      <c r="J338" s="200">
        <f>ROUND(I338*H338,2)</f>
        <v>0</v>
      </c>
      <c r="K338" s="196" t="s">
        <v>19</v>
      </c>
      <c r="L338" s="41"/>
      <c r="M338" s="201" t="s">
        <v>19</v>
      </c>
      <c r="N338" s="202" t="s">
        <v>43</v>
      </c>
      <c r="O338" s="66"/>
      <c r="P338" s="203">
        <f>O338*H338</f>
        <v>0</v>
      </c>
      <c r="Q338" s="203">
        <v>0</v>
      </c>
      <c r="R338" s="203">
        <f>Q338*H338</f>
        <v>0</v>
      </c>
      <c r="S338" s="203">
        <v>0</v>
      </c>
      <c r="T338" s="204">
        <f>S338*H338</f>
        <v>0</v>
      </c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R338" s="205" t="s">
        <v>200</v>
      </c>
      <c r="AT338" s="205" t="s">
        <v>195</v>
      </c>
      <c r="AU338" s="205" t="s">
        <v>209</v>
      </c>
      <c r="AY338" s="19" t="s">
        <v>193</v>
      </c>
      <c r="BE338" s="206">
        <f>IF(N338="základní",J338,0)</f>
        <v>0</v>
      </c>
      <c r="BF338" s="206">
        <f>IF(N338="snížená",J338,0)</f>
        <v>0</v>
      </c>
      <c r="BG338" s="206">
        <f>IF(N338="zákl. přenesená",J338,0)</f>
        <v>0</v>
      </c>
      <c r="BH338" s="206">
        <f>IF(N338="sníž. přenesená",J338,0)</f>
        <v>0</v>
      </c>
      <c r="BI338" s="206">
        <f>IF(N338="nulová",J338,0)</f>
        <v>0</v>
      </c>
      <c r="BJ338" s="19" t="s">
        <v>79</v>
      </c>
      <c r="BK338" s="206">
        <f>ROUND(I338*H338,2)</f>
        <v>0</v>
      </c>
      <c r="BL338" s="19" t="s">
        <v>200</v>
      </c>
      <c r="BM338" s="205" t="s">
        <v>1408</v>
      </c>
    </row>
    <row r="339" spans="1:65" s="2" customFormat="1" ht="16.5" customHeight="1">
      <c r="A339" s="36"/>
      <c r="B339" s="37"/>
      <c r="C339" s="194" t="s">
        <v>818</v>
      </c>
      <c r="D339" s="194" t="s">
        <v>195</v>
      </c>
      <c r="E339" s="195" t="s">
        <v>3208</v>
      </c>
      <c r="F339" s="196" t="s">
        <v>3209</v>
      </c>
      <c r="G339" s="197" t="s">
        <v>1360</v>
      </c>
      <c r="H339" s="198">
        <v>5</v>
      </c>
      <c r="I339" s="199"/>
      <c r="J339" s="200">
        <f>ROUND(I339*H339,2)</f>
        <v>0</v>
      </c>
      <c r="K339" s="196" t="s">
        <v>19</v>
      </c>
      <c r="L339" s="41"/>
      <c r="M339" s="201" t="s">
        <v>19</v>
      </c>
      <c r="N339" s="202" t="s">
        <v>43</v>
      </c>
      <c r="O339" s="66"/>
      <c r="P339" s="203">
        <f>O339*H339</f>
        <v>0</v>
      </c>
      <c r="Q339" s="203">
        <v>0</v>
      </c>
      <c r="R339" s="203">
        <f>Q339*H339</f>
        <v>0</v>
      </c>
      <c r="S339" s="203">
        <v>0</v>
      </c>
      <c r="T339" s="204">
        <f>S339*H339</f>
        <v>0</v>
      </c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R339" s="205" t="s">
        <v>200</v>
      </c>
      <c r="AT339" s="205" t="s">
        <v>195</v>
      </c>
      <c r="AU339" s="205" t="s">
        <v>209</v>
      </c>
      <c r="AY339" s="19" t="s">
        <v>193</v>
      </c>
      <c r="BE339" s="206">
        <f>IF(N339="základní",J339,0)</f>
        <v>0</v>
      </c>
      <c r="BF339" s="206">
        <f>IF(N339="snížená",J339,0)</f>
        <v>0</v>
      </c>
      <c r="BG339" s="206">
        <f>IF(N339="zákl. přenesená",J339,0)</f>
        <v>0</v>
      </c>
      <c r="BH339" s="206">
        <f>IF(N339="sníž. přenesená",J339,0)</f>
        <v>0</v>
      </c>
      <c r="BI339" s="206">
        <f>IF(N339="nulová",J339,0)</f>
        <v>0</v>
      </c>
      <c r="BJ339" s="19" t="s">
        <v>79</v>
      </c>
      <c r="BK339" s="206">
        <f>ROUND(I339*H339,2)</f>
        <v>0</v>
      </c>
      <c r="BL339" s="19" t="s">
        <v>200</v>
      </c>
      <c r="BM339" s="205" t="s">
        <v>1418</v>
      </c>
    </row>
    <row r="340" spans="1:65" s="12" customFormat="1" ht="20.85" customHeight="1">
      <c r="B340" s="178"/>
      <c r="C340" s="179"/>
      <c r="D340" s="180" t="s">
        <v>71</v>
      </c>
      <c r="E340" s="192" t="s">
        <v>3210</v>
      </c>
      <c r="F340" s="192" t="s">
        <v>3211</v>
      </c>
      <c r="G340" s="179"/>
      <c r="H340" s="179"/>
      <c r="I340" s="182"/>
      <c r="J340" s="193">
        <f>BK340</f>
        <v>0</v>
      </c>
      <c r="K340" s="179"/>
      <c r="L340" s="184"/>
      <c r="M340" s="185"/>
      <c r="N340" s="186"/>
      <c r="O340" s="186"/>
      <c r="P340" s="187">
        <f>P341</f>
        <v>0</v>
      </c>
      <c r="Q340" s="186"/>
      <c r="R340" s="187">
        <f>R341</f>
        <v>0</v>
      </c>
      <c r="S340" s="186"/>
      <c r="T340" s="188">
        <f>T341</f>
        <v>0</v>
      </c>
      <c r="AR340" s="189" t="s">
        <v>79</v>
      </c>
      <c r="AT340" s="190" t="s">
        <v>71</v>
      </c>
      <c r="AU340" s="190" t="s">
        <v>81</v>
      </c>
      <c r="AY340" s="189" t="s">
        <v>193</v>
      </c>
      <c r="BK340" s="191">
        <f>BK341</f>
        <v>0</v>
      </c>
    </row>
    <row r="341" spans="1:65" s="2" customFormat="1" ht="16.5" customHeight="1">
      <c r="A341" s="36"/>
      <c r="B341" s="37"/>
      <c r="C341" s="194" t="s">
        <v>825</v>
      </c>
      <c r="D341" s="194" t="s">
        <v>195</v>
      </c>
      <c r="E341" s="195" t="s">
        <v>3212</v>
      </c>
      <c r="F341" s="196" t="s">
        <v>3213</v>
      </c>
      <c r="G341" s="197" t="s">
        <v>1360</v>
      </c>
      <c r="H341" s="198">
        <v>8</v>
      </c>
      <c r="I341" s="199"/>
      <c r="J341" s="200">
        <f>ROUND(I341*H341,2)</f>
        <v>0</v>
      </c>
      <c r="K341" s="196" t="s">
        <v>19</v>
      </c>
      <c r="L341" s="41"/>
      <c r="M341" s="201" t="s">
        <v>19</v>
      </c>
      <c r="N341" s="202" t="s">
        <v>43</v>
      </c>
      <c r="O341" s="66"/>
      <c r="P341" s="203">
        <f>O341*H341</f>
        <v>0</v>
      </c>
      <c r="Q341" s="203">
        <v>0</v>
      </c>
      <c r="R341" s="203">
        <f>Q341*H341</f>
        <v>0</v>
      </c>
      <c r="S341" s="203">
        <v>0</v>
      </c>
      <c r="T341" s="204">
        <f>S341*H341</f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205" t="s">
        <v>200</v>
      </c>
      <c r="AT341" s="205" t="s">
        <v>195</v>
      </c>
      <c r="AU341" s="205" t="s">
        <v>209</v>
      </c>
      <c r="AY341" s="19" t="s">
        <v>193</v>
      </c>
      <c r="BE341" s="206">
        <f>IF(N341="základní",J341,0)</f>
        <v>0</v>
      </c>
      <c r="BF341" s="206">
        <f>IF(N341="snížená",J341,0)</f>
        <v>0</v>
      </c>
      <c r="BG341" s="206">
        <f>IF(N341="zákl. přenesená",J341,0)</f>
        <v>0</v>
      </c>
      <c r="BH341" s="206">
        <f>IF(N341="sníž. přenesená",J341,0)</f>
        <v>0</v>
      </c>
      <c r="BI341" s="206">
        <f>IF(N341="nulová",J341,0)</f>
        <v>0</v>
      </c>
      <c r="BJ341" s="19" t="s">
        <v>79</v>
      </c>
      <c r="BK341" s="206">
        <f>ROUND(I341*H341,2)</f>
        <v>0</v>
      </c>
      <c r="BL341" s="19" t="s">
        <v>200</v>
      </c>
      <c r="BM341" s="205" t="s">
        <v>1428</v>
      </c>
    </row>
    <row r="342" spans="1:65" s="12" customFormat="1" ht="20.85" customHeight="1">
      <c r="B342" s="178"/>
      <c r="C342" s="179"/>
      <c r="D342" s="180" t="s">
        <v>71</v>
      </c>
      <c r="E342" s="192" t="s">
        <v>3214</v>
      </c>
      <c r="F342" s="192" t="s">
        <v>3215</v>
      </c>
      <c r="G342" s="179"/>
      <c r="H342" s="179"/>
      <c r="I342" s="182"/>
      <c r="J342" s="193">
        <f>BK342</f>
        <v>0</v>
      </c>
      <c r="K342" s="179"/>
      <c r="L342" s="184"/>
      <c r="M342" s="185"/>
      <c r="N342" s="186"/>
      <c r="O342" s="186"/>
      <c r="P342" s="187">
        <f>SUM(P343:P344)</f>
        <v>0</v>
      </c>
      <c r="Q342" s="186"/>
      <c r="R342" s="187">
        <f>SUM(R343:R344)</f>
        <v>0</v>
      </c>
      <c r="S342" s="186"/>
      <c r="T342" s="188">
        <f>SUM(T343:T344)</f>
        <v>0</v>
      </c>
      <c r="AR342" s="189" t="s">
        <v>79</v>
      </c>
      <c r="AT342" s="190" t="s">
        <v>71</v>
      </c>
      <c r="AU342" s="190" t="s">
        <v>81</v>
      </c>
      <c r="AY342" s="189" t="s">
        <v>193</v>
      </c>
      <c r="BK342" s="191">
        <f>SUM(BK343:BK344)</f>
        <v>0</v>
      </c>
    </row>
    <row r="343" spans="1:65" s="2" customFormat="1" ht="16.5" customHeight="1">
      <c r="A343" s="36"/>
      <c r="B343" s="37"/>
      <c r="C343" s="194" t="s">
        <v>830</v>
      </c>
      <c r="D343" s="194" t="s">
        <v>195</v>
      </c>
      <c r="E343" s="195" t="s">
        <v>3216</v>
      </c>
      <c r="F343" s="196" t="s">
        <v>3217</v>
      </c>
      <c r="G343" s="197" t="s">
        <v>1360</v>
      </c>
      <c r="H343" s="198">
        <v>1</v>
      </c>
      <c r="I343" s="199"/>
      <c r="J343" s="200">
        <f>ROUND(I343*H343,2)</f>
        <v>0</v>
      </c>
      <c r="K343" s="196" t="s">
        <v>19</v>
      </c>
      <c r="L343" s="41"/>
      <c r="M343" s="201" t="s">
        <v>19</v>
      </c>
      <c r="N343" s="202" t="s">
        <v>43</v>
      </c>
      <c r="O343" s="66"/>
      <c r="P343" s="203">
        <f>O343*H343</f>
        <v>0</v>
      </c>
      <c r="Q343" s="203">
        <v>0</v>
      </c>
      <c r="R343" s="203">
        <f>Q343*H343</f>
        <v>0</v>
      </c>
      <c r="S343" s="203">
        <v>0</v>
      </c>
      <c r="T343" s="204">
        <f>S343*H343</f>
        <v>0</v>
      </c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R343" s="205" t="s">
        <v>200</v>
      </c>
      <c r="AT343" s="205" t="s">
        <v>195</v>
      </c>
      <c r="AU343" s="205" t="s">
        <v>209</v>
      </c>
      <c r="AY343" s="19" t="s">
        <v>193</v>
      </c>
      <c r="BE343" s="206">
        <f>IF(N343="základní",J343,0)</f>
        <v>0</v>
      </c>
      <c r="BF343" s="206">
        <f>IF(N343="snížená",J343,0)</f>
        <v>0</v>
      </c>
      <c r="BG343" s="206">
        <f>IF(N343="zákl. přenesená",J343,0)</f>
        <v>0</v>
      </c>
      <c r="BH343" s="206">
        <f>IF(N343="sníž. přenesená",J343,0)</f>
        <v>0</v>
      </c>
      <c r="BI343" s="206">
        <f>IF(N343="nulová",J343,0)</f>
        <v>0</v>
      </c>
      <c r="BJ343" s="19" t="s">
        <v>79</v>
      </c>
      <c r="BK343" s="206">
        <f>ROUND(I343*H343,2)</f>
        <v>0</v>
      </c>
      <c r="BL343" s="19" t="s">
        <v>200</v>
      </c>
      <c r="BM343" s="205" t="s">
        <v>1438</v>
      </c>
    </row>
    <row r="344" spans="1:65" s="2" customFormat="1" ht="16.5" customHeight="1">
      <c r="A344" s="36"/>
      <c r="B344" s="37"/>
      <c r="C344" s="194" t="s">
        <v>836</v>
      </c>
      <c r="D344" s="194" t="s">
        <v>195</v>
      </c>
      <c r="E344" s="195" t="s">
        <v>3218</v>
      </c>
      <c r="F344" s="196" t="s">
        <v>3219</v>
      </c>
      <c r="G344" s="197" t="s">
        <v>1360</v>
      </c>
      <c r="H344" s="198">
        <v>3</v>
      </c>
      <c r="I344" s="199"/>
      <c r="J344" s="200">
        <f>ROUND(I344*H344,2)</f>
        <v>0</v>
      </c>
      <c r="K344" s="196" t="s">
        <v>19</v>
      </c>
      <c r="L344" s="41"/>
      <c r="M344" s="201" t="s">
        <v>19</v>
      </c>
      <c r="N344" s="202" t="s">
        <v>43</v>
      </c>
      <c r="O344" s="66"/>
      <c r="P344" s="203">
        <f>O344*H344</f>
        <v>0</v>
      </c>
      <c r="Q344" s="203">
        <v>0</v>
      </c>
      <c r="R344" s="203">
        <f>Q344*H344</f>
        <v>0</v>
      </c>
      <c r="S344" s="203">
        <v>0</v>
      </c>
      <c r="T344" s="204">
        <f>S344*H344</f>
        <v>0</v>
      </c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R344" s="205" t="s">
        <v>200</v>
      </c>
      <c r="AT344" s="205" t="s">
        <v>195</v>
      </c>
      <c r="AU344" s="205" t="s">
        <v>209</v>
      </c>
      <c r="AY344" s="19" t="s">
        <v>193</v>
      </c>
      <c r="BE344" s="206">
        <f>IF(N344="základní",J344,0)</f>
        <v>0</v>
      </c>
      <c r="BF344" s="206">
        <f>IF(N344="snížená",J344,0)</f>
        <v>0</v>
      </c>
      <c r="BG344" s="206">
        <f>IF(N344="zákl. přenesená",J344,0)</f>
        <v>0</v>
      </c>
      <c r="BH344" s="206">
        <f>IF(N344="sníž. přenesená",J344,0)</f>
        <v>0</v>
      </c>
      <c r="BI344" s="206">
        <f>IF(N344="nulová",J344,0)</f>
        <v>0</v>
      </c>
      <c r="BJ344" s="19" t="s">
        <v>79</v>
      </c>
      <c r="BK344" s="206">
        <f>ROUND(I344*H344,2)</f>
        <v>0</v>
      </c>
      <c r="BL344" s="19" t="s">
        <v>200</v>
      </c>
      <c r="BM344" s="205" t="s">
        <v>1446</v>
      </c>
    </row>
    <row r="345" spans="1:65" s="12" customFormat="1" ht="20.85" customHeight="1">
      <c r="B345" s="178"/>
      <c r="C345" s="179"/>
      <c r="D345" s="180" t="s">
        <v>71</v>
      </c>
      <c r="E345" s="192" t="s">
        <v>3210</v>
      </c>
      <c r="F345" s="192" t="s">
        <v>3211</v>
      </c>
      <c r="G345" s="179"/>
      <c r="H345" s="179"/>
      <c r="I345" s="182"/>
      <c r="J345" s="193">
        <f>BK345</f>
        <v>0</v>
      </c>
      <c r="K345" s="179"/>
      <c r="L345" s="184"/>
      <c r="M345" s="185"/>
      <c r="N345" s="186"/>
      <c r="O345" s="186"/>
      <c r="P345" s="187">
        <f>SUM(P346:P347)</f>
        <v>0</v>
      </c>
      <c r="Q345" s="186"/>
      <c r="R345" s="187">
        <f>SUM(R346:R347)</f>
        <v>0</v>
      </c>
      <c r="S345" s="186"/>
      <c r="T345" s="188">
        <f>SUM(T346:T347)</f>
        <v>0</v>
      </c>
      <c r="AR345" s="189" t="s">
        <v>79</v>
      </c>
      <c r="AT345" s="190" t="s">
        <v>71</v>
      </c>
      <c r="AU345" s="190" t="s">
        <v>81</v>
      </c>
      <c r="AY345" s="189" t="s">
        <v>193</v>
      </c>
      <c r="BK345" s="191">
        <f>SUM(BK346:BK347)</f>
        <v>0</v>
      </c>
    </row>
    <row r="346" spans="1:65" s="2" customFormat="1" ht="16.5" customHeight="1">
      <c r="A346" s="36"/>
      <c r="B346" s="37"/>
      <c r="C346" s="194" t="s">
        <v>843</v>
      </c>
      <c r="D346" s="194" t="s">
        <v>195</v>
      </c>
      <c r="E346" s="195" t="s">
        <v>3220</v>
      </c>
      <c r="F346" s="196" t="s">
        <v>3221</v>
      </c>
      <c r="G346" s="197" t="s">
        <v>1360</v>
      </c>
      <c r="H346" s="198">
        <v>5</v>
      </c>
      <c r="I346" s="199"/>
      <c r="J346" s="200">
        <f>ROUND(I346*H346,2)</f>
        <v>0</v>
      </c>
      <c r="K346" s="196" t="s">
        <v>19</v>
      </c>
      <c r="L346" s="41"/>
      <c r="M346" s="201" t="s">
        <v>19</v>
      </c>
      <c r="N346" s="202" t="s">
        <v>43</v>
      </c>
      <c r="O346" s="66"/>
      <c r="P346" s="203">
        <f>O346*H346</f>
        <v>0</v>
      </c>
      <c r="Q346" s="203">
        <v>0</v>
      </c>
      <c r="R346" s="203">
        <f>Q346*H346</f>
        <v>0</v>
      </c>
      <c r="S346" s="203">
        <v>0</v>
      </c>
      <c r="T346" s="204">
        <f>S346*H346</f>
        <v>0</v>
      </c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R346" s="205" t="s">
        <v>200</v>
      </c>
      <c r="AT346" s="205" t="s">
        <v>195</v>
      </c>
      <c r="AU346" s="205" t="s">
        <v>209</v>
      </c>
      <c r="AY346" s="19" t="s">
        <v>193</v>
      </c>
      <c r="BE346" s="206">
        <f>IF(N346="základní",J346,0)</f>
        <v>0</v>
      </c>
      <c r="BF346" s="206">
        <f>IF(N346="snížená",J346,0)</f>
        <v>0</v>
      </c>
      <c r="BG346" s="206">
        <f>IF(N346="zákl. přenesená",J346,0)</f>
        <v>0</v>
      </c>
      <c r="BH346" s="206">
        <f>IF(N346="sníž. přenesená",J346,0)</f>
        <v>0</v>
      </c>
      <c r="BI346" s="206">
        <f>IF(N346="nulová",J346,0)</f>
        <v>0</v>
      </c>
      <c r="BJ346" s="19" t="s">
        <v>79</v>
      </c>
      <c r="BK346" s="206">
        <f>ROUND(I346*H346,2)</f>
        <v>0</v>
      </c>
      <c r="BL346" s="19" t="s">
        <v>200</v>
      </c>
      <c r="BM346" s="205" t="s">
        <v>1456</v>
      </c>
    </row>
    <row r="347" spans="1:65" s="2" customFormat="1" ht="16.5" customHeight="1">
      <c r="A347" s="36"/>
      <c r="B347" s="37"/>
      <c r="C347" s="194" t="s">
        <v>853</v>
      </c>
      <c r="D347" s="194" t="s">
        <v>195</v>
      </c>
      <c r="E347" s="195" t="s">
        <v>3222</v>
      </c>
      <c r="F347" s="196" t="s">
        <v>3223</v>
      </c>
      <c r="G347" s="197" t="s">
        <v>1360</v>
      </c>
      <c r="H347" s="198">
        <v>3</v>
      </c>
      <c r="I347" s="199"/>
      <c r="J347" s="200">
        <f>ROUND(I347*H347,2)</f>
        <v>0</v>
      </c>
      <c r="K347" s="196" t="s">
        <v>19</v>
      </c>
      <c r="L347" s="41"/>
      <c r="M347" s="201" t="s">
        <v>19</v>
      </c>
      <c r="N347" s="202" t="s">
        <v>43</v>
      </c>
      <c r="O347" s="66"/>
      <c r="P347" s="203">
        <f>O347*H347</f>
        <v>0</v>
      </c>
      <c r="Q347" s="203">
        <v>0</v>
      </c>
      <c r="R347" s="203">
        <f>Q347*H347</f>
        <v>0</v>
      </c>
      <c r="S347" s="203">
        <v>0</v>
      </c>
      <c r="T347" s="204">
        <f>S347*H347</f>
        <v>0</v>
      </c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R347" s="205" t="s">
        <v>200</v>
      </c>
      <c r="AT347" s="205" t="s">
        <v>195</v>
      </c>
      <c r="AU347" s="205" t="s">
        <v>209</v>
      </c>
      <c r="AY347" s="19" t="s">
        <v>193</v>
      </c>
      <c r="BE347" s="206">
        <f>IF(N347="základní",J347,0)</f>
        <v>0</v>
      </c>
      <c r="BF347" s="206">
        <f>IF(N347="snížená",J347,0)</f>
        <v>0</v>
      </c>
      <c r="BG347" s="206">
        <f>IF(N347="zákl. přenesená",J347,0)</f>
        <v>0</v>
      </c>
      <c r="BH347" s="206">
        <f>IF(N347="sníž. přenesená",J347,0)</f>
        <v>0</v>
      </c>
      <c r="BI347" s="206">
        <f>IF(N347="nulová",J347,0)</f>
        <v>0</v>
      </c>
      <c r="BJ347" s="19" t="s">
        <v>79</v>
      </c>
      <c r="BK347" s="206">
        <f>ROUND(I347*H347,2)</f>
        <v>0</v>
      </c>
      <c r="BL347" s="19" t="s">
        <v>200</v>
      </c>
      <c r="BM347" s="205" t="s">
        <v>1465</v>
      </c>
    </row>
    <row r="348" spans="1:65" s="12" customFormat="1" ht="20.85" customHeight="1">
      <c r="B348" s="178"/>
      <c r="C348" s="179"/>
      <c r="D348" s="180" t="s">
        <v>71</v>
      </c>
      <c r="E348" s="192" t="s">
        <v>3224</v>
      </c>
      <c r="F348" s="192" t="s">
        <v>3225</v>
      </c>
      <c r="G348" s="179"/>
      <c r="H348" s="179"/>
      <c r="I348" s="182"/>
      <c r="J348" s="193">
        <f>BK348</f>
        <v>0</v>
      </c>
      <c r="K348" s="179"/>
      <c r="L348" s="184"/>
      <c r="M348" s="185"/>
      <c r="N348" s="186"/>
      <c r="O348" s="186"/>
      <c r="P348" s="187">
        <f>SUM(P349:P350)</f>
        <v>0</v>
      </c>
      <c r="Q348" s="186"/>
      <c r="R348" s="187">
        <f>SUM(R349:R350)</f>
        <v>0</v>
      </c>
      <c r="S348" s="186"/>
      <c r="T348" s="188">
        <f>SUM(T349:T350)</f>
        <v>0</v>
      </c>
      <c r="AR348" s="189" t="s">
        <v>79</v>
      </c>
      <c r="AT348" s="190" t="s">
        <v>71</v>
      </c>
      <c r="AU348" s="190" t="s">
        <v>81</v>
      </c>
      <c r="AY348" s="189" t="s">
        <v>193</v>
      </c>
      <c r="BK348" s="191">
        <f>SUM(BK349:BK350)</f>
        <v>0</v>
      </c>
    </row>
    <row r="349" spans="1:65" s="2" customFormat="1" ht="16.5" customHeight="1">
      <c r="A349" s="36"/>
      <c r="B349" s="37"/>
      <c r="C349" s="194" t="s">
        <v>857</v>
      </c>
      <c r="D349" s="194" t="s">
        <v>195</v>
      </c>
      <c r="E349" s="195" t="s">
        <v>3226</v>
      </c>
      <c r="F349" s="196" t="s">
        <v>3227</v>
      </c>
      <c r="G349" s="197" t="s">
        <v>1360</v>
      </c>
      <c r="H349" s="198">
        <v>5</v>
      </c>
      <c r="I349" s="199"/>
      <c r="J349" s="200">
        <f>ROUND(I349*H349,2)</f>
        <v>0</v>
      </c>
      <c r="K349" s="196" t="s">
        <v>19</v>
      </c>
      <c r="L349" s="41"/>
      <c r="M349" s="201" t="s">
        <v>19</v>
      </c>
      <c r="N349" s="202" t="s">
        <v>43</v>
      </c>
      <c r="O349" s="66"/>
      <c r="P349" s="203">
        <f>O349*H349</f>
        <v>0</v>
      </c>
      <c r="Q349" s="203">
        <v>0</v>
      </c>
      <c r="R349" s="203">
        <f>Q349*H349</f>
        <v>0</v>
      </c>
      <c r="S349" s="203">
        <v>0</v>
      </c>
      <c r="T349" s="204">
        <f>S349*H349</f>
        <v>0</v>
      </c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R349" s="205" t="s">
        <v>200</v>
      </c>
      <c r="AT349" s="205" t="s">
        <v>195</v>
      </c>
      <c r="AU349" s="205" t="s">
        <v>209</v>
      </c>
      <c r="AY349" s="19" t="s">
        <v>193</v>
      </c>
      <c r="BE349" s="206">
        <f>IF(N349="základní",J349,0)</f>
        <v>0</v>
      </c>
      <c r="BF349" s="206">
        <f>IF(N349="snížená",J349,0)</f>
        <v>0</v>
      </c>
      <c r="BG349" s="206">
        <f>IF(N349="zákl. přenesená",J349,0)</f>
        <v>0</v>
      </c>
      <c r="BH349" s="206">
        <f>IF(N349="sníž. přenesená",J349,0)</f>
        <v>0</v>
      </c>
      <c r="BI349" s="206">
        <f>IF(N349="nulová",J349,0)</f>
        <v>0</v>
      </c>
      <c r="BJ349" s="19" t="s">
        <v>79</v>
      </c>
      <c r="BK349" s="206">
        <f>ROUND(I349*H349,2)</f>
        <v>0</v>
      </c>
      <c r="BL349" s="19" t="s">
        <v>200</v>
      </c>
      <c r="BM349" s="205" t="s">
        <v>1478</v>
      </c>
    </row>
    <row r="350" spans="1:65" s="2" customFormat="1" ht="16.5" customHeight="1">
      <c r="A350" s="36"/>
      <c r="B350" s="37"/>
      <c r="C350" s="194" t="s">
        <v>861</v>
      </c>
      <c r="D350" s="194" t="s">
        <v>195</v>
      </c>
      <c r="E350" s="195" t="s">
        <v>3228</v>
      </c>
      <c r="F350" s="196" t="s">
        <v>3229</v>
      </c>
      <c r="G350" s="197" t="s">
        <v>1360</v>
      </c>
      <c r="H350" s="198">
        <v>10</v>
      </c>
      <c r="I350" s="199"/>
      <c r="J350" s="200">
        <f>ROUND(I350*H350,2)</f>
        <v>0</v>
      </c>
      <c r="K350" s="196" t="s">
        <v>19</v>
      </c>
      <c r="L350" s="41"/>
      <c r="M350" s="201" t="s">
        <v>19</v>
      </c>
      <c r="N350" s="202" t="s">
        <v>43</v>
      </c>
      <c r="O350" s="66"/>
      <c r="P350" s="203">
        <f>O350*H350</f>
        <v>0</v>
      </c>
      <c r="Q350" s="203">
        <v>0</v>
      </c>
      <c r="R350" s="203">
        <f>Q350*H350</f>
        <v>0</v>
      </c>
      <c r="S350" s="203">
        <v>0</v>
      </c>
      <c r="T350" s="204">
        <f>S350*H350</f>
        <v>0</v>
      </c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R350" s="205" t="s">
        <v>200</v>
      </c>
      <c r="AT350" s="205" t="s">
        <v>195</v>
      </c>
      <c r="AU350" s="205" t="s">
        <v>209</v>
      </c>
      <c r="AY350" s="19" t="s">
        <v>193</v>
      </c>
      <c r="BE350" s="206">
        <f>IF(N350="základní",J350,0)</f>
        <v>0</v>
      </c>
      <c r="BF350" s="206">
        <f>IF(N350="snížená",J350,0)</f>
        <v>0</v>
      </c>
      <c r="BG350" s="206">
        <f>IF(N350="zákl. přenesená",J350,0)</f>
        <v>0</v>
      </c>
      <c r="BH350" s="206">
        <f>IF(N350="sníž. přenesená",J350,0)</f>
        <v>0</v>
      </c>
      <c r="BI350" s="206">
        <f>IF(N350="nulová",J350,0)</f>
        <v>0</v>
      </c>
      <c r="BJ350" s="19" t="s">
        <v>79</v>
      </c>
      <c r="BK350" s="206">
        <f>ROUND(I350*H350,2)</f>
        <v>0</v>
      </c>
      <c r="BL350" s="19" t="s">
        <v>200</v>
      </c>
      <c r="BM350" s="205" t="s">
        <v>1486</v>
      </c>
    </row>
    <row r="351" spans="1:65" s="12" customFormat="1" ht="20.85" customHeight="1">
      <c r="B351" s="178"/>
      <c r="C351" s="179"/>
      <c r="D351" s="180" t="s">
        <v>71</v>
      </c>
      <c r="E351" s="192" t="s">
        <v>3230</v>
      </c>
      <c r="F351" s="192" t="s">
        <v>3231</v>
      </c>
      <c r="G351" s="179"/>
      <c r="H351" s="179"/>
      <c r="I351" s="182"/>
      <c r="J351" s="193">
        <f>BK351</f>
        <v>0</v>
      </c>
      <c r="K351" s="179"/>
      <c r="L351" s="184"/>
      <c r="M351" s="185"/>
      <c r="N351" s="186"/>
      <c r="O351" s="186"/>
      <c r="P351" s="187">
        <f>SUM(P352:P356)</f>
        <v>0</v>
      </c>
      <c r="Q351" s="186"/>
      <c r="R351" s="187">
        <f>SUM(R352:R356)</f>
        <v>0</v>
      </c>
      <c r="S351" s="186"/>
      <c r="T351" s="188">
        <f>SUM(T352:T356)</f>
        <v>0</v>
      </c>
      <c r="AR351" s="189" t="s">
        <v>79</v>
      </c>
      <c r="AT351" s="190" t="s">
        <v>71</v>
      </c>
      <c r="AU351" s="190" t="s">
        <v>81</v>
      </c>
      <c r="AY351" s="189" t="s">
        <v>193</v>
      </c>
      <c r="BK351" s="191">
        <f>SUM(BK352:BK356)</f>
        <v>0</v>
      </c>
    </row>
    <row r="352" spans="1:65" s="2" customFormat="1" ht="16.5" customHeight="1">
      <c r="A352" s="36"/>
      <c r="B352" s="37"/>
      <c r="C352" s="194" t="s">
        <v>865</v>
      </c>
      <c r="D352" s="194" t="s">
        <v>195</v>
      </c>
      <c r="E352" s="195" t="s">
        <v>3232</v>
      </c>
      <c r="F352" s="196" t="s">
        <v>3233</v>
      </c>
      <c r="G352" s="197" t="s">
        <v>1360</v>
      </c>
      <c r="H352" s="198">
        <v>15</v>
      </c>
      <c r="I352" s="199"/>
      <c r="J352" s="200">
        <f>ROUND(I352*H352,2)</f>
        <v>0</v>
      </c>
      <c r="K352" s="196" t="s">
        <v>19</v>
      </c>
      <c r="L352" s="41"/>
      <c r="M352" s="201" t="s">
        <v>19</v>
      </c>
      <c r="N352" s="202" t="s">
        <v>43</v>
      </c>
      <c r="O352" s="66"/>
      <c r="P352" s="203">
        <f>O352*H352</f>
        <v>0</v>
      </c>
      <c r="Q352" s="203">
        <v>0</v>
      </c>
      <c r="R352" s="203">
        <f>Q352*H352</f>
        <v>0</v>
      </c>
      <c r="S352" s="203">
        <v>0</v>
      </c>
      <c r="T352" s="204">
        <f>S352*H352</f>
        <v>0</v>
      </c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R352" s="205" t="s">
        <v>200</v>
      </c>
      <c r="AT352" s="205" t="s">
        <v>195</v>
      </c>
      <c r="AU352" s="205" t="s">
        <v>209</v>
      </c>
      <c r="AY352" s="19" t="s">
        <v>193</v>
      </c>
      <c r="BE352" s="206">
        <f>IF(N352="základní",J352,0)</f>
        <v>0</v>
      </c>
      <c r="BF352" s="206">
        <f>IF(N352="snížená",J352,0)</f>
        <v>0</v>
      </c>
      <c r="BG352" s="206">
        <f>IF(N352="zákl. přenesená",J352,0)</f>
        <v>0</v>
      </c>
      <c r="BH352" s="206">
        <f>IF(N352="sníž. přenesená",J352,0)</f>
        <v>0</v>
      </c>
      <c r="BI352" s="206">
        <f>IF(N352="nulová",J352,0)</f>
        <v>0</v>
      </c>
      <c r="BJ352" s="19" t="s">
        <v>79</v>
      </c>
      <c r="BK352" s="206">
        <f>ROUND(I352*H352,2)</f>
        <v>0</v>
      </c>
      <c r="BL352" s="19" t="s">
        <v>200</v>
      </c>
      <c r="BM352" s="205" t="s">
        <v>1492</v>
      </c>
    </row>
    <row r="353" spans="1:65" s="2" customFormat="1" ht="16.5" customHeight="1">
      <c r="A353" s="36"/>
      <c r="B353" s="37"/>
      <c r="C353" s="194" t="s">
        <v>869</v>
      </c>
      <c r="D353" s="194" t="s">
        <v>195</v>
      </c>
      <c r="E353" s="195" t="s">
        <v>3234</v>
      </c>
      <c r="F353" s="196" t="s">
        <v>3235</v>
      </c>
      <c r="G353" s="197" t="s">
        <v>1360</v>
      </c>
      <c r="H353" s="198">
        <v>164</v>
      </c>
      <c r="I353" s="199"/>
      <c r="J353" s="200">
        <f>ROUND(I353*H353,2)</f>
        <v>0</v>
      </c>
      <c r="K353" s="196" t="s">
        <v>19</v>
      </c>
      <c r="L353" s="41"/>
      <c r="M353" s="201" t="s">
        <v>19</v>
      </c>
      <c r="N353" s="202" t="s">
        <v>43</v>
      </c>
      <c r="O353" s="66"/>
      <c r="P353" s="203">
        <f>O353*H353</f>
        <v>0</v>
      </c>
      <c r="Q353" s="203">
        <v>0</v>
      </c>
      <c r="R353" s="203">
        <f>Q353*H353</f>
        <v>0</v>
      </c>
      <c r="S353" s="203">
        <v>0</v>
      </c>
      <c r="T353" s="204">
        <f>S353*H353</f>
        <v>0</v>
      </c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R353" s="205" t="s">
        <v>200</v>
      </c>
      <c r="AT353" s="205" t="s">
        <v>195</v>
      </c>
      <c r="AU353" s="205" t="s">
        <v>209</v>
      </c>
      <c r="AY353" s="19" t="s">
        <v>193</v>
      </c>
      <c r="BE353" s="206">
        <f>IF(N353="základní",J353,0)</f>
        <v>0</v>
      </c>
      <c r="BF353" s="206">
        <f>IF(N353="snížená",J353,0)</f>
        <v>0</v>
      </c>
      <c r="BG353" s="206">
        <f>IF(N353="zákl. přenesená",J353,0)</f>
        <v>0</v>
      </c>
      <c r="BH353" s="206">
        <f>IF(N353="sníž. přenesená",J353,0)</f>
        <v>0</v>
      </c>
      <c r="BI353" s="206">
        <f>IF(N353="nulová",J353,0)</f>
        <v>0</v>
      </c>
      <c r="BJ353" s="19" t="s">
        <v>79</v>
      </c>
      <c r="BK353" s="206">
        <f>ROUND(I353*H353,2)</f>
        <v>0</v>
      </c>
      <c r="BL353" s="19" t="s">
        <v>200</v>
      </c>
      <c r="BM353" s="205" t="s">
        <v>1502</v>
      </c>
    </row>
    <row r="354" spans="1:65" s="2" customFormat="1" ht="16.5" customHeight="1">
      <c r="A354" s="36"/>
      <c r="B354" s="37"/>
      <c r="C354" s="194" t="s">
        <v>875</v>
      </c>
      <c r="D354" s="194" t="s">
        <v>195</v>
      </c>
      <c r="E354" s="195" t="s">
        <v>3236</v>
      </c>
      <c r="F354" s="196" t="s">
        <v>3237</v>
      </c>
      <c r="G354" s="197" t="s">
        <v>1360</v>
      </c>
      <c r="H354" s="198">
        <v>6</v>
      </c>
      <c r="I354" s="199"/>
      <c r="J354" s="200">
        <f>ROUND(I354*H354,2)</f>
        <v>0</v>
      </c>
      <c r="K354" s="196" t="s">
        <v>19</v>
      </c>
      <c r="L354" s="41"/>
      <c r="M354" s="201" t="s">
        <v>19</v>
      </c>
      <c r="N354" s="202" t="s">
        <v>43</v>
      </c>
      <c r="O354" s="66"/>
      <c r="P354" s="203">
        <f>O354*H354</f>
        <v>0</v>
      </c>
      <c r="Q354" s="203">
        <v>0</v>
      </c>
      <c r="R354" s="203">
        <f>Q354*H354</f>
        <v>0</v>
      </c>
      <c r="S354" s="203">
        <v>0</v>
      </c>
      <c r="T354" s="204">
        <f>S354*H354</f>
        <v>0</v>
      </c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R354" s="205" t="s">
        <v>200</v>
      </c>
      <c r="AT354" s="205" t="s">
        <v>195</v>
      </c>
      <c r="AU354" s="205" t="s">
        <v>209</v>
      </c>
      <c r="AY354" s="19" t="s">
        <v>193</v>
      </c>
      <c r="BE354" s="206">
        <f>IF(N354="základní",J354,0)</f>
        <v>0</v>
      </c>
      <c r="BF354" s="206">
        <f>IF(N354="snížená",J354,0)</f>
        <v>0</v>
      </c>
      <c r="BG354" s="206">
        <f>IF(N354="zákl. přenesená",J354,0)</f>
        <v>0</v>
      </c>
      <c r="BH354" s="206">
        <f>IF(N354="sníž. přenesená",J354,0)</f>
        <v>0</v>
      </c>
      <c r="BI354" s="206">
        <f>IF(N354="nulová",J354,0)</f>
        <v>0</v>
      </c>
      <c r="BJ354" s="19" t="s">
        <v>79</v>
      </c>
      <c r="BK354" s="206">
        <f>ROUND(I354*H354,2)</f>
        <v>0</v>
      </c>
      <c r="BL354" s="19" t="s">
        <v>200</v>
      </c>
      <c r="BM354" s="205" t="s">
        <v>1515</v>
      </c>
    </row>
    <row r="355" spans="1:65" s="2" customFormat="1" ht="16.5" customHeight="1">
      <c r="A355" s="36"/>
      <c r="B355" s="37"/>
      <c r="C355" s="194" t="s">
        <v>882</v>
      </c>
      <c r="D355" s="194" t="s">
        <v>195</v>
      </c>
      <c r="E355" s="195" t="s">
        <v>3238</v>
      </c>
      <c r="F355" s="196" t="s">
        <v>3239</v>
      </c>
      <c r="G355" s="197" t="s">
        <v>1360</v>
      </c>
      <c r="H355" s="198">
        <v>20</v>
      </c>
      <c r="I355" s="199"/>
      <c r="J355" s="200">
        <f>ROUND(I355*H355,2)</f>
        <v>0</v>
      </c>
      <c r="K355" s="196" t="s">
        <v>19</v>
      </c>
      <c r="L355" s="41"/>
      <c r="M355" s="201" t="s">
        <v>19</v>
      </c>
      <c r="N355" s="202" t="s">
        <v>43</v>
      </c>
      <c r="O355" s="66"/>
      <c r="P355" s="203">
        <f>O355*H355</f>
        <v>0</v>
      </c>
      <c r="Q355" s="203">
        <v>0</v>
      </c>
      <c r="R355" s="203">
        <f>Q355*H355</f>
        <v>0</v>
      </c>
      <c r="S355" s="203">
        <v>0</v>
      </c>
      <c r="T355" s="204">
        <f>S355*H355</f>
        <v>0</v>
      </c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R355" s="205" t="s">
        <v>200</v>
      </c>
      <c r="AT355" s="205" t="s">
        <v>195</v>
      </c>
      <c r="AU355" s="205" t="s">
        <v>209</v>
      </c>
      <c r="AY355" s="19" t="s">
        <v>193</v>
      </c>
      <c r="BE355" s="206">
        <f>IF(N355="základní",J355,0)</f>
        <v>0</v>
      </c>
      <c r="BF355" s="206">
        <f>IF(N355="snížená",J355,0)</f>
        <v>0</v>
      </c>
      <c r="BG355" s="206">
        <f>IF(N355="zákl. přenesená",J355,0)</f>
        <v>0</v>
      </c>
      <c r="BH355" s="206">
        <f>IF(N355="sníž. přenesená",J355,0)</f>
        <v>0</v>
      </c>
      <c r="BI355" s="206">
        <f>IF(N355="nulová",J355,0)</f>
        <v>0</v>
      </c>
      <c r="BJ355" s="19" t="s">
        <v>79</v>
      </c>
      <c r="BK355" s="206">
        <f>ROUND(I355*H355,2)</f>
        <v>0</v>
      </c>
      <c r="BL355" s="19" t="s">
        <v>200</v>
      </c>
      <c r="BM355" s="205" t="s">
        <v>1523</v>
      </c>
    </row>
    <row r="356" spans="1:65" s="2" customFormat="1" ht="16.5" customHeight="1">
      <c r="A356" s="36"/>
      <c r="B356" s="37"/>
      <c r="C356" s="194" t="s">
        <v>888</v>
      </c>
      <c r="D356" s="194" t="s">
        <v>195</v>
      </c>
      <c r="E356" s="195" t="s">
        <v>3240</v>
      </c>
      <c r="F356" s="196" t="s">
        <v>3241</v>
      </c>
      <c r="G356" s="197" t="s">
        <v>1360</v>
      </c>
      <c r="H356" s="198">
        <v>1</v>
      </c>
      <c r="I356" s="199"/>
      <c r="J356" s="200">
        <f>ROUND(I356*H356,2)</f>
        <v>0</v>
      </c>
      <c r="K356" s="196" t="s">
        <v>19</v>
      </c>
      <c r="L356" s="41"/>
      <c r="M356" s="201" t="s">
        <v>19</v>
      </c>
      <c r="N356" s="202" t="s">
        <v>43</v>
      </c>
      <c r="O356" s="66"/>
      <c r="P356" s="203">
        <f>O356*H356</f>
        <v>0</v>
      </c>
      <c r="Q356" s="203">
        <v>0</v>
      </c>
      <c r="R356" s="203">
        <f>Q356*H356</f>
        <v>0</v>
      </c>
      <c r="S356" s="203">
        <v>0</v>
      </c>
      <c r="T356" s="204">
        <f>S356*H356</f>
        <v>0</v>
      </c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R356" s="205" t="s">
        <v>200</v>
      </c>
      <c r="AT356" s="205" t="s">
        <v>195</v>
      </c>
      <c r="AU356" s="205" t="s">
        <v>209</v>
      </c>
      <c r="AY356" s="19" t="s">
        <v>193</v>
      </c>
      <c r="BE356" s="206">
        <f>IF(N356="základní",J356,0)</f>
        <v>0</v>
      </c>
      <c r="BF356" s="206">
        <f>IF(N356="snížená",J356,0)</f>
        <v>0</v>
      </c>
      <c r="BG356" s="206">
        <f>IF(N356="zákl. přenesená",J356,0)</f>
        <v>0</v>
      </c>
      <c r="BH356" s="206">
        <f>IF(N356="sníž. přenesená",J356,0)</f>
        <v>0</v>
      </c>
      <c r="BI356" s="206">
        <f>IF(N356="nulová",J356,0)</f>
        <v>0</v>
      </c>
      <c r="BJ356" s="19" t="s">
        <v>79</v>
      </c>
      <c r="BK356" s="206">
        <f>ROUND(I356*H356,2)</f>
        <v>0</v>
      </c>
      <c r="BL356" s="19" t="s">
        <v>200</v>
      </c>
      <c r="BM356" s="205" t="s">
        <v>1533</v>
      </c>
    </row>
    <row r="357" spans="1:65" s="12" customFormat="1" ht="20.85" customHeight="1">
      <c r="B357" s="178"/>
      <c r="C357" s="179"/>
      <c r="D357" s="180" t="s">
        <v>71</v>
      </c>
      <c r="E357" s="192" t="s">
        <v>3242</v>
      </c>
      <c r="F357" s="192" t="s">
        <v>3243</v>
      </c>
      <c r="G357" s="179"/>
      <c r="H357" s="179"/>
      <c r="I357" s="182"/>
      <c r="J357" s="193">
        <f>BK357</f>
        <v>0</v>
      </c>
      <c r="K357" s="179"/>
      <c r="L357" s="184"/>
      <c r="M357" s="185"/>
      <c r="N357" s="186"/>
      <c r="O357" s="186"/>
      <c r="P357" s="187">
        <f>P358</f>
        <v>0</v>
      </c>
      <c r="Q357" s="186"/>
      <c r="R357" s="187">
        <f>R358</f>
        <v>0</v>
      </c>
      <c r="S357" s="186"/>
      <c r="T357" s="188">
        <f>T358</f>
        <v>0</v>
      </c>
      <c r="AR357" s="189" t="s">
        <v>79</v>
      </c>
      <c r="AT357" s="190" t="s">
        <v>71</v>
      </c>
      <c r="AU357" s="190" t="s">
        <v>81</v>
      </c>
      <c r="AY357" s="189" t="s">
        <v>193</v>
      </c>
      <c r="BK357" s="191">
        <f>BK358</f>
        <v>0</v>
      </c>
    </row>
    <row r="358" spans="1:65" s="2" customFormat="1" ht="16.5" customHeight="1">
      <c r="A358" s="36"/>
      <c r="B358" s="37"/>
      <c r="C358" s="194" t="s">
        <v>892</v>
      </c>
      <c r="D358" s="194" t="s">
        <v>195</v>
      </c>
      <c r="E358" s="195" t="s">
        <v>3244</v>
      </c>
      <c r="F358" s="196" t="s">
        <v>3245</v>
      </c>
      <c r="G358" s="197" t="s">
        <v>1360</v>
      </c>
      <c r="H358" s="198">
        <v>1</v>
      </c>
      <c r="I358" s="199"/>
      <c r="J358" s="200">
        <f>ROUND(I358*H358,2)</f>
        <v>0</v>
      </c>
      <c r="K358" s="196" t="s">
        <v>19</v>
      </c>
      <c r="L358" s="41"/>
      <c r="M358" s="201" t="s">
        <v>19</v>
      </c>
      <c r="N358" s="202" t="s">
        <v>43</v>
      </c>
      <c r="O358" s="66"/>
      <c r="P358" s="203">
        <f>O358*H358</f>
        <v>0</v>
      </c>
      <c r="Q358" s="203">
        <v>0</v>
      </c>
      <c r="R358" s="203">
        <f>Q358*H358</f>
        <v>0</v>
      </c>
      <c r="S358" s="203">
        <v>0</v>
      </c>
      <c r="T358" s="204">
        <f>S358*H358</f>
        <v>0</v>
      </c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R358" s="205" t="s">
        <v>200</v>
      </c>
      <c r="AT358" s="205" t="s">
        <v>195</v>
      </c>
      <c r="AU358" s="205" t="s">
        <v>209</v>
      </c>
      <c r="AY358" s="19" t="s">
        <v>193</v>
      </c>
      <c r="BE358" s="206">
        <f>IF(N358="základní",J358,0)</f>
        <v>0</v>
      </c>
      <c r="BF358" s="206">
        <f>IF(N358="snížená",J358,0)</f>
        <v>0</v>
      </c>
      <c r="BG358" s="206">
        <f>IF(N358="zákl. přenesená",J358,0)</f>
        <v>0</v>
      </c>
      <c r="BH358" s="206">
        <f>IF(N358="sníž. přenesená",J358,0)</f>
        <v>0</v>
      </c>
      <c r="BI358" s="206">
        <f>IF(N358="nulová",J358,0)</f>
        <v>0</v>
      </c>
      <c r="BJ358" s="19" t="s">
        <v>79</v>
      </c>
      <c r="BK358" s="206">
        <f>ROUND(I358*H358,2)</f>
        <v>0</v>
      </c>
      <c r="BL358" s="19" t="s">
        <v>200</v>
      </c>
      <c r="BM358" s="205" t="s">
        <v>1540</v>
      </c>
    </row>
    <row r="359" spans="1:65" s="12" customFormat="1" ht="20.85" customHeight="1">
      <c r="B359" s="178"/>
      <c r="C359" s="179"/>
      <c r="D359" s="180" t="s">
        <v>71</v>
      </c>
      <c r="E359" s="192" t="s">
        <v>3246</v>
      </c>
      <c r="F359" s="192" t="s">
        <v>3247</v>
      </c>
      <c r="G359" s="179"/>
      <c r="H359" s="179"/>
      <c r="I359" s="182"/>
      <c r="J359" s="193">
        <f>BK359</f>
        <v>0</v>
      </c>
      <c r="K359" s="179"/>
      <c r="L359" s="184"/>
      <c r="M359" s="185"/>
      <c r="N359" s="186"/>
      <c r="O359" s="186"/>
      <c r="P359" s="187">
        <f>P360</f>
        <v>0</v>
      </c>
      <c r="Q359" s="186"/>
      <c r="R359" s="187">
        <f>R360</f>
        <v>0</v>
      </c>
      <c r="S359" s="186"/>
      <c r="T359" s="188">
        <f>T360</f>
        <v>0</v>
      </c>
      <c r="AR359" s="189" t="s">
        <v>79</v>
      </c>
      <c r="AT359" s="190" t="s">
        <v>71</v>
      </c>
      <c r="AU359" s="190" t="s">
        <v>81</v>
      </c>
      <c r="AY359" s="189" t="s">
        <v>193</v>
      </c>
      <c r="BK359" s="191">
        <f>BK360</f>
        <v>0</v>
      </c>
    </row>
    <row r="360" spans="1:65" s="2" customFormat="1" ht="16.5" customHeight="1">
      <c r="A360" s="36"/>
      <c r="B360" s="37"/>
      <c r="C360" s="194" t="s">
        <v>898</v>
      </c>
      <c r="D360" s="194" t="s">
        <v>195</v>
      </c>
      <c r="E360" s="195" t="s">
        <v>3248</v>
      </c>
      <c r="F360" s="196" t="s">
        <v>3249</v>
      </c>
      <c r="G360" s="197" t="s">
        <v>282</v>
      </c>
      <c r="H360" s="198">
        <v>8</v>
      </c>
      <c r="I360" s="199"/>
      <c r="J360" s="200">
        <f>ROUND(I360*H360,2)</f>
        <v>0</v>
      </c>
      <c r="K360" s="196" t="s">
        <v>19</v>
      </c>
      <c r="L360" s="41"/>
      <c r="M360" s="201" t="s">
        <v>19</v>
      </c>
      <c r="N360" s="202" t="s">
        <v>43</v>
      </c>
      <c r="O360" s="66"/>
      <c r="P360" s="203">
        <f>O360*H360</f>
        <v>0</v>
      </c>
      <c r="Q360" s="203">
        <v>0</v>
      </c>
      <c r="R360" s="203">
        <f>Q360*H360</f>
        <v>0</v>
      </c>
      <c r="S360" s="203">
        <v>0</v>
      </c>
      <c r="T360" s="204">
        <f>S360*H360</f>
        <v>0</v>
      </c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R360" s="205" t="s">
        <v>200</v>
      </c>
      <c r="AT360" s="205" t="s">
        <v>195</v>
      </c>
      <c r="AU360" s="205" t="s">
        <v>209</v>
      </c>
      <c r="AY360" s="19" t="s">
        <v>193</v>
      </c>
      <c r="BE360" s="206">
        <f>IF(N360="základní",J360,0)</f>
        <v>0</v>
      </c>
      <c r="BF360" s="206">
        <f>IF(N360="snížená",J360,0)</f>
        <v>0</v>
      </c>
      <c r="BG360" s="206">
        <f>IF(N360="zákl. přenesená",J360,0)</f>
        <v>0</v>
      </c>
      <c r="BH360" s="206">
        <f>IF(N360="sníž. přenesená",J360,0)</f>
        <v>0</v>
      </c>
      <c r="BI360" s="206">
        <f>IF(N360="nulová",J360,0)</f>
        <v>0</v>
      </c>
      <c r="BJ360" s="19" t="s">
        <v>79</v>
      </c>
      <c r="BK360" s="206">
        <f>ROUND(I360*H360,2)</f>
        <v>0</v>
      </c>
      <c r="BL360" s="19" t="s">
        <v>200</v>
      </c>
      <c r="BM360" s="205" t="s">
        <v>1549</v>
      </c>
    </row>
    <row r="361" spans="1:65" s="12" customFormat="1" ht="22.9" customHeight="1">
      <c r="B361" s="178"/>
      <c r="C361" s="179"/>
      <c r="D361" s="180" t="s">
        <v>71</v>
      </c>
      <c r="E361" s="192" t="s">
        <v>3250</v>
      </c>
      <c r="F361" s="192" t="s">
        <v>3251</v>
      </c>
      <c r="G361" s="179"/>
      <c r="H361" s="179"/>
      <c r="I361" s="182"/>
      <c r="J361" s="193">
        <f>BK361</f>
        <v>0</v>
      </c>
      <c r="K361" s="179"/>
      <c r="L361" s="184"/>
      <c r="M361" s="185"/>
      <c r="N361" s="186"/>
      <c r="O361" s="186"/>
      <c r="P361" s="187">
        <f>P362+P365+P367+P370+P372+P374+P381+P383+P385+P387+P389+P391</f>
        <v>0</v>
      </c>
      <c r="Q361" s="186"/>
      <c r="R361" s="187">
        <f>R362+R365+R367+R370+R372+R374+R381+R383+R385+R387+R389+R391</f>
        <v>0</v>
      </c>
      <c r="S361" s="186"/>
      <c r="T361" s="188">
        <f>T362+T365+T367+T370+T372+T374+T381+T383+T385+T387+T389+T391</f>
        <v>0</v>
      </c>
      <c r="AR361" s="189" t="s">
        <v>79</v>
      </c>
      <c r="AT361" s="190" t="s">
        <v>71</v>
      </c>
      <c r="AU361" s="190" t="s">
        <v>79</v>
      </c>
      <c r="AY361" s="189" t="s">
        <v>193</v>
      </c>
      <c r="BK361" s="191">
        <f>BK362+BK365+BK367+BK370+BK372+BK374+BK381+BK383+BK385+BK387+BK389+BK391</f>
        <v>0</v>
      </c>
    </row>
    <row r="362" spans="1:65" s="12" customFormat="1" ht="20.85" customHeight="1">
      <c r="B362" s="178"/>
      <c r="C362" s="179"/>
      <c r="D362" s="180" t="s">
        <v>71</v>
      </c>
      <c r="E362" s="192" t="s">
        <v>3071</v>
      </c>
      <c r="F362" s="192" t="s">
        <v>3072</v>
      </c>
      <c r="G362" s="179"/>
      <c r="H362" s="179"/>
      <c r="I362" s="182"/>
      <c r="J362" s="193">
        <f>BK362</f>
        <v>0</v>
      </c>
      <c r="K362" s="179"/>
      <c r="L362" s="184"/>
      <c r="M362" s="185"/>
      <c r="N362" s="186"/>
      <c r="O362" s="186"/>
      <c r="P362" s="187">
        <f>SUM(P363:P364)</f>
        <v>0</v>
      </c>
      <c r="Q362" s="186"/>
      <c r="R362" s="187">
        <f>SUM(R363:R364)</f>
        <v>0</v>
      </c>
      <c r="S362" s="186"/>
      <c r="T362" s="188">
        <f>SUM(T363:T364)</f>
        <v>0</v>
      </c>
      <c r="AR362" s="189" t="s">
        <v>79</v>
      </c>
      <c r="AT362" s="190" t="s">
        <v>71</v>
      </c>
      <c r="AU362" s="190" t="s">
        <v>81</v>
      </c>
      <c r="AY362" s="189" t="s">
        <v>193</v>
      </c>
      <c r="BK362" s="191">
        <f>SUM(BK363:BK364)</f>
        <v>0</v>
      </c>
    </row>
    <row r="363" spans="1:65" s="2" customFormat="1" ht="16.5" customHeight="1">
      <c r="A363" s="36"/>
      <c r="B363" s="37"/>
      <c r="C363" s="194" t="s">
        <v>903</v>
      </c>
      <c r="D363" s="194" t="s">
        <v>195</v>
      </c>
      <c r="E363" s="195" t="s">
        <v>3252</v>
      </c>
      <c r="F363" s="196" t="s">
        <v>3253</v>
      </c>
      <c r="G363" s="197" t="s">
        <v>391</v>
      </c>
      <c r="H363" s="198">
        <v>130</v>
      </c>
      <c r="I363" s="199"/>
      <c r="J363" s="200">
        <f>ROUND(I363*H363,2)</f>
        <v>0</v>
      </c>
      <c r="K363" s="196" t="s">
        <v>19</v>
      </c>
      <c r="L363" s="41"/>
      <c r="M363" s="201" t="s">
        <v>19</v>
      </c>
      <c r="N363" s="202" t="s">
        <v>43</v>
      </c>
      <c r="O363" s="66"/>
      <c r="P363" s="203">
        <f>O363*H363</f>
        <v>0</v>
      </c>
      <c r="Q363" s="203">
        <v>0</v>
      </c>
      <c r="R363" s="203">
        <f>Q363*H363</f>
        <v>0</v>
      </c>
      <c r="S363" s="203">
        <v>0</v>
      </c>
      <c r="T363" s="204">
        <f>S363*H363</f>
        <v>0</v>
      </c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R363" s="205" t="s">
        <v>200</v>
      </c>
      <c r="AT363" s="205" t="s">
        <v>195</v>
      </c>
      <c r="AU363" s="205" t="s">
        <v>209</v>
      </c>
      <c r="AY363" s="19" t="s">
        <v>193</v>
      </c>
      <c r="BE363" s="206">
        <f>IF(N363="základní",J363,0)</f>
        <v>0</v>
      </c>
      <c r="BF363" s="206">
        <f>IF(N363="snížená",J363,0)</f>
        <v>0</v>
      </c>
      <c r="BG363" s="206">
        <f>IF(N363="zákl. přenesená",J363,0)</f>
        <v>0</v>
      </c>
      <c r="BH363" s="206">
        <f>IF(N363="sníž. přenesená",J363,0)</f>
        <v>0</v>
      </c>
      <c r="BI363" s="206">
        <f>IF(N363="nulová",J363,0)</f>
        <v>0</v>
      </c>
      <c r="BJ363" s="19" t="s">
        <v>79</v>
      </c>
      <c r="BK363" s="206">
        <f>ROUND(I363*H363,2)</f>
        <v>0</v>
      </c>
      <c r="BL363" s="19" t="s">
        <v>200</v>
      </c>
      <c r="BM363" s="205" t="s">
        <v>1555</v>
      </c>
    </row>
    <row r="364" spans="1:65" s="2" customFormat="1" ht="16.5" customHeight="1">
      <c r="A364" s="36"/>
      <c r="B364" s="37"/>
      <c r="C364" s="194" t="s">
        <v>907</v>
      </c>
      <c r="D364" s="194" t="s">
        <v>195</v>
      </c>
      <c r="E364" s="195" t="s">
        <v>3254</v>
      </c>
      <c r="F364" s="196" t="s">
        <v>3255</v>
      </c>
      <c r="G364" s="197" t="s">
        <v>391</v>
      </c>
      <c r="H364" s="198">
        <v>230</v>
      </c>
      <c r="I364" s="199"/>
      <c r="J364" s="200">
        <f>ROUND(I364*H364,2)</f>
        <v>0</v>
      </c>
      <c r="K364" s="196" t="s">
        <v>19</v>
      </c>
      <c r="L364" s="41"/>
      <c r="M364" s="201" t="s">
        <v>19</v>
      </c>
      <c r="N364" s="202" t="s">
        <v>43</v>
      </c>
      <c r="O364" s="66"/>
      <c r="P364" s="203">
        <f>O364*H364</f>
        <v>0</v>
      </c>
      <c r="Q364" s="203">
        <v>0</v>
      </c>
      <c r="R364" s="203">
        <f>Q364*H364</f>
        <v>0</v>
      </c>
      <c r="S364" s="203">
        <v>0</v>
      </c>
      <c r="T364" s="204">
        <f>S364*H364</f>
        <v>0</v>
      </c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R364" s="205" t="s">
        <v>200</v>
      </c>
      <c r="AT364" s="205" t="s">
        <v>195</v>
      </c>
      <c r="AU364" s="205" t="s">
        <v>209</v>
      </c>
      <c r="AY364" s="19" t="s">
        <v>193</v>
      </c>
      <c r="BE364" s="206">
        <f>IF(N364="základní",J364,0)</f>
        <v>0</v>
      </c>
      <c r="BF364" s="206">
        <f>IF(N364="snížená",J364,0)</f>
        <v>0</v>
      </c>
      <c r="BG364" s="206">
        <f>IF(N364="zákl. přenesená",J364,0)</f>
        <v>0</v>
      </c>
      <c r="BH364" s="206">
        <f>IF(N364="sníž. přenesená",J364,0)</f>
        <v>0</v>
      </c>
      <c r="BI364" s="206">
        <f>IF(N364="nulová",J364,0)</f>
        <v>0</v>
      </c>
      <c r="BJ364" s="19" t="s">
        <v>79</v>
      </c>
      <c r="BK364" s="206">
        <f>ROUND(I364*H364,2)</f>
        <v>0</v>
      </c>
      <c r="BL364" s="19" t="s">
        <v>200</v>
      </c>
      <c r="BM364" s="205" t="s">
        <v>1561</v>
      </c>
    </row>
    <row r="365" spans="1:65" s="12" customFormat="1" ht="20.85" customHeight="1">
      <c r="B365" s="178"/>
      <c r="C365" s="179"/>
      <c r="D365" s="180" t="s">
        <v>71</v>
      </c>
      <c r="E365" s="192" t="s">
        <v>3256</v>
      </c>
      <c r="F365" s="192" t="s">
        <v>3257</v>
      </c>
      <c r="G365" s="179"/>
      <c r="H365" s="179"/>
      <c r="I365" s="182"/>
      <c r="J365" s="193">
        <f>BK365</f>
        <v>0</v>
      </c>
      <c r="K365" s="179"/>
      <c r="L365" s="184"/>
      <c r="M365" s="185"/>
      <c r="N365" s="186"/>
      <c r="O365" s="186"/>
      <c r="P365" s="187">
        <f>P366</f>
        <v>0</v>
      </c>
      <c r="Q365" s="186"/>
      <c r="R365" s="187">
        <f>R366</f>
        <v>0</v>
      </c>
      <c r="S365" s="186"/>
      <c r="T365" s="188">
        <f>T366</f>
        <v>0</v>
      </c>
      <c r="AR365" s="189" t="s">
        <v>79</v>
      </c>
      <c r="AT365" s="190" t="s">
        <v>71</v>
      </c>
      <c r="AU365" s="190" t="s">
        <v>81</v>
      </c>
      <c r="AY365" s="189" t="s">
        <v>193</v>
      </c>
      <c r="BK365" s="191">
        <f>BK366</f>
        <v>0</v>
      </c>
    </row>
    <row r="366" spans="1:65" s="2" customFormat="1" ht="16.5" customHeight="1">
      <c r="A366" s="36"/>
      <c r="B366" s="37"/>
      <c r="C366" s="194" t="s">
        <v>911</v>
      </c>
      <c r="D366" s="194" t="s">
        <v>195</v>
      </c>
      <c r="E366" s="195" t="s">
        <v>3258</v>
      </c>
      <c r="F366" s="196" t="s">
        <v>3259</v>
      </c>
      <c r="G366" s="197" t="s">
        <v>391</v>
      </c>
      <c r="H366" s="198">
        <v>40</v>
      </c>
      <c r="I366" s="199"/>
      <c r="J366" s="200">
        <f>ROUND(I366*H366,2)</f>
        <v>0</v>
      </c>
      <c r="K366" s="196" t="s">
        <v>19</v>
      </c>
      <c r="L366" s="41"/>
      <c r="M366" s="201" t="s">
        <v>19</v>
      </c>
      <c r="N366" s="202" t="s">
        <v>43</v>
      </c>
      <c r="O366" s="66"/>
      <c r="P366" s="203">
        <f>O366*H366</f>
        <v>0</v>
      </c>
      <c r="Q366" s="203">
        <v>0</v>
      </c>
      <c r="R366" s="203">
        <f>Q366*H366</f>
        <v>0</v>
      </c>
      <c r="S366" s="203">
        <v>0</v>
      </c>
      <c r="T366" s="204">
        <f>S366*H366</f>
        <v>0</v>
      </c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R366" s="205" t="s">
        <v>200</v>
      </c>
      <c r="AT366" s="205" t="s">
        <v>195</v>
      </c>
      <c r="AU366" s="205" t="s">
        <v>209</v>
      </c>
      <c r="AY366" s="19" t="s">
        <v>193</v>
      </c>
      <c r="BE366" s="206">
        <f>IF(N366="základní",J366,0)</f>
        <v>0</v>
      </c>
      <c r="BF366" s="206">
        <f>IF(N366="snížená",J366,0)</f>
        <v>0</v>
      </c>
      <c r="BG366" s="206">
        <f>IF(N366="zákl. přenesená",J366,0)</f>
        <v>0</v>
      </c>
      <c r="BH366" s="206">
        <f>IF(N366="sníž. přenesená",J366,0)</f>
        <v>0</v>
      </c>
      <c r="BI366" s="206">
        <f>IF(N366="nulová",J366,0)</f>
        <v>0</v>
      </c>
      <c r="BJ366" s="19" t="s">
        <v>79</v>
      </c>
      <c r="BK366" s="206">
        <f>ROUND(I366*H366,2)</f>
        <v>0</v>
      </c>
      <c r="BL366" s="19" t="s">
        <v>200</v>
      </c>
      <c r="BM366" s="205" t="s">
        <v>1568</v>
      </c>
    </row>
    <row r="367" spans="1:65" s="12" customFormat="1" ht="20.85" customHeight="1">
      <c r="B367" s="178"/>
      <c r="C367" s="179"/>
      <c r="D367" s="180" t="s">
        <v>71</v>
      </c>
      <c r="E367" s="192" t="s">
        <v>3260</v>
      </c>
      <c r="F367" s="192" t="s">
        <v>3261</v>
      </c>
      <c r="G367" s="179"/>
      <c r="H367" s="179"/>
      <c r="I367" s="182"/>
      <c r="J367" s="193">
        <f>BK367</f>
        <v>0</v>
      </c>
      <c r="K367" s="179"/>
      <c r="L367" s="184"/>
      <c r="M367" s="185"/>
      <c r="N367" s="186"/>
      <c r="O367" s="186"/>
      <c r="P367" s="187">
        <f>SUM(P368:P369)</f>
        <v>0</v>
      </c>
      <c r="Q367" s="186"/>
      <c r="R367" s="187">
        <f>SUM(R368:R369)</f>
        <v>0</v>
      </c>
      <c r="S367" s="186"/>
      <c r="T367" s="188">
        <f>SUM(T368:T369)</f>
        <v>0</v>
      </c>
      <c r="AR367" s="189" t="s">
        <v>79</v>
      </c>
      <c r="AT367" s="190" t="s">
        <v>71</v>
      </c>
      <c r="AU367" s="190" t="s">
        <v>81</v>
      </c>
      <c r="AY367" s="189" t="s">
        <v>193</v>
      </c>
      <c r="BK367" s="191">
        <f>SUM(BK368:BK369)</f>
        <v>0</v>
      </c>
    </row>
    <row r="368" spans="1:65" s="2" customFormat="1" ht="16.5" customHeight="1">
      <c r="A368" s="36"/>
      <c r="B368" s="37"/>
      <c r="C368" s="194" t="s">
        <v>916</v>
      </c>
      <c r="D368" s="194" t="s">
        <v>195</v>
      </c>
      <c r="E368" s="195" t="s">
        <v>3262</v>
      </c>
      <c r="F368" s="196" t="s">
        <v>3263</v>
      </c>
      <c r="G368" s="197" t="s">
        <v>1360</v>
      </c>
      <c r="H368" s="198">
        <v>4</v>
      </c>
      <c r="I368" s="199"/>
      <c r="J368" s="200">
        <f>ROUND(I368*H368,2)</f>
        <v>0</v>
      </c>
      <c r="K368" s="196" t="s">
        <v>19</v>
      </c>
      <c r="L368" s="41"/>
      <c r="M368" s="201" t="s">
        <v>19</v>
      </c>
      <c r="N368" s="202" t="s">
        <v>43</v>
      </c>
      <c r="O368" s="66"/>
      <c r="P368" s="203">
        <f>O368*H368</f>
        <v>0</v>
      </c>
      <c r="Q368" s="203">
        <v>0</v>
      </c>
      <c r="R368" s="203">
        <f>Q368*H368</f>
        <v>0</v>
      </c>
      <c r="S368" s="203">
        <v>0</v>
      </c>
      <c r="T368" s="204">
        <f>S368*H368</f>
        <v>0</v>
      </c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R368" s="205" t="s">
        <v>200</v>
      </c>
      <c r="AT368" s="205" t="s">
        <v>195</v>
      </c>
      <c r="AU368" s="205" t="s">
        <v>209</v>
      </c>
      <c r="AY368" s="19" t="s">
        <v>193</v>
      </c>
      <c r="BE368" s="206">
        <f>IF(N368="základní",J368,0)</f>
        <v>0</v>
      </c>
      <c r="BF368" s="206">
        <f>IF(N368="snížená",J368,0)</f>
        <v>0</v>
      </c>
      <c r="BG368" s="206">
        <f>IF(N368="zákl. přenesená",J368,0)</f>
        <v>0</v>
      </c>
      <c r="BH368" s="206">
        <f>IF(N368="sníž. přenesená",J368,0)</f>
        <v>0</v>
      </c>
      <c r="BI368" s="206">
        <f>IF(N368="nulová",J368,0)</f>
        <v>0</v>
      </c>
      <c r="BJ368" s="19" t="s">
        <v>79</v>
      </c>
      <c r="BK368" s="206">
        <f>ROUND(I368*H368,2)</f>
        <v>0</v>
      </c>
      <c r="BL368" s="19" t="s">
        <v>200</v>
      </c>
      <c r="BM368" s="205" t="s">
        <v>1577</v>
      </c>
    </row>
    <row r="369" spans="1:65" s="2" customFormat="1" ht="16.5" customHeight="1">
      <c r="A369" s="36"/>
      <c r="B369" s="37"/>
      <c r="C369" s="194" t="s">
        <v>920</v>
      </c>
      <c r="D369" s="194" t="s">
        <v>195</v>
      </c>
      <c r="E369" s="195" t="s">
        <v>3264</v>
      </c>
      <c r="F369" s="196" t="s">
        <v>3265</v>
      </c>
      <c r="G369" s="197" t="s">
        <v>1360</v>
      </c>
      <c r="H369" s="198">
        <v>2</v>
      </c>
      <c r="I369" s="199"/>
      <c r="J369" s="200">
        <f>ROUND(I369*H369,2)</f>
        <v>0</v>
      </c>
      <c r="K369" s="196" t="s">
        <v>19</v>
      </c>
      <c r="L369" s="41"/>
      <c r="M369" s="201" t="s">
        <v>19</v>
      </c>
      <c r="N369" s="202" t="s">
        <v>43</v>
      </c>
      <c r="O369" s="66"/>
      <c r="P369" s="203">
        <f>O369*H369</f>
        <v>0</v>
      </c>
      <c r="Q369" s="203">
        <v>0</v>
      </c>
      <c r="R369" s="203">
        <f>Q369*H369</f>
        <v>0</v>
      </c>
      <c r="S369" s="203">
        <v>0</v>
      </c>
      <c r="T369" s="204">
        <f>S369*H369</f>
        <v>0</v>
      </c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R369" s="205" t="s">
        <v>200</v>
      </c>
      <c r="AT369" s="205" t="s">
        <v>195</v>
      </c>
      <c r="AU369" s="205" t="s">
        <v>209</v>
      </c>
      <c r="AY369" s="19" t="s">
        <v>193</v>
      </c>
      <c r="BE369" s="206">
        <f>IF(N369="základní",J369,0)</f>
        <v>0</v>
      </c>
      <c r="BF369" s="206">
        <f>IF(N369="snížená",J369,0)</f>
        <v>0</v>
      </c>
      <c r="BG369" s="206">
        <f>IF(N369="zákl. přenesená",J369,0)</f>
        <v>0</v>
      </c>
      <c r="BH369" s="206">
        <f>IF(N369="sníž. přenesená",J369,0)</f>
        <v>0</v>
      </c>
      <c r="BI369" s="206">
        <f>IF(N369="nulová",J369,0)</f>
        <v>0</v>
      </c>
      <c r="BJ369" s="19" t="s">
        <v>79</v>
      </c>
      <c r="BK369" s="206">
        <f>ROUND(I369*H369,2)</f>
        <v>0</v>
      </c>
      <c r="BL369" s="19" t="s">
        <v>200</v>
      </c>
      <c r="BM369" s="205" t="s">
        <v>1586</v>
      </c>
    </row>
    <row r="370" spans="1:65" s="12" customFormat="1" ht="20.85" customHeight="1">
      <c r="B370" s="178"/>
      <c r="C370" s="179"/>
      <c r="D370" s="180" t="s">
        <v>71</v>
      </c>
      <c r="E370" s="192" t="s">
        <v>3266</v>
      </c>
      <c r="F370" s="192" t="s">
        <v>3267</v>
      </c>
      <c r="G370" s="179"/>
      <c r="H370" s="179"/>
      <c r="I370" s="182"/>
      <c r="J370" s="193">
        <f>BK370</f>
        <v>0</v>
      </c>
      <c r="K370" s="179"/>
      <c r="L370" s="184"/>
      <c r="M370" s="185"/>
      <c r="N370" s="186"/>
      <c r="O370" s="186"/>
      <c r="P370" s="187">
        <f>P371</f>
        <v>0</v>
      </c>
      <c r="Q370" s="186"/>
      <c r="R370" s="187">
        <f>R371</f>
        <v>0</v>
      </c>
      <c r="S370" s="186"/>
      <c r="T370" s="188">
        <f>T371</f>
        <v>0</v>
      </c>
      <c r="AR370" s="189" t="s">
        <v>79</v>
      </c>
      <c r="AT370" s="190" t="s">
        <v>71</v>
      </c>
      <c r="AU370" s="190" t="s">
        <v>81</v>
      </c>
      <c r="AY370" s="189" t="s">
        <v>193</v>
      </c>
      <c r="BK370" s="191">
        <f>BK371</f>
        <v>0</v>
      </c>
    </row>
    <row r="371" spans="1:65" s="2" customFormat="1" ht="16.5" customHeight="1">
      <c r="A371" s="36"/>
      <c r="B371" s="37"/>
      <c r="C371" s="194" t="s">
        <v>930</v>
      </c>
      <c r="D371" s="194" t="s">
        <v>195</v>
      </c>
      <c r="E371" s="195" t="s">
        <v>3268</v>
      </c>
      <c r="F371" s="196" t="s">
        <v>3269</v>
      </c>
      <c r="G371" s="197" t="s">
        <v>1360</v>
      </c>
      <c r="H371" s="198">
        <v>1</v>
      </c>
      <c r="I371" s="199"/>
      <c r="J371" s="200">
        <f>ROUND(I371*H371,2)</f>
        <v>0</v>
      </c>
      <c r="K371" s="196" t="s">
        <v>19</v>
      </c>
      <c r="L371" s="41"/>
      <c r="M371" s="201" t="s">
        <v>19</v>
      </c>
      <c r="N371" s="202" t="s">
        <v>43</v>
      </c>
      <c r="O371" s="66"/>
      <c r="P371" s="203">
        <f>O371*H371</f>
        <v>0</v>
      </c>
      <c r="Q371" s="203">
        <v>0</v>
      </c>
      <c r="R371" s="203">
        <f>Q371*H371</f>
        <v>0</v>
      </c>
      <c r="S371" s="203">
        <v>0</v>
      </c>
      <c r="T371" s="204">
        <f>S371*H371</f>
        <v>0</v>
      </c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R371" s="205" t="s">
        <v>200</v>
      </c>
      <c r="AT371" s="205" t="s">
        <v>195</v>
      </c>
      <c r="AU371" s="205" t="s">
        <v>209</v>
      </c>
      <c r="AY371" s="19" t="s">
        <v>193</v>
      </c>
      <c r="BE371" s="206">
        <f>IF(N371="základní",J371,0)</f>
        <v>0</v>
      </c>
      <c r="BF371" s="206">
        <f>IF(N371="snížená",J371,0)</f>
        <v>0</v>
      </c>
      <c r="BG371" s="206">
        <f>IF(N371="zákl. přenesená",J371,0)</f>
        <v>0</v>
      </c>
      <c r="BH371" s="206">
        <f>IF(N371="sníž. přenesená",J371,0)</f>
        <v>0</v>
      </c>
      <c r="BI371" s="206">
        <f>IF(N371="nulová",J371,0)</f>
        <v>0</v>
      </c>
      <c r="BJ371" s="19" t="s">
        <v>79</v>
      </c>
      <c r="BK371" s="206">
        <f>ROUND(I371*H371,2)</f>
        <v>0</v>
      </c>
      <c r="BL371" s="19" t="s">
        <v>200</v>
      </c>
      <c r="BM371" s="205" t="s">
        <v>1595</v>
      </c>
    </row>
    <row r="372" spans="1:65" s="12" customFormat="1" ht="20.85" customHeight="1">
      <c r="B372" s="178"/>
      <c r="C372" s="179"/>
      <c r="D372" s="180" t="s">
        <v>71</v>
      </c>
      <c r="E372" s="192" t="s">
        <v>3270</v>
      </c>
      <c r="F372" s="192" t="s">
        <v>3271</v>
      </c>
      <c r="G372" s="179"/>
      <c r="H372" s="179"/>
      <c r="I372" s="182"/>
      <c r="J372" s="193">
        <f>BK372</f>
        <v>0</v>
      </c>
      <c r="K372" s="179"/>
      <c r="L372" s="184"/>
      <c r="M372" s="185"/>
      <c r="N372" s="186"/>
      <c r="O372" s="186"/>
      <c r="P372" s="187">
        <f>P373</f>
        <v>0</v>
      </c>
      <c r="Q372" s="186"/>
      <c r="R372" s="187">
        <f>R373</f>
        <v>0</v>
      </c>
      <c r="S372" s="186"/>
      <c r="T372" s="188">
        <f>T373</f>
        <v>0</v>
      </c>
      <c r="AR372" s="189" t="s">
        <v>79</v>
      </c>
      <c r="AT372" s="190" t="s">
        <v>71</v>
      </c>
      <c r="AU372" s="190" t="s">
        <v>81</v>
      </c>
      <c r="AY372" s="189" t="s">
        <v>193</v>
      </c>
      <c r="BK372" s="191">
        <f>BK373</f>
        <v>0</v>
      </c>
    </row>
    <row r="373" spans="1:65" s="2" customFormat="1" ht="16.5" customHeight="1">
      <c r="A373" s="36"/>
      <c r="B373" s="37"/>
      <c r="C373" s="194" t="s">
        <v>937</v>
      </c>
      <c r="D373" s="194" t="s">
        <v>195</v>
      </c>
      <c r="E373" s="195" t="s">
        <v>3272</v>
      </c>
      <c r="F373" s="196" t="s">
        <v>3273</v>
      </c>
      <c r="G373" s="197" t="s">
        <v>2931</v>
      </c>
      <c r="H373" s="198">
        <v>6</v>
      </c>
      <c r="I373" s="199"/>
      <c r="J373" s="200">
        <f>ROUND(I373*H373,2)</f>
        <v>0</v>
      </c>
      <c r="K373" s="196" t="s">
        <v>19</v>
      </c>
      <c r="L373" s="41"/>
      <c r="M373" s="201" t="s">
        <v>19</v>
      </c>
      <c r="N373" s="202" t="s">
        <v>43</v>
      </c>
      <c r="O373" s="66"/>
      <c r="P373" s="203">
        <f>O373*H373</f>
        <v>0</v>
      </c>
      <c r="Q373" s="203">
        <v>0</v>
      </c>
      <c r="R373" s="203">
        <f>Q373*H373</f>
        <v>0</v>
      </c>
      <c r="S373" s="203">
        <v>0</v>
      </c>
      <c r="T373" s="204">
        <f>S373*H373</f>
        <v>0</v>
      </c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R373" s="205" t="s">
        <v>200</v>
      </c>
      <c r="AT373" s="205" t="s">
        <v>195</v>
      </c>
      <c r="AU373" s="205" t="s">
        <v>209</v>
      </c>
      <c r="AY373" s="19" t="s">
        <v>193</v>
      </c>
      <c r="BE373" s="206">
        <f>IF(N373="základní",J373,0)</f>
        <v>0</v>
      </c>
      <c r="BF373" s="206">
        <f>IF(N373="snížená",J373,0)</f>
        <v>0</v>
      </c>
      <c r="BG373" s="206">
        <f>IF(N373="zákl. přenesená",J373,0)</f>
        <v>0</v>
      </c>
      <c r="BH373" s="206">
        <f>IF(N373="sníž. přenesená",J373,0)</f>
        <v>0</v>
      </c>
      <c r="BI373" s="206">
        <f>IF(N373="nulová",J373,0)</f>
        <v>0</v>
      </c>
      <c r="BJ373" s="19" t="s">
        <v>79</v>
      </c>
      <c r="BK373" s="206">
        <f>ROUND(I373*H373,2)</f>
        <v>0</v>
      </c>
      <c r="BL373" s="19" t="s">
        <v>200</v>
      </c>
      <c r="BM373" s="205" t="s">
        <v>1604</v>
      </c>
    </row>
    <row r="374" spans="1:65" s="12" customFormat="1" ht="20.85" customHeight="1">
      <c r="B374" s="178"/>
      <c r="C374" s="179"/>
      <c r="D374" s="180" t="s">
        <v>71</v>
      </c>
      <c r="E374" s="192" t="s">
        <v>3274</v>
      </c>
      <c r="F374" s="192" t="s">
        <v>3275</v>
      </c>
      <c r="G374" s="179"/>
      <c r="H374" s="179"/>
      <c r="I374" s="182"/>
      <c r="J374" s="193">
        <f>BK374</f>
        <v>0</v>
      </c>
      <c r="K374" s="179"/>
      <c r="L374" s="184"/>
      <c r="M374" s="185"/>
      <c r="N374" s="186"/>
      <c r="O374" s="186"/>
      <c r="P374" s="187">
        <f>SUM(P375:P380)</f>
        <v>0</v>
      </c>
      <c r="Q374" s="186"/>
      <c r="R374" s="187">
        <f>SUM(R375:R380)</f>
        <v>0</v>
      </c>
      <c r="S374" s="186"/>
      <c r="T374" s="188">
        <f>SUM(T375:T380)</f>
        <v>0</v>
      </c>
      <c r="AR374" s="189" t="s">
        <v>79</v>
      </c>
      <c r="AT374" s="190" t="s">
        <v>71</v>
      </c>
      <c r="AU374" s="190" t="s">
        <v>81</v>
      </c>
      <c r="AY374" s="189" t="s">
        <v>193</v>
      </c>
      <c r="BK374" s="191">
        <f>SUM(BK375:BK380)</f>
        <v>0</v>
      </c>
    </row>
    <row r="375" spans="1:65" s="2" customFormat="1" ht="16.5" customHeight="1">
      <c r="A375" s="36"/>
      <c r="B375" s="37"/>
      <c r="C375" s="194" t="s">
        <v>942</v>
      </c>
      <c r="D375" s="194" t="s">
        <v>195</v>
      </c>
      <c r="E375" s="195" t="s">
        <v>3276</v>
      </c>
      <c r="F375" s="196" t="s">
        <v>3277</v>
      </c>
      <c r="G375" s="197" t="s">
        <v>2931</v>
      </c>
      <c r="H375" s="198">
        <v>1</v>
      </c>
      <c r="I375" s="199"/>
      <c r="J375" s="200">
        <f t="shared" ref="J375:J380" si="10">ROUND(I375*H375,2)</f>
        <v>0</v>
      </c>
      <c r="K375" s="196" t="s">
        <v>19</v>
      </c>
      <c r="L375" s="41"/>
      <c r="M375" s="201" t="s">
        <v>19</v>
      </c>
      <c r="N375" s="202" t="s">
        <v>43</v>
      </c>
      <c r="O375" s="66"/>
      <c r="P375" s="203">
        <f t="shared" ref="P375:P380" si="11">O375*H375</f>
        <v>0</v>
      </c>
      <c r="Q375" s="203">
        <v>0</v>
      </c>
      <c r="R375" s="203">
        <f t="shared" ref="R375:R380" si="12">Q375*H375</f>
        <v>0</v>
      </c>
      <c r="S375" s="203">
        <v>0</v>
      </c>
      <c r="T375" s="204">
        <f t="shared" ref="T375:T380" si="13">S375*H375</f>
        <v>0</v>
      </c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R375" s="205" t="s">
        <v>200</v>
      </c>
      <c r="AT375" s="205" t="s">
        <v>195</v>
      </c>
      <c r="AU375" s="205" t="s">
        <v>209</v>
      </c>
      <c r="AY375" s="19" t="s">
        <v>193</v>
      </c>
      <c r="BE375" s="206">
        <f t="shared" ref="BE375:BE380" si="14">IF(N375="základní",J375,0)</f>
        <v>0</v>
      </c>
      <c r="BF375" s="206">
        <f t="shared" ref="BF375:BF380" si="15">IF(N375="snížená",J375,0)</f>
        <v>0</v>
      </c>
      <c r="BG375" s="206">
        <f t="shared" ref="BG375:BG380" si="16">IF(N375="zákl. přenesená",J375,0)</f>
        <v>0</v>
      </c>
      <c r="BH375" s="206">
        <f t="shared" ref="BH375:BH380" si="17">IF(N375="sníž. přenesená",J375,0)</f>
        <v>0</v>
      </c>
      <c r="BI375" s="206">
        <f t="shared" ref="BI375:BI380" si="18">IF(N375="nulová",J375,0)</f>
        <v>0</v>
      </c>
      <c r="BJ375" s="19" t="s">
        <v>79</v>
      </c>
      <c r="BK375" s="206">
        <f t="shared" ref="BK375:BK380" si="19">ROUND(I375*H375,2)</f>
        <v>0</v>
      </c>
      <c r="BL375" s="19" t="s">
        <v>200</v>
      </c>
      <c r="BM375" s="205" t="s">
        <v>1613</v>
      </c>
    </row>
    <row r="376" spans="1:65" s="2" customFormat="1" ht="16.5" customHeight="1">
      <c r="A376" s="36"/>
      <c r="B376" s="37"/>
      <c r="C376" s="194" t="s">
        <v>950</v>
      </c>
      <c r="D376" s="194" t="s">
        <v>195</v>
      </c>
      <c r="E376" s="195" t="s">
        <v>3278</v>
      </c>
      <c r="F376" s="196" t="s">
        <v>3279</v>
      </c>
      <c r="G376" s="197" t="s">
        <v>2931</v>
      </c>
      <c r="H376" s="198">
        <v>1</v>
      </c>
      <c r="I376" s="199"/>
      <c r="J376" s="200">
        <f t="shared" si="10"/>
        <v>0</v>
      </c>
      <c r="K376" s="196" t="s">
        <v>19</v>
      </c>
      <c r="L376" s="41"/>
      <c r="M376" s="201" t="s">
        <v>19</v>
      </c>
      <c r="N376" s="202" t="s">
        <v>43</v>
      </c>
      <c r="O376" s="66"/>
      <c r="P376" s="203">
        <f t="shared" si="11"/>
        <v>0</v>
      </c>
      <c r="Q376" s="203">
        <v>0</v>
      </c>
      <c r="R376" s="203">
        <f t="shared" si="12"/>
        <v>0</v>
      </c>
      <c r="S376" s="203">
        <v>0</v>
      </c>
      <c r="T376" s="204">
        <f t="shared" si="13"/>
        <v>0</v>
      </c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R376" s="205" t="s">
        <v>200</v>
      </c>
      <c r="AT376" s="205" t="s">
        <v>195</v>
      </c>
      <c r="AU376" s="205" t="s">
        <v>209</v>
      </c>
      <c r="AY376" s="19" t="s">
        <v>193</v>
      </c>
      <c r="BE376" s="206">
        <f t="shared" si="14"/>
        <v>0</v>
      </c>
      <c r="BF376" s="206">
        <f t="shared" si="15"/>
        <v>0</v>
      </c>
      <c r="BG376" s="206">
        <f t="shared" si="16"/>
        <v>0</v>
      </c>
      <c r="BH376" s="206">
        <f t="shared" si="17"/>
        <v>0</v>
      </c>
      <c r="BI376" s="206">
        <f t="shared" si="18"/>
        <v>0</v>
      </c>
      <c r="BJ376" s="19" t="s">
        <v>79</v>
      </c>
      <c r="BK376" s="206">
        <f t="shared" si="19"/>
        <v>0</v>
      </c>
      <c r="BL376" s="19" t="s">
        <v>200</v>
      </c>
      <c r="BM376" s="205" t="s">
        <v>1624</v>
      </c>
    </row>
    <row r="377" spans="1:65" s="2" customFormat="1" ht="16.5" customHeight="1">
      <c r="A377" s="36"/>
      <c r="B377" s="37"/>
      <c r="C377" s="194" t="s">
        <v>958</v>
      </c>
      <c r="D377" s="194" t="s">
        <v>195</v>
      </c>
      <c r="E377" s="195" t="s">
        <v>3280</v>
      </c>
      <c r="F377" s="196" t="s">
        <v>3281</v>
      </c>
      <c r="G377" s="197" t="s">
        <v>2931</v>
      </c>
      <c r="H377" s="198">
        <v>1</v>
      </c>
      <c r="I377" s="199"/>
      <c r="J377" s="200">
        <f t="shared" si="10"/>
        <v>0</v>
      </c>
      <c r="K377" s="196" t="s">
        <v>19</v>
      </c>
      <c r="L377" s="41"/>
      <c r="M377" s="201" t="s">
        <v>19</v>
      </c>
      <c r="N377" s="202" t="s">
        <v>43</v>
      </c>
      <c r="O377" s="66"/>
      <c r="P377" s="203">
        <f t="shared" si="11"/>
        <v>0</v>
      </c>
      <c r="Q377" s="203">
        <v>0</v>
      </c>
      <c r="R377" s="203">
        <f t="shared" si="12"/>
        <v>0</v>
      </c>
      <c r="S377" s="203">
        <v>0</v>
      </c>
      <c r="T377" s="204">
        <f t="shared" si="13"/>
        <v>0</v>
      </c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R377" s="205" t="s">
        <v>200</v>
      </c>
      <c r="AT377" s="205" t="s">
        <v>195</v>
      </c>
      <c r="AU377" s="205" t="s">
        <v>209</v>
      </c>
      <c r="AY377" s="19" t="s">
        <v>193</v>
      </c>
      <c r="BE377" s="206">
        <f t="shared" si="14"/>
        <v>0</v>
      </c>
      <c r="BF377" s="206">
        <f t="shared" si="15"/>
        <v>0</v>
      </c>
      <c r="BG377" s="206">
        <f t="shared" si="16"/>
        <v>0</v>
      </c>
      <c r="BH377" s="206">
        <f t="shared" si="17"/>
        <v>0</v>
      </c>
      <c r="BI377" s="206">
        <f t="shared" si="18"/>
        <v>0</v>
      </c>
      <c r="BJ377" s="19" t="s">
        <v>79</v>
      </c>
      <c r="BK377" s="206">
        <f t="shared" si="19"/>
        <v>0</v>
      </c>
      <c r="BL377" s="19" t="s">
        <v>200</v>
      </c>
      <c r="BM377" s="205" t="s">
        <v>1630</v>
      </c>
    </row>
    <row r="378" spans="1:65" s="2" customFormat="1" ht="16.5" customHeight="1">
      <c r="A378" s="36"/>
      <c r="B378" s="37"/>
      <c r="C378" s="194" t="s">
        <v>964</v>
      </c>
      <c r="D378" s="194" t="s">
        <v>195</v>
      </c>
      <c r="E378" s="195" t="s">
        <v>3282</v>
      </c>
      <c r="F378" s="196" t="s">
        <v>3283</v>
      </c>
      <c r="G378" s="197" t="s">
        <v>1360</v>
      </c>
      <c r="H378" s="198">
        <v>1</v>
      </c>
      <c r="I378" s="199"/>
      <c r="J378" s="200">
        <f t="shared" si="10"/>
        <v>0</v>
      </c>
      <c r="K378" s="196" t="s">
        <v>19</v>
      </c>
      <c r="L378" s="41"/>
      <c r="M378" s="201" t="s">
        <v>19</v>
      </c>
      <c r="N378" s="202" t="s">
        <v>43</v>
      </c>
      <c r="O378" s="66"/>
      <c r="P378" s="203">
        <f t="shared" si="11"/>
        <v>0</v>
      </c>
      <c r="Q378" s="203">
        <v>0</v>
      </c>
      <c r="R378" s="203">
        <f t="shared" si="12"/>
        <v>0</v>
      </c>
      <c r="S378" s="203">
        <v>0</v>
      </c>
      <c r="T378" s="204">
        <f t="shared" si="13"/>
        <v>0</v>
      </c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R378" s="205" t="s">
        <v>200</v>
      </c>
      <c r="AT378" s="205" t="s">
        <v>195</v>
      </c>
      <c r="AU378" s="205" t="s">
        <v>209</v>
      </c>
      <c r="AY378" s="19" t="s">
        <v>193</v>
      </c>
      <c r="BE378" s="206">
        <f t="shared" si="14"/>
        <v>0</v>
      </c>
      <c r="BF378" s="206">
        <f t="shared" si="15"/>
        <v>0</v>
      </c>
      <c r="BG378" s="206">
        <f t="shared" si="16"/>
        <v>0</v>
      </c>
      <c r="BH378" s="206">
        <f t="shared" si="17"/>
        <v>0</v>
      </c>
      <c r="BI378" s="206">
        <f t="shared" si="18"/>
        <v>0</v>
      </c>
      <c r="BJ378" s="19" t="s">
        <v>79</v>
      </c>
      <c r="BK378" s="206">
        <f t="shared" si="19"/>
        <v>0</v>
      </c>
      <c r="BL378" s="19" t="s">
        <v>200</v>
      </c>
      <c r="BM378" s="205" t="s">
        <v>1640</v>
      </c>
    </row>
    <row r="379" spans="1:65" s="2" customFormat="1" ht="16.5" customHeight="1">
      <c r="A379" s="36"/>
      <c r="B379" s="37"/>
      <c r="C379" s="194" t="s">
        <v>969</v>
      </c>
      <c r="D379" s="194" t="s">
        <v>195</v>
      </c>
      <c r="E379" s="195" t="s">
        <v>3284</v>
      </c>
      <c r="F379" s="196" t="s">
        <v>3285</v>
      </c>
      <c r="G379" s="197" t="s">
        <v>1360</v>
      </c>
      <c r="H379" s="198">
        <v>1</v>
      </c>
      <c r="I379" s="199"/>
      <c r="J379" s="200">
        <f t="shared" si="10"/>
        <v>0</v>
      </c>
      <c r="K379" s="196" t="s">
        <v>19</v>
      </c>
      <c r="L379" s="41"/>
      <c r="M379" s="201" t="s">
        <v>19</v>
      </c>
      <c r="N379" s="202" t="s">
        <v>43</v>
      </c>
      <c r="O379" s="66"/>
      <c r="P379" s="203">
        <f t="shared" si="11"/>
        <v>0</v>
      </c>
      <c r="Q379" s="203">
        <v>0</v>
      </c>
      <c r="R379" s="203">
        <f t="shared" si="12"/>
        <v>0</v>
      </c>
      <c r="S379" s="203">
        <v>0</v>
      </c>
      <c r="T379" s="204">
        <f t="shared" si="13"/>
        <v>0</v>
      </c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R379" s="205" t="s">
        <v>200</v>
      </c>
      <c r="AT379" s="205" t="s">
        <v>195</v>
      </c>
      <c r="AU379" s="205" t="s">
        <v>209</v>
      </c>
      <c r="AY379" s="19" t="s">
        <v>193</v>
      </c>
      <c r="BE379" s="206">
        <f t="shared" si="14"/>
        <v>0</v>
      </c>
      <c r="BF379" s="206">
        <f t="shared" si="15"/>
        <v>0</v>
      </c>
      <c r="BG379" s="206">
        <f t="shared" si="16"/>
        <v>0</v>
      </c>
      <c r="BH379" s="206">
        <f t="shared" si="17"/>
        <v>0</v>
      </c>
      <c r="BI379" s="206">
        <f t="shared" si="18"/>
        <v>0</v>
      </c>
      <c r="BJ379" s="19" t="s">
        <v>79</v>
      </c>
      <c r="BK379" s="206">
        <f t="shared" si="19"/>
        <v>0</v>
      </c>
      <c r="BL379" s="19" t="s">
        <v>200</v>
      </c>
      <c r="BM379" s="205" t="s">
        <v>1654</v>
      </c>
    </row>
    <row r="380" spans="1:65" s="2" customFormat="1" ht="16.5" customHeight="1">
      <c r="A380" s="36"/>
      <c r="B380" s="37"/>
      <c r="C380" s="194" t="s">
        <v>974</v>
      </c>
      <c r="D380" s="194" t="s">
        <v>195</v>
      </c>
      <c r="E380" s="195" t="s">
        <v>3286</v>
      </c>
      <c r="F380" s="196" t="s">
        <v>3287</v>
      </c>
      <c r="G380" s="197" t="s">
        <v>1360</v>
      </c>
      <c r="H380" s="198">
        <v>3</v>
      </c>
      <c r="I380" s="199"/>
      <c r="J380" s="200">
        <f t="shared" si="10"/>
        <v>0</v>
      </c>
      <c r="K380" s="196" t="s">
        <v>19</v>
      </c>
      <c r="L380" s="41"/>
      <c r="M380" s="201" t="s">
        <v>19</v>
      </c>
      <c r="N380" s="202" t="s">
        <v>43</v>
      </c>
      <c r="O380" s="66"/>
      <c r="P380" s="203">
        <f t="shared" si="11"/>
        <v>0</v>
      </c>
      <c r="Q380" s="203">
        <v>0</v>
      </c>
      <c r="R380" s="203">
        <f t="shared" si="12"/>
        <v>0</v>
      </c>
      <c r="S380" s="203">
        <v>0</v>
      </c>
      <c r="T380" s="204">
        <f t="shared" si="13"/>
        <v>0</v>
      </c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R380" s="205" t="s">
        <v>200</v>
      </c>
      <c r="AT380" s="205" t="s">
        <v>195</v>
      </c>
      <c r="AU380" s="205" t="s">
        <v>209</v>
      </c>
      <c r="AY380" s="19" t="s">
        <v>193</v>
      </c>
      <c r="BE380" s="206">
        <f t="shared" si="14"/>
        <v>0</v>
      </c>
      <c r="BF380" s="206">
        <f t="shared" si="15"/>
        <v>0</v>
      </c>
      <c r="BG380" s="206">
        <f t="shared" si="16"/>
        <v>0</v>
      </c>
      <c r="BH380" s="206">
        <f t="shared" si="17"/>
        <v>0</v>
      </c>
      <c r="BI380" s="206">
        <f t="shared" si="18"/>
        <v>0</v>
      </c>
      <c r="BJ380" s="19" t="s">
        <v>79</v>
      </c>
      <c r="BK380" s="206">
        <f t="shared" si="19"/>
        <v>0</v>
      </c>
      <c r="BL380" s="19" t="s">
        <v>200</v>
      </c>
      <c r="BM380" s="205" t="s">
        <v>1666</v>
      </c>
    </row>
    <row r="381" spans="1:65" s="12" customFormat="1" ht="20.85" customHeight="1">
      <c r="B381" s="178"/>
      <c r="C381" s="179"/>
      <c r="D381" s="180" t="s">
        <v>71</v>
      </c>
      <c r="E381" s="192" t="s">
        <v>3184</v>
      </c>
      <c r="F381" s="192" t="s">
        <v>3185</v>
      </c>
      <c r="G381" s="179"/>
      <c r="H381" s="179"/>
      <c r="I381" s="182"/>
      <c r="J381" s="193">
        <f>BK381</f>
        <v>0</v>
      </c>
      <c r="K381" s="179"/>
      <c r="L381" s="184"/>
      <c r="M381" s="185"/>
      <c r="N381" s="186"/>
      <c r="O381" s="186"/>
      <c r="P381" s="187">
        <f>P382</f>
        <v>0</v>
      </c>
      <c r="Q381" s="186"/>
      <c r="R381" s="187">
        <f>R382</f>
        <v>0</v>
      </c>
      <c r="S381" s="186"/>
      <c r="T381" s="188">
        <f>T382</f>
        <v>0</v>
      </c>
      <c r="AR381" s="189" t="s">
        <v>79</v>
      </c>
      <c r="AT381" s="190" t="s">
        <v>71</v>
      </c>
      <c r="AU381" s="190" t="s">
        <v>81</v>
      </c>
      <c r="AY381" s="189" t="s">
        <v>193</v>
      </c>
      <c r="BK381" s="191">
        <f>BK382</f>
        <v>0</v>
      </c>
    </row>
    <row r="382" spans="1:65" s="2" customFormat="1" ht="16.5" customHeight="1">
      <c r="A382" s="36"/>
      <c r="B382" s="37"/>
      <c r="C382" s="194" t="s">
        <v>977</v>
      </c>
      <c r="D382" s="194" t="s">
        <v>195</v>
      </c>
      <c r="E382" s="195" t="s">
        <v>3288</v>
      </c>
      <c r="F382" s="196" t="s">
        <v>3289</v>
      </c>
      <c r="G382" s="197" t="s">
        <v>391</v>
      </c>
      <c r="H382" s="198">
        <v>75</v>
      </c>
      <c r="I382" s="199"/>
      <c r="J382" s="200">
        <f>ROUND(I382*H382,2)</f>
        <v>0</v>
      </c>
      <c r="K382" s="196" t="s">
        <v>19</v>
      </c>
      <c r="L382" s="41"/>
      <c r="M382" s="201" t="s">
        <v>19</v>
      </c>
      <c r="N382" s="202" t="s">
        <v>43</v>
      </c>
      <c r="O382" s="66"/>
      <c r="P382" s="203">
        <f>O382*H382</f>
        <v>0</v>
      </c>
      <c r="Q382" s="203">
        <v>0</v>
      </c>
      <c r="R382" s="203">
        <f>Q382*H382</f>
        <v>0</v>
      </c>
      <c r="S382" s="203">
        <v>0</v>
      </c>
      <c r="T382" s="204">
        <f>S382*H382</f>
        <v>0</v>
      </c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R382" s="205" t="s">
        <v>200</v>
      </c>
      <c r="AT382" s="205" t="s">
        <v>195</v>
      </c>
      <c r="AU382" s="205" t="s">
        <v>209</v>
      </c>
      <c r="AY382" s="19" t="s">
        <v>193</v>
      </c>
      <c r="BE382" s="206">
        <f>IF(N382="základní",J382,0)</f>
        <v>0</v>
      </c>
      <c r="BF382" s="206">
        <f>IF(N382="snížená",J382,0)</f>
        <v>0</v>
      </c>
      <c r="BG382" s="206">
        <f>IF(N382="zákl. přenesená",J382,0)</f>
        <v>0</v>
      </c>
      <c r="BH382" s="206">
        <f>IF(N382="sníž. přenesená",J382,0)</f>
        <v>0</v>
      </c>
      <c r="BI382" s="206">
        <f>IF(N382="nulová",J382,0)</f>
        <v>0</v>
      </c>
      <c r="BJ382" s="19" t="s">
        <v>79</v>
      </c>
      <c r="BK382" s="206">
        <f>ROUND(I382*H382,2)</f>
        <v>0</v>
      </c>
      <c r="BL382" s="19" t="s">
        <v>200</v>
      </c>
      <c r="BM382" s="205" t="s">
        <v>1675</v>
      </c>
    </row>
    <row r="383" spans="1:65" s="12" customFormat="1" ht="20.85" customHeight="1">
      <c r="B383" s="178"/>
      <c r="C383" s="179"/>
      <c r="D383" s="180" t="s">
        <v>71</v>
      </c>
      <c r="E383" s="192" t="s">
        <v>3178</v>
      </c>
      <c r="F383" s="192" t="s">
        <v>3179</v>
      </c>
      <c r="G383" s="179"/>
      <c r="H383" s="179"/>
      <c r="I383" s="182"/>
      <c r="J383" s="193">
        <f>BK383</f>
        <v>0</v>
      </c>
      <c r="K383" s="179"/>
      <c r="L383" s="184"/>
      <c r="M383" s="185"/>
      <c r="N383" s="186"/>
      <c r="O383" s="186"/>
      <c r="P383" s="187">
        <f>P384</f>
        <v>0</v>
      </c>
      <c r="Q383" s="186"/>
      <c r="R383" s="187">
        <f>R384</f>
        <v>0</v>
      </c>
      <c r="S383" s="186"/>
      <c r="T383" s="188">
        <f>T384</f>
        <v>0</v>
      </c>
      <c r="AR383" s="189" t="s">
        <v>79</v>
      </c>
      <c r="AT383" s="190" t="s">
        <v>71</v>
      </c>
      <c r="AU383" s="190" t="s">
        <v>81</v>
      </c>
      <c r="AY383" s="189" t="s">
        <v>193</v>
      </c>
      <c r="BK383" s="191">
        <f>BK384</f>
        <v>0</v>
      </c>
    </row>
    <row r="384" spans="1:65" s="2" customFormat="1" ht="16.5" customHeight="1">
      <c r="A384" s="36"/>
      <c r="B384" s="37"/>
      <c r="C384" s="194" t="s">
        <v>981</v>
      </c>
      <c r="D384" s="194" t="s">
        <v>195</v>
      </c>
      <c r="E384" s="195" t="s">
        <v>3290</v>
      </c>
      <c r="F384" s="196" t="s">
        <v>3291</v>
      </c>
      <c r="G384" s="197" t="s">
        <v>391</v>
      </c>
      <c r="H384" s="198">
        <v>9</v>
      </c>
      <c r="I384" s="199"/>
      <c r="J384" s="200">
        <f>ROUND(I384*H384,2)</f>
        <v>0</v>
      </c>
      <c r="K384" s="196" t="s">
        <v>19</v>
      </c>
      <c r="L384" s="41"/>
      <c r="M384" s="201" t="s">
        <v>19</v>
      </c>
      <c r="N384" s="202" t="s">
        <v>43</v>
      </c>
      <c r="O384" s="66"/>
      <c r="P384" s="203">
        <f>O384*H384</f>
        <v>0</v>
      </c>
      <c r="Q384" s="203">
        <v>0</v>
      </c>
      <c r="R384" s="203">
        <f>Q384*H384</f>
        <v>0</v>
      </c>
      <c r="S384" s="203">
        <v>0</v>
      </c>
      <c r="T384" s="204">
        <f>S384*H384</f>
        <v>0</v>
      </c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R384" s="205" t="s">
        <v>200</v>
      </c>
      <c r="AT384" s="205" t="s">
        <v>195</v>
      </c>
      <c r="AU384" s="205" t="s">
        <v>209</v>
      </c>
      <c r="AY384" s="19" t="s">
        <v>193</v>
      </c>
      <c r="BE384" s="206">
        <f>IF(N384="základní",J384,0)</f>
        <v>0</v>
      </c>
      <c r="BF384" s="206">
        <f>IF(N384="snížená",J384,0)</f>
        <v>0</v>
      </c>
      <c r="BG384" s="206">
        <f>IF(N384="zákl. přenesená",J384,0)</f>
        <v>0</v>
      </c>
      <c r="BH384" s="206">
        <f>IF(N384="sníž. přenesená",J384,0)</f>
        <v>0</v>
      </c>
      <c r="BI384" s="206">
        <f>IF(N384="nulová",J384,0)</f>
        <v>0</v>
      </c>
      <c r="BJ384" s="19" t="s">
        <v>79</v>
      </c>
      <c r="BK384" s="206">
        <f>ROUND(I384*H384,2)</f>
        <v>0</v>
      </c>
      <c r="BL384" s="19" t="s">
        <v>200</v>
      </c>
      <c r="BM384" s="205" t="s">
        <v>1686</v>
      </c>
    </row>
    <row r="385" spans="1:65" s="12" customFormat="1" ht="20.85" customHeight="1">
      <c r="B385" s="178"/>
      <c r="C385" s="179"/>
      <c r="D385" s="180" t="s">
        <v>71</v>
      </c>
      <c r="E385" s="192" t="s">
        <v>3292</v>
      </c>
      <c r="F385" s="192" t="s">
        <v>3293</v>
      </c>
      <c r="G385" s="179"/>
      <c r="H385" s="179"/>
      <c r="I385" s="182"/>
      <c r="J385" s="193">
        <f>BK385</f>
        <v>0</v>
      </c>
      <c r="K385" s="179"/>
      <c r="L385" s="184"/>
      <c r="M385" s="185"/>
      <c r="N385" s="186"/>
      <c r="O385" s="186"/>
      <c r="P385" s="187">
        <f>P386</f>
        <v>0</v>
      </c>
      <c r="Q385" s="186"/>
      <c r="R385" s="187">
        <f>R386</f>
        <v>0</v>
      </c>
      <c r="S385" s="186"/>
      <c r="T385" s="188">
        <f>T386</f>
        <v>0</v>
      </c>
      <c r="AR385" s="189" t="s">
        <v>79</v>
      </c>
      <c r="AT385" s="190" t="s">
        <v>71</v>
      </c>
      <c r="AU385" s="190" t="s">
        <v>81</v>
      </c>
      <c r="AY385" s="189" t="s">
        <v>193</v>
      </c>
      <c r="BK385" s="191">
        <f>BK386</f>
        <v>0</v>
      </c>
    </row>
    <row r="386" spans="1:65" s="2" customFormat="1" ht="16.5" customHeight="1">
      <c r="A386" s="36"/>
      <c r="B386" s="37"/>
      <c r="C386" s="194" t="s">
        <v>986</v>
      </c>
      <c r="D386" s="194" t="s">
        <v>195</v>
      </c>
      <c r="E386" s="195" t="s">
        <v>3294</v>
      </c>
      <c r="F386" s="196" t="s">
        <v>3295</v>
      </c>
      <c r="G386" s="197" t="s">
        <v>1360</v>
      </c>
      <c r="H386" s="198">
        <v>6</v>
      </c>
      <c r="I386" s="199"/>
      <c r="J386" s="200">
        <f>ROUND(I386*H386,2)</f>
        <v>0</v>
      </c>
      <c r="K386" s="196" t="s">
        <v>19</v>
      </c>
      <c r="L386" s="41"/>
      <c r="M386" s="201" t="s">
        <v>19</v>
      </c>
      <c r="N386" s="202" t="s">
        <v>43</v>
      </c>
      <c r="O386" s="66"/>
      <c r="P386" s="203">
        <f>O386*H386</f>
        <v>0</v>
      </c>
      <c r="Q386" s="203">
        <v>0</v>
      </c>
      <c r="R386" s="203">
        <f>Q386*H386</f>
        <v>0</v>
      </c>
      <c r="S386" s="203">
        <v>0</v>
      </c>
      <c r="T386" s="204">
        <f>S386*H386</f>
        <v>0</v>
      </c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R386" s="205" t="s">
        <v>200</v>
      </c>
      <c r="AT386" s="205" t="s">
        <v>195</v>
      </c>
      <c r="AU386" s="205" t="s">
        <v>209</v>
      </c>
      <c r="AY386" s="19" t="s">
        <v>193</v>
      </c>
      <c r="BE386" s="206">
        <f>IF(N386="základní",J386,0)</f>
        <v>0</v>
      </c>
      <c r="BF386" s="206">
        <f>IF(N386="snížená",J386,0)</f>
        <v>0</v>
      </c>
      <c r="BG386" s="206">
        <f>IF(N386="zákl. přenesená",J386,0)</f>
        <v>0</v>
      </c>
      <c r="BH386" s="206">
        <f>IF(N386="sníž. přenesená",J386,0)</f>
        <v>0</v>
      </c>
      <c r="BI386" s="206">
        <f>IF(N386="nulová",J386,0)</f>
        <v>0</v>
      </c>
      <c r="BJ386" s="19" t="s">
        <v>79</v>
      </c>
      <c r="BK386" s="206">
        <f>ROUND(I386*H386,2)</f>
        <v>0</v>
      </c>
      <c r="BL386" s="19" t="s">
        <v>200</v>
      </c>
      <c r="BM386" s="205" t="s">
        <v>1696</v>
      </c>
    </row>
    <row r="387" spans="1:65" s="12" customFormat="1" ht="20.85" customHeight="1">
      <c r="B387" s="178"/>
      <c r="C387" s="179"/>
      <c r="D387" s="180" t="s">
        <v>71</v>
      </c>
      <c r="E387" s="192" t="s">
        <v>3198</v>
      </c>
      <c r="F387" s="192" t="s">
        <v>3199</v>
      </c>
      <c r="G387" s="179"/>
      <c r="H387" s="179"/>
      <c r="I387" s="182"/>
      <c r="J387" s="193">
        <f>BK387</f>
        <v>0</v>
      </c>
      <c r="K387" s="179"/>
      <c r="L387" s="184"/>
      <c r="M387" s="185"/>
      <c r="N387" s="186"/>
      <c r="O387" s="186"/>
      <c r="P387" s="187">
        <f>P388</f>
        <v>0</v>
      </c>
      <c r="Q387" s="186"/>
      <c r="R387" s="187">
        <f>R388</f>
        <v>0</v>
      </c>
      <c r="S387" s="186"/>
      <c r="T387" s="188">
        <f>T388</f>
        <v>0</v>
      </c>
      <c r="AR387" s="189" t="s">
        <v>79</v>
      </c>
      <c r="AT387" s="190" t="s">
        <v>71</v>
      </c>
      <c r="AU387" s="190" t="s">
        <v>81</v>
      </c>
      <c r="AY387" s="189" t="s">
        <v>193</v>
      </c>
      <c r="BK387" s="191">
        <f>BK388</f>
        <v>0</v>
      </c>
    </row>
    <row r="388" spans="1:65" s="2" customFormat="1" ht="16.5" customHeight="1">
      <c r="A388" s="36"/>
      <c r="B388" s="37"/>
      <c r="C388" s="194" t="s">
        <v>991</v>
      </c>
      <c r="D388" s="194" t="s">
        <v>195</v>
      </c>
      <c r="E388" s="195" t="s">
        <v>3296</v>
      </c>
      <c r="F388" s="196" t="s">
        <v>3297</v>
      </c>
      <c r="G388" s="197" t="s">
        <v>1360</v>
      </c>
      <c r="H388" s="198">
        <v>4</v>
      </c>
      <c r="I388" s="199"/>
      <c r="J388" s="200">
        <f>ROUND(I388*H388,2)</f>
        <v>0</v>
      </c>
      <c r="K388" s="196" t="s">
        <v>19</v>
      </c>
      <c r="L388" s="41"/>
      <c r="M388" s="201" t="s">
        <v>19</v>
      </c>
      <c r="N388" s="202" t="s">
        <v>43</v>
      </c>
      <c r="O388" s="66"/>
      <c r="P388" s="203">
        <f>O388*H388</f>
        <v>0</v>
      </c>
      <c r="Q388" s="203">
        <v>0</v>
      </c>
      <c r="R388" s="203">
        <f>Q388*H388</f>
        <v>0</v>
      </c>
      <c r="S388" s="203">
        <v>0</v>
      </c>
      <c r="T388" s="204">
        <f>S388*H388</f>
        <v>0</v>
      </c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R388" s="205" t="s">
        <v>200</v>
      </c>
      <c r="AT388" s="205" t="s">
        <v>195</v>
      </c>
      <c r="AU388" s="205" t="s">
        <v>209</v>
      </c>
      <c r="AY388" s="19" t="s">
        <v>193</v>
      </c>
      <c r="BE388" s="206">
        <f>IF(N388="základní",J388,0)</f>
        <v>0</v>
      </c>
      <c r="BF388" s="206">
        <f>IF(N388="snížená",J388,0)</f>
        <v>0</v>
      </c>
      <c r="BG388" s="206">
        <f>IF(N388="zákl. přenesená",J388,0)</f>
        <v>0</v>
      </c>
      <c r="BH388" s="206">
        <f>IF(N388="sníž. přenesená",J388,0)</f>
        <v>0</v>
      </c>
      <c r="BI388" s="206">
        <f>IF(N388="nulová",J388,0)</f>
        <v>0</v>
      </c>
      <c r="BJ388" s="19" t="s">
        <v>79</v>
      </c>
      <c r="BK388" s="206">
        <f>ROUND(I388*H388,2)</f>
        <v>0</v>
      </c>
      <c r="BL388" s="19" t="s">
        <v>200</v>
      </c>
      <c r="BM388" s="205" t="s">
        <v>1708</v>
      </c>
    </row>
    <row r="389" spans="1:65" s="12" customFormat="1" ht="20.85" customHeight="1">
      <c r="B389" s="178"/>
      <c r="C389" s="179"/>
      <c r="D389" s="180" t="s">
        <v>71</v>
      </c>
      <c r="E389" s="192" t="s">
        <v>3298</v>
      </c>
      <c r="F389" s="192" t="s">
        <v>3299</v>
      </c>
      <c r="G389" s="179"/>
      <c r="H389" s="179"/>
      <c r="I389" s="182"/>
      <c r="J389" s="193">
        <f>BK389</f>
        <v>0</v>
      </c>
      <c r="K389" s="179"/>
      <c r="L389" s="184"/>
      <c r="M389" s="185"/>
      <c r="N389" s="186"/>
      <c r="O389" s="186"/>
      <c r="P389" s="187">
        <f>P390</f>
        <v>0</v>
      </c>
      <c r="Q389" s="186"/>
      <c r="R389" s="187">
        <f>R390</f>
        <v>0</v>
      </c>
      <c r="S389" s="186"/>
      <c r="T389" s="188">
        <f>T390</f>
        <v>0</v>
      </c>
      <c r="AR389" s="189" t="s">
        <v>79</v>
      </c>
      <c r="AT389" s="190" t="s">
        <v>71</v>
      </c>
      <c r="AU389" s="190" t="s">
        <v>81</v>
      </c>
      <c r="AY389" s="189" t="s">
        <v>193</v>
      </c>
      <c r="BK389" s="191">
        <f>BK390</f>
        <v>0</v>
      </c>
    </row>
    <row r="390" spans="1:65" s="2" customFormat="1" ht="16.5" customHeight="1">
      <c r="A390" s="36"/>
      <c r="B390" s="37"/>
      <c r="C390" s="194" t="s">
        <v>994</v>
      </c>
      <c r="D390" s="194" t="s">
        <v>195</v>
      </c>
      <c r="E390" s="195" t="s">
        <v>3300</v>
      </c>
      <c r="F390" s="196" t="s">
        <v>3301</v>
      </c>
      <c r="G390" s="197" t="s">
        <v>391</v>
      </c>
      <c r="H390" s="198">
        <v>85</v>
      </c>
      <c r="I390" s="199"/>
      <c r="J390" s="200">
        <f>ROUND(I390*H390,2)</f>
        <v>0</v>
      </c>
      <c r="K390" s="196" t="s">
        <v>19</v>
      </c>
      <c r="L390" s="41"/>
      <c r="M390" s="201" t="s">
        <v>19</v>
      </c>
      <c r="N390" s="202" t="s">
        <v>43</v>
      </c>
      <c r="O390" s="66"/>
      <c r="P390" s="203">
        <f>O390*H390</f>
        <v>0</v>
      </c>
      <c r="Q390" s="203">
        <v>0</v>
      </c>
      <c r="R390" s="203">
        <f>Q390*H390</f>
        <v>0</v>
      </c>
      <c r="S390" s="203">
        <v>0</v>
      </c>
      <c r="T390" s="204">
        <f>S390*H390</f>
        <v>0</v>
      </c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R390" s="205" t="s">
        <v>200</v>
      </c>
      <c r="AT390" s="205" t="s">
        <v>195</v>
      </c>
      <c r="AU390" s="205" t="s">
        <v>209</v>
      </c>
      <c r="AY390" s="19" t="s">
        <v>193</v>
      </c>
      <c r="BE390" s="206">
        <f>IF(N390="základní",J390,0)</f>
        <v>0</v>
      </c>
      <c r="BF390" s="206">
        <f>IF(N390="snížená",J390,0)</f>
        <v>0</v>
      </c>
      <c r="BG390" s="206">
        <f>IF(N390="zákl. přenesená",J390,0)</f>
        <v>0</v>
      </c>
      <c r="BH390" s="206">
        <f>IF(N390="sníž. přenesená",J390,0)</f>
        <v>0</v>
      </c>
      <c r="BI390" s="206">
        <f>IF(N390="nulová",J390,0)</f>
        <v>0</v>
      </c>
      <c r="BJ390" s="19" t="s">
        <v>79</v>
      </c>
      <c r="BK390" s="206">
        <f>ROUND(I390*H390,2)</f>
        <v>0</v>
      </c>
      <c r="BL390" s="19" t="s">
        <v>200</v>
      </c>
      <c r="BM390" s="205" t="s">
        <v>1717</v>
      </c>
    </row>
    <row r="391" spans="1:65" s="12" customFormat="1" ht="20.85" customHeight="1">
      <c r="B391" s="178"/>
      <c r="C391" s="179"/>
      <c r="D391" s="180" t="s">
        <v>71</v>
      </c>
      <c r="E391" s="192" t="s">
        <v>3302</v>
      </c>
      <c r="F391" s="192" t="s">
        <v>3303</v>
      </c>
      <c r="G391" s="179"/>
      <c r="H391" s="179"/>
      <c r="I391" s="182"/>
      <c r="J391" s="193">
        <f>BK391</f>
        <v>0</v>
      </c>
      <c r="K391" s="179"/>
      <c r="L391" s="184"/>
      <c r="M391" s="185"/>
      <c r="N391" s="186"/>
      <c r="O391" s="186"/>
      <c r="P391" s="187">
        <f>P392</f>
        <v>0</v>
      </c>
      <c r="Q391" s="186"/>
      <c r="R391" s="187">
        <f>R392</f>
        <v>0</v>
      </c>
      <c r="S391" s="186"/>
      <c r="T391" s="188">
        <f>T392</f>
        <v>0</v>
      </c>
      <c r="AR391" s="189" t="s">
        <v>79</v>
      </c>
      <c r="AT391" s="190" t="s">
        <v>71</v>
      </c>
      <c r="AU391" s="190" t="s">
        <v>81</v>
      </c>
      <c r="AY391" s="189" t="s">
        <v>193</v>
      </c>
      <c r="BK391" s="191">
        <f>BK392</f>
        <v>0</v>
      </c>
    </row>
    <row r="392" spans="1:65" s="2" customFormat="1" ht="16.5" customHeight="1">
      <c r="A392" s="36"/>
      <c r="B392" s="37"/>
      <c r="C392" s="194" t="s">
        <v>999</v>
      </c>
      <c r="D392" s="194" t="s">
        <v>195</v>
      </c>
      <c r="E392" s="195" t="s">
        <v>3304</v>
      </c>
      <c r="F392" s="196" t="s">
        <v>3305</v>
      </c>
      <c r="G392" s="197" t="s">
        <v>282</v>
      </c>
      <c r="H392" s="198">
        <v>16</v>
      </c>
      <c r="I392" s="199"/>
      <c r="J392" s="200">
        <f>ROUND(I392*H392,2)</f>
        <v>0</v>
      </c>
      <c r="K392" s="196" t="s">
        <v>19</v>
      </c>
      <c r="L392" s="41"/>
      <c r="M392" s="201" t="s">
        <v>19</v>
      </c>
      <c r="N392" s="202" t="s">
        <v>43</v>
      </c>
      <c r="O392" s="66"/>
      <c r="P392" s="203">
        <f>O392*H392</f>
        <v>0</v>
      </c>
      <c r="Q392" s="203">
        <v>0</v>
      </c>
      <c r="R392" s="203">
        <f>Q392*H392</f>
        <v>0</v>
      </c>
      <c r="S392" s="203">
        <v>0</v>
      </c>
      <c r="T392" s="204">
        <f>S392*H392</f>
        <v>0</v>
      </c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R392" s="205" t="s">
        <v>200</v>
      </c>
      <c r="AT392" s="205" t="s">
        <v>195</v>
      </c>
      <c r="AU392" s="205" t="s">
        <v>209</v>
      </c>
      <c r="AY392" s="19" t="s">
        <v>193</v>
      </c>
      <c r="BE392" s="206">
        <f>IF(N392="základní",J392,0)</f>
        <v>0</v>
      </c>
      <c r="BF392" s="206">
        <f>IF(N392="snížená",J392,0)</f>
        <v>0</v>
      </c>
      <c r="BG392" s="206">
        <f>IF(N392="zákl. přenesená",J392,0)</f>
        <v>0</v>
      </c>
      <c r="BH392" s="206">
        <f>IF(N392="sníž. přenesená",J392,0)</f>
        <v>0</v>
      </c>
      <c r="BI392" s="206">
        <f>IF(N392="nulová",J392,0)</f>
        <v>0</v>
      </c>
      <c r="BJ392" s="19" t="s">
        <v>79</v>
      </c>
      <c r="BK392" s="206">
        <f>ROUND(I392*H392,2)</f>
        <v>0</v>
      </c>
      <c r="BL392" s="19" t="s">
        <v>200</v>
      </c>
      <c r="BM392" s="205" t="s">
        <v>1725</v>
      </c>
    </row>
    <row r="393" spans="1:65" s="12" customFormat="1" ht="22.9" customHeight="1">
      <c r="B393" s="178"/>
      <c r="C393" s="179"/>
      <c r="D393" s="180" t="s">
        <v>71</v>
      </c>
      <c r="E393" s="192" t="s">
        <v>3306</v>
      </c>
      <c r="F393" s="192" t="s">
        <v>194</v>
      </c>
      <c r="G393" s="179"/>
      <c r="H393" s="179"/>
      <c r="I393" s="182"/>
      <c r="J393" s="193">
        <f>BK393</f>
        <v>0</v>
      </c>
      <c r="K393" s="179"/>
      <c r="L393" s="184"/>
      <c r="M393" s="185"/>
      <c r="N393" s="186"/>
      <c r="O393" s="186"/>
      <c r="P393" s="187">
        <f>P394+P396+P398+P400+P402+P404+P406+P408+P410+P412+P414+P416</f>
        <v>0</v>
      </c>
      <c r="Q393" s="186"/>
      <c r="R393" s="187">
        <f>R394+R396+R398+R400+R402+R404+R406+R408+R410+R412+R414+R416</f>
        <v>0</v>
      </c>
      <c r="S393" s="186"/>
      <c r="T393" s="188">
        <f>T394+T396+T398+T400+T402+T404+T406+T408+T410+T412+T414+T416</f>
        <v>0</v>
      </c>
      <c r="AR393" s="189" t="s">
        <v>79</v>
      </c>
      <c r="AT393" s="190" t="s">
        <v>71</v>
      </c>
      <c r="AU393" s="190" t="s">
        <v>79</v>
      </c>
      <c r="AY393" s="189" t="s">
        <v>193</v>
      </c>
      <c r="BK393" s="191">
        <f>BK394+BK396+BK398+BK400+BK402+BK404+BK406+BK408+BK410+BK412+BK414+BK416</f>
        <v>0</v>
      </c>
    </row>
    <row r="394" spans="1:65" s="12" customFormat="1" ht="20.85" customHeight="1">
      <c r="B394" s="178"/>
      <c r="C394" s="179"/>
      <c r="D394" s="180" t="s">
        <v>71</v>
      </c>
      <c r="E394" s="192" t="s">
        <v>3307</v>
      </c>
      <c r="F394" s="192" t="s">
        <v>3308</v>
      </c>
      <c r="G394" s="179"/>
      <c r="H394" s="179"/>
      <c r="I394" s="182"/>
      <c r="J394" s="193">
        <f>BK394</f>
        <v>0</v>
      </c>
      <c r="K394" s="179"/>
      <c r="L394" s="184"/>
      <c r="M394" s="185"/>
      <c r="N394" s="186"/>
      <c r="O394" s="186"/>
      <c r="P394" s="187">
        <f>P395</f>
        <v>0</v>
      </c>
      <c r="Q394" s="186"/>
      <c r="R394" s="187">
        <f>R395</f>
        <v>0</v>
      </c>
      <c r="S394" s="186"/>
      <c r="T394" s="188">
        <f>T395</f>
        <v>0</v>
      </c>
      <c r="AR394" s="189" t="s">
        <v>79</v>
      </c>
      <c r="AT394" s="190" t="s">
        <v>71</v>
      </c>
      <c r="AU394" s="190" t="s">
        <v>81</v>
      </c>
      <c r="AY394" s="189" t="s">
        <v>193</v>
      </c>
      <c r="BK394" s="191">
        <f>BK395</f>
        <v>0</v>
      </c>
    </row>
    <row r="395" spans="1:65" s="2" customFormat="1" ht="16.5" customHeight="1">
      <c r="A395" s="36"/>
      <c r="B395" s="37"/>
      <c r="C395" s="194" t="s">
        <v>1013</v>
      </c>
      <c r="D395" s="194" t="s">
        <v>195</v>
      </c>
      <c r="E395" s="195" t="s">
        <v>3309</v>
      </c>
      <c r="F395" s="196" t="s">
        <v>3310</v>
      </c>
      <c r="G395" s="197" t="s">
        <v>3311</v>
      </c>
      <c r="H395" s="198">
        <v>0.6</v>
      </c>
      <c r="I395" s="199"/>
      <c r="J395" s="200">
        <f>ROUND(I395*H395,2)</f>
        <v>0</v>
      </c>
      <c r="K395" s="196" t="s">
        <v>19</v>
      </c>
      <c r="L395" s="41"/>
      <c r="M395" s="201" t="s">
        <v>19</v>
      </c>
      <c r="N395" s="202" t="s">
        <v>43</v>
      </c>
      <c r="O395" s="66"/>
      <c r="P395" s="203">
        <f>O395*H395</f>
        <v>0</v>
      </c>
      <c r="Q395" s="203">
        <v>0</v>
      </c>
      <c r="R395" s="203">
        <f>Q395*H395</f>
        <v>0</v>
      </c>
      <c r="S395" s="203">
        <v>0</v>
      </c>
      <c r="T395" s="204">
        <f>S395*H395</f>
        <v>0</v>
      </c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R395" s="205" t="s">
        <v>200</v>
      </c>
      <c r="AT395" s="205" t="s">
        <v>195</v>
      </c>
      <c r="AU395" s="205" t="s">
        <v>209</v>
      </c>
      <c r="AY395" s="19" t="s">
        <v>193</v>
      </c>
      <c r="BE395" s="206">
        <f>IF(N395="základní",J395,0)</f>
        <v>0</v>
      </c>
      <c r="BF395" s="206">
        <f>IF(N395="snížená",J395,0)</f>
        <v>0</v>
      </c>
      <c r="BG395" s="206">
        <f>IF(N395="zákl. přenesená",J395,0)</f>
        <v>0</v>
      </c>
      <c r="BH395" s="206">
        <f>IF(N395="sníž. přenesená",J395,0)</f>
        <v>0</v>
      </c>
      <c r="BI395" s="206">
        <f>IF(N395="nulová",J395,0)</f>
        <v>0</v>
      </c>
      <c r="BJ395" s="19" t="s">
        <v>79</v>
      </c>
      <c r="BK395" s="206">
        <f>ROUND(I395*H395,2)</f>
        <v>0</v>
      </c>
      <c r="BL395" s="19" t="s">
        <v>200</v>
      </c>
      <c r="BM395" s="205" t="s">
        <v>1733</v>
      </c>
    </row>
    <row r="396" spans="1:65" s="12" customFormat="1" ht="20.85" customHeight="1">
      <c r="B396" s="178"/>
      <c r="C396" s="179"/>
      <c r="D396" s="180" t="s">
        <v>71</v>
      </c>
      <c r="E396" s="192" t="s">
        <v>3312</v>
      </c>
      <c r="F396" s="192" t="s">
        <v>3313</v>
      </c>
      <c r="G396" s="179"/>
      <c r="H396" s="179"/>
      <c r="I396" s="182"/>
      <c r="J396" s="193">
        <f>BK396</f>
        <v>0</v>
      </c>
      <c r="K396" s="179"/>
      <c r="L396" s="184"/>
      <c r="M396" s="185"/>
      <c r="N396" s="186"/>
      <c r="O396" s="186"/>
      <c r="P396" s="187">
        <f>P397</f>
        <v>0</v>
      </c>
      <c r="Q396" s="186"/>
      <c r="R396" s="187">
        <f>R397</f>
        <v>0</v>
      </c>
      <c r="S396" s="186"/>
      <c r="T396" s="188">
        <f>T397</f>
        <v>0</v>
      </c>
      <c r="AR396" s="189" t="s">
        <v>79</v>
      </c>
      <c r="AT396" s="190" t="s">
        <v>71</v>
      </c>
      <c r="AU396" s="190" t="s">
        <v>81</v>
      </c>
      <c r="AY396" s="189" t="s">
        <v>193</v>
      </c>
      <c r="BK396" s="191">
        <f>BK397</f>
        <v>0</v>
      </c>
    </row>
    <row r="397" spans="1:65" s="2" customFormat="1" ht="16.5" customHeight="1">
      <c r="A397" s="36"/>
      <c r="B397" s="37"/>
      <c r="C397" s="194" t="s">
        <v>1028</v>
      </c>
      <c r="D397" s="194" t="s">
        <v>195</v>
      </c>
      <c r="E397" s="195" t="s">
        <v>3314</v>
      </c>
      <c r="F397" s="196" t="s">
        <v>3315</v>
      </c>
      <c r="G397" s="197" t="s">
        <v>305</v>
      </c>
      <c r="H397" s="198">
        <v>26.25</v>
      </c>
      <c r="I397" s="199"/>
      <c r="J397" s="200">
        <f>ROUND(I397*H397,2)</f>
        <v>0</v>
      </c>
      <c r="K397" s="196" t="s">
        <v>19</v>
      </c>
      <c r="L397" s="41"/>
      <c r="M397" s="201" t="s">
        <v>19</v>
      </c>
      <c r="N397" s="202" t="s">
        <v>43</v>
      </c>
      <c r="O397" s="66"/>
      <c r="P397" s="203">
        <f>O397*H397</f>
        <v>0</v>
      </c>
      <c r="Q397" s="203">
        <v>0</v>
      </c>
      <c r="R397" s="203">
        <f>Q397*H397</f>
        <v>0</v>
      </c>
      <c r="S397" s="203">
        <v>0</v>
      </c>
      <c r="T397" s="204">
        <f>S397*H397</f>
        <v>0</v>
      </c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R397" s="205" t="s">
        <v>200</v>
      </c>
      <c r="AT397" s="205" t="s">
        <v>195</v>
      </c>
      <c r="AU397" s="205" t="s">
        <v>209</v>
      </c>
      <c r="AY397" s="19" t="s">
        <v>193</v>
      </c>
      <c r="BE397" s="206">
        <f>IF(N397="základní",J397,0)</f>
        <v>0</v>
      </c>
      <c r="BF397" s="206">
        <f>IF(N397="snížená",J397,0)</f>
        <v>0</v>
      </c>
      <c r="BG397" s="206">
        <f>IF(N397="zákl. přenesená",J397,0)</f>
        <v>0</v>
      </c>
      <c r="BH397" s="206">
        <f>IF(N397="sníž. přenesená",J397,0)</f>
        <v>0</v>
      </c>
      <c r="BI397" s="206">
        <f>IF(N397="nulová",J397,0)</f>
        <v>0</v>
      </c>
      <c r="BJ397" s="19" t="s">
        <v>79</v>
      </c>
      <c r="BK397" s="206">
        <f>ROUND(I397*H397,2)</f>
        <v>0</v>
      </c>
      <c r="BL397" s="19" t="s">
        <v>200</v>
      </c>
      <c r="BM397" s="205" t="s">
        <v>1743</v>
      </c>
    </row>
    <row r="398" spans="1:65" s="12" customFormat="1" ht="20.85" customHeight="1">
      <c r="B398" s="178"/>
      <c r="C398" s="179"/>
      <c r="D398" s="180" t="s">
        <v>71</v>
      </c>
      <c r="E398" s="192" t="s">
        <v>3316</v>
      </c>
      <c r="F398" s="192" t="s">
        <v>3317</v>
      </c>
      <c r="G398" s="179"/>
      <c r="H398" s="179"/>
      <c r="I398" s="182"/>
      <c r="J398" s="193">
        <f>BK398</f>
        <v>0</v>
      </c>
      <c r="K398" s="179"/>
      <c r="L398" s="184"/>
      <c r="M398" s="185"/>
      <c r="N398" s="186"/>
      <c r="O398" s="186"/>
      <c r="P398" s="187">
        <f>P399</f>
        <v>0</v>
      </c>
      <c r="Q398" s="186"/>
      <c r="R398" s="187">
        <f>R399</f>
        <v>0</v>
      </c>
      <c r="S398" s="186"/>
      <c r="T398" s="188">
        <f>T399</f>
        <v>0</v>
      </c>
      <c r="AR398" s="189" t="s">
        <v>79</v>
      </c>
      <c r="AT398" s="190" t="s">
        <v>71</v>
      </c>
      <c r="AU398" s="190" t="s">
        <v>81</v>
      </c>
      <c r="AY398" s="189" t="s">
        <v>193</v>
      </c>
      <c r="BK398" s="191">
        <f>BK399</f>
        <v>0</v>
      </c>
    </row>
    <row r="399" spans="1:65" s="2" customFormat="1" ht="16.5" customHeight="1">
      <c r="A399" s="36"/>
      <c r="B399" s="37"/>
      <c r="C399" s="194" t="s">
        <v>1033</v>
      </c>
      <c r="D399" s="194" t="s">
        <v>195</v>
      </c>
      <c r="E399" s="195" t="s">
        <v>3318</v>
      </c>
      <c r="F399" s="196" t="s">
        <v>3319</v>
      </c>
      <c r="G399" s="197" t="s">
        <v>391</v>
      </c>
      <c r="H399" s="198">
        <v>75</v>
      </c>
      <c r="I399" s="199"/>
      <c r="J399" s="200">
        <f>ROUND(I399*H399,2)</f>
        <v>0</v>
      </c>
      <c r="K399" s="196" t="s">
        <v>19</v>
      </c>
      <c r="L399" s="41"/>
      <c r="M399" s="201" t="s">
        <v>19</v>
      </c>
      <c r="N399" s="202" t="s">
        <v>43</v>
      </c>
      <c r="O399" s="66"/>
      <c r="P399" s="203">
        <f>O399*H399</f>
        <v>0</v>
      </c>
      <c r="Q399" s="203">
        <v>0</v>
      </c>
      <c r="R399" s="203">
        <f>Q399*H399</f>
        <v>0</v>
      </c>
      <c r="S399" s="203">
        <v>0</v>
      </c>
      <c r="T399" s="204">
        <f>S399*H399</f>
        <v>0</v>
      </c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R399" s="205" t="s">
        <v>200</v>
      </c>
      <c r="AT399" s="205" t="s">
        <v>195</v>
      </c>
      <c r="AU399" s="205" t="s">
        <v>209</v>
      </c>
      <c r="AY399" s="19" t="s">
        <v>193</v>
      </c>
      <c r="BE399" s="206">
        <f>IF(N399="základní",J399,0)</f>
        <v>0</v>
      </c>
      <c r="BF399" s="206">
        <f>IF(N399="snížená",J399,0)</f>
        <v>0</v>
      </c>
      <c r="BG399" s="206">
        <f>IF(N399="zákl. přenesená",J399,0)</f>
        <v>0</v>
      </c>
      <c r="BH399" s="206">
        <f>IF(N399="sníž. přenesená",J399,0)</f>
        <v>0</v>
      </c>
      <c r="BI399" s="206">
        <f>IF(N399="nulová",J399,0)</f>
        <v>0</v>
      </c>
      <c r="BJ399" s="19" t="s">
        <v>79</v>
      </c>
      <c r="BK399" s="206">
        <f>ROUND(I399*H399,2)</f>
        <v>0</v>
      </c>
      <c r="BL399" s="19" t="s">
        <v>200</v>
      </c>
      <c r="BM399" s="205" t="s">
        <v>1754</v>
      </c>
    </row>
    <row r="400" spans="1:65" s="12" customFormat="1" ht="20.85" customHeight="1">
      <c r="B400" s="178"/>
      <c r="C400" s="179"/>
      <c r="D400" s="180" t="s">
        <v>71</v>
      </c>
      <c r="E400" s="192" t="s">
        <v>3320</v>
      </c>
      <c r="F400" s="192" t="s">
        <v>3321</v>
      </c>
      <c r="G400" s="179"/>
      <c r="H400" s="179"/>
      <c r="I400" s="182"/>
      <c r="J400" s="193">
        <f>BK400</f>
        <v>0</v>
      </c>
      <c r="K400" s="179"/>
      <c r="L400" s="184"/>
      <c r="M400" s="185"/>
      <c r="N400" s="186"/>
      <c r="O400" s="186"/>
      <c r="P400" s="187">
        <f>P401</f>
        <v>0</v>
      </c>
      <c r="Q400" s="186"/>
      <c r="R400" s="187">
        <f>R401</f>
        <v>0</v>
      </c>
      <c r="S400" s="186"/>
      <c r="T400" s="188">
        <f>T401</f>
        <v>0</v>
      </c>
      <c r="AR400" s="189" t="s">
        <v>79</v>
      </c>
      <c r="AT400" s="190" t="s">
        <v>71</v>
      </c>
      <c r="AU400" s="190" t="s">
        <v>81</v>
      </c>
      <c r="AY400" s="189" t="s">
        <v>193</v>
      </c>
      <c r="BK400" s="191">
        <f>BK401</f>
        <v>0</v>
      </c>
    </row>
    <row r="401" spans="1:65" s="2" customFormat="1" ht="16.5" customHeight="1">
      <c r="A401" s="36"/>
      <c r="B401" s="37"/>
      <c r="C401" s="194" t="s">
        <v>1059</v>
      </c>
      <c r="D401" s="194" t="s">
        <v>195</v>
      </c>
      <c r="E401" s="195" t="s">
        <v>3322</v>
      </c>
      <c r="F401" s="196" t="s">
        <v>3323</v>
      </c>
      <c r="G401" s="197" t="s">
        <v>391</v>
      </c>
      <c r="H401" s="198">
        <v>75</v>
      </c>
      <c r="I401" s="199"/>
      <c r="J401" s="200">
        <f>ROUND(I401*H401,2)</f>
        <v>0</v>
      </c>
      <c r="K401" s="196" t="s">
        <v>19</v>
      </c>
      <c r="L401" s="41"/>
      <c r="M401" s="201" t="s">
        <v>19</v>
      </c>
      <c r="N401" s="202" t="s">
        <v>43</v>
      </c>
      <c r="O401" s="66"/>
      <c r="P401" s="203">
        <f>O401*H401</f>
        <v>0</v>
      </c>
      <c r="Q401" s="203">
        <v>0</v>
      </c>
      <c r="R401" s="203">
        <f>Q401*H401</f>
        <v>0</v>
      </c>
      <c r="S401" s="203">
        <v>0</v>
      </c>
      <c r="T401" s="204">
        <f>S401*H401</f>
        <v>0</v>
      </c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R401" s="205" t="s">
        <v>200</v>
      </c>
      <c r="AT401" s="205" t="s">
        <v>195</v>
      </c>
      <c r="AU401" s="205" t="s">
        <v>209</v>
      </c>
      <c r="AY401" s="19" t="s">
        <v>193</v>
      </c>
      <c r="BE401" s="206">
        <f>IF(N401="základní",J401,0)</f>
        <v>0</v>
      </c>
      <c r="BF401" s="206">
        <f>IF(N401="snížená",J401,0)</f>
        <v>0</v>
      </c>
      <c r="BG401" s="206">
        <f>IF(N401="zákl. přenesená",J401,0)</f>
        <v>0</v>
      </c>
      <c r="BH401" s="206">
        <f>IF(N401="sníž. přenesená",J401,0)</f>
        <v>0</v>
      </c>
      <c r="BI401" s="206">
        <f>IF(N401="nulová",J401,0)</f>
        <v>0</v>
      </c>
      <c r="BJ401" s="19" t="s">
        <v>79</v>
      </c>
      <c r="BK401" s="206">
        <f>ROUND(I401*H401,2)</f>
        <v>0</v>
      </c>
      <c r="BL401" s="19" t="s">
        <v>200</v>
      </c>
      <c r="BM401" s="205" t="s">
        <v>1763</v>
      </c>
    </row>
    <row r="402" spans="1:65" s="12" customFormat="1" ht="20.85" customHeight="1">
      <c r="B402" s="178"/>
      <c r="C402" s="179"/>
      <c r="D402" s="180" t="s">
        <v>71</v>
      </c>
      <c r="E402" s="192" t="s">
        <v>3324</v>
      </c>
      <c r="F402" s="192" t="s">
        <v>3325</v>
      </c>
      <c r="G402" s="179"/>
      <c r="H402" s="179"/>
      <c r="I402" s="182"/>
      <c r="J402" s="193">
        <f>BK402</f>
        <v>0</v>
      </c>
      <c r="K402" s="179"/>
      <c r="L402" s="184"/>
      <c r="M402" s="185"/>
      <c r="N402" s="186"/>
      <c r="O402" s="186"/>
      <c r="P402" s="187">
        <f>P403</f>
        <v>0</v>
      </c>
      <c r="Q402" s="186"/>
      <c r="R402" s="187">
        <f>R403</f>
        <v>0</v>
      </c>
      <c r="S402" s="186"/>
      <c r="T402" s="188">
        <f>T403</f>
        <v>0</v>
      </c>
      <c r="AR402" s="189" t="s">
        <v>79</v>
      </c>
      <c r="AT402" s="190" t="s">
        <v>71</v>
      </c>
      <c r="AU402" s="190" t="s">
        <v>81</v>
      </c>
      <c r="AY402" s="189" t="s">
        <v>193</v>
      </c>
      <c r="BK402" s="191">
        <f>BK403</f>
        <v>0</v>
      </c>
    </row>
    <row r="403" spans="1:65" s="2" customFormat="1" ht="16.5" customHeight="1">
      <c r="A403" s="36"/>
      <c r="B403" s="37"/>
      <c r="C403" s="194" t="s">
        <v>1074</v>
      </c>
      <c r="D403" s="194" t="s">
        <v>195</v>
      </c>
      <c r="E403" s="195" t="s">
        <v>3326</v>
      </c>
      <c r="F403" s="196" t="s">
        <v>3327</v>
      </c>
      <c r="G403" s="197" t="s">
        <v>391</v>
      </c>
      <c r="H403" s="198">
        <v>75</v>
      </c>
      <c r="I403" s="199"/>
      <c r="J403" s="200">
        <f>ROUND(I403*H403,2)</f>
        <v>0</v>
      </c>
      <c r="K403" s="196" t="s">
        <v>19</v>
      </c>
      <c r="L403" s="41"/>
      <c r="M403" s="201" t="s">
        <v>19</v>
      </c>
      <c r="N403" s="202" t="s">
        <v>43</v>
      </c>
      <c r="O403" s="66"/>
      <c r="P403" s="203">
        <f>O403*H403</f>
        <v>0</v>
      </c>
      <c r="Q403" s="203">
        <v>0</v>
      </c>
      <c r="R403" s="203">
        <f>Q403*H403</f>
        <v>0</v>
      </c>
      <c r="S403" s="203">
        <v>0</v>
      </c>
      <c r="T403" s="204">
        <f>S403*H403</f>
        <v>0</v>
      </c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R403" s="205" t="s">
        <v>200</v>
      </c>
      <c r="AT403" s="205" t="s">
        <v>195</v>
      </c>
      <c r="AU403" s="205" t="s">
        <v>209</v>
      </c>
      <c r="AY403" s="19" t="s">
        <v>193</v>
      </c>
      <c r="BE403" s="206">
        <f>IF(N403="základní",J403,0)</f>
        <v>0</v>
      </c>
      <c r="BF403" s="206">
        <f>IF(N403="snížená",J403,0)</f>
        <v>0</v>
      </c>
      <c r="BG403" s="206">
        <f>IF(N403="zákl. přenesená",J403,0)</f>
        <v>0</v>
      </c>
      <c r="BH403" s="206">
        <f>IF(N403="sníž. přenesená",J403,0)</f>
        <v>0</v>
      </c>
      <c r="BI403" s="206">
        <f>IF(N403="nulová",J403,0)</f>
        <v>0</v>
      </c>
      <c r="BJ403" s="19" t="s">
        <v>79</v>
      </c>
      <c r="BK403" s="206">
        <f>ROUND(I403*H403,2)</f>
        <v>0</v>
      </c>
      <c r="BL403" s="19" t="s">
        <v>200</v>
      </c>
      <c r="BM403" s="205" t="s">
        <v>1771</v>
      </c>
    </row>
    <row r="404" spans="1:65" s="12" customFormat="1" ht="20.85" customHeight="1">
      <c r="B404" s="178"/>
      <c r="C404" s="179"/>
      <c r="D404" s="180" t="s">
        <v>71</v>
      </c>
      <c r="E404" s="192" t="s">
        <v>3328</v>
      </c>
      <c r="F404" s="192" t="s">
        <v>3329</v>
      </c>
      <c r="G404" s="179"/>
      <c r="H404" s="179"/>
      <c r="I404" s="182"/>
      <c r="J404" s="193">
        <f>BK404</f>
        <v>0</v>
      </c>
      <c r="K404" s="179"/>
      <c r="L404" s="184"/>
      <c r="M404" s="185"/>
      <c r="N404" s="186"/>
      <c r="O404" s="186"/>
      <c r="P404" s="187">
        <f>P405</f>
        <v>0</v>
      </c>
      <c r="Q404" s="186"/>
      <c r="R404" s="187">
        <f>R405</f>
        <v>0</v>
      </c>
      <c r="S404" s="186"/>
      <c r="T404" s="188">
        <f>T405</f>
        <v>0</v>
      </c>
      <c r="AR404" s="189" t="s">
        <v>79</v>
      </c>
      <c r="AT404" s="190" t="s">
        <v>71</v>
      </c>
      <c r="AU404" s="190" t="s">
        <v>81</v>
      </c>
      <c r="AY404" s="189" t="s">
        <v>193</v>
      </c>
      <c r="BK404" s="191">
        <f>BK405</f>
        <v>0</v>
      </c>
    </row>
    <row r="405" spans="1:65" s="2" customFormat="1" ht="16.5" customHeight="1">
      <c r="A405" s="36"/>
      <c r="B405" s="37"/>
      <c r="C405" s="194" t="s">
        <v>1080</v>
      </c>
      <c r="D405" s="194" t="s">
        <v>195</v>
      </c>
      <c r="E405" s="195" t="s">
        <v>3330</v>
      </c>
      <c r="F405" s="196" t="s">
        <v>3331</v>
      </c>
      <c r="G405" s="197" t="s">
        <v>391</v>
      </c>
      <c r="H405" s="198">
        <v>85</v>
      </c>
      <c r="I405" s="199"/>
      <c r="J405" s="200">
        <f>ROUND(I405*H405,2)</f>
        <v>0</v>
      </c>
      <c r="K405" s="196" t="s">
        <v>19</v>
      </c>
      <c r="L405" s="41"/>
      <c r="M405" s="201" t="s">
        <v>19</v>
      </c>
      <c r="N405" s="202" t="s">
        <v>43</v>
      </c>
      <c r="O405" s="66"/>
      <c r="P405" s="203">
        <f>O405*H405</f>
        <v>0</v>
      </c>
      <c r="Q405" s="203">
        <v>0</v>
      </c>
      <c r="R405" s="203">
        <f>Q405*H405</f>
        <v>0</v>
      </c>
      <c r="S405" s="203">
        <v>0</v>
      </c>
      <c r="T405" s="204">
        <f>S405*H405</f>
        <v>0</v>
      </c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R405" s="205" t="s">
        <v>200</v>
      </c>
      <c r="AT405" s="205" t="s">
        <v>195</v>
      </c>
      <c r="AU405" s="205" t="s">
        <v>209</v>
      </c>
      <c r="AY405" s="19" t="s">
        <v>193</v>
      </c>
      <c r="BE405" s="206">
        <f>IF(N405="základní",J405,0)</f>
        <v>0</v>
      </c>
      <c r="BF405" s="206">
        <f>IF(N405="snížená",J405,0)</f>
        <v>0</v>
      </c>
      <c r="BG405" s="206">
        <f>IF(N405="zákl. přenesená",J405,0)</f>
        <v>0</v>
      </c>
      <c r="BH405" s="206">
        <f>IF(N405="sníž. přenesená",J405,0)</f>
        <v>0</v>
      </c>
      <c r="BI405" s="206">
        <f>IF(N405="nulová",J405,0)</f>
        <v>0</v>
      </c>
      <c r="BJ405" s="19" t="s">
        <v>79</v>
      </c>
      <c r="BK405" s="206">
        <f>ROUND(I405*H405,2)</f>
        <v>0</v>
      </c>
      <c r="BL405" s="19" t="s">
        <v>200</v>
      </c>
      <c r="BM405" s="205" t="s">
        <v>1780</v>
      </c>
    </row>
    <row r="406" spans="1:65" s="12" customFormat="1" ht="20.85" customHeight="1">
      <c r="B406" s="178"/>
      <c r="C406" s="179"/>
      <c r="D406" s="180" t="s">
        <v>71</v>
      </c>
      <c r="E406" s="192" t="s">
        <v>3332</v>
      </c>
      <c r="F406" s="192" t="s">
        <v>3333</v>
      </c>
      <c r="G406" s="179"/>
      <c r="H406" s="179"/>
      <c r="I406" s="182"/>
      <c r="J406" s="193">
        <f>BK406</f>
        <v>0</v>
      </c>
      <c r="K406" s="179"/>
      <c r="L406" s="184"/>
      <c r="M406" s="185"/>
      <c r="N406" s="186"/>
      <c r="O406" s="186"/>
      <c r="P406" s="187">
        <f>P407</f>
        <v>0</v>
      </c>
      <c r="Q406" s="186"/>
      <c r="R406" s="187">
        <f>R407</f>
        <v>0</v>
      </c>
      <c r="S406" s="186"/>
      <c r="T406" s="188">
        <f>T407</f>
        <v>0</v>
      </c>
      <c r="AR406" s="189" t="s">
        <v>79</v>
      </c>
      <c r="AT406" s="190" t="s">
        <v>71</v>
      </c>
      <c r="AU406" s="190" t="s">
        <v>81</v>
      </c>
      <c r="AY406" s="189" t="s">
        <v>193</v>
      </c>
      <c r="BK406" s="191">
        <f>BK407</f>
        <v>0</v>
      </c>
    </row>
    <row r="407" spans="1:65" s="2" customFormat="1" ht="16.5" customHeight="1">
      <c r="A407" s="36"/>
      <c r="B407" s="37"/>
      <c r="C407" s="194" t="s">
        <v>1086</v>
      </c>
      <c r="D407" s="194" t="s">
        <v>195</v>
      </c>
      <c r="E407" s="195" t="s">
        <v>3334</v>
      </c>
      <c r="F407" s="196" t="s">
        <v>3319</v>
      </c>
      <c r="G407" s="197" t="s">
        <v>391</v>
      </c>
      <c r="H407" s="198">
        <v>75</v>
      </c>
      <c r="I407" s="199"/>
      <c r="J407" s="200">
        <f>ROUND(I407*H407,2)</f>
        <v>0</v>
      </c>
      <c r="K407" s="196" t="s">
        <v>19</v>
      </c>
      <c r="L407" s="41"/>
      <c r="M407" s="201" t="s">
        <v>19</v>
      </c>
      <c r="N407" s="202" t="s">
        <v>43</v>
      </c>
      <c r="O407" s="66"/>
      <c r="P407" s="203">
        <f>O407*H407</f>
        <v>0</v>
      </c>
      <c r="Q407" s="203">
        <v>0</v>
      </c>
      <c r="R407" s="203">
        <f>Q407*H407</f>
        <v>0</v>
      </c>
      <c r="S407" s="203">
        <v>0</v>
      </c>
      <c r="T407" s="204">
        <f>S407*H407</f>
        <v>0</v>
      </c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R407" s="205" t="s">
        <v>200</v>
      </c>
      <c r="AT407" s="205" t="s">
        <v>195</v>
      </c>
      <c r="AU407" s="205" t="s">
        <v>209</v>
      </c>
      <c r="AY407" s="19" t="s">
        <v>193</v>
      </c>
      <c r="BE407" s="206">
        <f>IF(N407="základní",J407,0)</f>
        <v>0</v>
      </c>
      <c r="BF407" s="206">
        <f>IF(N407="snížená",J407,0)</f>
        <v>0</v>
      </c>
      <c r="BG407" s="206">
        <f>IF(N407="zákl. přenesená",J407,0)</f>
        <v>0</v>
      </c>
      <c r="BH407" s="206">
        <f>IF(N407="sníž. přenesená",J407,0)</f>
        <v>0</v>
      </c>
      <c r="BI407" s="206">
        <f>IF(N407="nulová",J407,0)</f>
        <v>0</v>
      </c>
      <c r="BJ407" s="19" t="s">
        <v>79</v>
      </c>
      <c r="BK407" s="206">
        <f>ROUND(I407*H407,2)</f>
        <v>0</v>
      </c>
      <c r="BL407" s="19" t="s">
        <v>200</v>
      </c>
      <c r="BM407" s="205" t="s">
        <v>1788</v>
      </c>
    </row>
    <row r="408" spans="1:65" s="12" customFormat="1" ht="20.85" customHeight="1">
      <c r="B408" s="178"/>
      <c r="C408" s="179"/>
      <c r="D408" s="180" t="s">
        <v>71</v>
      </c>
      <c r="E408" s="192" t="s">
        <v>3335</v>
      </c>
      <c r="F408" s="192" t="s">
        <v>3336</v>
      </c>
      <c r="G408" s="179"/>
      <c r="H408" s="179"/>
      <c r="I408" s="182"/>
      <c r="J408" s="193">
        <f>BK408</f>
        <v>0</v>
      </c>
      <c r="K408" s="179"/>
      <c r="L408" s="184"/>
      <c r="M408" s="185"/>
      <c r="N408" s="186"/>
      <c r="O408" s="186"/>
      <c r="P408" s="187">
        <f>P409</f>
        <v>0</v>
      </c>
      <c r="Q408" s="186"/>
      <c r="R408" s="187">
        <f>R409</f>
        <v>0</v>
      </c>
      <c r="S408" s="186"/>
      <c r="T408" s="188">
        <f>T409</f>
        <v>0</v>
      </c>
      <c r="AR408" s="189" t="s">
        <v>79</v>
      </c>
      <c r="AT408" s="190" t="s">
        <v>71</v>
      </c>
      <c r="AU408" s="190" t="s">
        <v>81</v>
      </c>
      <c r="AY408" s="189" t="s">
        <v>193</v>
      </c>
      <c r="BK408" s="191">
        <f>BK409</f>
        <v>0</v>
      </c>
    </row>
    <row r="409" spans="1:65" s="2" customFormat="1" ht="16.5" customHeight="1">
      <c r="A409" s="36"/>
      <c r="B409" s="37"/>
      <c r="C409" s="194" t="s">
        <v>1092</v>
      </c>
      <c r="D409" s="194" t="s">
        <v>195</v>
      </c>
      <c r="E409" s="195" t="s">
        <v>3337</v>
      </c>
      <c r="F409" s="196" t="s">
        <v>3338</v>
      </c>
      <c r="G409" s="197" t="s">
        <v>391</v>
      </c>
      <c r="H409" s="198">
        <v>5</v>
      </c>
      <c r="I409" s="199"/>
      <c r="J409" s="200">
        <f>ROUND(I409*H409,2)</f>
        <v>0</v>
      </c>
      <c r="K409" s="196" t="s">
        <v>19</v>
      </c>
      <c r="L409" s="41"/>
      <c r="M409" s="201" t="s">
        <v>19</v>
      </c>
      <c r="N409" s="202" t="s">
        <v>43</v>
      </c>
      <c r="O409" s="66"/>
      <c r="P409" s="203">
        <f>O409*H409</f>
        <v>0</v>
      </c>
      <c r="Q409" s="203">
        <v>0</v>
      </c>
      <c r="R409" s="203">
        <f>Q409*H409</f>
        <v>0</v>
      </c>
      <c r="S409" s="203">
        <v>0</v>
      </c>
      <c r="T409" s="204">
        <f>S409*H409</f>
        <v>0</v>
      </c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R409" s="205" t="s">
        <v>200</v>
      </c>
      <c r="AT409" s="205" t="s">
        <v>195</v>
      </c>
      <c r="AU409" s="205" t="s">
        <v>209</v>
      </c>
      <c r="AY409" s="19" t="s">
        <v>193</v>
      </c>
      <c r="BE409" s="206">
        <f>IF(N409="základní",J409,0)</f>
        <v>0</v>
      </c>
      <c r="BF409" s="206">
        <f>IF(N409="snížená",J409,0)</f>
        <v>0</v>
      </c>
      <c r="BG409" s="206">
        <f>IF(N409="zákl. přenesená",J409,0)</f>
        <v>0</v>
      </c>
      <c r="BH409" s="206">
        <f>IF(N409="sníž. přenesená",J409,0)</f>
        <v>0</v>
      </c>
      <c r="BI409" s="206">
        <f>IF(N409="nulová",J409,0)</f>
        <v>0</v>
      </c>
      <c r="BJ409" s="19" t="s">
        <v>79</v>
      </c>
      <c r="BK409" s="206">
        <f>ROUND(I409*H409,2)</f>
        <v>0</v>
      </c>
      <c r="BL409" s="19" t="s">
        <v>200</v>
      </c>
      <c r="BM409" s="205" t="s">
        <v>1797</v>
      </c>
    </row>
    <row r="410" spans="1:65" s="12" customFormat="1" ht="20.85" customHeight="1">
      <c r="B410" s="178"/>
      <c r="C410" s="179"/>
      <c r="D410" s="180" t="s">
        <v>71</v>
      </c>
      <c r="E410" s="192" t="s">
        <v>3339</v>
      </c>
      <c r="F410" s="192" t="s">
        <v>3340</v>
      </c>
      <c r="G410" s="179"/>
      <c r="H410" s="179"/>
      <c r="I410" s="182"/>
      <c r="J410" s="193">
        <f>BK410</f>
        <v>0</v>
      </c>
      <c r="K410" s="179"/>
      <c r="L410" s="184"/>
      <c r="M410" s="185"/>
      <c r="N410" s="186"/>
      <c r="O410" s="186"/>
      <c r="P410" s="187">
        <f>P411</f>
        <v>0</v>
      </c>
      <c r="Q410" s="186"/>
      <c r="R410" s="187">
        <f>R411</f>
        <v>0</v>
      </c>
      <c r="S410" s="186"/>
      <c r="T410" s="188">
        <f>T411</f>
        <v>0</v>
      </c>
      <c r="AR410" s="189" t="s">
        <v>79</v>
      </c>
      <c r="AT410" s="190" t="s">
        <v>71</v>
      </c>
      <c r="AU410" s="190" t="s">
        <v>81</v>
      </c>
      <c r="AY410" s="189" t="s">
        <v>193</v>
      </c>
      <c r="BK410" s="191">
        <f>BK411</f>
        <v>0</v>
      </c>
    </row>
    <row r="411" spans="1:65" s="2" customFormat="1" ht="16.5" customHeight="1">
      <c r="A411" s="36"/>
      <c r="B411" s="37"/>
      <c r="C411" s="194" t="s">
        <v>1097</v>
      </c>
      <c r="D411" s="194" t="s">
        <v>195</v>
      </c>
      <c r="E411" s="195" t="s">
        <v>3341</v>
      </c>
      <c r="F411" s="196" t="s">
        <v>3342</v>
      </c>
      <c r="G411" s="197" t="s">
        <v>391</v>
      </c>
      <c r="H411" s="198">
        <v>10</v>
      </c>
      <c r="I411" s="199"/>
      <c r="J411" s="200">
        <f>ROUND(I411*H411,2)</f>
        <v>0</v>
      </c>
      <c r="K411" s="196" t="s">
        <v>19</v>
      </c>
      <c r="L411" s="41"/>
      <c r="M411" s="201" t="s">
        <v>19</v>
      </c>
      <c r="N411" s="202" t="s">
        <v>43</v>
      </c>
      <c r="O411" s="66"/>
      <c r="P411" s="203">
        <f>O411*H411</f>
        <v>0</v>
      </c>
      <c r="Q411" s="203">
        <v>0</v>
      </c>
      <c r="R411" s="203">
        <f>Q411*H411</f>
        <v>0</v>
      </c>
      <c r="S411" s="203">
        <v>0</v>
      </c>
      <c r="T411" s="204">
        <f>S411*H411</f>
        <v>0</v>
      </c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R411" s="205" t="s">
        <v>200</v>
      </c>
      <c r="AT411" s="205" t="s">
        <v>195</v>
      </c>
      <c r="AU411" s="205" t="s">
        <v>209</v>
      </c>
      <c r="AY411" s="19" t="s">
        <v>193</v>
      </c>
      <c r="BE411" s="206">
        <f>IF(N411="základní",J411,0)</f>
        <v>0</v>
      </c>
      <c r="BF411" s="206">
        <f>IF(N411="snížená",J411,0)</f>
        <v>0</v>
      </c>
      <c r="BG411" s="206">
        <f>IF(N411="zákl. přenesená",J411,0)</f>
        <v>0</v>
      </c>
      <c r="BH411" s="206">
        <f>IF(N411="sníž. přenesená",J411,0)</f>
        <v>0</v>
      </c>
      <c r="BI411" s="206">
        <f>IF(N411="nulová",J411,0)</f>
        <v>0</v>
      </c>
      <c r="BJ411" s="19" t="s">
        <v>79</v>
      </c>
      <c r="BK411" s="206">
        <f>ROUND(I411*H411,2)</f>
        <v>0</v>
      </c>
      <c r="BL411" s="19" t="s">
        <v>200</v>
      </c>
      <c r="BM411" s="205" t="s">
        <v>1805</v>
      </c>
    </row>
    <row r="412" spans="1:65" s="12" customFormat="1" ht="20.85" customHeight="1">
      <c r="B412" s="178"/>
      <c r="C412" s="179"/>
      <c r="D412" s="180" t="s">
        <v>71</v>
      </c>
      <c r="E412" s="192" t="s">
        <v>3343</v>
      </c>
      <c r="F412" s="192" t="s">
        <v>3344</v>
      </c>
      <c r="G412" s="179"/>
      <c r="H412" s="179"/>
      <c r="I412" s="182"/>
      <c r="J412" s="193">
        <f>BK412</f>
        <v>0</v>
      </c>
      <c r="K412" s="179"/>
      <c r="L412" s="184"/>
      <c r="M412" s="185"/>
      <c r="N412" s="186"/>
      <c r="O412" s="186"/>
      <c r="P412" s="187">
        <f>P413</f>
        <v>0</v>
      </c>
      <c r="Q412" s="186"/>
      <c r="R412" s="187">
        <f>R413</f>
        <v>0</v>
      </c>
      <c r="S412" s="186"/>
      <c r="T412" s="188">
        <f>T413</f>
        <v>0</v>
      </c>
      <c r="AR412" s="189" t="s">
        <v>79</v>
      </c>
      <c r="AT412" s="190" t="s">
        <v>71</v>
      </c>
      <c r="AU412" s="190" t="s">
        <v>81</v>
      </c>
      <c r="AY412" s="189" t="s">
        <v>193</v>
      </c>
      <c r="BK412" s="191">
        <f>BK413</f>
        <v>0</v>
      </c>
    </row>
    <row r="413" spans="1:65" s="2" customFormat="1" ht="16.5" customHeight="1">
      <c r="A413" s="36"/>
      <c r="B413" s="37"/>
      <c r="C413" s="194" t="s">
        <v>1100</v>
      </c>
      <c r="D413" s="194" t="s">
        <v>195</v>
      </c>
      <c r="E413" s="195" t="s">
        <v>3345</v>
      </c>
      <c r="F413" s="196" t="s">
        <v>3346</v>
      </c>
      <c r="G413" s="197" t="s">
        <v>305</v>
      </c>
      <c r="H413" s="198">
        <v>1.75</v>
      </c>
      <c r="I413" s="199"/>
      <c r="J413" s="200">
        <f>ROUND(I413*H413,2)</f>
        <v>0</v>
      </c>
      <c r="K413" s="196" t="s">
        <v>19</v>
      </c>
      <c r="L413" s="41"/>
      <c r="M413" s="201" t="s">
        <v>19</v>
      </c>
      <c r="N413" s="202" t="s">
        <v>43</v>
      </c>
      <c r="O413" s="66"/>
      <c r="P413" s="203">
        <f>O413*H413</f>
        <v>0</v>
      </c>
      <c r="Q413" s="203">
        <v>0</v>
      </c>
      <c r="R413" s="203">
        <f>Q413*H413</f>
        <v>0</v>
      </c>
      <c r="S413" s="203">
        <v>0</v>
      </c>
      <c r="T413" s="204">
        <f>S413*H413</f>
        <v>0</v>
      </c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R413" s="205" t="s">
        <v>200</v>
      </c>
      <c r="AT413" s="205" t="s">
        <v>195</v>
      </c>
      <c r="AU413" s="205" t="s">
        <v>209</v>
      </c>
      <c r="AY413" s="19" t="s">
        <v>193</v>
      </c>
      <c r="BE413" s="206">
        <f>IF(N413="základní",J413,0)</f>
        <v>0</v>
      </c>
      <c r="BF413" s="206">
        <f>IF(N413="snížená",J413,0)</f>
        <v>0</v>
      </c>
      <c r="BG413" s="206">
        <f>IF(N413="zákl. přenesená",J413,0)</f>
        <v>0</v>
      </c>
      <c r="BH413" s="206">
        <f>IF(N413="sníž. přenesená",J413,0)</f>
        <v>0</v>
      </c>
      <c r="BI413" s="206">
        <f>IF(N413="nulová",J413,0)</f>
        <v>0</v>
      </c>
      <c r="BJ413" s="19" t="s">
        <v>79</v>
      </c>
      <c r="BK413" s="206">
        <f>ROUND(I413*H413,2)</f>
        <v>0</v>
      </c>
      <c r="BL413" s="19" t="s">
        <v>200</v>
      </c>
      <c r="BM413" s="205" t="s">
        <v>1813</v>
      </c>
    </row>
    <row r="414" spans="1:65" s="12" customFormat="1" ht="20.85" customHeight="1">
      <c r="B414" s="178"/>
      <c r="C414" s="179"/>
      <c r="D414" s="180" t="s">
        <v>71</v>
      </c>
      <c r="E414" s="192" t="s">
        <v>3347</v>
      </c>
      <c r="F414" s="192" t="s">
        <v>3348</v>
      </c>
      <c r="G414" s="179"/>
      <c r="H414" s="179"/>
      <c r="I414" s="182"/>
      <c r="J414" s="193">
        <f>BK414</f>
        <v>0</v>
      </c>
      <c r="K414" s="179"/>
      <c r="L414" s="184"/>
      <c r="M414" s="185"/>
      <c r="N414" s="186"/>
      <c r="O414" s="186"/>
      <c r="P414" s="187">
        <f>P415</f>
        <v>0</v>
      </c>
      <c r="Q414" s="186"/>
      <c r="R414" s="187">
        <f>R415</f>
        <v>0</v>
      </c>
      <c r="S414" s="186"/>
      <c r="T414" s="188">
        <f>T415</f>
        <v>0</v>
      </c>
      <c r="AR414" s="189" t="s">
        <v>79</v>
      </c>
      <c r="AT414" s="190" t="s">
        <v>71</v>
      </c>
      <c r="AU414" s="190" t="s">
        <v>81</v>
      </c>
      <c r="AY414" s="189" t="s">
        <v>193</v>
      </c>
      <c r="BK414" s="191">
        <f>BK415</f>
        <v>0</v>
      </c>
    </row>
    <row r="415" spans="1:65" s="2" customFormat="1" ht="16.5" customHeight="1">
      <c r="A415" s="36"/>
      <c r="B415" s="37"/>
      <c r="C415" s="194" t="s">
        <v>1106</v>
      </c>
      <c r="D415" s="194" t="s">
        <v>195</v>
      </c>
      <c r="E415" s="195" t="s">
        <v>3349</v>
      </c>
      <c r="F415" s="196" t="s">
        <v>3350</v>
      </c>
      <c r="G415" s="197" t="s">
        <v>198</v>
      </c>
      <c r="H415" s="198">
        <v>2.63</v>
      </c>
      <c r="I415" s="199"/>
      <c r="J415" s="200">
        <f>ROUND(I415*H415,2)</f>
        <v>0</v>
      </c>
      <c r="K415" s="196" t="s">
        <v>19</v>
      </c>
      <c r="L415" s="41"/>
      <c r="M415" s="201" t="s">
        <v>19</v>
      </c>
      <c r="N415" s="202" t="s">
        <v>43</v>
      </c>
      <c r="O415" s="66"/>
      <c r="P415" s="203">
        <f>O415*H415</f>
        <v>0</v>
      </c>
      <c r="Q415" s="203">
        <v>0</v>
      </c>
      <c r="R415" s="203">
        <f>Q415*H415</f>
        <v>0</v>
      </c>
      <c r="S415" s="203">
        <v>0</v>
      </c>
      <c r="T415" s="204">
        <f>S415*H415</f>
        <v>0</v>
      </c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R415" s="205" t="s">
        <v>200</v>
      </c>
      <c r="AT415" s="205" t="s">
        <v>195</v>
      </c>
      <c r="AU415" s="205" t="s">
        <v>209</v>
      </c>
      <c r="AY415" s="19" t="s">
        <v>193</v>
      </c>
      <c r="BE415" s="206">
        <f>IF(N415="základní",J415,0)</f>
        <v>0</v>
      </c>
      <c r="BF415" s="206">
        <f>IF(N415="snížená",J415,0)</f>
        <v>0</v>
      </c>
      <c r="BG415" s="206">
        <f>IF(N415="zákl. přenesená",J415,0)</f>
        <v>0</v>
      </c>
      <c r="BH415" s="206">
        <f>IF(N415="sníž. přenesená",J415,0)</f>
        <v>0</v>
      </c>
      <c r="BI415" s="206">
        <f>IF(N415="nulová",J415,0)</f>
        <v>0</v>
      </c>
      <c r="BJ415" s="19" t="s">
        <v>79</v>
      </c>
      <c r="BK415" s="206">
        <f>ROUND(I415*H415,2)</f>
        <v>0</v>
      </c>
      <c r="BL415" s="19" t="s">
        <v>200</v>
      </c>
      <c r="BM415" s="205" t="s">
        <v>1825</v>
      </c>
    </row>
    <row r="416" spans="1:65" s="12" customFormat="1" ht="20.85" customHeight="1">
      <c r="B416" s="178"/>
      <c r="C416" s="179"/>
      <c r="D416" s="180" t="s">
        <v>71</v>
      </c>
      <c r="E416" s="192" t="s">
        <v>3351</v>
      </c>
      <c r="F416" s="192" t="s">
        <v>3352</v>
      </c>
      <c r="G416" s="179"/>
      <c r="H416" s="179"/>
      <c r="I416" s="182"/>
      <c r="J416" s="193">
        <f>BK416</f>
        <v>0</v>
      </c>
      <c r="K416" s="179"/>
      <c r="L416" s="184"/>
      <c r="M416" s="185"/>
      <c r="N416" s="186"/>
      <c r="O416" s="186"/>
      <c r="P416" s="187">
        <f>SUM(P417:P418)</f>
        <v>0</v>
      </c>
      <c r="Q416" s="186"/>
      <c r="R416" s="187">
        <f>SUM(R417:R418)</f>
        <v>0</v>
      </c>
      <c r="S416" s="186"/>
      <c r="T416" s="188">
        <f>SUM(T417:T418)</f>
        <v>0</v>
      </c>
      <c r="AR416" s="189" t="s">
        <v>79</v>
      </c>
      <c r="AT416" s="190" t="s">
        <v>71</v>
      </c>
      <c r="AU416" s="190" t="s">
        <v>81</v>
      </c>
      <c r="AY416" s="189" t="s">
        <v>193</v>
      </c>
      <c r="BK416" s="191">
        <f>SUM(BK417:BK418)</f>
        <v>0</v>
      </c>
    </row>
    <row r="417" spans="1:65" s="2" customFormat="1" ht="16.5" customHeight="1">
      <c r="A417" s="36"/>
      <c r="B417" s="37"/>
      <c r="C417" s="194" t="s">
        <v>1111</v>
      </c>
      <c r="D417" s="194" t="s">
        <v>195</v>
      </c>
      <c r="E417" s="195" t="s">
        <v>3353</v>
      </c>
      <c r="F417" s="196" t="s">
        <v>3354</v>
      </c>
      <c r="G417" s="197" t="s">
        <v>305</v>
      </c>
      <c r="H417" s="198">
        <v>26.25</v>
      </c>
      <c r="I417" s="199"/>
      <c r="J417" s="200">
        <f>ROUND(I417*H417,2)</f>
        <v>0</v>
      </c>
      <c r="K417" s="196" t="s">
        <v>19</v>
      </c>
      <c r="L417" s="41"/>
      <c r="M417" s="201" t="s">
        <v>19</v>
      </c>
      <c r="N417" s="202" t="s">
        <v>43</v>
      </c>
      <c r="O417" s="66"/>
      <c r="P417" s="203">
        <f>O417*H417</f>
        <v>0</v>
      </c>
      <c r="Q417" s="203">
        <v>0</v>
      </c>
      <c r="R417" s="203">
        <f>Q417*H417</f>
        <v>0</v>
      </c>
      <c r="S417" s="203">
        <v>0</v>
      </c>
      <c r="T417" s="204">
        <f>S417*H417</f>
        <v>0</v>
      </c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R417" s="205" t="s">
        <v>200</v>
      </c>
      <c r="AT417" s="205" t="s">
        <v>195</v>
      </c>
      <c r="AU417" s="205" t="s">
        <v>209</v>
      </c>
      <c r="AY417" s="19" t="s">
        <v>193</v>
      </c>
      <c r="BE417" s="206">
        <f>IF(N417="základní",J417,0)</f>
        <v>0</v>
      </c>
      <c r="BF417" s="206">
        <f>IF(N417="snížená",J417,0)</f>
        <v>0</v>
      </c>
      <c r="BG417" s="206">
        <f>IF(N417="zákl. přenesená",J417,0)</f>
        <v>0</v>
      </c>
      <c r="BH417" s="206">
        <f>IF(N417="sníž. přenesená",J417,0)</f>
        <v>0</v>
      </c>
      <c r="BI417" s="206">
        <f>IF(N417="nulová",J417,0)</f>
        <v>0</v>
      </c>
      <c r="BJ417" s="19" t="s">
        <v>79</v>
      </c>
      <c r="BK417" s="206">
        <f>ROUND(I417*H417,2)</f>
        <v>0</v>
      </c>
      <c r="BL417" s="19" t="s">
        <v>200</v>
      </c>
      <c r="BM417" s="205" t="s">
        <v>1833</v>
      </c>
    </row>
    <row r="418" spans="1:65" s="2" customFormat="1" ht="16.5" customHeight="1">
      <c r="A418" s="36"/>
      <c r="B418" s="37"/>
      <c r="C418" s="194" t="s">
        <v>1119</v>
      </c>
      <c r="D418" s="194" t="s">
        <v>195</v>
      </c>
      <c r="E418" s="195" t="s">
        <v>3355</v>
      </c>
      <c r="F418" s="196" t="s">
        <v>3356</v>
      </c>
      <c r="G418" s="197" t="s">
        <v>305</v>
      </c>
      <c r="H418" s="198">
        <v>26.25</v>
      </c>
      <c r="I418" s="199"/>
      <c r="J418" s="200">
        <f>ROUND(I418*H418,2)</f>
        <v>0</v>
      </c>
      <c r="K418" s="196" t="s">
        <v>19</v>
      </c>
      <c r="L418" s="41"/>
      <c r="M418" s="270" t="s">
        <v>19</v>
      </c>
      <c r="N418" s="271" t="s">
        <v>43</v>
      </c>
      <c r="O418" s="272"/>
      <c r="P418" s="273">
        <f>O418*H418</f>
        <v>0</v>
      </c>
      <c r="Q418" s="273">
        <v>0</v>
      </c>
      <c r="R418" s="273">
        <f>Q418*H418</f>
        <v>0</v>
      </c>
      <c r="S418" s="273">
        <v>0</v>
      </c>
      <c r="T418" s="274">
        <f>S418*H418</f>
        <v>0</v>
      </c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R418" s="205" t="s">
        <v>200</v>
      </c>
      <c r="AT418" s="205" t="s">
        <v>195</v>
      </c>
      <c r="AU418" s="205" t="s">
        <v>209</v>
      </c>
      <c r="AY418" s="19" t="s">
        <v>193</v>
      </c>
      <c r="BE418" s="206">
        <f>IF(N418="základní",J418,0)</f>
        <v>0</v>
      </c>
      <c r="BF418" s="206">
        <f>IF(N418="snížená",J418,0)</f>
        <v>0</v>
      </c>
      <c r="BG418" s="206">
        <f>IF(N418="zákl. přenesená",J418,0)</f>
        <v>0</v>
      </c>
      <c r="BH418" s="206">
        <f>IF(N418="sníž. přenesená",J418,0)</f>
        <v>0</v>
      </c>
      <c r="BI418" s="206">
        <f>IF(N418="nulová",J418,0)</f>
        <v>0</v>
      </c>
      <c r="BJ418" s="19" t="s">
        <v>79</v>
      </c>
      <c r="BK418" s="206">
        <f>ROUND(I418*H418,2)</f>
        <v>0</v>
      </c>
      <c r="BL418" s="19" t="s">
        <v>200</v>
      </c>
      <c r="BM418" s="205" t="s">
        <v>1844</v>
      </c>
    </row>
    <row r="419" spans="1:65" s="2" customFormat="1" ht="6.95" customHeight="1">
      <c r="A419" s="36"/>
      <c r="B419" s="49"/>
      <c r="C419" s="50"/>
      <c r="D419" s="50"/>
      <c r="E419" s="50"/>
      <c r="F419" s="50"/>
      <c r="G419" s="50"/>
      <c r="H419" s="50"/>
      <c r="I419" s="144"/>
      <c r="J419" s="50"/>
      <c r="K419" s="50"/>
      <c r="L419" s="41"/>
      <c r="M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</sheetData>
  <sheetProtection algorithmName="SHA-512" hashValue="nNGfab5VBL/wcm2/DapklXf+79jgByFoX6ba8Qusv1X2zpADPLmmmj09Hay9iKmsvr04lThyTguFPAnjws5hTw==" saltValue="sqX8smUyTPzPGEAorTlat/LhI0lnN9K0yJ51mD9fSx4e7L9fLMUC1hdNpY/dfsKTTIsgqR4xsaUg7WTcATN3Uw==" spinCount="100000" sheet="1" objects="1" scenarios="1" formatColumns="0" formatRows="0" autoFilter="0"/>
  <autoFilter ref="C176:K418"/>
  <mergeCells count="12">
    <mergeCell ref="E169:H169"/>
    <mergeCell ref="L2:V2"/>
    <mergeCell ref="E50:H50"/>
    <mergeCell ref="E52:H52"/>
    <mergeCell ref="E54:H54"/>
    <mergeCell ref="E165:H165"/>
    <mergeCell ref="E167:H16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pageSetUpPr fitToPage="1"/>
  </sheetPr>
  <dimension ref="A2:BM197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98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1" customFormat="1" ht="12" customHeight="1">
      <c r="B8" s="22"/>
      <c r="D8" s="116" t="s">
        <v>128</v>
      </c>
      <c r="I8" s="110"/>
      <c r="L8" s="22"/>
    </row>
    <row r="9" spans="1:46" s="2" customFormat="1" ht="16.5" customHeight="1">
      <c r="A9" s="36"/>
      <c r="B9" s="41"/>
      <c r="C9" s="36"/>
      <c r="D9" s="36"/>
      <c r="E9" s="409" t="s">
        <v>129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130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12" t="s">
        <v>3357</v>
      </c>
      <c r="F11" s="411"/>
      <c r="G11" s="411"/>
      <c r="H11" s="411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11. 11. 2020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13" t="str">
        <f>'Rekapitulace stavby'!E14</f>
        <v>Vyplň údaj</v>
      </c>
      <c r="F20" s="414"/>
      <c r="G20" s="414"/>
      <c r="H20" s="414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2720</v>
      </c>
      <c r="F26" s="36"/>
      <c r="G26" s="36"/>
      <c r="H26" s="36"/>
      <c r="I26" s="119" t="s">
        <v>28</v>
      </c>
      <c r="J26" s="105" t="s">
        <v>19</v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21"/>
      <c r="B29" s="122"/>
      <c r="C29" s="121"/>
      <c r="D29" s="121"/>
      <c r="E29" s="415" t="s">
        <v>19</v>
      </c>
      <c r="F29" s="415"/>
      <c r="G29" s="415"/>
      <c r="H29" s="415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ROUND(J104,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ROUND((SUM(BE104:BE196)),  2)</f>
        <v>0</v>
      </c>
      <c r="G35" s="36"/>
      <c r="H35" s="36"/>
      <c r="I35" s="133">
        <v>0.21</v>
      </c>
      <c r="J35" s="132">
        <f>ROUND(((SUM(BE104:BE196))*I35),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ROUND((SUM(BF104:BF196)),  2)</f>
        <v>0</v>
      </c>
      <c r="G36" s="36"/>
      <c r="H36" s="36"/>
      <c r="I36" s="133">
        <v>0.15</v>
      </c>
      <c r="J36" s="132">
        <f>ROUND(((SUM(BF104:BF196))*I36),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ROUND((SUM(BG104:BG196)),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ROUND((SUM(BH104:BH196)),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ROUND((SUM(BI104:BI196)),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132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7" t="str">
        <f>E7</f>
        <v>Novostavba víceúčelových objektů na p.č.1542/1 a 1521/2 v k.ú.Cetoraz</v>
      </c>
      <c r="F50" s="408"/>
      <c r="G50" s="408"/>
      <c r="H50" s="40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128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7" t="s">
        <v>129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130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66" t="str">
        <f>E11</f>
        <v>05 - vzduchotechnika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Cetoraz</v>
      </c>
      <c r="G56" s="38"/>
      <c r="H56" s="38"/>
      <c r="I56" s="119" t="s">
        <v>23</v>
      </c>
      <c r="J56" s="61" t="str">
        <f>IF(J14="","",J14)</f>
        <v>11. 11. 2020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Obec Cetoraz, Cetoraz 206, 39411 Cetoraz</v>
      </c>
      <c r="G58" s="38"/>
      <c r="H58" s="38"/>
      <c r="I58" s="119" t="s">
        <v>31</v>
      </c>
      <c r="J58" s="34" t="str">
        <f>E23</f>
        <v>Ing.Josef Slabý, Arnolec 30, 58827 Jamné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5.7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>Ing.Jiří Jánský (import)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133</v>
      </c>
      <c r="D61" s="149"/>
      <c r="E61" s="149"/>
      <c r="F61" s="149"/>
      <c r="G61" s="149"/>
      <c r="H61" s="149"/>
      <c r="I61" s="150"/>
      <c r="J61" s="151" t="s">
        <v>134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J104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135</v>
      </c>
    </row>
    <row r="64" spans="1:47" s="9" customFormat="1" ht="24.95" customHeight="1">
      <c r="B64" s="153"/>
      <c r="C64" s="154"/>
      <c r="D64" s="155" t="s">
        <v>3358</v>
      </c>
      <c r="E64" s="156"/>
      <c r="F64" s="156"/>
      <c r="G64" s="156"/>
      <c r="H64" s="156"/>
      <c r="I64" s="157"/>
      <c r="J64" s="158">
        <f>J105</f>
        <v>0</v>
      </c>
      <c r="K64" s="154"/>
      <c r="L64" s="159"/>
    </row>
    <row r="65" spans="2:12" s="10" customFormat="1" ht="19.899999999999999" customHeight="1">
      <c r="B65" s="160"/>
      <c r="C65" s="99"/>
      <c r="D65" s="161" t="s">
        <v>3359</v>
      </c>
      <c r="E65" s="162"/>
      <c r="F65" s="162"/>
      <c r="G65" s="162"/>
      <c r="H65" s="162"/>
      <c r="I65" s="163"/>
      <c r="J65" s="164">
        <f>J106</f>
        <v>0</v>
      </c>
      <c r="K65" s="99"/>
      <c r="L65" s="165"/>
    </row>
    <row r="66" spans="2:12" s="10" customFormat="1" ht="19.899999999999999" customHeight="1">
      <c r="B66" s="160"/>
      <c r="C66" s="99"/>
      <c r="D66" s="161" t="s">
        <v>3360</v>
      </c>
      <c r="E66" s="162"/>
      <c r="F66" s="162"/>
      <c r="G66" s="162"/>
      <c r="H66" s="162"/>
      <c r="I66" s="163"/>
      <c r="J66" s="164">
        <f>J109</f>
        <v>0</v>
      </c>
      <c r="K66" s="99"/>
      <c r="L66" s="165"/>
    </row>
    <row r="67" spans="2:12" s="10" customFormat="1" ht="19.899999999999999" customHeight="1">
      <c r="B67" s="160"/>
      <c r="C67" s="99"/>
      <c r="D67" s="161" t="s">
        <v>3361</v>
      </c>
      <c r="E67" s="162"/>
      <c r="F67" s="162"/>
      <c r="G67" s="162"/>
      <c r="H67" s="162"/>
      <c r="I67" s="163"/>
      <c r="J67" s="164">
        <f>J112</f>
        <v>0</v>
      </c>
      <c r="K67" s="99"/>
      <c r="L67" s="165"/>
    </row>
    <row r="68" spans="2:12" s="10" customFormat="1" ht="19.899999999999999" customHeight="1">
      <c r="B68" s="160"/>
      <c r="C68" s="99"/>
      <c r="D68" s="161" t="s">
        <v>3362</v>
      </c>
      <c r="E68" s="162"/>
      <c r="F68" s="162"/>
      <c r="G68" s="162"/>
      <c r="H68" s="162"/>
      <c r="I68" s="163"/>
      <c r="J68" s="164">
        <f>J116</f>
        <v>0</v>
      </c>
      <c r="K68" s="99"/>
      <c r="L68" s="165"/>
    </row>
    <row r="69" spans="2:12" s="10" customFormat="1" ht="19.899999999999999" customHeight="1">
      <c r="B69" s="160"/>
      <c r="C69" s="99"/>
      <c r="D69" s="161" t="s">
        <v>3363</v>
      </c>
      <c r="E69" s="162"/>
      <c r="F69" s="162"/>
      <c r="G69" s="162"/>
      <c r="H69" s="162"/>
      <c r="I69" s="163"/>
      <c r="J69" s="164">
        <f>J119</f>
        <v>0</v>
      </c>
      <c r="K69" s="99"/>
      <c r="L69" s="165"/>
    </row>
    <row r="70" spans="2:12" s="10" customFormat="1" ht="19.899999999999999" customHeight="1">
      <c r="B70" s="160"/>
      <c r="C70" s="99"/>
      <c r="D70" s="161" t="s">
        <v>3364</v>
      </c>
      <c r="E70" s="162"/>
      <c r="F70" s="162"/>
      <c r="G70" s="162"/>
      <c r="H70" s="162"/>
      <c r="I70" s="163"/>
      <c r="J70" s="164">
        <f>J124</f>
        <v>0</v>
      </c>
      <c r="K70" s="99"/>
      <c r="L70" s="165"/>
    </row>
    <row r="71" spans="2:12" s="10" customFormat="1" ht="19.899999999999999" customHeight="1">
      <c r="B71" s="160"/>
      <c r="C71" s="99"/>
      <c r="D71" s="161" t="s">
        <v>3365</v>
      </c>
      <c r="E71" s="162"/>
      <c r="F71" s="162"/>
      <c r="G71" s="162"/>
      <c r="H71" s="162"/>
      <c r="I71" s="163"/>
      <c r="J71" s="164">
        <f>J128</f>
        <v>0</v>
      </c>
      <c r="K71" s="99"/>
      <c r="L71" s="165"/>
    </row>
    <row r="72" spans="2:12" s="10" customFormat="1" ht="19.899999999999999" customHeight="1">
      <c r="B72" s="160"/>
      <c r="C72" s="99"/>
      <c r="D72" s="161" t="s">
        <v>3366</v>
      </c>
      <c r="E72" s="162"/>
      <c r="F72" s="162"/>
      <c r="G72" s="162"/>
      <c r="H72" s="162"/>
      <c r="I72" s="163"/>
      <c r="J72" s="164">
        <f>J132</f>
        <v>0</v>
      </c>
      <c r="K72" s="99"/>
      <c r="L72" s="165"/>
    </row>
    <row r="73" spans="2:12" s="10" customFormat="1" ht="19.899999999999999" customHeight="1">
      <c r="B73" s="160"/>
      <c r="C73" s="99"/>
      <c r="D73" s="161" t="s">
        <v>3367</v>
      </c>
      <c r="E73" s="162"/>
      <c r="F73" s="162"/>
      <c r="G73" s="162"/>
      <c r="H73" s="162"/>
      <c r="I73" s="163"/>
      <c r="J73" s="164">
        <f>J140</f>
        <v>0</v>
      </c>
      <c r="K73" s="99"/>
      <c r="L73" s="165"/>
    </row>
    <row r="74" spans="2:12" s="10" customFormat="1" ht="19.899999999999999" customHeight="1">
      <c r="B74" s="160"/>
      <c r="C74" s="99"/>
      <c r="D74" s="161" t="s">
        <v>3368</v>
      </c>
      <c r="E74" s="162"/>
      <c r="F74" s="162"/>
      <c r="G74" s="162"/>
      <c r="H74" s="162"/>
      <c r="I74" s="163"/>
      <c r="J74" s="164">
        <f>J147</f>
        <v>0</v>
      </c>
      <c r="K74" s="99"/>
      <c r="L74" s="165"/>
    </row>
    <row r="75" spans="2:12" s="10" customFormat="1" ht="19.899999999999999" customHeight="1">
      <c r="B75" s="160"/>
      <c r="C75" s="99"/>
      <c r="D75" s="161" t="s">
        <v>3369</v>
      </c>
      <c r="E75" s="162"/>
      <c r="F75" s="162"/>
      <c r="G75" s="162"/>
      <c r="H75" s="162"/>
      <c r="I75" s="163"/>
      <c r="J75" s="164">
        <f>J149</f>
        <v>0</v>
      </c>
      <c r="K75" s="99"/>
      <c r="L75" s="165"/>
    </row>
    <row r="76" spans="2:12" s="10" customFormat="1" ht="19.899999999999999" customHeight="1">
      <c r="B76" s="160"/>
      <c r="C76" s="99"/>
      <c r="D76" s="161" t="s">
        <v>3370</v>
      </c>
      <c r="E76" s="162"/>
      <c r="F76" s="162"/>
      <c r="G76" s="162"/>
      <c r="H76" s="162"/>
      <c r="I76" s="163"/>
      <c r="J76" s="164">
        <f>J158</f>
        <v>0</v>
      </c>
      <c r="K76" s="99"/>
      <c r="L76" s="165"/>
    </row>
    <row r="77" spans="2:12" s="10" customFormat="1" ht="19.899999999999999" customHeight="1">
      <c r="B77" s="160"/>
      <c r="C77" s="99"/>
      <c r="D77" s="161" t="s">
        <v>3371</v>
      </c>
      <c r="E77" s="162"/>
      <c r="F77" s="162"/>
      <c r="G77" s="162"/>
      <c r="H77" s="162"/>
      <c r="I77" s="163"/>
      <c r="J77" s="164">
        <f>J162</f>
        <v>0</v>
      </c>
      <c r="K77" s="99"/>
      <c r="L77" s="165"/>
    </row>
    <row r="78" spans="2:12" s="10" customFormat="1" ht="19.899999999999999" customHeight="1">
      <c r="B78" s="160"/>
      <c r="C78" s="99"/>
      <c r="D78" s="161" t="s">
        <v>3372</v>
      </c>
      <c r="E78" s="162"/>
      <c r="F78" s="162"/>
      <c r="G78" s="162"/>
      <c r="H78" s="162"/>
      <c r="I78" s="163"/>
      <c r="J78" s="164">
        <f>J168</f>
        <v>0</v>
      </c>
      <c r="K78" s="99"/>
      <c r="L78" s="165"/>
    </row>
    <row r="79" spans="2:12" s="10" customFormat="1" ht="19.899999999999999" customHeight="1">
      <c r="B79" s="160"/>
      <c r="C79" s="99"/>
      <c r="D79" s="161" t="s">
        <v>3373</v>
      </c>
      <c r="E79" s="162"/>
      <c r="F79" s="162"/>
      <c r="G79" s="162"/>
      <c r="H79" s="162"/>
      <c r="I79" s="163"/>
      <c r="J79" s="164">
        <f>J172</f>
        <v>0</v>
      </c>
      <c r="K79" s="99"/>
      <c r="L79" s="165"/>
    </row>
    <row r="80" spans="2:12" s="10" customFormat="1" ht="19.899999999999999" customHeight="1">
      <c r="B80" s="160"/>
      <c r="C80" s="99"/>
      <c r="D80" s="161" t="s">
        <v>3374</v>
      </c>
      <c r="E80" s="162"/>
      <c r="F80" s="162"/>
      <c r="G80" s="162"/>
      <c r="H80" s="162"/>
      <c r="I80" s="163"/>
      <c r="J80" s="164">
        <f>J177</f>
        <v>0</v>
      </c>
      <c r="K80" s="99"/>
      <c r="L80" s="165"/>
    </row>
    <row r="81" spans="1:31" s="10" customFormat="1" ht="19.899999999999999" customHeight="1">
      <c r="B81" s="160"/>
      <c r="C81" s="99"/>
      <c r="D81" s="161" t="s">
        <v>3375</v>
      </c>
      <c r="E81" s="162"/>
      <c r="F81" s="162"/>
      <c r="G81" s="162"/>
      <c r="H81" s="162"/>
      <c r="I81" s="163"/>
      <c r="J81" s="164">
        <f>J188</f>
        <v>0</v>
      </c>
      <c r="K81" s="99"/>
      <c r="L81" s="165"/>
    </row>
    <row r="82" spans="1:31" s="10" customFormat="1" ht="19.899999999999999" customHeight="1">
      <c r="B82" s="160"/>
      <c r="C82" s="99"/>
      <c r="D82" s="161" t="s">
        <v>3376</v>
      </c>
      <c r="E82" s="162"/>
      <c r="F82" s="162"/>
      <c r="G82" s="162"/>
      <c r="H82" s="162"/>
      <c r="I82" s="163"/>
      <c r="J82" s="164">
        <f>J192</f>
        <v>0</v>
      </c>
      <c r="K82" s="99"/>
      <c r="L82" s="165"/>
    </row>
    <row r="83" spans="1:31" s="2" customFormat="1" ht="21.75" customHeight="1">
      <c r="A83" s="36"/>
      <c r="B83" s="37"/>
      <c r="C83" s="38"/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31" s="2" customFormat="1" ht="6.95" customHeight="1">
      <c r="A84" s="36"/>
      <c r="B84" s="49"/>
      <c r="C84" s="50"/>
      <c r="D84" s="50"/>
      <c r="E84" s="50"/>
      <c r="F84" s="50"/>
      <c r="G84" s="50"/>
      <c r="H84" s="50"/>
      <c r="I84" s="144"/>
      <c r="J84" s="50"/>
      <c r="K84" s="50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8" spans="1:31" s="2" customFormat="1" ht="6.95" customHeight="1">
      <c r="A88" s="36"/>
      <c r="B88" s="51"/>
      <c r="C88" s="52"/>
      <c r="D88" s="52"/>
      <c r="E88" s="52"/>
      <c r="F88" s="52"/>
      <c r="G88" s="52"/>
      <c r="H88" s="52"/>
      <c r="I88" s="147"/>
      <c r="J88" s="52"/>
      <c r="K88" s="52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31" s="2" customFormat="1" ht="24.95" customHeight="1">
      <c r="A89" s="36"/>
      <c r="B89" s="37"/>
      <c r="C89" s="25" t="s">
        <v>178</v>
      </c>
      <c r="D89" s="38"/>
      <c r="E89" s="38"/>
      <c r="F89" s="38"/>
      <c r="G89" s="38"/>
      <c r="H89" s="38"/>
      <c r="I89" s="117"/>
      <c r="J89" s="38"/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31" s="2" customFormat="1" ht="6.95" customHeight="1">
      <c r="A90" s="36"/>
      <c r="B90" s="37"/>
      <c r="C90" s="38"/>
      <c r="D90" s="38"/>
      <c r="E90" s="38"/>
      <c r="F90" s="38"/>
      <c r="G90" s="38"/>
      <c r="H90" s="38"/>
      <c r="I90" s="117"/>
      <c r="J90" s="38"/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31" s="2" customFormat="1" ht="12" customHeight="1">
      <c r="A91" s="36"/>
      <c r="B91" s="37"/>
      <c r="C91" s="31" t="s">
        <v>16</v>
      </c>
      <c r="D91" s="38"/>
      <c r="E91" s="38"/>
      <c r="F91" s="38"/>
      <c r="G91" s="38"/>
      <c r="H91" s="38"/>
      <c r="I91" s="117"/>
      <c r="J91" s="38"/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31" s="2" customFormat="1" ht="16.5" customHeight="1">
      <c r="A92" s="36"/>
      <c r="B92" s="37"/>
      <c r="C92" s="38"/>
      <c r="D92" s="38"/>
      <c r="E92" s="407" t="str">
        <f>E7</f>
        <v>Novostavba víceúčelových objektů na p.č.1542/1 a 1521/2 v k.ú.Cetoraz</v>
      </c>
      <c r="F92" s="408"/>
      <c r="G92" s="408"/>
      <c r="H92" s="408"/>
      <c r="I92" s="117"/>
      <c r="J92" s="38"/>
      <c r="K92" s="38"/>
      <c r="L92" s="11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s="1" customFormat="1" ht="12" customHeight="1">
      <c r="B93" s="23"/>
      <c r="C93" s="31" t="s">
        <v>128</v>
      </c>
      <c r="D93" s="24"/>
      <c r="E93" s="24"/>
      <c r="F93" s="24"/>
      <c r="G93" s="24"/>
      <c r="H93" s="24"/>
      <c r="I93" s="110"/>
      <c r="J93" s="24"/>
      <c r="K93" s="24"/>
      <c r="L93" s="22"/>
    </row>
    <row r="94" spans="1:31" s="2" customFormat="1" ht="16.5" customHeight="1">
      <c r="A94" s="36"/>
      <c r="B94" s="37"/>
      <c r="C94" s="38"/>
      <c r="D94" s="38"/>
      <c r="E94" s="407" t="s">
        <v>129</v>
      </c>
      <c r="F94" s="406"/>
      <c r="G94" s="406"/>
      <c r="H94" s="406"/>
      <c r="I94" s="117"/>
      <c r="J94" s="38"/>
      <c r="K94" s="38"/>
      <c r="L94" s="118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31" s="2" customFormat="1" ht="12" customHeight="1">
      <c r="A95" s="36"/>
      <c r="B95" s="37"/>
      <c r="C95" s="31" t="s">
        <v>130</v>
      </c>
      <c r="D95" s="38"/>
      <c r="E95" s="38"/>
      <c r="F95" s="38"/>
      <c r="G95" s="38"/>
      <c r="H95" s="38"/>
      <c r="I95" s="117"/>
      <c r="J95" s="38"/>
      <c r="K95" s="38"/>
      <c r="L95" s="118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spans="1:31" s="2" customFormat="1" ht="16.5" customHeight="1">
      <c r="A96" s="36"/>
      <c r="B96" s="37"/>
      <c r="C96" s="38"/>
      <c r="D96" s="38"/>
      <c r="E96" s="366" t="str">
        <f>E11</f>
        <v>05 - vzduchotechnika</v>
      </c>
      <c r="F96" s="406"/>
      <c r="G96" s="406"/>
      <c r="H96" s="406"/>
      <c r="I96" s="117"/>
      <c r="J96" s="38"/>
      <c r="K96" s="38"/>
      <c r="L96" s="118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spans="1:65" s="2" customFormat="1" ht="6.95" customHeight="1">
      <c r="A97" s="36"/>
      <c r="B97" s="37"/>
      <c r="C97" s="38"/>
      <c r="D97" s="38"/>
      <c r="E97" s="38"/>
      <c r="F97" s="38"/>
      <c r="G97" s="38"/>
      <c r="H97" s="38"/>
      <c r="I97" s="117"/>
      <c r="J97" s="38"/>
      <c r="K97" s="38"/>
      <c r="L97" s="118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spans="1:65" s="2" customFormat="1" ht="12" customHeight="1">
      <c r="A98" s="36"/>
      <c r="B98" s="37"/>
      <c r="C98" s="31" t="s">
        <v>21</v>
      </c>
      <c r="D98" s="38"/>
      <c r="E98" s="38"/>
      <c r="F98" s="29" t="str">
        <f>F14</f>
        <v>Cetoraz</v>
      </c>
      <c r="G98" s="38"/>
      <c r="H98" s="38"/>
      <c r="I98" s="119" t="s">
        <v>23</v>
      </c>
      <c r="J98" s="61" t="str">
        <f>IF(J14="","",J14)</f>
        <v>11. 11. 2020</v>
      </c>
      <c r="K98" s="38"/>
      <c r="L98" s="118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spans="1:65" s="2" customFormat="1" ht="6.95" customHeight="1">
      <c r="A99" s="36"/>
      <c r="B99" s="37"/>
      <c r="C99" s="38"/>
      <c r="D99" s="38"/>
      <c r="E99" s="38"/>
      <c r="F99" s="38"/>
      <c r="G99" s="38"/>
      <c r="H99" s="38"/>
      <c r="I99" s="117"/>
      <c r="J99" s="38"/>
      <c r="K99" s="38"/>
      <c r="L99" s="118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spans="1:65" s="2" customFormat="1" ht="40.15" customHeight="1">
      <c r="A100" s="36"/>
      <c r="B100" s="37"/>
      <c r="C100" s="31" t="s">
        <v>25</v>
      </c>
      <c r="D100" s="38"/>
      <c r="E100" s="38"/>
      <c r="F100" s="29" t="str">
        <f>E17</f>
        <v>Obec Cetoraz, Cetoraz 206, 39411 Cetoraz</v>
      </c>
      <c r="G100" s="38"/>
      <c r="H100" s="38"/>
      <c r="I100" s="119" t="s">
        <v>31</v>
      </c>
      <c r="J100" s="34" t="str">
        <f>E23</f>
        <v>Ing.Josef Slabý, Arnolec 30, 58827 Jamné</v>
      </c>
      <c r="K100" s="38"/>
      <c r="L100" s="118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spans="1:65" s="2" customFormat="1" ht="25.7" customHeight="1">
      <c r="A101" s="36"/>
      <c r="B101" s="37"/>
      <c r="C101" s="31" t="s">
        <v>29</v>
      </c>
      <c r="D101" s="38"/>
      <c r="E101" s="38"/>
      <c r="F101" s="29" t="str">
        <f>IF(E20="","",E20)</f>
        <v>Vyplň údaj</v>
      </c>
      <c r="G101" s="38"/>
      <c r="H101" s="38"/>
      <c r="I101" s="119" t="s">
        <v>34</v>
      </c>
      <c r="J101" s="34" t="str">
        <f>E26</f>
        <v>Ing.Jiří Jánský (import)</v>
      </c>
      <c r="K101" s="38"/>
      <c r="L101" s="118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spans="1:65" s="2" customFormat="1" ht="10.35" customHeight="1">
      <c r="A102" s="36"/>
      <c r="B102" s="37"/>
      <c r="C102" s="38"/>
      <c r="D102" s="38"/>
      <c r="E102" s="38"/>
      <c r="F102" s="38"/>
      <c r="G102" s="38"/>
      <c r="H102" s="38"/>
      <c r="I102" s="117"/>
      <c r="J102" s="38"/>
      <c r="K102" s="38"/>
      <c r="L102" s="118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spans="1:65" s="11" customFormat="1" ht="29.25" customHeight="1">
      <c r="A103" s="166"/>
      <c r="B103" s="167"/>
      <c r="C103" s="168" t="s">
        <v>179</v>
      </c>
      <c r="D103" s="169" t="s">
        <v>57</v>
      </c>
      <c r="E103" s="169" t="s">
        <v>53</v>
      </c>
      <c r="F103" s="169" t="s">
        <v>54</v>
      </c>
      <c r="G103" s="169" t="s">
        <v>180</v>
      </c>
      <c r="H103" s="169" t="s">
        <v>181</v>
      </c>
      <c r="I103" s="170" t="s">
        <v>182</v>
      </c>
      <c r="J103" s="169" t="s">
        <v>134</v>
      </c>
      <c r="K103" s="171" t="s">
        <v>183</v>
      </c>
      <c r="L103" s="172"/>
      <c r="M103" s="70" t="s">
        <v>19</v>
      </c>
      <c r="N103" s="71" t="s">
        <v>42</v>
      </c>
      <c r="O103" s="71" t="s">
        <v>184</v>
      </c>
      <c r="P103" s="71" t="s">
        <v>185</v>
      </c>
      <c r="Q103" s="71" t="s">
        <v>186</v>
      </c>
      <c r="R103" s="71" t="s">
        <v>187</v>
      </c>
      <c r="S103" s="71" t="s">
        <v>188</v>
      </c>
      <c r="T103" s="72" t="s">
        <v>189</v>
      </c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</row>
    <row r="104" spans="1:65" s="2" customFormat="1" ht="22.9" customHeight="1">
      <c r="A104" s="36"/>
      <c r="B104" s="37"/>
      <c r="C104" s="77" t="s">
        <v>190</v>
      </c>
      <c r="D104" s="38"/>
      <c r="E104" s="38"/>
      <c r="F104" s="38"/>
      <c r="G104" s="38"/>
      <c r="H104" s="38"/>
      <c r="I104" s="117"/>
      <c r="J104" s="173">
        <f>BK104</f>
        <v>0</v>
      </c>
      <c r="K104" s="38"/>
      <c r="L104" s="41"/>
      <c r="M104" s="73"/>
      <c r="N104" s="174"/>
      <c r="O104" s="74"/>
      <c r="P104" s="175">
        <f>P105</f>
        <v>0</v>
      </c>
      <c r="Q104" s="74"/>
      <c r="R104" s="175">
        <f>R105</f>
        <v>0</v>
      </c>
      <c r="S104" s="74"/>
      <c r="T104" s="176">
        <f>T105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71</v>
      </c>
      <c r="AU104" s="19" t="s">
        <v>135</v>
      </c>
      <c r="BK104" s="177">
        <f>BK105</f>
        <v>0</v>
      </c>
    </row>
    <row r="105" spans="1:65" s="12" customFormat="1" ht="25.9" customHeight="1">
      <c r="B105" s="178"/>
      <c r="C105" s="179"/>
      <c r="D105" s="180" t="s">
        <v>71</v>
      </c>
      <c r="E105" s="181" t="s">
        <v>451</v>
      </c>
      <c r="F105" s="181" t="s">
        <v>3377</v>
      </c>
      <c r="G105" s="179"/>
      <c r="H105" s="179"/>
      <c r="I105" s="182"/>
      <c r="J105" s="183">
        <f>BK105</f>
        <v>0</v>
      </c>
      <c r="K105" s="179"/>
      <c r="L105" s="184"/>
      <c r="M105" s="185"/>
      <c r="N105" s="186"/>
      <c r="O105" s="186"/>
      <c r="P105" s="187">
        <f>P106+P109+P112+P116+P119+P124+P128+P132+P140+P147+P149+P158+P162+P168+P172+P177+P188+P192</f>
        <v>0</v>
      </c>
      <c r="Q105" s="186"/>
      <c r="R105" s="187">
        <f>R106+R109+R112+R116+R119+R124+R128+R132+R140+R147+R149+R158+R162+R168+R172+R177+R188+R192</f>
        <v>0</v>
      </c>
      <c r="S105" s="186"/>
      <c r="T105" s="188">
        <f>T106+T109+T112+T116+T119+T124+T128+T132+T140+T147+T149+T158+T162+T168+T172+T177+T188+T192</f>
        <v>0</v>
      </c>
      <c r="AR105" s="189" t="s">
        <v>209</v>
      </c>
      <c r="AT105" s="190" t="s">
        <v>71</v>
      </c>
      <c r="AU105" s="190" t="s">
        <v>72</v>
      </c>
      <c r="AY105" s="189" t="s">
        <v>193</v>
      </c>
      <c r="BK105" s="191">
        <f>BK106+BK109+BK112+BK116+BK119+BK124+BK128+BK132+BK140+BK147+BK149+BK158+BK162+BK168+BK172+BK177+BK188+BK192</f>
        <v>0</v>
      </c>
    </row>
    <row r="106" spans="1:65" s="12" customFormat="1" ht="22.9" customHeight="1">
      <c r="B106" s="178"/>
      <c r="C106" s="179"/>
      <c r="D106" s="180" t="s">
        <v>71</v>
      </c>
      <c r="E106" s="192" t="s">
        <v>2728</v>
      </c>
      <c r="F106" s="192" t="s">
        <v>3378</v>
      </c>
      <c r="G106" s="179"/>
      <c r="H106" s="179"/>
      <c r="I106" s="182"/>
      <c r="J106" s="193">
        <f>BK106</f>
        <v>0</v>
      </c>
      <c r="K106" s="179"/>
      <c r="L106" s="184"/>
      <c r="M106" s="185"/>
      <c r="N106" s="186"/>
      <c r="O106" s="186"/>
      <c r="P106" s="187">
        <f>SUM(P107:P108)</f>
        <v>0</v>
      </c>
      <c r="Q106" s="186"/>
      <c r="R106" s="187">
        <f>SUM(R107:R108)</f>
        <v>0</v>
      </c>
      <c r="S106" s="186"/>
      <c r="T106" s="188">
        <f>SUM(T107:T108)</f>
        <v>0</v>
      </c>
      <c r="AR106" s="189" t="s">
        <v>79</v>
      </c>
      <c r="AT106" s="190" t="s">
        <v>71</v>
      </c>
      <c r="AU106" s="190" t="s">
        <v>79</v>
      </c>
      <c r="AY106" s="189" t="s">
        <v>193</v>
      </c>
      <c r="BK106" s="191">
        <f>SUM(BK107:BK108)</f>
        <v>0</v>
      </c>
    </row>
    <row r="107" spans="1:65" s="2" customFormat="1" ht="44.25" customHeight="1">
      <c r="A107" s="36"/>
      <c r="B107" s="37"/>
      <c r="C107" s="194" t="s">
        <v>79</v>
      </c>
      <c r="D107" s="194" t="s">
        <v>195</v>
      </c>
      <c r="E107" s="195" t="s">
        <v>3379</v>
      </c>
      <c r="F107" s="196" t="s">
        <v>3380</v>
      </c>
      <c r="G107" s="197" t="s">
        <v>3381</v>
      </c>
      <c r="H107" s="198">
        <v>1</v>
      </c>
      <c r="I107" s="199"/>
      <c r="J107" s="200">
        <f>ROUND(I107*H107,2)</f>
        <v>0</v>
      </c>
      <c r="K107" s="196" t="s">
        <v>19</v>
      </c>
      <c r="L107" s="41"/>
      <c r="M107" s="201" t="s">
        <v>19</v>
      </c>
      <c r="N107" s="202" t="s">
        <v>43</v>
      </c>
      <c r="O107" s="66"/>
      <c r="P107" s="203">
        <f>O107*H107</f>
        <v>0</v>
      </c>
      <c r="Q107" s="203">
        <v>0</v>
      </c>
      <c r="R107" s="203">
        <f>Q107*H107</f>
        <v>0</v>
      </c>
      <c r="S107" s="203">
        <v>0</v>
      </c>
      <c r="T107" s="204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205" t="s">
        <v>575</v>
      </c>
      <c r="AT107" s="205" t="s">
        <v>195</v>
      </c>
      <c r="AU107" s="205" t="s">
        <v>81</v>
      </c>
      <c r="AY107" s="19" t="s">
        <v>193</v>
      </c>
      <c r="BE107" s="206">
        <f>IF(N107="základní",J107,0)</f>
        <v>0</v>
      </c>
      <c r="BF107" s="206">
        <f>IF(N107="snížená",J107,0)</f>
        <v>0</v>
      </c>
      <c r="BG107" s="206">
        <f>IF(N107="zákl. přenesená",J107,0)</f>
        <v>0</v>
      </c>
      <c r="BH107" s="206">
        <f>IF(N107="sníž. přenesená",J107,0)</f>
        <v>0</v>
      </c>
      <c r="BI107" s="206">
        <f>IF(N107="nulová",J107,0)</f>
        <v>0</v>
      </c>
      <c r="BJ107" s="19" t="s">
        <v>79</v>
      </c>
      <c r="BK107" s="206">
        <f>ROUND(I107*H107,2)</f>
        <v>0</v>
      </c>
      <c r="BL107" s="19" t="s">
        <v>575</v>
      </c>
      <c r="BM107" s="205" t="s">
        <v>3382</v>
      </c>
    </row>
    <row r="108" spans="1:65" s="2" customFormat="1" ht="16.5" customHeight="1">
      <c r="A108" s="36"/>
      <c r="B108" s="37"/>
      <c r="C108" s="194" t="s">
        <v>81</v>
      </c>
      <c r="D108" s="194" t="s">
        <v>195</v>
      </c>
      <c r="E108" s="195" t="s">
        <v>3383</v>
      </c>
      <c r="F108" s="196" t="s">
        <v>3384</v>
      </c>
      <c r="G108" s="197" t="s">
        <v>3381</v>
      </c>
      <c r="H108" s="198">
        <v>1</v>
      </c>
      <c r="I108" s="199"/>
      <c r="J108" s="200">
        <f>ROUND(I108*H108,2)</f>
        <v>0</v>
      </c>
      <c r="K108" s="196" t="s">
        <v>19</v>
      </c>
      <c r="L108" s="41"/>
      <c r="M108" s="201" t="s">
        <v>19</v>
      </c>
      <c r="N108" s="202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575</v>
      </c>
      <c r="AT108" s="205" t="s">
        <v>195</v>
      </c>
      <c r="AU108" s="205" t="s">
        <v>81</v>
      </c>
      <c r="AY108" s="19" t="s">
        <v>193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575</v>
      </c>
      <c r="BM108" s="205" t="s">
        <v>81</v>
      </c>
    </row>
    <row r="109" spans="1:65" s="12" customFormat="1" ht="22.9" customHeight="1">
      <c r="B109" s="178"/>
      <c r="C109" s="179"/>
      <c r="D109" s="180" t="s">
        <v>71</v>
      </c>
      <c r="E109" s="192" t="s">
        <v>2753</v>
      </c>
      <c r="F109" s="192" t="s">
        <v>3385</v>
      </c>
      <c r="G109" s="179"/>
      <c r="H109" s="179"/>
      <c r="I109" s="182"/>
      <c r="J109" s="193">
        <f>BK109</f>
        <v>0</v>
      </c>
      <c r="K109" s="179"/>
      <c r="L109" s="184"/>
      <c r="M109" s="185"/>
      <c r="N109" s="186"/>
      <c r="O109" s="186"/>
      <c r="P109" s="187">
        <f>SUM(P110:P111)</f>
        <v>0</v>
      </c>
      <c r="Q109" s="186"/>
      <c r="R109" s="187">
        <f>SUM(R110:R111)</f>
        <v>0</v>
      </c>
      <c r="S109" s="186"/>
      <c r="T109" s="188">
        <f>SUM(T110:T111)</f>
        <v>0</v>
      </c>
      <c r="AR109" s="189" t="s">
        <v>79</v>
      </c>
      <c r="AT109" s="190" t="s">
        <v>71</v>
      </c>
      <c r="AU109" s="190" t="s">
        <v>79</v>
      </c>
      <c r="AY109" s="189" t="s">
        <v>193</v>
      </c>
      <c r="BK109" s="191">
        <f>SUM(BK110:BK111)</f>
        <v>0</v>
      </c>
    </row>
    <row r="110" spans="1:65" s="2" customFormat="1" ht="16.5" customHeight="1">
      <c r="A110" s="36"/>
      <c r="B110" s="37"/>
      <c r="C110" s="194" t="s">
        <v>209</v>
      </c>
      <c r="D110" s="194" t="s">
        <v>195</v>
      </c>
      <c r="E110" s="195" t="s">
        <v>3386</v>
      </c>
      <c r="F110" s="196" t="s">
        <v>3387</v>
      </c>
      <c r="G110" s="197" t="s">
        <v>2732</v>
      </c>
      <c r="H110" s="198">
        <v>17</v>
      </c>
      <c r="I110" s="199"/>
      <c r="J110" s="200">
        <f>ROUND(I110*H110,2)</f>
        <v>0</v>
      </c>
      <c r="K110" s="196" t="s">
        <v>19</v>
      </c>
      <c r="L110" s="41"/>
      <c r="M110" s="201" t="s">
        <v>19</v>
      </c>
      <c r="N110" s="202" t="s">
        <v>43</v>
      </c>
      <c r="O110" s="66"/>
      <c r="P110" s="203">
        <f>O110*H110</f>
        <v>0</v>
      </c>
      <c r="Q110" s="203">
        <v>0</v>
      </c>
      <c r="R110" s="203">
        <f>Q110*H110</f>
        <v>0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575</v>
      </c>
      <c r="AT110" s="205" t="s">
        <v>195</v>
      </c>
      <c r="AU110" s="205" t="s">
        <v>81</v>
      </c>
      <c r="AY110" s="19" t="s">
        <v>193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575</v>
      </c>
      <c r="BM110" s="205" t="s">
        <v>200</v>
      </c>
    </row>
    <row r="111" spans="1:65" s="2" customFormat="1" ht="16.5" customHeight="1">
      <c r="A111" s="36"/>
      <c r="B111" s="37"/>
      <c r="C111" s="194" t="s">
        <v>200</v>
      </c>
      <c r="D111" s="194" t="s">
        <v>195</v>
      </c>
      <c r="E111" s="195" t="s">
        <v>3388</v>
      </c>
      <c r="F111" s="196" t="s">
        <v>3389</v>
      </c>
      <c r="G111" s="197" t="s">
        <v>2732</v>
      </c>
      <c r="H111" s="198">
        <v>2</v>
      </c>
      <c r="I111" s="199"/>
      <c r="J111" s="200">
        <f>ROUND(I111*H111,2)</f>
        <v>0</v>
      </c>
      <c r="K111" s="196" t="s">
        <v>19</v>
      </c>
      <c r="L111" s="41"/>
      <c r="M111" s="201" t="s">
        <v>19</v>
      </c>
      <c r="N111" s="202" t="s">
        <v>43</v>
      </c>
      <c r="O111" s="66"/>
      <c r="P111" s="203">
        <f>O111*H111</f>
        <v>0</v>
      </c>
      <c r="Q111" s="203">
        <v>0</v>
      </c>
      <c r="R111" s="203">
        <f>Q111*H111</f>
        <v>0</v>
      </c>
      <c r="S111" s="203">
        <v>0</v>
      </c>
      <c r="T111" s="204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205" t="s">
        <v>575</v>
      </c>
      <c r="AT111" s="205" t="s">
        <v>195</v>
      </c>
      <c r="AU111" s="205" t="s">
        <v>81</v>
      </c>
      <c r="AY111" s="19" t="s">
        <v>193</v>
      </c>
      <c r="BE111" s="206">
        <f>IF(N111="základní",J111,0)</f>
        <v>0</v>
      </c>
      <c r="BF111" s="206">
        <f>IF(N111="snížená",J111,0)</f>
        <v>0</v>
      </c>
      <c r="BG111" s="206">
        <f>IF(N111="zákl. přenesená",J111,0)</f>
        <v>0</v>
      </c>
      <c r="BH111" s="206">
        <f>IF(N111="sníž. přenesená",J111,0)</f>
        <v>0</v>
      </c>
      <c r="BI111" s="206">
        <f>IF(N111="nulová",J111,0)</f>
        <v>0</v>
      </c>
      <c r="BJ111" s="19" t="s">
        <v>79</v>
      </c>
      <c r="BK111" s="206">
        <f>ROUND(I111*H111,2)</f>
        <v>0</v>
      </c>
      <c r="BL111" s="19" t="s">
        <v>575</v>
      </c>
      <c r="BM111" s="205" t="s">
        <v>248</v>
      </c>
    </row>
    <row r="112" spans="1:65" s="12" customFormat="1" ht="22.9" customHeight="1">
      <c r="B112" s="178"/>
      <c r="C112" s="179"/>
      <c r="D112" s="180" t="s">
        <v>71</v>
      </c>
      <c r="E112" s="192" t="s">
        <v>2767</v>
      </c>
      <c r="F112" s="192" t="s">
        <v>3390</v>
      </c>
      <c r="G112" s="179"/>
      <c r="H112" s="179"/>
      <c r="I112" s="182"/>
      <c r="J112" s="193">
        <f>BK112</f>
        <v>0</v>
      </c>
      <c r="K112" s="179"/>
      <c r="L112" s="184"/>
      <c r="M112" s="185"/>
      <c r="N112" s="186"/>
      <c r="O112" s="186"/>
      <c r="P112" s="187">
        <f>SUM(P113:P115)</f>
        <v>0</v>
      </c>
      <c r="Q112" s="186"/>
      <c r="R112" s="187">
        <f>SUM(R113:R115)</f>
        <v>0</v>
      </c>
      <c r="S112" s="186"/>
      <c r="T112" s="188">
        <f>SUM(T113:T115)</f>
        <v>0</v>
      </c>
      <c r="AR112" s="189" t="s">
        <v>79</v>
      </c>
      <c r="AT112" s="190" t="s">
        <v>71</v>
      </c>
      <c r="AU112" s="190" t="s">
        <v>79</v>
      </c>
      <c r="AY112" s="189" t="s">
        <v>193</v>
      </c>
      <c r="BK112" s="191">
        <f>SUM(BK113:BK115)</f>
        <v>0</v>
      </c>
    </row>
    <row r="113" spans="1:65" s="2" customFormat="1" ht="16.5" customHeight="1">
      <c r="A113" s="36"/>
      <c r="B113" s="37"/>
      <c r="C113" s="194" t="s">
        <v>233</v>
      </c>
      <c r="D113" s="194" t="s">
        <v>195</v>
      </c>
      <c r="E113" s="195" t="s">
        <v>3391</v>
      </c>
      <c r="F113" s="196" t="s">
        <v>3392</v>
      </c>
      <c r="G113" s="197" t="s">
        <v>2732</v>
      </c>
      <c r="H113" s="198">
        <v>4</v>
      </c>
      <c r="I113" s="199"/>
      <c r="J113" s="200">
        <f>ROUND(I113*H113,2)</f>
        <v>0</v>
      </c>
      <c r="K113" s="196" t="s">
        <v>19</v>
      </c>
      <c r="L113" s="41"/>
      <c r="M113" s="201" t="s">
        <v>19</v>
      </c>
      <c r="N113" s="202" t="s">
        <v>43</v>
      </c>
      <c r="O113" s="66"/>
      <c r="P113" s="203">
        <f>O113*H113</f>
        <v>0</v>
      </c>
      <c r="Q113" s="203">
        <v>0</v>
      </c>
      <c r="R113" s="203">
        <f>Q113*H113</f>
        <v>0</v>
      </c>
      <c r="S113" s="203">
        <v>0</v>
      </c>
      <c r="T113" s="204">
        <f>S113*H113</f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205" t="s">
        <v>575</v>
      </c>
      <c r="AT113" s="205" t="s">
        <v>195</v>
      </c>
      <c r="AU113" s="205" t="s">
        <v>81</v>
      </c>
      <c r="AY113" s="19" t="s">
        <v>193</v>
      </c>
      <c r="BE113" s="206">
        <f>IF(N113="základní",J113,0)</f>
        <v>0</v>
      </c>
      <c r="BF113" s="206">
        <f>IF(N113="snížená",J113,0)</f>
        <v>0</v>
      </c>
      <c r="BG113" s="206">
        <f>IF(N113="zákl. přenesená",J113,0)</f>
        <v>0</v>
      </c>
      <c r="BH113" s="206">
        <f>IF(N113="sníž. přenesená",J113,0)</f>
        <v>0</v>
      </c>
      <c r="BI113" s="206">
        <f>IF(N113="nulová",J113,0)</f>
        <v>0</v>
      </c>
      <c r="BJ113" s="19" t="s">
        <v>79</v>
      </c>
      <c r="BK113" s="206">
        <f>ROUND(I113*H113,2)</f>
        <v>0</v>
      </c>
      <c r="BL113" s="19" t="s">
        <v>575</v>
      </c>
      <c r="BM113" s="205" t="s">
        <v>258</v>
      </c>
    </row>
    <row r="114" spans="1:65" s="2" customFormat="1" ht="16.5" customHeight="1">
      <c r="A114" s="36"/>
      <c r="B114" s="37"/>
      <c r="C114" s="194" t="s">
        <v>248</v>
      </c>
      <c r="D114" s="194" t="s">
        <v>195</v>
      </c>
      <c r="E114" s="195" t="s">
        <v>3386</v>
      </c>
      <c r="F114" s="196" t="s">
        <v>3387</v>
      </c>
      <c r="G114" s="197" t="s">
        <v>2732</v>
      </c>
      <c r="H114" s="198">
        <v>14</v>
      </c>
      <c r="I114" s="199"/>
      <c r="J114" s="200">
        <f>ROUND(I114*H114,2)</f>
        <v>0</v>
      </c>
      <c r="K114" s="196" t="s">
        <v>19</v>
      </c>
      <c r="L114" s="41"/>
      <c r="M114" s="201" t="s">
        <v>19</v>
      </c>
      <c r="N114" s="202" t="s">
        <v>43</v>
      </c>
      <c r="O114" s="66"/>
      <c r="P114" s="203">
        <f>O114*H114</f>
        <v>0</v>
      </c>
      <c r="Q114" s="203">
        <v>0</v>
      </c>
      <c r="R114" s="203">
        <f>Q114*H114</f>
        <v>0</v>
      </c>
      <c r="S114" s="203">
        <v>0</v>
      </c>
      <c r="T114" s="204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575</v>
      </c>
      <c r="AT114" s="205" t="s">
        <v>195</v>
      </c>
      <c r="AU114" s="205" t="s">
        <v>81</v>
      </c>
      <c r="AY114" s="19" t="s">
        <v>193</v>
      </c>
      <c r="BE114" s="206">
        <f>IF(N114="základní",J114,0)</f>
        <v>0</v>
      </c>
      <c r="BF114" s="206">
        <f>IF(N114="snížená",J114,0)</f>
        <v>0</v>
      </c>
      <c r="BG114" s="206">
        <f>IF(N114="zákl. přenesená",J114,0)</f>
        <v>0</v>
      </c>
      <c r="BH114" s="206">
        <f>IF(N114="sníž. přenesená",J114,0)</f>
        <v>0</v>
      </c>
      <c r="BI114" s="206">
        <f>IF(N114="nulová",J114,0)</f>
        <v>0</v>
      </c>
      <c r="BJ114" s="19" t="s">
        <v>79</v>
      </c>
      <c r="BK114" s="206">
        <f>ROUND(I114*H114,2)</f>
        <v>0</v>
      </c>
      <c r="BL114" s="19" t="s">
        <v>575</v>
      </c>
      <c r="BM114" s="205" t="s">
        <v>271</v>
      </c>
    </row>
    <row r="115" spans="1:65" s="2" customFormat="1" ht="16.5" customHeight="1">
      <c r="A115" s="36"/>
      <c r="B115" s="37"/>
      <c r="C115" s="194" t="s">
        <v>252</v>
      </c>
      <c r="D115" s="194" t="s">
        <v>195</v>
      </c>
      <c r="E115" s="195" t="s">
        <v>3388</v>
      </c>
      <c r="F115" s="196" t="s">
        <v>3389</v>
      </c>
      <c r="G115" s="197" t="s">
        <v>2732</v>
      </c>
      <c r="H115" s="198">
        <v>1</v>
      </c>
      <c r="I115" s="199"/>
      <c r="J115" s="200">
        <f>ROUND(I115*H115,2)</f>
        <v>0</v>
      </c>
      <c r="K115" s="196" t="s">
        <v>19</v>
      </c>
      <c r="L115" s="41"/>
      <c r="M115" s="201" t="s">
        <v>19</v>
      </c>
      <c r="N115" s="202" t="s">
        <v>43</v>
      </c>
      <c r="O115" s="66"/>
      <c r="P115" s="203">
        <f>O115*H115</f>
        <v>0</v>
      </c>
      <c r="Q115" s="203">
        <v>0</v>
      </c>
      <c r="R115" s="203">
        <f>Q115*H115</f>
        <v>0</v>
      </c>
      <c r="S115" s="203">
        <v>0</v>
      </c>
      <c r="T115" s="204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205" t="s">
        <v>575</v>
      </c>
      <c r="AT115" s="205" t="s">
        <v>195</v>
      </c>
      <c r="AU115" s="205" t="s">
        <v>81</v>
      </c>
      <c r="AY115" s="19" t="s">
        <v>193</v>
      </c>
      <c r="BE115" s="206">
        <f>IF(N115="základní",J115,0)</f>
        <v>0</v>
      </c>
      <c r="BF115" s="206">
        <f>IF(N115="snížená",J115,0)</f>
        <v>0</v>
      </c>
      <c r="BG115" s="206">
        <f>IF(N115="zákl. přenesená",J115,0)</f>
        <v>0</v>
      </c>
      <c r="BH115" s="206">
        <f>IF(N115="sníž. přenesená",J115,0)</f>
        <v>0</v>
      </c>
      <c r="BI115" s="206">
        <f>IF(N115="nulová",J115,0)</f>
        <v>0</v>
      </c>
      <c r="BJ115" s="19" t="s">
        <v>79</v>
      </c>
      <c r="BK115" s="206">
        <f>ROUND(I115*H115,2)</f>
        <v>0</v>
      </c>
      <c r="BL115" s="19" t="s">
        <v>575</v>
      </c>
      <c r="BM115" s="205" t="s">
        <v>279</v>
      </c>
    </row>
    <row r="116" spans="1:65" s="12" customFormat="1" ht="22.9" customHeight="1">
      <c r="B116" s="178"/>
      <c r="C116" s="179"/>
      <c r="D116" s="180" t="s">
        <v>71</v>
      </c>
      <c r="E116" s="192" t="s">
        <v>2785</v>
      </c>
      <c r="F116" s="192" t="s">
        <v>3393</v>
      </c>
      <c r="G116" s="179"/>
      <c r="H116" s="179"/>
      <c r="I116" s="182"/>
      <c r="J116" s="193">
        <f>BK116</f>
        <v>0</v>
      </c>
      <c r="K116" s="179"/>
      <c r="L116" s="184"/>
      <c r="M116" s="185"/>
      <c r="N116" s="186"/>
      <c r="O116" s="186"/>
      <c r="P116" s="187">
        <f>SUM(P117:P118)</f>
        <v>0</v>
      </c>
      <c r="Q116" s="186"/>
      <c r="R116" s="187">
        <f>SUM(R117:R118)</f>
        <v>0</v>
      </c>
      <c r="S116" s="186"/>
      <c r="T116" s="188">
        <f>SUM(T117:T118)</f>
        <v>0</v>
      </c>
      <c r="AR116" s="189" t="s">
        <v>79</v>
      </c>
      <c r="AT116" s="190" t="s">
        <v>71</v>
      </c>
      <c r="AU116" s="190" t="s">
        <v>79</v>
      </c>
      <c r="AY116" s="189" t="s">
        <v>193</v>
      </c>
      <c r="BK116" s="191">
        <f>SUM(BK117:BK118)</f>
        <v>0</v>
      </c>
    </row>
    <row r="117" spans="1:65" s="2" customFormat="1" ht="16.5" customHeight="1">
      <c r="A117" s="36"/>
      <c r="B117" s="37"/>
      <c r="C117" s="194" t="s">
        <v>258</v>
      </c>
      <c r="D117" s="194" t="s">
        <v>195</v>
      </c>
      <c r="E117" s="195" t="s">
        <v>3394</v>
      </c>
      <c r="F117" s="196" t="s">
        <v>3387</v>
      </c>
      <c r="G117" s="197" t="s">
        <v>2732</v>
      </c>
      <c r="H117" s="198">
        <v>1</v>
      </c>
      <c r="I117" s="199"/>
      <c r="J117" s="200">
        <f>ROUND(I117*H117,2)</f>
        <v>0</v>
      </c>
      <c r="K117" s="196" t="s">
        <v>19</v>
      </c>
      <c r="L117" s="41"/>
      <c r="M117" s="201" t="s">
        <v>19</v>
      </c>
      <c r="N117" s="202" t="s">
        <v>43</v>
      </c>
      <c r="O117" s="66"/>
      <c r="P117" s="203">
        <f>O117*H117</f>
        <v>0</v>
      </c>
      <c r="Q117" s="203">
        <v>0</v>
      </c>
      <c r="R117" s="203">
        <f>Q117*H117</f>
        <v>0</v>
      </c>
      <c r="S117" s="203">
        <v>0</v>
      </c>
      <c r="T117" s="204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205" t="s">
        <v>575</v>
      </c>
      <c r="AT117" s="205" t="s">
        <v>195</v>
      </c>
      <c r="AU117" s="205" t="s">
        <v>81</v>
      </c>
      <c r="AY117" s="19" t="s">
        <v>193</v>
      </c>
      <c r="BE117" s="206">
        <f>IF(N117="základní",J117,0)</f>
        <v>0</v>
      </c>
      <c r="BF117" s="206">
        <f>IF(N117="snížená",J117,0)</f>
        <v>0</v>
      </c>
      <c r="BG117" s="206">
        <f>IF(N117="zákl. přenesená",J117,0)</f>
        <v>0</v>
      </c>
      <c r="BH117" s="206">
        <f>IF(N117="sníž. přenesená",J117,0)</f>
        <v>0</v>
      </c>
      <c r="BI117" s="206">
        <f>IF(N117="nulová",J117,0)</f>
        <v>0</v>
      </c>
      <c r="BJ117" s="19" t="s">
        <v>79</v>
      </c>
      <c r="BK117" s="206">
        <f>ROUND(I117*H117,2)</f>
        <v>0</v>
      </c>
      <c r="BL117" s="19" t="s">
        <v>575</v>
      </c>
      <c r="BM117" s="205" t="s">
        <v>291</v>
      </c>
    </row>
    <row r="118" spans="1:65" s="2" customFormat="1" ht="16.5" customHeight="1">
      <c r="A118" s="36"/>
      <c r="B118" s="37"/>
      <c r="C118" s="194" t="s">
        <v>263</v>
      </c>
      <c r="D118" s="194" t="s">
        <v>195</v>
      </c>
      <c r="E118" s="195" t="s">
        <v>3395</v>
      </c>
      <c r="F118" s="196" t="s">
        <v>3389</v>
      </c>
      <c r="G118" s="197" t="s">
        <v>2732</v>
      </c>
      <c r="H118" s="198">
        <v>3</v>
      </c>
      <c r="I118" s="199"/>
      <c r="J118" s="200">
        <f>ROUND(I118*H118,2)</f>
        <v>0</v>
      </c>
      <c r="K118" s="196" t="s">
        <v>19</v>
      </c>
      <c r="L118" s="41"/>
      <c r="M118" s="201" t="s">
        <v>19</v>
      </c>
      <c r="N118" s="202" t="s">
        <v>43</v>
      </c>
      <c r="O118" s="66"/>
      <c r="P118" s="203">
        <f>O118*H118</f>
        <v>0</v>
      </c>
      <c r="Q118" s="203">
        <v>0</v>
      </c>
      <c r="R118" s="203">
        <f>Q118*H118</f>
        <v>0</v>
      </c>
      <c r="S118" s="203">
        <v>0</v>
      </c>
      <c r="T118" s="204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205" t="s">
        <v>575</v>
      </c>
      <c r="AT118" s="205" t="s">
        <v>195</v>
      </c>
      <c r="AU118" s="205" t="s">
        <v>81</v>
      </c>
      <c r="AY118" s="19" t="s">
        <v>193</v>
      </c>
      <c r="BE118" s="206">
        <f>IF(N118="základní",J118,0)</f>
        <v>0</v>
      </c>
      <c r="BF118" s="206">
        <f>IF(N118="snížená",J118,0)</f>
        <v>0</v>
      </c>
      <c r="BG118" s="206">
        <f>IF(N118="zákl. přenesená",J118,0)</f>
        <v>0</v>
      </c>
      <c r="BH118" s="206">
        <f>IF(N118="sníž. přenesená",J118,0)</f>
        <v>0</v>
      </c>
      <c r="BI118" s="206">
        <f>IF(N118="nulová",J118,0)</f>
        <v>0</v>
      </c>
      <c r="BJ118" s="19" t="s">
        <v>79</v>
      </c>
      <c r="BK118" s="206">
        <f>ROUND(I118*H118,2)</f>
        <v>0</v>
      </c>
      <c r="BL118" s="19" t="s">
        <v>575</v>
      </c>
      <c r="BM118" s="205" t="s">
        <v>302</v>
      </c>
    </row>
    <row r="119" spans="1:65" s="12" customFormat="1" ht="22.9" customHeight="1">
      <c r="B119" s="178"/>
      <c r="C119" s="179"/>
      <c r="D119" s="180" t="s">
        <v>71</v>
      </c>
      <c r="E119" s="192" t="s">
        <v>2789</v>
      </c>
      <c r="F119" s="192" t="s">
        <v>3396</v>
      </c>
      <c r="G119" s="179"/>
      <c r="H119" s="179"/>
      <c r="I119" s="182"/>
      <c r="J119" s="193">
        <f>BK119</f>
        <v>0</v>
      </c>
      <c r="K119" s="179"/>
      <c r="L119" s="184"/>
      <c r="M119" s="185"/>
      <c r="N119" s="186"/>
      <c r="O119" s="186"/>
      <c r="P119" s="187">
        <f>SUM(P120:P123)</f>
        <v>0</v>
      </c>
      <c r="Q119" s="186"/>
      <c r="R119" s="187">
        <f>SUM(R120:R123)</f>
        <v>0</v>
      </c>
      <c r="S119" s="186"/>
      <c r="T119" s="188">
        <f>SUM(T120:T123)</f>
        <v>0</v>
      </c>
      <c r="AR119" s="189" t="s">
        <v>79</v>
      </c>
      <c r="AT119" s="190" t="s">
        <v>71</v>
      </c>
      <c r="AU119" s="190" t="s">
        <v>79</v>
      </c>
      <c r="AY119" s="189" t="s">
        <v>193</v>
      </c>
      <c r="BK119" s="191">
        <f>SUM(BK120:BK123)</f>
        <v>0</v>
      </c>
    </row>
    <row r="120" spans="1:65" s="2" customFormat="1" ht="16.5" customHeight="1">
      <c r="A120" s="36"/>
      <c r="B120" s="37"/>
      <c r="C120" s="194" t="s">
        <v>271</v>
      </c>
      <c r="D120" s="194" t="s">
        <v>195</v>
      </c>
      <c r="E120" s="195" t="s">
        <v>3397</v>
      </c>
      <c r="F120" s="196" t="s">
        <v>3398</v>
      </c>
      <c r="G120" s="197" t="s">
        <v>2732</v>
      </c>
      <c r="H120" s="198">
        <v>2</v>
      </c>
      <c r="I120" s="199"/>
      <c r="J120" s="200">
        <f>ROUND(I120*H120,2)</f>
        <v>0</v>
      </c>
      <c r="K120" s="196" t="s">
        <v>19</v>
      </c>
      <c r="L120" s="41"/>
      <c r="M120" s="201" t="s">
        <v>19</v>
      </c>
      <c r="N120" s="202" t="s">
        <v>43</v>
      </c>
      <c r="O120" s="66"/>
      <c r="P120" s="203">
        <f>O120*H120</f>
        <v>0</v>
      </c>
      <c r="Q120" s="203">
        <v>0</v>
      </c>
      <c r="R120" s="203">
        <f>Q120*H120</f>
        <v>0</v>
      </c>
      <c r="S120" s="203">
        <v>0</v>
      </c>
      <c r="T120" s="204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205" t="s">
        <v>575</v>
      </c>
      <c r="AT120" s="205" t="s">
        <v>195</v>
      </c>
      <c r="AU120" s="205" t="s">
        <v>81</v>
      </c>
      <c r="AY120" s="19" t="s">
        <v>193</v>
      </c>
      <c r="BE120" s="206">
        <f>IF(N120="základní",J120,0)</f>
        <v>0</v>
      </c>
      <c r="BF120" s="206">
        <f>IF(N120="snížená",J120,0)</f>
        <v>0</v>
      </c>
      <c r="BG120" s="206">
        <f>IF(N120="zákl. přenesená",J120,0)</f>
        <v>0</v>
      </c>
      <c r="BH120" s="206">
        <f>IF(N120="sníž. přenesená",J120,0)</f>
        <v>0</v>
      </c>
      <c r="BI120" s="206">
        <f>IF(N120="nulová",J120,0)</f>
        <v>0</v>
      </c>
      <c r="BJ120" s="19" t="s">
        <v>79</v>
      </c>
      <c r="BK120" s="206">
        <f>ROUND(I120*H120,2)</f>
        <v>0</v>
      </c>
      <c r="BL120" s="19" t="s">
        <v>575</v>
      </c>
      <c r="BM120" s="205" t="s">
        <v>315</v>
      </c>
    </row>
    <row r="121" spans="1:65" s="2" customFormat="1" ht="16.5" customHeight="1">
      <c r="A121" s="36"/>
      <c r="B121" s="37"/>
      <c r="C121" s="194" t="s">
        <v>269</v>
      </c>
      <c r="D121" s="194" t="s">
        <v>195</v>
      </c>
      <c r="E121" s="195" t="s">
        <v>3399</v>
      </c>
      <c r="F121" s="196" t="s">
        <v>3400</v>
      </c>
      <c r="G121" s="197" t="s">
        <v>2732</v>
      </c>
      <c r="H121" s="198">
        <v>1</v>
      </c>
      <c r="I121" s="199"/>
      <c r="J121" s="200">
        <f>ROUND(I121*H121,2)</f>
        <v>0</v>
      </c>
      <c r="K121" s="196" t="s">
        <v>19</v>
      </c>
      <c r="L121" s="41"/>
      <c r="M121" s="201" t="s">
        <v>19</v>
      </c>
      <c r="N121" s="202" t="s">
        <v>43</v>
      </c>
      <c r="O121" s="66"/>
      <c r="P121" s="203">
        <f>O121*H121</f>
        <v>0</v>
      </c>
      <c r="Q121" s="203">
        <v>0</v>
      </c>
      <c r="R121" s="203">
        <f>Q121*H121</f>
        <v>0</v>
      </c>
      <c r="S121" s="203">
        <v>0</v>
      </c>
      <c r="T121" s="204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575</v>
      </c>
      <c r="AT121" s="205" t="s">
        <v>195</v>
      </c>
      <c r="AU121" s="205" t="s">
        <v>81</v>
      </c>
      <c r="AY121" s="19" t="s">
        <v>193</v>
      </c>
      <c r="BE121" s="206">
        <f>IF(N121="základní",J121,0)</f>
        <v>0</v>
      </c>
      <c r="BF121" s="206">
        <f>IF(N121="snížená",J121,0)</f>
        <v>0</v>
      </c>
      <c r="BG121" s="206">
        <f>IF(N121="zákl. přenesená",J121,0)</f>
        <v>0</v>
      </c>
      <c r="BH121" s="206">
        <f>IF(N121="sníž. přenesená",J121,0)</f>
        <v>0</v>
      </c>
      <c r="BI121" s="206">
        <f>IF(N121="nulová",J121,0)</f>
        <v>0</v>
      </c>
      <c r="BJ121" s="19" t="s">
        <v>79</v>
      </c>
      <c r="BK121" s="206">
        <f>ROUND(I121*H121,2)</f>
        <v>0</v>
      </c>
      <c r="BL121" s="19" t="s">
        <v>575</v>
      </c>
      <c r="BM121" s="205" t="s">
        <v>325</v>
      </c>
    </row>
    <row r="122" spans="1:65" s="2" customFormat="1" ht="16.5" customHeight="1">
      <c r="A122" s="36"/>
      <c r="B122" s="37"/>
      <c r="C122" s="194" t="s">
        <v>279</v>
      </c>
      <c r="D122" s="194" t="s">
        <v>195</v>
      </c>
      <c r="E122" s="195" t="s">
        <v>3401</v>
      </c>
      <c r="F122" s="196" t="s">
        <v>3402</v>
      </c>
      <c r="G122" s="197" t="s">
        <v>2732</v>
      </c>
      <c r="H122" s="198">
        <v>1</v>
      </c>
      <c r="I122" s="199"/>
      <c r="J122" s="200">
        <f>ROUND(I122*H122,2)</f>
        <v>0</v>
      </c>
      <c r="K122" s="196" t="s">
        <v>19</v>
      </c>
      <c r="L122" s="41"/>
      <c r="M122" s="201" t="s">
        <v>19</v>
      </c>
      <c r="N122" s="202" t="s">
        <v>43</v>
      </c>
      <c r="O122" s="66"/>
      <c r="P122" s="203">
        <f>O122*H122</f>
        <v>0</v>
      </c>
      <c r="Q122" s="203">
        <v>0</v>
      </c>
      <c r="R122" s="203">
        <f>Q122*H122</f>
        <v>0</v>
      </c>
      <c r="S122" s="203">
        <v>0</v>
      </c>
      <c r="T122" s="204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575</v>
      </c>
      <c r="AT122" s="205" t="s">
        <v>195</v>
      </c>
      <c r="AU122" s="205" t="s">
        <v>81</v>
      </c>
      <c r="AY122" s="19" t="s">
        <v>193</v>
      </c>
      <c r="BE122" s="206">
        <f>IF(N122="základní",J122,0)</f>
        <v>0</v>
      </c>
      <c r="BF122" s="206">
        <f>IF(N122="snížená",J122,0)</f>
        <v>0</v>
      </c>
      <c r="BG122" s="206">
        <f>IF(N122="zákl. přenesená",J122,0)</f>
        <v>0</v>
      </c>
      <c r="BH122" s="206">
        <f>IF(N122="sníž. přenesená",J122,0)</f>
        <v>0</v>
      </c>
      <c r="BI122" s="206">
        <f>IF(N122="nulová",J122,0)</f>
        <v>0</v>
      </c>
      <c r="BJ122" s="19" t="s">
        <v>79</v>
      </c>
      <c r="BK122" s="206">
        <f>ROUND(I122*H122,2)</f>
        <v>0</v>
      </c>
      <c r="BL122" s="19" t="s">
        <v>575</v>
      </c>
      <c r="BM122" s="205" t="s">
        <v>335</v>
      </c>
    </row>
    <row r="123" spans="1:65" s="2" customFormat="1" ht="16.5" customHeight="1">
      <c r="A123" s="36"/>
      <c r="B123" s="37"/>
      <c r="C123" s="194" t="s">
        <v>285</v>
      </c>
      <c r="D123" s="194" t="s">
        <v>195</v>
      </c>
      <c r="E123" s="195" t="s">
        <v>3403</v>
      </c>
      <c r="F123" s="196" t="s">
        <v>3404</v>
      </c>
      <c r="G123" s="197" t="s">
        <v>1360</v>
      </c>
      <c r="H123" s="198">
        <v>4</v>
      </c>
      <c r="I123" s="199"/>
      <c r="J123" s="200">
        <f>ROUND(I123*H123,2)</f>
        <v>0</v>
      </c>
      <c r="K123" s="196" t="s">
        <v>19</v>
      </c>
      <c r="L123" s="41"/>
      <c r="M123" s="201" t="s">
        <v>19</v>
      </c>
      <c r="N123" s="202" t="s">
        <v>43</v>
      </c>
      <c r="O123" s="66"/>
      <c r="P123" s="203">
        <f>O123*H123</f>
        <v>0</v>
      </c>
      <c r="Q123" s="203">
        <v>0</v>
      </c>
      <c r="R123" s="203">
        <f>Q123*H123</f>
        <v>0</v>
      </c>
      <c r="S123" s="203">
        <v>0</v>
      </c>
      <c r="T123" s="204">
        <f>S123*H123</f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205" t="s">
        <v>575</v>
      </c>
      <c r="AT123" s="205" t="s">
        <v>195</v>
      </c>
      <c r="AU123" s="205" t="s">
        <v>81</v>
      </c>
      <c r="AY123" s="19" t="s">
        <v>193</v>
      </c>
      <c r="BE123" s="206">
        <f>IF(N123="základní",J123,0)</f>
        <v>0</v>
      </c>
      <c r="BF123" s="206">
        <f>IF(N123="snížená",J123,0)</f>
        <v>0</v>
      </c>
      <c r="BG123" s="206">
        <f>IF(N123="zákl. přenesená",J123,0)</f>
        <v>0</v>
      </c>
      <c r="BH123" s="206">
        <f>IF(N123="sníž. přenesená",J123,0)</f>
        <v>0</v>
      </c>
      <c r="BI123" s="206">
        <f>IF(N123="nulová",J123,0)</f>
        <v>0</v>
      </c>
      <c r="BJ123" s="19" t="s">
        <v>79</v>
      </c>
      <c r="BK123" s="206">
        <f>ROUND(I123*H123,2)</f>
        <v>0</v>
      </c>
      <c r="BL123" s="19" t="s">
        <v>575</v>
      </c>
      <c r="BM123" s="205" t="s">
        <v>353</v>
      </c>
    </row>
    <row r="124" spans="1:65" s="12" customFormat="1" ht="22.9" customHeight="1">
      <c r="B124" s="178"/>
      <c r="C124" s="179"/>
      <c r="D124" s="180" t="s">
        <v>71</v>
      </c>
      <c r="E124" s="192" t="s">
        <v>2815</v>
      </c>
      <c r="F124" s="192" t="s">
        <v>3405</v>
      </c>
      <c r="G124" s="179"/>
      <c r="H124" s="179"/>
      <c r="I124" s="182"/>
      <c r="J124" s="193">
        <f>BK124</f>
        <v>0</v>
      </c>
      <c r="K124" s="179"/>
      <c r="L124" s="184"/>
      <c r="M124" s="185"/>
      <c r="N124" s="186"/>
      <c r="O124" s="186"/>
      <c r="P124" s="187">
        <f>SUM(P125:P127)</f>
        <v>0</v>
      </c>
      <c r="Q124" s="186"/>
      <c r="R124" s="187">
        <f>SUM(R125:R127)</f>
        <v>0</v>
      </c>
      <c r="S124" s="186"/>
      <c r="T124" s="188">
        <f>SUM(T125:T127)</f>
        <v>0</v>
      </c>
      <c r="AR124" s="189" t="s">
        <v>79</v>
      </c>
      <c r="AT124" s="190" t="s">
        <v>71</v>
      </c>
      <c r="AU124" s="190" t="s">
        <v>79</v>
      </c>
      <c r="AY124" s="189" t="s">
        <v>193</v>
      </c>
      <c r="BK124" s="191">
        <f>SUM(BK125:BK127)</f>
        <v>0</v>
      </c>
    </row>
    <row r="125" spans="1:65" s="2" customFormat="1" ht="16.5" customHeight="1">
      <c r="A125" s="36"/>
      <c r="B125" s="37"/>
      <c r="C125" s="194" t="s">
        <v>291</v>
      </c>
      <c r="D125" s="194" t="s">
        <v>195</v>
      </c>
      <c r="E125" s="195" t="s">
        <v>3406</v>
      </c>
      <c r="F125" s="196" t="s">
        <v>3407</v>
      </c>
      <c r="G125" s="197" t="s">
        <v>2732</v>
      </c>
      <c r="H125" s="198">
        <v>9</v>
      </c>
      <c r="I125" s="199"/>
      <c r="J125" s="200">
        <f>ROUND(I125*H125,2)</f>
        <v>0</v>
      </c>
      <c r="K125" s="196" t="s">
        <v>19</v>
      </c>
      <c r="L125" s="41"/>
      <c r="M125" s="201" t="s">
        <v>19</v>
      </c>
      <c r="N125" s="202" t="s">
        <v>43</v>
      </c>
      <c r="O125" s="66"/>
      <c r="P125" s="203">
        <f>O125*H125</f>
        <v>0</v>
      </c>
      <c r="Q125" s="203">
        <v>0</v>
      </c>
      <c r="R125" s="203">
        <f>Q125*H125</f>
        <v>0</v>
      </c>
      <c r="S125" s="203">
        <v>0</v>
      </c>
      <c r="T125" s="204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575</v>
      </c>
      <c r="AT125" s="205" t="s">
        <v>195</v>
      </c>
      <c r="AU125" s="205" t="s">
        <v>81</v>
      </c>
      <c r="AY125" s="19" t="s">
        <v>193</v>
      </c>
      <c r="BE125" s="206">
        <f>IF(N125="základní",J125,0)</f>
        <v>0</v>
      </c>
      <c r="BF125" s="206">
        <f>IF(N125="snížená",J125,0)</f>
        <v>0</v>
      </c>
      <c r="BG125" s="206">
        <f>IF(N125="zákl. přenesená",J125,0)</f>
        <v>0</v>
      </c>
      <c r="BH125" s="206">
        <f>IF(N125="sníž. přenesená",J125,0)</f>
        <v>0</v>
      </c>
      <c r="BI125" s="206">
        <f>IF(N125="nulová",J125,0)</f>
        <v>0</v>
      </c>
      <c r="BJ125" s="19" t="s">
        <v>79</v>
      </c>
      <c r="BK125" s="206">
        <f>ROUND(I125*H125,2)</f>
        <v>0</v>
      </c>
      <c r="BL125" s="19" t="s">
        <v>575</v>
      </c>
      <c r="BM125" s="205" t="s">
        <v>369</v>
      </c>
    </row>
    <row r="126" spans="1:65" s="2" customFormat="1" ht="16.5" customHeight="1">
      <c r="A126" s="36"/>
      <c r="B126" s="37"/>
      <c r="C126" s="194" t="s">
        <v>8</v>
      </c>
      <c r="D126" s="194" t="s">
        <v>195</v>
      </c>
      <c r="E126" s="195" t="s">
        <v>3408</v>
      </c>
      <c r="F126" s="196" t="s">
        <v>3409</v>
      </c>
      <c r="G126" s="197" t="s">
        <v>2732</v>
      </c>
      <c r="H126" s="198">
        <v>2</v>
      </c>
      <c r="I126" s="199"/>
      <c r="J126" s="200">
        <f>ROUND(I126*H126,2)</f>
        <v>0</v>
      </c>
      <c r="K126" s="196" t="s">
        <v>19</v>
      </c>
      <c r="L126" s="41"/>
      <c r="M126" s="201" t="s">
        <v>19</v>
      </c>
      <c r="N126" s="202" t="s">
        <v>43</v>
      </c>
      <c r="O126" s="66"/>
      <c r="P126" s="203">
        <f>O126*H126</f>
        <v>0</v>
      </c>
      <c r="Q126" s="203">
        <v>0</v>
      </c>
      <c r="R126" s="203">
        <f>Q126*H126</f>
        <v>0</v>
      </c>
      <c r="S126" s="203">
        <v>0</v>
      </c>
      <c r="T126" s="204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205" t="s">
        <v>575</v>
      </c>
      <c r="AT126" s="205" t="s">
        <v>195</v>
      </c>
      <c r="AU126" s="205" t="s">
        <v>81</v>
      </c>
      <c r="AY126" s="19" t="s">
        <v>193</v>
      </c>
      <c r="BE126" s="206">
        <f>IF(N126="základní",J126,0)</f>
        <v>0</v>
      </c>
      <c r="BF126" s="206">
        <f>IF(N126="snížená",J126,0)</f>
        <v>0</v>
      </c>
      <c r="BG126" s="206">
        <f>IF(N126="zákl. přenesená",J126,0)</f>
        <v>0</v>
      </c>
      <c r="BH126" s="206">
        <f>IF(N126="sníž. přenesená",J126,0)</f>
        <v>0</v>
      </c>
      <c r="BI126" s="206">
        <f>IF(N126="nulová",J126,0)</f>
        <v>0</v>
      </c>
      <c r="BJ126" s="19" t="s">
        <v>79</v>
      </c>
      <c r="BK126" s="206">
        <f>ROUND(I126*H126,2)</f>
        <v>0</v>
      </c>
      <c r="BL126" s="19" t="s">
        <v>575</v>
      </c>
      <c r="BM126" s="205" t="s">
        <v>382</v>
      </c>
    </row>
    <row r="127" spans="1:65" s="2" customFormat="1" ht="16.5" customHeight="1">
      <c r="A127" s="36"/>
      <c r="B127" s="37"/>
      <c r="C127" s="194" t="s">
        <v>302</v>
      </c>
      <c r="D127" s="194" t="s">
        <v>195</v>
      </c>
      <c r="E127" s="195" t="s">
        <v>3410</v>
      </c>
      <c r="F127" s="196" t="s">
        <v>3411</v>
      </c>
      <c r="G127" s="197" t="s">
        <v>2732</v>
      </c>
      <c r="H127" s="198">
        <v>3</v>
      </c>
      <c r="I127" s="199"/>
      <c r="J127" s="200">
        <f>ROUND(I127*H127,2)</f>
        <v>0</v>
      </c>
      <c r="K127" s="196" t="s">
        <v>19</v>
      </c>
      <c r="L127" s="41"/>
      <c r="M127" s="201" t="s">
        <v>19</v>
      </c>
      <c r="N127" s="202" t="s">
        <v>43</v>
      </c>
      <c r="O127" s="66"/>
      <c r="P127" s="203">
        <f>O127*H127</f>
        <v>0</v>
      </c>
      <c r="Q127" s="203">
        <v>0</v>
      </c>
      <c r="R127" s="203">
        <f>Q127*H127</f>
        <v>0</v>
      </c>
      <c r="S127" s="203">
        <v>0</v>
      </c>
      <c r="T127" s="204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575</v>
      </c>
      <c r="AT127" s="205" t="s">
        <v>195</v>
      </c>
      <c r="AU127" s="205" t="s">
        <v>81</v>
      </c>
      <c r="AY127" s="19" t="s">
        <v>193</v>
      </c>
      <c r="BE127" s="206">
        <f>IF(N127="základní",J127,0)</f>
        <v>0</v>
      </c>
      <c r="BF127" s="206">
        <f>IF(N127="snížená",J127,0)</f>
        <v>0</v>
      </c>
      <c r="BG127" s="206">
        <f>IF(N127="zákl. přenesená",J127,0)</f>
        <v>0</v>
      </c>
      <c r="BH127" s="206">
        <f>IF(N127="sníž. přenesená",J127,0)</f>
        <v>0</v>
      </c>
      <c r="BI127" s="206">
        <f>IF(N127="nulová",J127,0)</f>
        <v>0</v>
      </c>
      <c r="BJ127" s="19" t="s">
        <v>79</v>
      </c>
      <c r="BK127" s="206">
        <f>ROUND(I127*H127,2)</f>
        <v>0</v>
      </c>
      <c r="BL127" s="19" t="s">
        <v>575</v>
      </c>
      <c r="BM127" s="205" t="s">
        <v>394</v>
      </c>
    </row>
    <row r="128" spans="1:65" s="12" customFormat="1" ht="22.9" customHeight="1">
      <c r="B128" s="178"/>
      <c r="C128" s="179"/>
      <c r="D128" s="180" t="s">
        <v>71</v>
      </c>
      <c r="E128" s="192" t="s">
        <v>2833</v>
      </c>
      <c r="F128" s="192" t="s">
        <v>3412</v>
      </c>
      <c r="G128" s="179"/>
      <c r="H128" s="179"/>
      <c r="I128" s="182"/>
      <c r="J128" s="193">
        <f>BK128</f>
        <v>0</v>
      </c>
      <c r="K128" s="179"/>
      <c r="L128" s="184"/>
      <c r="M128" s="185"/>
      <c r="N128" s="186"/>
      <c r="O128" s="186"/>
      <c r="P128" s="187">
        <f>SUM(P129:P131)</f>
        <v>0</v>
      </c>
      <c r="Q128" s="186"/>
      <c r="R128" s="187">
        <f>SUM(R129:R131)</f>
        <v>0</v>
      </c>
      <c r="S128" s="186"/>
      <c r="T128" s="188">
        <f>SUM(T129:T131)</f>
        <v>0</v>
      </c>
      <c r="AR128" s="189" t="s">
        <v>79</v>
      </c>
      <c r="AT128" s="190" t="s">
        <v>71</v>
      </c>
      <c r="AU128" s="190" t="s">
        <v>79</v>
      </c>
      <c r="AY128" s="189" t="s">
        <v>193</v>
      </c>
      <c r="BK128" s="191">
        <f>SUM(BK129:BK131)</f>
        <v>0</v>
      </c>
    </row>
    <row r="129" spans="1:65" s="2" customFormat="1" ht="16.5" customHeight="1">
      <c r="A129" s="36"/>
      <c r="B129" s="37"/>
      <c r="C129" s="194" t="s">
        <v>311</v>
      </c>
      <c r="D129" s="194" t="s">
        <v>195</v>
      </c>
      <c r="E129" s="195" t="s">
        <v>3413</v>
      </c>
      <c r="F129" s="196" t="s">
        <v>3414</v>
      </c>
      <c r="G129" s="197" t="s">
        <v>2732</v>
      </c>
      <c r="H129" s="198">
        <v>2</v>
      </c>
      <c r="I129" s="199"/>
      <c r="J129" s="200">
        <f>ROUND(I129*H129,2)</f>
        <v>0</v>
      </c>
      <c r="K129" s="196" t="s">
        <v>19</v>
      </c>
      <c r="L129" s="41"/>
      <c r="M129" s="201" t="s">
        <v>19</v>
      </c>
      <c r="N129" s="202" t="s">
        <v>43</v>
      </c>
      <c r="O129" s="66"/>
      <c r="P129" s="203">
        <f>O129*H129</f>
        <v>0</v>
      </c>
      <c r="Q129" s="203">
        <v>0</v>
      </c>
      <c r="R129" s="203">
        <f>Q129*H129</f>
        <v>0</v>
      </c>
      <c r="S129" s="203">
        <v>0</v>
      </c>
      <c r="T129" s="204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575</v>
      </c>
      <c r="AT129" s="205" t="s">
        <v>195</v>
      </c>
      <c r="AU129" s="205" t="s">
        <v>81</v>
      </c>
      <c r="AY129" s="19" t="s">
        <v>193</v>
      </c>
      <c r="BE129" s="206">
        <f>IF(N129="základní",J129,0)</f>
        <v>0</v>
      </c>
      <c r="BF129" s="206">
        <f>IF(N129="snížená",J129,0)</f>
        <v>0</v>
      </c>
      <c r="BG129" s="206">
        <f>IF(N129="zákl. přenesená",J129,0)</f>
        <v>0</v>
      </c>
      <c r="BH129" s="206">
        <f>IF(N129="sníž. přenesená",J129,0)</f>
        <v>0</v>
      </c>
      <c r="BI129" s="206">
        <f>IF(N129="nulová",J129,0)</f>
        <v>0</v>
      </c>
      <c r="BJ129" s="19" t="s">
        <v>79</v>
      </c>
      <c r="BK129" s="206">
        <f>ROUND(I129*H129,2)</f>
        <v>0</v>
      </c>
      <c r="BL129" s="19" t="s">
        <v>575</v>
      </c>
      <c r="BM129" s="205" t="s">
        <v>404</v>
      </c>
    </row>
    <row r="130" spans="1:65" s="2" customFormat="1" ht="16.5" customHeight="1">
      <c r="A130" s="36"/>
      <c r="B130" s="37"/>
      <c r="C130" s="194" t="s">
        <v>315</v>
      </c>
      <c r="D130" s="194" t="s">
        <v>195</v>
      </c>
      <c r="E130" s="195" t="s">
        <v>3415</v>
      </c>
      <c r="F130" s="196" t="s">
        <v>3416</v>
      </c>
      <c r="G130" s="197" t="s">
        <v>2732</v>
      </c>
      <c r="H130" s="198">
        <v>1</v>
      </c>
      <c r="I130" s="199"/>
      <c r="J130" s="200">
        <f>ROUND(I130*H130,2)</f>
        <v>0</v>
      </c>
      <c r="K130" s="196" t="s">
        <v>19</v>
      </c>
      <c r="L130" s="41"/>
      <c r="M130" s="201" t="s">
        <v>19</v>
      </c>
      <c r="N130" s="202" t="s">
        <v>43</v>
      </c>
      <c r="O130" s="66"/>
      <c r="P130" s="203">
        <f>O130*H130</f>
        <v>0</v>
      </c>
      <c r="Q130" s="203">
        <v>0</v>
      </c>
      <c r="R130" s="203">
        <f>Q130*H130</f>
        <v>0</v>
      </c>
      <c r="S130" s="203">
        <v>0</v>
      </c>
      <c r="T130" s="204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205" t="s">
        <v>575</v>
      </c>
      <c r="AT130" s="205" t="s">
        <v>195</v>
      </c>
      <c r="AU130" s="205" t="s">
        <v>81</v>
      </c>
      <c r="AY130" s="19" t="s">
        <v>193</v>
      </c>
      <c r="BE130" s="206">
        <f>IF(N130="základní",J130,0)</f>
        <v>0</v>
      </c>
      <c r="BF130" s="206">
        <f>IF(N130="snížená",J130,0)</f>
        <v>0</v>
      </c>
      <c r="BG130" s="206">
        <f>IF(N130="zákl. přenesená",J130,0)</f>
        <v>0</v>
      </c>
      <c r="BH130" s="206">
        <f>IF(N130="sníž. přenesená",J130,0)</f>
        <v>0</v>
      </c>
      <c r="BI130" s="206">
        <f>IF(N130="nulová",J130,0)</f>
        <v>0</v>
      </c>
      <c r="BJ130" s="19" t="s">
        <v>79</v>
      </c>
      <c r="BK130" s="206">
        <f>ROUND(I130*H130,2)</f>
        <v>0</v>
      </c>
      <c r="BL130" s="19" t="s">
        <v>575</v>
      </c>
      <c r="BM130" s="205" t="s">
        <v>413</v>
      </c>
    </row>
    <row r="131" spans="1:65" s="2" customFormat="1" ht="16.5" customHeight="1">
      <c r="A131" s="36"/>
      <c r="B131" s="37"/>
      <c r="C131" s="194" t="s">
        <v>320</v>
      </c>
      <c r="D131" s="194" t="s">
        <v>195</v>
      </c>
      <c r="E131" s="195" t="s">
        <v>3417</v>
      </c>
      <c r="F131" s="196" t="s">
        <v>3418</v>
      </c>
      <c r="G131" s="197" t="s">
        <v>2732</v>
      </c>
      <c r="H131" s="198">
        <v>1</v>
      </c>
      <c r="I131" s="199"/>
      <c r="J131" s="200">
        <f>ROUND(I131*H131,2)</f>
        <v>0</v>
      </c>
      <c r="K131" s="196" t="s">
        <v>19</v>
      </c>
      <c r="L131" s="41"/>
      <c r="M131" s="201" t="s">
        <v>19</v>
      </c>
      <c r="N131" s="202" t="s">
        <v>43</v>
      </c>
      <c r="O131" s="66"/>
      <c r="P131" s="203">
        <f>O131*H131</f>
        <v>0</v>
      </c>
      <c r="Q131" s="203">
        <v>0</v>
      </c>
      <c r="R131" s="203">
        <f>Q131*H131</f>
        <v>0</v>
      </c>
      <c r="S131" s="203">
        <v>0</v>
      </c>
      <c r="T131" s="204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575</v>
      </c>
      <c r="AT131" s="205" t="s">
        <v>195</v>
      </c>
      <c r="AU131" s="205" t="s">
        <v>81</v>
      </c>
      <c r="AY131" s="19" t="s">
        <v>193</v>
      </c>
      <c r="BE131" s="206">
        <f>IF(N131="základní",J131,0)</f>
        <v>0</v>
      </c>
      <c r="BF131" s="206">
        <f>IF(N131="snížená",J131,0)</f>
        <v>0</v>
      </c>
      <c r="BG131" s="206">
        <f>IF(N131="zákl. přenesená",J131,0)</f>
        <v>0</v>
      </c>
      <c r="BH131" s="206">
        <f>IF(N131="sníž. přenesená",J131,0)</f>
        <v>0</v>
      </c>
      <c r="BI131" s="206">
        <f>IF(N131="nulová",J131,0)</f>
        <v>0</v>
      </c>
      <c r="BJ131" s="19" t="s">
        <v>79</v>
      </c>
      <c r="BK131" s="206">
        <f>ROUND(I131*H131,2)</f>
        <v>0</v>
      </c>
      <c r="BL131" s="19" t="s">
        <v>575</v>
      </c>
      <c r="BM131" s="205" t="s">
        <v>422</v>
      </c>
    </row>
    <row r="132" spans="1:65" s="12" customFormat="1" ht="22.9" customHeight="1">
      <c r="B132" s="178"/>
      <c r="C132" s="179"/>
      <c r="D132" s="180" t="s">
        <v>71</v>
      </c>
      <c r="E132" s="192" t="s">
        <v>2989</v>
      </c>
      <c r="F132" s="192" t="s">
        <v>3419</v>
      </c>
      <c r="G132" s="179"/>
      <c r="H132" s="179"/>
      <c r="I132" s="182"/>
      <c r="J132" s="193">
        <f>BK132</f>
        <v>0</v>
      </c>
      <c r="K132" s="179"/>
      <c r="L132" s="184"/>
      <c r="M132" s="185"/>
      <c r="N132" s="186"/>
      <c r="O132" s="186"/>
      <c r="P132" s="187">
        <f>SUM(P133:P139)</f>
        <v>0</v>
      </c>
      <c r="Q132" s="186"/>
      <c r="R132" s="187">
        <f>SUM(R133:R139)</f>
        <v>0</v>
      </c>
      <c r="S132" s="186"/>
      <c r="T132" s="188">
        <f>SUM(T133:T139)</f>
        <v>0</v>
      </c>
      <c r="AR132" s="189" t="s">
        <v>79</v>
      </c>
      <c r="AT132" s="190" t="s">
        <v>71</v>
      </c>
      <c r="AU132" s="190" t="s">
        <v>79</v>
      </c>
      <c r="AY132" s="189" t="s">
        <v>193</v>
      </c>
      <c r="BK132" s="191">
        <f>SUM(BK133:BK139)</f>
        <v>0</v>
      </c>
    </row>
    <row r="133" spans="1:65" s="2" customFormat="1" ht="16.5" customHeight="1">
      <c r="A133" s="36"/>
      <c r="B133" s="37"/>
      <c r="C133" s="194" t="s">
        <v>325</v>
      </c>
      <c r="D133" s="194" t="s">
        <v>195</v>
      </c>
      <c r="E133" s="195" t="s">
        <v>3420</v>
      </c>
      <c r="F133" s="196" t="s">
        <v>3421</v>
      </c>
      <c r="G133" s="197" t="s">
        <v>451</v>
      </c>
      <c r="H133" s="198">
        <v>6</v>
      </c>
      <c r="I133" s="199"/>
      <c r="J133" s="200">
        <f t="shared" ref="J133:J139" si="0">ROUND(I133*H133,2)</f>
        <v>0</v>
      </c>
      <c r="K133" s="196" t="s">
        <v>19</v>
      </c>
      <c r="L133" s="41"/>
      <c r="M133" s="201" t="s">
        <v>19</v>
      </c>
      <c r="N133" s="202" t="s">
        <v>43</v>
      </c>
      <c r="O133" s="66"/>
      <c r="P133" s="203">
        <f t="shared" ref="P133:P139" si="1">O133*H133</f>
        <v>0</v>
      </c>
      <c r="Q133" s="203">
        <v>0</v>
      </c>
      <c r="R133" s="203">
        <f t="shared" ref="R133:R139" si="2">Q133*H133</f>
        <v>0</v>
      </c>
      <c r="S133" s="203">
        <v>0</v>
      </c>
      <c r="T133" s="204">
        <f t="shared" ref="T133:T139" si="3"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205" t="s">
        <v>575</v>
      </c>
      <c r="AT133" s="205" t="s">
        <v>195</v>
      </c>
      <c r="AU133" s="205" t="s">
        <v>81</v>
      </c>
      <c r="AY133" s="19" t="s">
        <v>193</v>
      </c>
      <c r="BE133" s="206">
        <f t="shared" ref="BE133:BE139" si="4">IF(N133="základní",J133,0)</f>
        <v>0</v>
      </c>
      <c r="BF133" s="206">
        <f t="shared" ref="BF133:BF139" si="5">IF(N133="snížená",J133,0)</f>
        <v>0</v>
      </c>
      <c r="BG133" s="206">
        <f t="shared" ref="BG133:BG139" si="6">IF(N133="zákl. přenesená",J133,0)</f>
        <v>0</v>
      </c>
      <c r="BH133" s="206">
        <f t="shared" ref="BH133:BH139" si="7">IF(N133="sníž. přenesená",J133,0)</f>
        <v>0</v>
      </c>
      <c r="BI133" s="206">
        <f t="shared" ref="BI133:BI139" si="8">IF(N133="nulová",J133,0)</f>
        <v>0</v>
      </c>
      <c r="BJ133" s="19" t="s">
        <v>79</v>
      </c>
      <c r="BK133" s="206">
        <f t="shared" ref="BK133:BK139" si="9">ROUND(I133*H133,2)</f>
        <v>0</v>
      </c>
      <c r="BL133" s="19" t="s">
        <v>575</v>
      </c>
      <c r="BM133" s="205" t="s">
        <v>432</v>
      </c>
    </row>
    <row r="134" spans="1:65" s="2" customFormat="1" ht="16.5" customHeight="1">
      <c r="A134" s="36"/>
      <c r="B134" s="37"/>
      <c r="C134" s="194" t="s">
        <v>7</v>
      </c>
      <c r="D134" s="194" t="s">
        <v>195</v>
      </c>
      <c r="E134" s="195" t="s">
        <v>3422</v>
      </c>
      <c r="F134" s="196" t="s">
        <v>3423</v>
      </c>
      <c r="G134" s="197" t="s">
        <v>451</v>
      </c>
      <c r="H134" s="198">
        <v>24</v>
      </c>
      <c r="I134" s="199"/>
      <c r="J134" s="200">
        <f t="shared" si="0"/>
        <v>0</v>
      </c>
      <c r="K134" s="196" t="s">
        <v>19</v>
      </c>
      <c r="L134" s="41"/>
      <c r="M134" s="201" t="s">
        <v>19</v>
      </c>
      <c r="N134" s="202" t="s">
        <v>43</v>
      </c>
      <c r="O134" s="66"/>
      <c r="P134" s="203">
        <f t="shared" si="1"/>
        <v>0</v>
      </c>
      <c r="Q134" s="203">
        <v>0</v>
      </c>
      <c r="R134" s="203">
        <f t="shared" si="2"/>
        <v>0</v>
      </c>
      <c r="S134" s="203">
        <v>0</v>
      </c>
      <c r="T134" s="204">
        <f t="shared" si="3"/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205" t="s">
        <v>575</v>
      </c>
      <c r="AT134" s="205" t="s">
        <v>195</v>
      </c>
      <c r="AU134" s="205" t="s">
        <v>81</v>
      </c>
      <c r="AY134" s="19" t="s">
        <v>193</v>
      </c>
      <c r="BE134" s="206">
        <f t="shared" si="4"/>
        <v>0</v>
      </c>
      <c r="BF134" s="206">
        <f t="shared" si="5"/>
        <v>0</v>
      </c>
      <c r="BG134" s="206">
        <f t="shared" si="6"/>
        <v>0</v>
      </c>
      <c r="BH134" s="206">
        <f t="shared" si="7"/>
        <v>0</v>
      </c>
      <c r="BI134" s="206">
        <f t="shared" si="8"/>
        <v>0</v>
      </c>
      <c r="BJ134" s="19" t="s">
        <v>79</v>
      </c>
      <c r="BK134" s="206">
        <f t="shared" si="9"/>
        <v>0</v>
      </c>
      <c r="BL134" s="19" t="s">
        <v>575</v>
      </c>
      <c r="BM134" s="205" t="s">
        <v>442</v>
      </c>
    </row>
    <row r="135" spans="1:65" s="2" customFormat="1" ht="16.5" customHeight="1">
      <c r="A135" s="36"/>
      <c r="B135" s="37"/>
      <c r="C135" s="194" t="s">
        <v>335</v>
      </c>
      <c r="D135" s="194" t="s">
        <v>195</v>
      </c>
      <c r="E135" s="195" t="s">
        <v>3424</v>
      </c>
      <c r="F135" s="196" t="s">
        <v>3425</v>
      </c>
      <c r="G135" s="197" t="s">
        <v>451</v>
      </c>
      <c r="H135" s="198">
        <v>4</v>
      </c>
      <c r="I135" s="199"/>
      <c r="J135" s="200">
        <f t="shared" si="0"/>
        <v>0</v>
      </c>
      <c r="K135" s="196" t="s">
        <v>19</v>
      </c>
      <c r="L135" s="41"/>
      <c r="M135" s="201" t="s">
        <v>19</v>
      </c>
      <c r="N135" s="202" t="s">
        <v>43</v>
      </c>
      <c r="O135" s="66"/>
      <c r="P135" s="203">
        <f t="shared" si="1"/>
        <v>0</v>
      </c>
      <c r="Q135" s="203">
        <v>0</v>
      </c>
      <c r="R135" s="203">
        <f t="shared" si="2"/>
        <v>0</v>
      </c>
      <c r="S135" s="203">
        <v>0</v>
      </c>
      <c r="T135" s="204">
        <f t="shared" si="3"/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205" t="s">
        <v>575</v>
      </c>
      <c r="AT135" s="205" t="s">
        <v>195</v>
      </c>
      <c r="AU135" s="205" t="s">
        <v>81</v>
      </c>
      <c r="AY135" s="19" t="s">
        <v>193</v>
      </c>
      <c r="BE135" s="206">
        <f t="shared" si="4"/>
        <v>0</v>
      </c>
      <c r="BF135" s="206">
        <f t="shared" si="5"/>
        <v>0</v>
      </c>
      <c r="BG135" s="206">
        <f t="shared" si="6"/>
        <v>0</v>
      </c>
      <c r="BH135" s="206">
        <f t="shared" si="7"/>
        <v>0</v>
      </c>
      <c r="BI135" s="206">
        <f t="shared" si="8"/>
        <v>0</v>
      </c>
      <c r="BJ135" s="19" t="s">
        <v>79</v>
      </c>
      <c r="BK135" s="206">
        <f t="shared" si="9"/>
        <v>0</v>
      </c>
      <c r="BL135" s="19" t="s">
        <v>575</v>
      </c>
      <c r="BM135" s="205" t="s">
        <v>456</v>
      </c>
    </row>
    <row r="136" spans="1:65" s="2" customFormat="1" ht="16.5" customHeight="1">
      <c r="A136" s="36"/>
      <c r="B136" s="37"/>
      <c r="C136" s="194" t="s">
        <v>347</v>
      </c>
      <c r="D136" s="194" t="s">
        <v>195</v>
      </c>
      <c r="E136" s="195" t="s">
        <v>3426</v>
      </c>
      <c r="F136" s="196" t="s">
        <v>3427</v>
      </c>
      <c r="G136" s="197" t="s">
        <v>451</v>
      </c>
      <c r="H136" s="198">
        <v>40</v>
      </c>
      <c r="I136" s="199"/>
      <c r="J136" s="200">
        <f t="shared" si="0"/>
        <v>0</v>
      </c>
      <c r="K136" s="196" t="s">
        <v>19</v>
      </c>
      <c r="L136" s="41"/>
      <c r="M136" s="201" t="s">
        <v>19</v>
      </c>
      <c r="N136" s="202" t="s">
        <v>43</v>
      </c>
      <c r="O136" s="66"/>
      <c r="P136" s="203">
        <f t="shared" si="1"/>
        <v>0</v>
      </c>
      <c r="Q136" s="203">
        <v>0</v>
      </c>
      <c r="R136" s="203">
        <f t="shared" si="2"/>
        <v>0</v>
      </c>
      <c r="S136" s="203">
        <v>0</v>
      </c>
      <c r="T136" s="204">
        <f t="shared" si="3"/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205" t="s">
        <v>575</v>
      </c>
      <c r="AT136" s="205" t="s">
        <v>195</v>
      </c>
      <c r="AU136" s="205" t="s">
        <v>81</v>
      </c>
      <c r="AY136" s="19" t="s">
        <v>193</v>
      </c>
      <c r="BE136" s="206">
        <f t="shared" si="4"/>
        <v>0</v>
      </c>
      <c r="BF136" s="206">
        <f t="shared" si="5"/>
        <v>0</v>
      </c>
      <c r="BG136" s="206">
        <f t="shared" si="6"/>
        <v>0</v>
      </c>
      <c r="BH136" s="206">
        <f t="shared" si="7"/>
        <v>0</v>
      </c>
      <c r="BI136" s="206">
        <f t="shared" si="8"/>
        <v>0</v>
      </c>
      <c r="BJ136" s="19" t="s">
        <v>79</v>
      </c>
      <c r="BK136" s="206">
        <f t="shared" si="9"/>
        <v>0</v>
      </c>
      <c r="BL136" s="19" t="s">
        <v>575</v>
      </c>
      <c r="BM136" s="205" t="s">
        <v>466</v>
      </c>
    </row>
    <row r="137" spans="1:65" s="2" customFormat="1" ht="16.5" customHeight="1">
      <c r="A137" s="36"/>
      <c r="B137" s="37"/>
      <c r="C137" s="194" t="s">
        <v>353</v>
      </c>
      <c r="D137" s="194" t="s">
        <v>195</v>
      </c>
      <c r="E137" s="195" t="s">
        <v>3428</v>
      </c>
      <c r="F137" s="196" t="s">
        <v>3429</v>
      </c>
      <c r="G137" s="197" t="s">
        <v>451</v>
      </c>
      <c r="H137" s="198">
        <v>7</v>
      </c>
      <c r="I137" s="199"/>
      <c r="J137" s="200">
        <f t="shared" si="0"/>
        <v>0</v>
      </c>
      <c r="K137" s="196" t="s">
        <v>19</v>
      </c>
      <c r="L137" s="41"/>
      <c r="M137" s="201" t="s">
        <v>19</v>
      </c>
      <c r="N137" s="202" t="s">
        <v>43</v>
      </c>
      <c r="O137" s="66"/>
      <c r="P137" s="203">
        <f t="shared" si="1"/>
        <v>0</v>
      </c>
      <c r="Q137" s="203">
        <v>0</v>
      </c>
      <c r="R137" s="203">
        <f t="shared" si="2"/>
        <v>0</v>
      </c>
      <c r="S137" s="203">
        <v>0</v>
      </c>
      <c r="T137" s="204">
        <f t="shared" si="3"/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575</v>
      </c>
      <c r="AT137" s="205" t="s">
        <v>195</v>
      </c>
      <c r="AU137" s="205" t="s">
        <v>81</v>
      </c>
      <c r="AY137" s="19" t="s">
        <v>193</v>
      </c>
      <c r="BE137" s="206">
        <f t="shared" si="4"/>
        <v>0</v>
      </c>
      <c r="BF137" s="206">
        <f t="shared" si="5"/>
        <v>0</v>
      </c>
      <c r="BG137" s="206">
        <f t="shared" si="6"/>
        <v>0</v>
      </c>
      <c r="BH137" s="206">
        <f t="shared" si="7"/>
        <v>0</v>
      </c>
      <c r="BI137" s="206">
        <f t="shared" si="8"/>
        <v>0</v>
      </c>
      <c r="BJ137" s="19" t="s">
        <v>79</v>
      </c>
      <c r="BK137" s="206">
        <f t="shared" si="9"/>
        <v>0</v>
      </c>
      <c r="BL137" s="19" t="s">
        <v>575</v>
      </c>
      <c r="BM137" s="205" t="s">
        <v>476</v>
      </c>
    </row>
    <row r="138" spans="1:65" s="2" customFormat="1" ht="16.5" customHeight="1">
      <c r="A138" s="36"/>
      <c r="B138" s="37"/>
      <c r="C138" s="194" t="s">
        <v>361</v>
      </c>
      <c r="D138" s="194" t="s">
        <v>195</v>
      </c>
      <c r="E138" s="195" t="s">
        <v>3430</v>
      </c>
      <c r="F138" s="196" t="s">
        <v>3431</v>
      </c>
      <c r="G138" s="197" t="s">
        <v>451</v>
      </c>
      <c r="H138" s="198">
        <v>17</v>
      </c>
      <c r="I138" s="199"/>
      <c r="J138" s="200">
        <f t="shared" si="0"/>
        <v>0</v>
      </c>
      <c r="K138" s="196" t="s">
        <v>19</v>
      </c>
      <c r="L138" s="41"/>
      <c r="M138" s="201" t="s">
        <v>19</v>
      </c>
      <c r="N138" s="202" t="s">
        <v>43</v>
      </c>
      <c r="O138" s="66"/>
      <c r="P138" s="203">
        <f t="shared" si="1"/>
        <v>0</v>
      </c>
      <c r="Q138" s="203">
        <v>0</v>
      </c>
      <c r="R138" s="203">
        <f t="shared" si="2"/>
        <v>0</v>
      </c>
      <c r="S138" s="203">
        <v>0</v>
      </c>
      <c r="T138" s="204">
        <f t="shared" si="3"/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205" t="s">
        <v>575</v>
      </c>
      <c r="AT138" s="205" t="s">
        <v>195</v>
      </c>
      <c r="AU138" s="205" t="s">
        <v>81</v>
      </c>
      <c r="AY138" s="19" t="s">
        <v>193</v>
      </c>
      <c r="BE138" s="206">
        <f t="shared" si="4"/>
        <v>0</v>
      </c>
      <c r="BF138" s="206">
        <f t="shared" si="5"/>
        <v>0</v>
      </c>
      <c r="BG138" s="206">
        <f t="shared" si="6"/>
        <v>0</v>
      </c>
      <c r="BH138" s="206">
        <f t="shared" si="7"/>
        <v>0</v>
      </c>
      <c r="BI138" s="206">
        <f t="shared" si="8"/>
        <v>0</v>
      </c>
      <c r="BJ138" s="19" t="s">
        <v>79</v>
      </c>
      <c r="BK138" s="206">
        <f t="shared" si="9"/>
        <v>0</v>
      </c>
      <c r="BL138" s="19" t="s">
        <v>575</v>
      </c>
      <c r="BM138" s="205" t="s">
        <v>486</v>
      </c>
    </row>
    <row r="139" spans="1:65" s="2" customFormat="1" ht="16.5" customHeight="1">
      <c r="A139" s="36"/>
      <c r="B139" s="37"/>
      <c r="C139" s="194" t="s">
        <v>369</v>
      </c>
      <c r="D139" s="194" t="s">
        <v>195</v>
      </c>
      <c r="E139" s="195" t="s">
        <v>3432</v>
      </c>
      <c r="F139" s="196" t="s">
        <v>3433</v>
      </c>
      <c r="G139" s="197" t="s">
        <v>451</v>
      </c>
      <c r="H139" s="198">
        <v>4</v>
      </c>
      <c r="I139" s="199"/>
      <c r="J139" s="200">
        <f t="shared" si="0"/>
        <v>0</v>
      </c>
      <c r="K139" s="196" t="s">
        <v>19</v>
      </c>
      <c r="L139" s="41"/>
      <c r="M139" s="201" t="s">
        <v>19</v>
      </c>
      <c r="N139" s="202" t="s">
        <v>43</v>
      </c>
      <c r="O139" s="66"/>
      <c r="P139" s="203">
        <f t="shared" si="1"/>
        <v>0</v>
      </c>
      <c r="Q139" s="203">
        <v>0</v>
      </c>
      <c r="R139" s="203">
        <f t="shared" si="2"/>
        <v>0</v>
      </c>
      <c r="S139" s="203">
        <v>0</v>
      </c>
      <c r="T139" s="204">
        <f t="shared" si="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575</v>
      </c>
      <c r="AT139" s="205" t="s">
        <v>195</v>
      </c>
      <c r="AU139" s="205" t="s">
        <v>81</v>
      </c>
      <c r="AY139" s="19" t="s">
        <v>193</v>
      </c>
      <c r="BE139" s="206">
        <f t="shared" si="4"/>
        <v>0</v>
      </c>
      <c r="BF139" s="206">
        <f t="shared" si="5"/>
        <v>0</v>
      </c>
      <c r="BG139" s="206">
        <f t="shared" si="6"/>
        <v>0</v>
      </c>
      <c r="BH139" s="206">
        <f t="shared" si="7"/>
        <v>0</v>
      </c>
      <c r="BI139" s="206">
        <f t="shared" si="8"/>
        <v>0</v>
      </c>
      <c r="BJ139" s="19" t="s">
        <v>79</v>
      </c>
      <c r="BK139" s="206">
        <f t="shared" si="9"/>
        <v>0</v>
      </c>
      <c r="BL139" s="19" t="s">
        <v>575</v>
      </c>
      <c r="BM139" s="205" t="s">
        <v>496</v>
      </c>
    </row>
    <row r="140" spans="1:65" s="12" customFormat="1" ht="22.9" customHeight="1">
      <c r="B140" s="178"/>
      <c r="C140" s="179"/>
      <c r="D140" s="180" t="s">
        <v>71</v>
      </c>
      <c r="E140" s="192" t="s">
        <v>2993</v>
      </c>
      <c r="F140" s="192" t="s">
        <v>3434</v>
      </c>
      <c r="G140" s="179"/>
      <c r="H140" s="179"/>
      <c r="I140" s="182"/>
      <c r="J140" s="193">
        <f>BK140</f>
        <v>0</v>
      </c>
      <c r="K140" s="179"/>
      <c r="L140" s="184"/>
      <c r="M140" s="185"/>
      <c r="N140" s="186"/>
      <c r="O140" s="186"/>
      <c r="P140" s="187">
        <f>SUM(P141:P146)</f>
        <v>0</v>
      </c>
      <c r="Q140" s="186"/>
      <c r="R140" s="187">
        <f>SUM(R141:R146)</f>
        <v>0</v>
      </c>
      <c r="S140" s="186"/>
      <c r="T140" s="188">
        <f>SUM(T141:T146)</f>
        <v>0</v>
      </c>
      <c r="AR140" s="189" t="s">
        <v>79</v>
      </c>
      <c r="AT140" s="190" t="s">
        <v>71</v>
      </c>
      <c r="AU140" s="190" t="s">
        <v>79</v>
      </c>
      <c r="AY140" s="189" t="s">
        <v>193</v>
      </c>
      <c r="BK140" s="191">
        <f>SUM(BK141:BK146)</f>
        <v>0</v>
      </c>
    </row>
    <row r="141" spans="1:65" s="2" customFormat="1" ht="16.5" customHeight="1">
      <c r="A141" s="36"/>
      <c r="B141" s="37"/>
      <c r="C141" s="194" t="s">
        <v>374</v>
      </c>
      <c r="D141" s="194" t="s">
        <v>195</v>
      </c>
      <c r="E141" s="195" t="s">
        <v>3435</v>
      </c>
      <c r="F141" s="196" t="s">
        <v>3421</v>
      </c>
      <c r="G141" s="197" t="s">
        <v>2732</v>
      </c>
      <c r="H141" s="198">
        <v>6</v>
      </c>
      <c r="I141" s="199"/>
      <c r="J141" s="200">
        <f t="shared" ref="J141:J146" si="10">ROUND(I141*H141,2)</f>
        <v>0</v>
      </c>
      <c r="K141" s="196" t="s">
        <v>19</v>
      </c>
      <c r="L141" s="41"/>
      <c r="M141" s="201" t="s">
        <v>19</v>
      </c>
      <c r="N141" s="202" t="s">
        <v>43</v>
      </c>
      <c r="O141" s="66"/>
      <c r="P141" s="203">
        <f t="shared" ref="P141:P146" si="11">O141*H141</f>
        <v>0</v>
      </c>
      <c r="Q141" s="203">
        <v>0</v>
      </c>
      <c r="R141" s="203">
        <f t="shared" ref="R141:R146" si="12">Q141*H141</f>
        <v>0</v>
      </c>
      <c r="S141" s="203">
        <v>0</v>
      </c>
      <c r="T141" s="204">
        <f t="shared" ref="T141:T146" si="13"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205" t="s">
        <v>575</v>
      </c>
      <c r="AT141" s="205" t="s">
        <v>195</v>
      </c>
      <c r="AU141" s="205" t="s">
        <v>81</v>
      </c>
      <c r="AY141" s="19" t="s">
        <v>193</v>
      </c>
      <c r="BE141" s="206">
        <f t="shared" ref="BE141:BE146" si="14">IF(N141="základní",J141,0)</f>
        <v>0</v>
      </c>
      <c r="BF141" s="206">
        <f t="shared" ref="BF141:BF146" si="15">IF(N141="snížená",J141,0)</f>
        <v>0</v>
      </c>
      <c r="BG141" s="206">
        <f t="shared" ref="BG141:BG146" si="16">IF(N141="zákl. přenesená",J141,0)</f>
        <v>0</v>
      </c>
      <c r="BH141" s="206">
        <f t="shared" ref="BH141:BH146" si="17">IF(N141="sníž. přenesená",J141,0)</f>
        <v>0</v>
      </c>
      <c r="BI141" s="206">
        <f t="shared" ref="BI141:BI146" si="18">IF(N141="nulová",J141,0)</f>
        <v>0</v>
      </c>
      <c r="BJ141" s="19" t="s">
        <v>79</v>
      </c>
      <c r="BK141" s="206">
        <f t="shared" ref="BK141:BK146" si="19">ROUND(I141*H141,2)</f>
        <v>0</v>
      </c>
      <c r="BL141" s="19" t="s">
        <v>575</v>
      </c>
      <c r="BM141" s="205" t="s">
        <v>505</v>
      </c>
    </row>
    <row r="142" spans="1:65" s="2" customFormat="1" ht="16.5" customHeight="1">
      <c r="A142" s="36"/>
      <c r="B142" s="37"/>
      <c r="C142" s="194" t="s">
        <v>382</v>
      </c>
      <c r="D142" s="194" t="s">
        <v>195</v>
      </c>
      <c r="E142" s="195" t="s">
        <v>3436</v>
      </c>
      <c r="F142" s="196" t="s">
        <v>3423</v>
      </c>
      <c r="G142" s="197" t="s">
        <v>2732</v>
      </c>
      <c r="H142" s="198">
        <v>16</v>
      </c>
      <c r="I142" s="199"/>
      <c r="J142" s="200">
        <f t="shared" si="10"/>
        <v>0</v>
      </c>
      <c r="K142" s="196" t="s">
        <v>19</v>
      </c>
      <c r="L142" s="41"/>
      <c r="M142" s="201" t="s">
        <v>19</v>
      </c>
      <c r="N142" s="202" t="s">
        <v>43</v>
      </c>
      <c r="O142" s="66"/>
      <c r="P142" s="203">
        <f t="shared" si="11"/>
        <v>0</v>
      </c>
      <c r="Q142" s="203">
        <v>0</v>
      </c>
      <c r="R142" s="203">
        <f t="shared" si="12"/>
        <v>0</v>
      </c>
      <c r="S142" s="203">
        <v>0</v>
      </c>
      <c r="T142" s="204">
        <f t="shared" si="1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205" t="s">
        <v>575</v>
      </c>
      <c r="AT142" s="205" t="s">
        <v>195</v>
      </c>
      <c r="AU142" s="205" t="s">
        <v>81</v>
      </c>
      <c r="AY142" s="19" t="s">
        <v>193</v>
      </c>
      <c r="BE142" s="206">
        <f t="shared" si="14"/>
        <v>0</v>
      </c>
      <c r="BF142" s="206">
        <f t="shared" si="15"/>
        <v>0</v>
      </c>
      <c r="BG142" s="206">
        <f t="shared" si="16"/>
        <v>0</v>
      </c>
      <c r="BH142" s="206">
        <f t="shared" si="17"/>
        <v>0</v>
      </c>
      <c r="BI142" s="206">
        <f t="shared" si="18"/>
        <v>0</v>
      </c>
      <c r="BJ142" s="19" t="s">
        <v>79</v>
      </c>
      <c r="BK142" s="206">
        <f t="shared" si="19"/>
        <v>0</v>
      </c>
      <c r="BL142" s="19" t="s">
        <v>575</v>
      </c>
      <c r="BM142" s="205" t="s">
        <v>515</v>
      </c>
    </row>
    <row r="143" spans="1:65" s="2" customFormat="1" ht="16.5" customHeight="1">
      <c r="A143" s="36"/>
      <c r="B143" s="37"/>
      <c r="C143" s="194" t="s">
        <v>388</v>
      </c>
      <c r="D143" s="194" t="s">
        <v>195</v>
      </c>
      <c r="E143" s="195" t="s">
        <v>3437</v>
      </c>
      <c r="F143" s="196" t="s">
        <v>3427</v>
      </c>
      <c r="G143" s="197" t="s">
        <v>2732</v>
      </c>
      <c r="H143" s="198">
        <v>11</v>
      </c>
      <c r="I143" s="199"/>
      <c r="J143" s="200">
        <f t="shared" si="10"/>
        <v>0</v>
      </c>
      <c r="K143" s="196" t="s">
        <v>19</v>
      </c>
      <c r="L143" s="41"/>
      <c r="M143" s="201" t="s">
        <v>19</v>
      </c>
      <c r="N143" s="202" t="s">
        <v>43</v>
      </c>
      <c r="O143" s="66"/>
      <c r="P143" s="203">
        <f t="shared" si="11"/>
        <v>0</v>
      </c>
      <c r="Q143" s="203">
        <v>0</v>
      </c>
      <c r="R143" s="203">
        <f t="shared" si="12"/>
        <v>0</v>
      </c>
      <c r="S143" s="203">
        <v>0</v>
      </c>
      <c r="T143" s="204">
        <f t="shared" si="13"/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205" t="s">
        <v>575</v>
      </c>
      <c r="AT143" s="205" t="s">
        <v>195</v>
      </c>
      <c r="AU143" s="205" t="s">
        <v>81</v>
      </c>
      <c r="AY143" s="19" t="s">
        <v>193</v>
      </c>
      <c r="BE143" s="206">
        <f t="shared" si="14"/>
        <v>0</v>
      </c>
      <c r="BF143" s="206">
        <f t="shared" si="15"/>
        <v>0</v>
      </c>
      <c r="BG143" s="206">
        <f t="shared" si="16"/>
        <v>0</v>
      </c>
      <c r="BH143" s="206">
        <f t="shared" si="17"/>
        <v>0</v>
      </c>
      <c r="BI143" s="206">
        <f t="shared" si="18"/>
        <v>0</v>
      </c>
      <c r="BJ143" s="19" t="s">
        <v>79</v>
      </c>
      <c r="BK143" s="206">
        <f t="shared" si="19"/>
        <v>0</v>
      </c>
      <c r="BL143" s="19" t="s">
        <v>575</v>
      </c>
      <c r="BM143" s="205" t="s">
        <v>526</v>
      </c>
    </row>
    <row r="144" spans="1:65" s="2" customFormat="1" ht="16.5" customHeight="1">
      <c r="A144" s="36"/>
      <c r="B144" s="37"/>
      <c r="C144" s="194" t="s">
        <v>394</v>
      </c>
      <c r="D144" s="194" t="s">
        <v>195</v>
      </c>
      <c r="E144" s="195" t="s">
        <v>3438</v>
      </c>
      <c r="F144" s="196" t="s">
        <v>3429</v>
      </c>
      <c r="G144" s="197" t="s">
        <v>2732</v>
      </c>
      <c r="H144" s="198">
        <v>2</v>
      </c>
      <c r="I144" s="199"/>
      <c r="J144" s="200">
        <f t="shared" si="10"/>
        <v>0</v>
      </c>
      <c r="K144" s="196" t="s">
        <v>19</v>
      </c>
      <c r="L144" s="41"/>
      <c r="M144" s="201" t="s">
        <v>19</v>
      </c>
      <c r="N144" s="202" t="s">
        <v>43</v>
      </c>
      <c r="O144" s="66"/>
      <c r="P144" s="203">
        <f t="shared" si="11"/>
        <v>0</v>
      </c>
      <c r="Q144" s="203">
        <v>0</v>
      </c>
      <c r="R144" s="203">
        <f t="shared" si="12"/>
        <v>0</v>
      </c>
      <c r="S144" s="203">
        <v>0</v>
      </c>
      <c r="T144" s="204">
        <f t="shared" si="13"/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205" t="s">
        <v>575</v>
      </c>
      <c r="AT144" s="205" t="s">
        <v>195</v>
      </c>
      <c r="AU144" s="205" t="s">
        <v>81</v>
      </c>
      <c r="AY144" s="19" t="s">
        <v>193</v>
      </c>
      <c r="BE144" s="206">
        <f t="shared" si="14"/>
        <v>0</v>
      </c>
      <c r="BF144" s="206">
        <f t="shared" si="15"/>
        <v>0</v>
      </c>
      <c r="BG144" s="206">
        <f t="shared" si="16"/>
        <v>0</v>
      </c>
      <c r="BH144" s="206">
        <f t="shared" si="17"/>
        <v>0</v>
      </c>
      <c r="BI144" s="206">
        <f t="shared" si="18"/>
        <v>0</v>
      </c>
      <c r="BJ144" s="19" t="s">
        <v>79</v>
      </c>
      <c r="BK144" s="206">
        <f t="shared" si="19"/>
        <v>0</v>
      </c>
      <c r="BL144" s="19" t="s">
        <v>575</v>
      </c>
      <c r="BM144" s="205" t="s">
        <v>544</v>
      </c>
    </row>
    <row r="145" spans="1:65" s="2" customFormat="1" ht="16.5" customHeight="1">
      <c r="A145" s="36"/>
      <c r="B145" s="37"/>
      <c r="C145" s="194" t="s">
        <v>399</v>
      </c>
      <c r="D145" s="194" t="s">
        <v>195</v>
      </c>
      <c r="E145" s="195" t="s">
        <v>3439</v>
      </c>
      <c r="F145" s="196" t="s">
        <v>3431</v>
      </c>
      <c r="G145" s="197" t="s">
        <v>2732</v>
      </c>
      <c r="H145" s="198">
        <v>1</v>
      </c>
      <c r="I145" s="199"/>
      <c r="J145" s="200">
        <f t="shared" si="10"/>
        <v>0</v>
      </c>
      <c r="K145" s="196" t="s">
        <v>19</v>
      </c>
      <c r="L145" s="41"/>
      <c r="M145" s="201" t="s">
        <v>19</v>
      </c>
      <c r="N145" s="202" t="s">
        <v>43</v>
      </c>
      <c r="O145" s="66"/>
      <c r="P145" s="203">
        <f t="shared" si="11"/>
        <v>0</v>
      </c>
      <c r="Q145" s="203">
        <v>0</v>
      </c>
      <c r="R145" s="203">
        <f t="shared" si="12"/>
        <v>0</v>
      </c>
      <c r="S145" s="203">
        <v>0</v>
      </c>
      <c r="T145" s="204">
        <f t="shared" si="13"/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205" t="s">
        <v>575</v>
      </c>
      <c r="AT145" s="205" t="s">
        <v>195</v>
      </c>
      <c r="AU145" s="205" t="s">
        <v>81</v>
      </c>
      <c r="AY145" s="19" t="s">
        <v>193</v>
      </c>
      <c r="BE145" s="206">
        <f t="shared" si="14"/>
        <v>0</v>
      </c>
      <c r="BF145" s="206">
        <f t="shared" si="15"/>
        <v>0</v>
      </c>
      <c r="BG145" s="206">
        <f t="shared" si="16"/>
        <v>0</v>
      </c>
      <c r="BH145" s="206">
        <f t="shared" si="17"/>
        <v>0</v>
      </c>
      <c r="BI145" s="206">
        <f t="shared" si="18"/>
        <v>0</v>
      </c>
      <c r="BJ145" s="19" t="s">
        <v>79</v>
      </c>
      <c r="BK145" s="206">
        <f t="shared" si="19"/>
        <v>0</v>
      </c>
      <c r="BL145" s="19" t="s">
        <v>575</v>
      </c>
      <c r="BM145" s="205" t="s">
        <v>556</v>
      </c>
    </row>
    <row r="146" spans="1:65" s="2" customFormat="1" ht="16.5" customHeight="1">
      <c r="A146" s="36"/>
      <c r="B146" s="37"/>
      <c r="C146" s="194" t="s">
        <v>404</v>
      </c>
      <c r="D146" s="194" t="s">
        <v>195</v>
      </c>
      <c r="E146" s="195" t="s">
        <v>3440</v>
      </c>
      <c r="F146" s="196" t="s">
        <v>3433</v>
      </c>
      <c r="G146" s="197" t="s">
        <v>2732</v>
      </c>
      <c r="H146" s="198">
        <v>1</v>
      </c>
      <c r="I146" s="199"/>
      <c r="J146" s="200">
        <f t="shared" si="10"/>
        <v>0</v>
      </c>
      <c r="K146" s="196" t="s">
        <v>19</v>
      </c>
      <c r="L146" s="41"/>
      <c r="M146" s="201" t="s">
        <v>19</v>
      </c>
      <c r="N146" s="202" t="s">
        <v>43</v>
      </c>
      <c r="O146" s="66"/>
      <c r="P146" s="203">
        <f t="shared" si="11"/>
        <v>0</v>
      </c>
      <c r="Q146" s="203">
        <v>0</v>
      </c>
      <c r="R146" s="203">
        <f t="shared" si="12"/>
        <v>0</v>
      </c>
      <c r="S146" s="203">
        <v>0</v>
      </c>
      <c r="T146" s="204">
        <f t="shared" si="13"/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205" t="s">
        <v>575</v>
      </c>
      <c r="AT146" s="205" t="s">
        <v>195</v>
      </c>
      <c r="AU146" s="205" t="s">
        <v>81</v>
      </c>
      <c r="AY146" s="19" t="s">
        <v>193</v>
      </c>
      <c r="BE146" s="206">
        <f t="shared" si="14"/>
        <v>0</v>
      </c>
      <c r="BF146" s="206">
        <f t="shared" si="15"/>
        <v>0</v>
      </c>
      <c r="BG146" s="206">
        <f t="shared" si="16"/>
        <v>0</v>
      </c>
      <c r="BH146" s="206">
        <f t="shared" si="17"/>
        <v>0</v>
      </c>
      <c r="BI146" s="206">
        <f t="shared" si="18"/>
        <v>0</v>
      </c>
      <c r="BJ146" s="19" t="s">
        <v>79</v>
      </c>
      <c r="BK146" s="206">
        <f t="shared" si="19"/>
        <v>0</v>
      </c>
      <c r="BL146" s="19" t="s">
        <v>575</v>
      </c>
      <c r="BM146" s="205" t="s">
        <v>565</v>
      </c>
    </row>
    <row r="147" spans="1:65" s="12" customFormat="1" ht="22.9" customHeight="1">
      <c r="B147" s="178"/>
      <c r="C147" s="179"/>
      <c r="D147" s="180" t="s">
        <v>71</v>
      </c>
      <c r="E147" s="192" t="s">
        <v>2999</v>
      </c>
      <c r="F147" s="192" t="s">
        <v>3441</v>
      </c>
      <c r="G147" s="179"/>
      <c r="H147" s="179"/>
      <c r="I147" s="182"/>
      <c r="J147" s="193">
        <f>BK147</f>
        <v>0</v>
      </c>
      <c r="K147" s="179"/>
      <c r="L147" s="184"/>
      <c r="M147" s="185"/>
      <c r="N147" s="186"/>
      <c r="O147" s="186"/>
      <c r="P147" s="187">
        <f>P148</f>
        <v>0</v>
      </c>
      <c r="Q147" s="186"/>
      <c r="R147" s="187">
        <f>R148</f>
        <v>0</v>
      </c>
      <c r="S147" s="186"/>
      <c r="T147" s="188">
        <f>T148</f>
        <v>0</v>
      </c>
      <c r="AR147" s="189" t="s">
        <v>79</v>
      </c>
      <c r="AT147" s="190" t="s">
        <v>71</v>
      </c>
      <c r="AU147" s="190" t="s">
        <v>79</v>
      </c>
      <c r="AY147" s="189" t="s">
        <v>193</v>
      </c>
      <c r="BK147" s="191">
        <f>BK148</f>
        <v>0</v>
      </c>
    </row>
    <row r="148" spans="1:65" s="2" customFormat="1" ht="16.5" customHeight="1">
      <c r="A148" s="36"/>
      <c r="B148" s="37"/>
      <c r="C148" s="194" t="s">
        <v>408</v>
      </c>
      <c r="D148" s="194" t="s">
        <v>195</v>
      </c>
      <c r="E148" s="195" t="s">
        <v>3442</v>
      </c>
      <c r="F148" s="196" t="s">
        <v>3429</v>
      </c>
      <c r="G148" s="197" t="s">
        <v>2732</v>
      </c>
      <c r="H148" s="198">
        <v>1</v>
      </c>
      <c r="I148" s="199"/>
      <c r="J148" s="200">
        <f>ROUND(I148*H148,2)</f>
        <v>0</v>
      </c>
      <c r="K148" s="196" t="s">
        <v>19</v>
      </c>
      <c r="L148" s="41"/>
      <c r="M148" s="201" t="s">
        <v>19</v>
      </c>
      <c r="N148" s="202" t="s">
        <v>43</v>
      </c>
      <c r="O148" s="66"/>
      <c r="P148" s="203">
        <f>O148*H148</f>
        <v>0</v>
      </c>
      <c r="Q148" s="203">
        <v>0</v>
      </c>
      <c r="R148" s="203">
        <f>Q148*H148</f>
        <v>0</v>
      </c>
      <c r="S148" s="203">
        <v>0</v>
      </c>
      <c r="T148" s="204">
        <f>S148*H148</f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205" t="s">
        <v>575</v>
      </c>
      <c r="AT148" s="205" t="s">
        <v>195</v>
      </c>
      <c r="AU148" s="205" t="s">
        <v>81</v>
      </c>
      <c r="AY148" s="19" t="s">
        <v>193</v>
      </c>
      <c r="BE148" s="206">
        <f>IF(N148="základní",J148,0)</f>
        <v>0</v>
      </c>
      <c r="BF148" s="206">
        <f>IF(N148="snížená",J148,0)</f>
        <v>0</v>
      </c>
      <c r="BG148" s="206">
        <f>IF(N148="zákl. přenesená",J148,0)</f>
        <v>0</v>
      </c>
      <c r="BH148" s="206">
        <f>IF(N148="sníž. přenesená",J148,0)</f>
        <v>0</v>
      </c>
      <c r="BI148" s="206">
        <f>IF(N148="nulová",J148,0)</f>
        <v>0</v>
      </c>
      <c r="BJ148" s="19" t="s">
        <v>79</v>
      </c>
      <c r="BK148" s="206">
        <f>ROUND(I148*H148,2)</f>
        <v>0</v>
      </c>
      <c r="BL148" s="19" t="s">
        <v>575</v>
      </c>
      <c r="BM148" s="205" t="s">
        <v>575</v>
      </c>
    </row>
    <row r="149" spans="1:65" s="12" customFormat="1" ht="22.9" customHeight="1">
      <c r="B149" s="178"/>
      <c r="C149" s="179"/>
      <c r="D149" s="180" t="s">
        <v>71</v>
      </c>
      <c r="E149" s="192" t="s">
        <v>3005</v>
      </c>
      <c r="F149" s="192" t="s">
        <v>3443</v>
      </c>
      <c r="G149" s="179"/>
      <c r="H149" s="179"/>
      <c r="I149" s="182"/>
      <c r="J149" s="193">
        <f>BK149</f>
        <v>0</v>
      </c>
      <c r="K149" s="179"/>
      <c r="L149" s="184"/>
      <c r="M149" s="185"/>
      <c r="N149" s="186"/>
      <c r="O149" s="186"/>
      <c r="P149" s="187">
        <f>SUM(P150:P157)</f>
        <v>0</v>
      </c>
      <c r="Q149" s="186"/>
      <c r="R149" s="187">
        <f>SUM(R150:R157)</f>
        <v>0</v>
      </c>
      <c r="S149" s="186"/>
      <c r="T149" s="188">
        <f>SUM(T150:T157)</f>
        <v>0</v>
      </c>
      <c r="AR149" s="189" t="s">
        <v>79</v>
      </c>
      <c r="AT149" s="190" t="s">
        <v>71</v>
      </c>
      <c r="AU149" s="190" t="s">
        <v>79</v>
      </c>
      <c r="AY149" s="189" t="s">
        <v>193</v>
      </c>
      <c r="BK149" s="191">
        <f>SUM(BK150:BK157)</f>
        <v>0</v>
      </c>
    </row>
    <row r="150" spans="1:65" s="2" customFormat="1" ht="16.5" customHeight="1">
      <c r="A150" s="36"/>
      <c r="B150" s="37"/>
      <c r="C150" s="194" t="s">
        <v>413</v>
      </c>
      <c r="D150" s="194" t="s">
        <v>195</v>
      </c>
      <c r="E150" s="195" t="s">
        <v>3444</v>
      </c>
      <c r="F150" s="196" t="s">
        <v>3445</v>
      </c>
      <c r="G150" s="197" t="s">
        <v>2732</v>
      </c>
      <c r="H150" s="198">
        <v>1</v>
      </c>
      <c r="I150" s="199"/>
      <c r="J150" s="200">
        <f t="shared" ref="J150:J157" si="20">ROUND(I150*H150,2)</f>
        <v>0</v>
      </c>
      <c r="K150" s="196" t="s">
        <v>19</v>
      </c>
      <c r="L150" s="41"/>
      <c r="M150" s="201" t="s">
        <v>19</v>
      </c>
      <c r="N150" s="202" t="s">
        <v>43</v>
      </c>
      <c r="O150" s="66"/>
      <c r="P150" s="203">
        <f t="shared" ref="P150:P157" si="21">O150*H150</f>
        <v>0</v>
      </c>
      <c r="Q150" s="203">
        <v>0</v>
      </c>
      <c r="R150" s="203">
        <f t="shared" ref="R150:R157" si="22">Q150*H150</f>
        <v>0</v>
      </c>
      <c r="S150" s="203">
        <v>0</v>
      </c>
      <c r="T150" s="204">
        <f t="shared" ref="T150:T157" si="23">S150*H150</f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205" t="s">
        <v>575</v>
      </c>
      <c r="AT150" s="205" t="s">
        <v>195</v>
      </c>
      <c r="AU150" s="205" t="s">
        <v>81</v>
      </c>
      <c r="AY150" s="19" t="s">
        <v>193</v>
      </c>
      <c r="BE150" s="206">
        <f t="shared" ref="BE150:BE157" si="24">IF(N150="základní",J150,0)</f>
        <v>0</v>
      </c>
      <c r="BF150" s="206">
        <f t="shared" ref="BF150:BF157" si="25">IF(N150="snížená",J150,0)</f>
        <v>0</v>
      </c>
      <c r="BG150" s="206">
        <f t="shared" ref="BG150:BG157" si="26">IF(N150="zákl. přenesená",J150,0)</f>
        <v>0</v>
      </c>
      <c r="BH150" s="206">
        <f t="shared" ref="BH150:BH157" si="27">IF(N150="sníž. přenesená",J150,0)</f>
        <v>0</v>
      </c>
      <c r="BI150" s="206">
        <f t="shared" ref="BI150:BI157" si="28">IF(N150="nulová",J150,0)</f>
        <v>0</v>
      </c>
      <c r="BJ150" s="19" t="s">
        <v>79</v>
      </c>
      <c r="BK150" s="206">
        <f t="shared" ref="BK150:BK157" si="29">ROUND(I150*H150,2)</f>
        <v>0</v>
      </c>
      <c r="BL150" s="19" t="s">
        <v>575</v>
      </c>
      <c r="BM150" s="205" t="s">
        <v>588</v>
      </c>
    </row>
    <row r="151" spans="1:65" s="2" customFormat="1" ht="16.5" customHeight="1">
      <c r="A151" s="36"/>
      <c r="B151" s="37"/>
      <c r="C151" s="194" t="s">
        <v>418</v>
      </c>
      <c r="D151" s="194" t="s">
        <v>195</v>
      </c>
      <c r="E151" s="195" t="s">
        <v>3446</v>
      </c>
      <c r="F151" s="196" t="s">
        <v>3447</v>
      </c>
      <c r="G151" s="197" t="s">
        <v>2732</v>
      </c>
      <c r="H151" s="198">
        <v>5</v>
      </c>
      <c r="I151" s="199"/>
      <c r="J151" s="200">
        <f t="shared" si="20"/>
        <v>0</v>
      </c>
      <c r="K151" s="196" t="s">
        <v>19</v>
      </c>
      <c r="L151" s="41"/>
      <c r="M151" s="201" t="s">
        <v>19</v>
      </c>
      <c r="N151" s="202" t="s">
        <v>43</v>
      </c>
      <c r="O151" s="66"/>
      <c r="P151" s="203">
        <f t="shared" si="21"/>
        <v>0</v>
      </c>
      <c r="Q151" s="203">
        <v>0</v>
      </c>
      <c r="R151" s="203">
        <f t="shared" si="22"/>
        <v>0</v>
      </c>
      <c r="S151" s="203">
        <v>0</v>
      </c>
      <c r="T151" s="204">
        <f t="shared" si="23"/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575</v>
      </c>
      <c r="AT151" s="205" t="s">
        <v>195</v>
      </c>
      <c r="AU151" s="205" t="s">
        <v>81</v>
      </c>
      <c r="AY151" s="19" t="s">
        <v>193</v>
      </c>
      <c r="BE151" s="206">
        <f t="shared" si="24"/>
        <v>0</v>
      </c>
      <c r="BF151" s="206">
        <f t="shared" si="25"/>
        <v>0</v>
      </c>
      <c r="BG151" s="206">
        <f t="shared" si="26"/>
        <v>0</v>
      </c>
      <c r="BH151" s="206">
        <f t="shared" si="27"/>
        <v>0</v>
      </c>
      <c r="BI151" s="206">
        <f t="shared" si="28"/>
        <v>0</v>
      </c>
      <c r="BJ151" s="19" t="s">
        <v>79</v>
      </c>
      <c r="BK151" s="206">
        <f t="shared" si="29"/>
        <v>0</v>
      </c>
      <c r="BL151" s="19" t="s">
        <v>575</v>
      </c>
      <c r="BM151" s="205" t="s">
        <v>595</v>
      </c>
    </row>
    <row r="152" spans="1:65" s="2" customFormat="1" ht="16.5" customHeight="1">
      <c r="A152" s="36"/>
      <c r="B152" s="37"/>
      <c r="C152" s="194" t="s">
        <v>422</v>
      </c>
      <c r="D152" s="194" t="s">
        <v>195</v>
      </c>
      <c r="E152" s="195" t="s">
        <v>3448</v>
      </c>
      <c r="F152" s="196" t="s">
        <v>3449</v>
      </c>
      <c r="G152" s="197" t="s">
        <v>2732</v>
      </c>
      <c r="H152" s="198">
        <v>1</v>
      </c>
      <c r="I152" s="199"/>
      <c r="J152" s="200">
        <f t="shared" si="20"/>
        <v>0</v>
      </c>
      <c r="K152" s="196" t="s">
        <v>19</v>
      </c>
      <c r="L152" s="41"/>
      <c r="M152" s="201" t="s">
        <v>19</v>
      </c>
      <c r="N152" s="202" t="s">
        <v>43</v>
      </c>
      <c r="O152" s="66"/>
      <c r="P152" s="203">
        <f t="shared" si="21"/>
        <v>0</v>
      </c>
      <c r="Q152" s="203">
        <v>0</v>
      </c>
      <c r="R152" s="203">
        <f t="shared" si="22"/>
        <v>0</v>
      </c>
      <c r="S152" s="203">
        <v>0</v>
      </c>
      <c r="T152" s="204">
        <f t="shared" si="23"/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205" t="s">
        <v>575</v>
      </c>
      <c r="AT152" s="205" t="s">
        <v>195</v>
      </c>
      <c r="AU152" s="205" t="s">
        <v>81</v>
      </c>
      <c r="AY152" s="19" t="s">
        <v>193</v>
      </c>
      <c r="BE152" s="206">
        <f t="shared" si="24"/>
        <v>0</v>
      </c>
      <c r="BF152" s="206">
        <f t="shared" si="25"/>
        <v>0</v>
      </c>
      <c r="BG152" s="206">
        <f t="shared" si="26"/>
        <v>0</v>
      </c>
      <c r="BH152" s="206">
        <f t="shared" si="27"/>
        <v>0</v>
      </c>
      <c r="BI152" s="206">
        <f t="shared" si="28"/>
        <v>0</v>
      </c>
      <c r="BJ152" s="19" t="s">
        <v>79</v>
      </c>
      <c r="BK152" s="206">
        <f t="shared" si="29"/>
        <v>0</v>
      </c>
      <c r="BL152" s="19" t="s">
        <v>575</v>
      </c>
      <c r="BM152" s="205" t="s">
        <v>601</v>
      </c>
    </row>
    <row r="153" spans="1:65" s="2" customFormat="1" ht="16.5" customHeight="1">
      <c r="A153" s="36"/>
      <c r="B153" s="37"/>
      <c r="C153" s="194" t="s">
        <v>427</v>
      </c>
      <c r="D153" s="194" t="s">
        <v>195</v>
      </c>
      <c r="E153" s="195" t="s">
        <v>3450</v>
      </c>
      <c r="F153" s="196" t="s">
        <v>3451</v>
      </c>
      <c r="G153" s="197" t="s">
        <v>2732</v>
      </c>
      <c r="H153" s="198">
        <v>1</v>
      </c>
      <c r="I153" s="199"/>
      <c r="J153" s="200">
        <f t="shared" si="20"/>
        <v>0</v>
      </c>
      <c r="K153" s="196" t="s">
        <v>19</v>
      </c>
      <c r="L153" s="41"/>
      <c r="M153" s="201" t="s">
        <v>19</v>
      </c>
      <c r="N153" s="202" t="s">
        <v>43</v>
      </c>
      <c r="O153" s="66"/>
      <c r="P153" s="203">
        <f t="shared" si="21"/>
        <v>0</v>
      </c>
      <c r="Q153" s="203">
        <v>0</v>
      </c>
      <c r="R153" s="203">
        <f t="shared" si="22"/>
        <v>0</v>
      </c>
      <c r="S153" s="203">
        <v>0</v>
      </c>
      <c r="T153" s="204">
        <f t="shared" si="23"/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205" t="s">
        <v>575</v>
      </c>
      <c r="AT153" s="205" t="s">
        <v>195</v>
      </c>
      <c r="AU153" s="205" t="s">
        <v>81</v>
      </c>
      <c r="AY153" s="19" t="s">
        <v>193</v>
      </c>
      <c r="BE153" s="206">
        <f t="shared" si="24"/>
        <v>0</v>
      </c>
      <c r="BF153" s="206">
        <f t="shared" si="25"/>
        <v>0</v>
      </c>
      <c r="BG153" s="206">
        <f t="shared" si="26"/>
        <v>0</v>
      </c>
      <c r="BH153" s="206">
        <f t="shared" si="27"/>
        <v>0</v>
      </c>
      <c r="BI153" s="206">
        <f t="shared" si="28"/>
        <v>0</v>
      </c>
      <c r="BJ153" s="19" t="s">
        <v>79</v>
      </c>
      <c r="BK153" s="206">
        <f t="shared" si="29"/>
        <v>0</v>
      </c>
      <c r="BL153" s="19" t="s">
        <v>575</v>
      </c>
      <c r="BM153" s="205" t="s">
        <v>612</v>
      </c>
    </row>
    <row r="154" spans="1:65" s="2" customFormat="1" ht="16.5" customHeight="1">
      <c r="A154" s="36"/>
      <c r="B154" s="37"/>
      <c r="C154" s="194" t="s">
        <v>432</v>
      </c>
      <c r="D154" s="194" t="s">
        <v>195</v>
      </c>
      <c r="E154" s="195" t="s">
        <v>3452</v>
      </c>
      <c r="F154" s="196" t="s">
        <v>3453</v>
      </c>
      <c r="G154" s="197" t="s">
        <v>2732</v>
      </c>
      <c r="H154" s="198">
        <v>2</v>
      </c>
      <c r="I154" s="199"/>
      <c r="J154" s="200">
        <f t="shared" si="20"/>
        <v>0</v>
      </c>
      <c r="K154" s="196" t="s">
        <v>19</v>
      </c>
      <c r="L154" s="41"/>
      <c r="M154" s="201" t="s">
        <v>19</v>
      </c>
      <c r="N154" s="202" t="s">
        <v>43</v>
      </c>
      <c r="O154" s="66"/>
      <c r="P154" s="203">
        <f t="shared" si="21"/>
        <v>0</v>
      </c>
      <c r="Q154" s="203">
        <v>0</v>
      </c>
      <c r="R154" s="203">
        <f t="shared" si="22"/>
        <v>0</v>
      </c>
      <c r="S154" s="203">
        <v>0</v>
      </c>
      <c r="T154" s="204">
        <f t="shared" si="23"/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205" t="s">
        <v>575</v>
      </c>
      <c r="AT154" s="205" t="s">
        <v>195</v>
      </c>
      <c r="AU154" s="205" t="s">
        <v>81</v>
      </c>
      <c r="AY154" s="19" t="s">
        <v>193</v>
      </c>
      <c r="BE154" s="206">
        <f t="shared" si="24"/>
        <v>0</v>
      </c>
      <c r="BF154" s="206">
        <f t="shared" si="25"/>
        <v>0</v>
      </c>
      <c r="BG154" s="206">
        <f t="shared" si="26"/>
        <v>0</v>
      </c>
      <c r="BH154" s="206">
        <f t="shared" si="27"/>
        <v>0</v>
      </c>
      <c r="BI154" s="206">
        <f t="shared" si="28"/>
        <v>0</v>
      </c>
      <c r="BJ154" s="19" t="s">
        <v>79</v>
      </c>
      <c r="BK154" s="206">
        <f t="shared" si="29"/>
        <v>0</v>
      </c>
      <c r="BL154" s="19" t="s">
        <v>575</v>
      </c>
      <c r="BM154" s="205" t="s">
        <v>622</v>
      </c>
    </row>
    <row r="155" spans="1:65" s="2" customFormat="1" ht="16.5" customHeight="1">
      <c r="A155" s="36"/>
      <c r="B155" s="37"/>
      <c r="C155" s="194" t="s">
        <v>437</v>
      </c>
      <c r="D155" s="194" t="s">
        <v>195</v>
      </c>
      <c r="E155" s="195" t="s">
        <v>3454</v>
      </c>
      <c r="F155" s="196" t="s">
        <v>3455</v>
      </c>
      <c r="G155" s="197" t="s">
        <v>2732</v>
      </c>
      <c r="H155" s="198">
        <v>1</v>
      </c>
      <c r="I155" s="199"/>
      <c r="J155" s="200">
        <f t="shared" si="20"/>
        <v>0</v>
      </c>
      <c r="K155" s="196" t="s">
        <v>19</v>
      </c>
      <c r="L155" s="41"/>
      <c r="M155" s="201" t="s">
        <v>19</v>
      </c>
      <c r="N155" s="202" t="s">
        <v>43</v>
      </c>
      <c r="O155" s="66"/>
      <c r="P155" s="203">
        <f t="shared" si="21"/>
        <v>0</v>
      </c>
      <c r="Q155" s="203">
        <v>0</v>
      </c>
      <c r="R155" s="203">
        <f t="shared" si="22"/>
        <v>0</v>
      </c>
      <c r="S155" s="203">
        <v>0</v>
      </c>
      <c r="T155" s="204">
        <f t="shared" si="23"/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205" t="s">
        <v>575</v>
      </c>
      <c r="AT155" s="205" t="s">
        <v>195</v>
      </c>
      <c r="AU155" s="205" t="s">
        <v>81</v>
      </c>
      <c r="AY155" s="19" t="s">
        <v>193</v>
      </c>
      <c r="BE155" s="206">
        <f t="shared" si="24"/>
        <v>0</v>
      </c>
      <c r="BF155" s="206">
        <f t="shared" si="25"/>
        <v>0</v>
      </c>
      <c r="BG155" s="206">
        <f t="shared" si="26"/>
        <v>0</v>
      </c>
      <c r="BH155" s="206">
        <f t="shared" si="27"/>
        <v>0</v>
      </c>
      <c r="BI155" s="206">
        <f t="shared" si="28"/>
        <v>0</v>
      </c>
      <c r="BJ155" s="19" t="s">
        <v>79</v>
      </c>
      <c r="BK155" s="206">
        <f t="shared" si="29"/>
        <v>0</v>
      </c>
      <c r="BL155" s="19" t="s">
        <v>575</v>
      </c>
      <c r="BM155" s="205" t="s">
        <v>630</v>
      </c>
    </row>
    <row r="156" spans="1:65" s="2" customFormat="1" ht="16.5" customHeight="1">
      <c r="A156" s="36"/>
      <c r="B156" s="37"/>
      <c r="C156" s="194" t="s">
        <v>442</v>
      </c>
      <c r="D156" s="194" t="s">
        <v>195</v>
      </c>
      <c r="E156" s="195" t="s">
        <v>3456</v>
      </c>
      <c r="F156" s="196" t="s">
        <v>3457</v>
      </c>
      <c r="G156" s="197" t="s">
        <v>2732</v>
      </c>
      <c r="H156" s="198">
        <v>2</v>
      </c>
      <c r="I156" s="199"/>
      <c r="J156" s="200">
        <f t="shared" si="20"/>
        <v>0</v>
      </c>
      <c r="K156" s="196" t="s">
        <v>19</v>
      </c>
      <c r="L156" s="41"/>
      <c r="M156" s="201" t="s">
        <v>19</v>
      </c>
      <c r="N156" s="202" t="s">
        <v>43</v>
      </c>
      <c r="O156" s="66"/>
      <c r="P156" s="203">
        <f t="shared" si="21"/>
        <v>0</v>
      </c>
      <c r="Q156" s="203">
        <v>0</v>
      </c>
      <c r="R156" s="203">
        <f t="shared" si="22"/>
        <v>0</v>
      </c>
      <c r="S156" s="203">
        <v>0</v>
      </c>
      <c r="T156" s="204">
        <f t="shared" si="23"/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205" t="s">
        <v>575</v>
      </c>
      <c r="AT156" s="205" t="s">
        <v>195</v>
      </c>
      <c r="AU156" s="205" t="s">
        <v>81</v>
      </c>
      <c r="AY156" s="19" t="s">
        <v>193</v>
      </c>
      <c r="BE156" s="206">
        <f t="shared" si="24"/>
        <v>0</v>
      </c>
      <c r="BF156" s="206">
        <f t="shared" si="25"/>
        <v>0</v>
      </c>
      <c r="BG156" s="206">
        <f t="shared" si="26"/>
        <v>0</v>
      </c>
      <c r="BH156" s="206">
        <f t="shared" si="27"/>
        <v>0</v>
      </c>
      <c r="BI156" s="206">
        <f t="shared" si="28"/>
        <v>0</v>
      </c>
      <c r="BJ156" s="19" t="s">
        <v>79</v>
      </c>
      <c r="BK156" s="206">
        <f t="shared" si="29"/>
        <v>0</v>
      </c>
      <c r="BL156" s="19" t="s">
        <v>575</v>
      </c>
      <c r="BM156" s="205" t="s">
        <v>638</v>
      </c>
    </row>
    <row r="157" spans="1:65" s="2" customFormat="1" ht="16.5" customHeight="1">
      <c r="A157" s="36"/>
      <c r="B157" s="37"/>
      <c r="C157" s="194" t="s">
        <v>450</v>
      </c>
      <c r="D157" s="194" t="s">
        <v>195</v>
      </c>
      <c r="E157" s="195" t="s">
        <v>3458</v>
      </c>
      <c r="F157" s="196" t="s">
        <v>3459</v>
      </c>
      <c r="G157" s="197" t="s">
        <v>2732</v>
      </c>
      <c r="H157" s="198">
        <v>1</v>
      </c>
      <c r="I157" s="199"/>
      <c r="J157" s="200">
        <f t="shared" si="20"/>
        <v>0</v>
      </c>
      <c r="K157" s="196" t="s">
        <v>19</v>
      </c>
      <c r="L157" s="41"/>
      <c r="M157" s="201" t="s">
        <v>19</v>
      </c>
      <c r="N157" s="202" t="s">
        <v>43</v>
      </c>
      <c r="O157" s="66"/>
      <c r="P157" s="203">
        <f t="shared" si="21"/>
        <v>0</v>
      </c>
      <c r="Q157" s="203">
        <v>0</v>
      </c>
      <c r="R157" s="203">
        <f t="shared" si="22"/>
        <v>0</v>
      </c>
      <c r="S157" s="203">
        <v>0</v>
      </c>
      <c r="T157" s="204">
        <f t="shared" si="23"/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205" t="s">
        <v>575</v>
      </c>
      <c r="AT157" s="205" t="s">
        <v>195</v>
      </c>
      <c r="AU157" s="205" t="s">
        <v>81</v>
      </c>
      <c r="AY157" s="19" t="s">
        <v>193</v>
      </c>
      <c r="BE157" s="206">
        <f t="shared" si="24"/>
        <v>0</v>
      </c>
      <c r="BF157" s="206">
        <f t="shared" si="25"/>
        <v>0</v>
      </c>
      <c r="BG157" s="206">
        <f t="shared" si="26"/>
        <v>0</v>
      </c>
      <c r="BH157" s="206">
        <f t="shared" si="27"/>
        <v>0</v>
      </c>
      <c r="BI157" s="206">
        <f t="shared" si="28"/>
        <v>0</v>
      </c>
      <c r="BJ157" s="19" t="s">
        <v>79</v>
      </c>
      <c r="BK157" s="206">
        <f t="shared" si="29"/>
        <v>0</v>
      </c>
      <c r="BL157" s="19" t="s">
        <v>575</v>
      </c>
      <c r="BM157" s="205" t="s">
        <v>654</v>
      </c>
    </row>
    <row r="158" spans="1:65" s="12" customFormat="1" ht="22.9" customHeight="1">
      <c r="B158" s="178"/>
      <c r="C158" s="179"/>
      <c r="D158" s="180" t="s">
        <v>71</v>
      </c>
      <c r="E158" s="192" t="s">
        <v>3009</v>
      </c>
      <c r="F158" s="192" t="s">
        <v>3460</v>
      </c>
      <c r="G158" s="179"/>
      <c r="H158" s="179"/>
      <c r="I158" s="182"/>
      <c r="J158" s="193">
        <f>BK158</f>
        <v>0</v>
      </c>
      <c r="K158" s="179"/>
      <c r="L158" s="184"/>
      <c r="M158" s="185"/>
      <c r="N158" s="186"/>
      <c r="O158" s="186"/>
      <c r="P158" s="187">
        <f>SUM(P159:P161)</f>
        <v>0</v>
      </c>
      <c r="Q158" s="186"/>
      <c r="R158" s="187">
        <f>SUM(R159:R161)</f>
        <v>0</v>
      </c>
      <c r="S158" s="186"/>
      <c r="T158" s="188">
        <f>SUM(T159:T161)</f>
        <v>0</v>
      </c>
      <c r="AR158" s="189" t="s">
        <v>79</v>
      </c>
      <c r="AT158" s="190" t="s">
        <v>71</v>
      </c>
      <c r="AU158" s="190" t="s">
        <v>79</v>
      </c>
      <c r="AY158" s="189" t="s">
        <v>193</v>
      </c>
      <c r="BK158" s="191">
        <f>SUM(BK159:BK161)</f>
        <v>0</v>
      </c>
    </row>
    <row r="159" spans="1:65" s="2" customFormat="1" ht="16.5" customHeight="1">
      <c r="A159" s="36"/>
      <c r="B159" s="37"/>
      <c r="C159" s="194" t="s">
        <v>456</v>
      </c>
      <c r="D159" s="194" t="s">
        <v>195</v>
      </c>
      <c r="E159" s="195" t="s">
        <v>3461</v>
      </c>
      <c r="F159" s="196" t="s">
        <v>3445</v>
      </c>
      <c r="G159" s="197" t="s">
        <v>2732</v>
      </c>
      <c r="H159" s="198">
        <v>1</v>
      </c>
      <c r="I159" s="199"/>
      <c r="J159" s="200">
        <f>ROUND(I159*H159,2)</f>
        <v>0</v>
      </c>
      <c r="K159" s="196" t="s">
        <v>19</v>
      </c>
      <c r="L159" s="41"/>
      <c r="M159" s="201" t="s">
        <v>19</v>
      </c>
      <c r="N159" s="202" t="s">
        <v>43</v>
      </c>
      <c r="O159" s="66"/>
      <c r="P159" s="203">
        <f>O159*H159</f>
        <v>0</v>
      </c>
      <c r="Q159" s="203">
        <v>0</v>
      </c>
      <c r="R159" s="203">
        <f>Q159*H159</f>
        <v>0</v>
      </c>
      <c r="S159" s="203">
        <v>0</v>
      </c>
      <c r="T159" s="204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205" t="s">
        <v>575</v>
      </c>
      <c r="AT159" s="205" t="s">
        <v>195</v>
      </c>
      <c r="AU159" s="205" t="s">
        <v>81</v>
      </c>
      <c r="AY159" s="19" t="s">
        <v>193</v>
      </c>
      <c r="BE159" s="206">
        <f>IF(N159="základní",J159,0)</f>
        <v>0</v>
      </c>
      <c r="BF159" s="206">
        <f>IF(N159="snížená",J159,0)</f>
        <v>0</v>
      </c>
      <c r="BG159" s="206">
        <f>IF(N159="zákl. přenesená",J159,0)</f>
        <v>0</v>
      </c>
      <c r="BH159" s="206">
        <f>IF(N159="sníž. přenesená",J159,0)</f>
        <v>0</v>
      </c>
      <c r="BI159" s="206">
        <f>IF(N159="nulová",J159,0)</f>
        <v>0</v>
      </c>
      <c r="BJ159" s="19" t="s">
        <v>79</v>
      </c>
      <c r="BK159" s="206">
        <f>ROUND(I159*H159,2)</f>
        <v>0</v>
      </c>
      <c r="BL159" s="19" t="s">
        <v>575</v>
      </c>
      <c r="BM159" s="205" t="s">
        <v>682</v>
      </c>
    </row>
    <row r="160" spans="1:65" s="2" customFormat="1" ht="16.5" customHeight="1">
      <c r="A160" s="36"/>
      <c r="B160" s="37"/>
      <c r="C160" s="194" t="s">
        <v>461</v>
      </c>
      <c r="D160" s="194" t="s">
        <v>195</v>
      </c>
      <c r="E160" s="195" t="s">
        <v>3462</v>
      </c>
      <c r="F160" s="196" t="s">
        <v>3463</v>
      </c>
      <c r="G160" s="197" t="s">
        <v>2732</v>
      </c>
      <c r="H160" s="198">
        <v>1</v>
      </c>
      <c r="I160" s="199"/>
      <c r="J160" s="200">
        <f>ROUND(I160*H160,2)</f>
        <v>0</v>
      </c>
      <c r="K160" s="196" t="s">
        <v>19</v>
      </c>
      <c r="L160" s="41"/>
      <c r="M160" s="201" t="s">
        <v>19</v>
      </c>
      <c r="N160" s="202" t="s">
        <v>43</v>
      </c>
      <c r="O160" s="66"/>
      <c r="P160" s="203">
        <f>O160*H160</f>
        <v>0</v>
      </c>
      <c r="Q160" s="203">
        <v>0</v>
      </c>
      <c r="R160" s="203">
        <f>Q160*H160</f>
        <v>0</v>
      </c>
      <c r="S160" s="203">
        <v>0</v>
      </c>
      <c r="T160" s="204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205" t="s">
        <v>575</v>
      </c>
      <c r="AT160" s="205" t="s">
        <v>195</v>
      </c>
      <c r="AU160" s="205" t="s">
        <v>81</v>
      </c>
      <c r="AY160" s="19" t="s">
        <v>193</v>
      </c>
      <c r="BE160" s="206">
        <f>IF(N160="základní",J160,0)</f>
        <v>0</v>
      </c>
      <c r="BF160" s="206">
        <f>IF(N160="snížená",J160,0)</f>
        <v>0</v>
      </c>
      <c r="BG160" s="206">
        <f>IF(N160="zákl. přenesená",J160,0)</f>
        <v>0</v>
      </c>
      <c r="BH160" s="206">
        <f>IF(N160="sníž. přenesená",J160,0)</f>
        <v>0</v>
      </c>
      <c r="BI160" s="206">
        <f>IF(N160="nulová",J160,0)</f>
        <v>0</v>
      </c>
      <c r="BJ160" s="19" t="s">
        <v>79</v>
      </c>
      <c r="BK160" s="206">
        <f>ROUND(I160*H160,2)</f>
        <v>0</v>
      </c>
      <c r="BL160" s="19" t="s">
        <v>575</v>
      </c>
      <c r="BM160" s="205" t="s">
        <v>705</v>
      </c>
    </row>
    <row r="161" spans="1:65" s="2" customFormat="1" ht="16.5" customHeight="1">
      <c r="A161" s="36"/>
      <c r="B161" s="37"/>
      <c r="C161" s="194" t="s">
        <v>466</v>
      </c>
      <c r="D161" s="194" t="s">
        <v>195</v>
      </c>
      <c r="E161" s="195" t="s">
        <v>3464</v>
      </c>
      <c r="F161" s="196" t="s">
        <v>3465</v>
      </c>
      <c r="G161" s="197" t="s">
        <v>2732</v>
      </c>
      <c r="H161" s="198">
        <v>3</v>
      </c>
      <c r="I161" s="199"/>
      <c r="J161" s="200">
        <f>ROUND(I161*H161,2)</f>
        <v>0</v>
      </c>
      <c r="K161" s="196" t="s">
        <v>19</v>
      </c>
      <c r="L161" s="41"/>
      <c r="M161" s="201" t="s">
        <v>19</v>
      </c>
      <c r="N161" s="202" t="s">
        <v>43</v>
      </c>
      <c r="O161" s="66"/>
      <c r="P161" s="203">
        <f>O161*H161</f>
        <v>0</v>
      </c>
      <c r="Q161" s="203">
        <v>0</v>
      </c>
      <c r="R161" s="203">
        <f>Q161*H161</f>
        <v>0</v>
      </c>
      <c r="S161" s="203">
        <v>0</v>
      </c>
      <c r="T161" s="204">
        <f>S161*H161</f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205" t="s">
        <v>575</v>
      </c>
      <c r="AT161" s="205" t="s">
        <v>195</v>
      </c>
      <c r="AU161" s="205" t="s">
        <v>81</v>
      </c>
      <c r="AY161" s="19" t="s">
        <v>193</v>
      </c>
      <c r="BE161" s="206">
        <f>IF(N161="základní",J161,0)</f>
        <v>0</v>
      </c>
      <c r="BF161" s="206">
        <f>IF(N161="snížená",J161,0)</f>
        <v>0</v>
      </c>
      <c r="BG161" s="206">
        <f>IF(N161="zákl. přenesená",J161,0)</f>
        <v>0</v>
      </c>
      <c r="BH161" s="206">
        <f>IF(N161="sníž. přenesená",J161,0)</f>
        <v>0</v>
      </c>
      <c r="BI161" s="206">
        <f>IF(N161="nulová",J161,0)</f>
        <v>0</v>
      </c>
      <c r="BJ161" s="19" t="s">
        <v>79</v>
      </c>
      <c r="BK161" s="206">
        <f>ROUND(I161*H161,2)</f>
        <v>0</v>
      </c>
      <c r="BL161" s="19" t="s">
        <v>575</v>
      </c>
      <c r="BM161" s="205" t="s">
        <v>715</v>
      </c>
    </row>
    <row r="162" spans="1:65" s="12" customFormat="1" ht="22.9" customHeight="1">
      <c r="B162" s="178"/>
      <c r="C162" s="179"/>
      <c r="D162" s="180" t="s">
        <v>71</v>
      </c>
      <c r="E162" s="192" t="s">
        <v>3013</v>
      </c>
      <c r="F162" s="192" t="s">
        <v>3466</v>
      </c>
      <c r="G162" s="179"/>
      <c r="H162" s="179"/>
      <c r="I162" s="182"/>
      <c r="J162" s="193">
        <f>BK162</f>
        <v>0</v>
      </c>
      <c r="K162" s="179"/>
      <c r="L162" s="184"/>
      <c r="M162" s="185"/>
      <c r="N162" s="186"/>
      <c r="O162" s="186"/>
      <c r="P162" s="187">
        <f>SUM(P163:P167)</f>
        <v>0</v>
      </c>
      <c r="Q162" s="186"/>
      <c r="R162" s="187">
        <f>SUM(R163:R167)</f>
        <v>0</v>
      </c>
      <c r="S162" s="186"/>
      <c r="T162" s="188">
        <f>SUM(T163:T167)</f>
        <v>0</v>
      </c>
      <c r="AR162" s="189" t="s">
        <v>79</v>
      </c>
      <c r="AT162" s="190" t="s">
        <v>71</v>
      </c>
      <c r="AU162" s="190" t="s">
        <v>79</v>
      </c>
      <c r="AY162" s="189" t="s">
        <v>193</v>
      </c>
      <c r="BK162" s="191">
        <f>SUM(BK163:BK167)</f>
        <v>0</v>
      </c>
    </row>
    <row r="163" spans="1:65" s="2" customFormat="1" ht="16.5" customHeight="1">
      <c r="A163" s="36"/>
      <c r="B163" s="37"/>
      <c r="C163" s="194" t="s">
        <v>471</v>
      </c>
      <c r="D163" s="194" t="s">
        <v>195</v>
      </c>
      <c r="E163" s="195" t="s">
        <v>3467</v>
      </c>
      <c r="F163" s="196" t="s">
        <v>3451</v>
      </c>
      <c r="G163" s="197" t="s">
        <v>2732</v>
      </c>
      <c r="H163" s="198">
        <v>1</v>
      </c>
      <c r="I163" s="199"/>
      <c r="J163" s="200">
        <f>ROUND(I163*H163,2)</f>
        <v>0</v>
      </c>
      <c r="K163" s="196" t="s">
        <v>19</v>
      </c>
      <c r="L163" s="41"/>
      <c r="M163" s="201" t="s">
        <v>19</v>
      </c>
      <c r="N163" s="202" t="s">
        <v>43</v>
      </c>
      <c r="O163" s="66"/>
      <c r="P163" s="203">
        <f>O163*H163</f>
        <v>0</v>
      </c>
      <c r="Q163" s="203">
        <v>0</v>
      </c>
      <c r="R163" s="203">
        <f>Q163*H163</f>
        <v>0</v>
      </c>
      <c r="S163" s="203">
        <v>0</v>
      </c>
      <c r="T163" s="204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205" t="s">
        <v>575</v>
      </c>
      <c r="AT163" s="205" t="s">
        <v>195</v>
      </c>
      <c r="AU163" s="205" t="s">
        <v>81</v>
      </c>
      <c r="AY163" s="19" t="s">
        <v>193</v>
      </c>
      <c r="BE163" s="206">
        <f>IF(N163="základní",J163,0)</f>
        <v>0</v>
      </c>
      <c r="BF163" s="206">
        <f>IF(N163="snížená",J163,0)</f>
        <v>0</v>
      </c>
      <c r="BG163" s="206">
        <f>IF(N163="zákl. přenesená",J163,0)</f>
        <v>0</v>
      </c>
      <c r="BH163" s="206">
        <f>IF(N163="sníž. přenesená",J163,0)</f>
        <v>0</v>
      </c>
      <c r="BI163" s="206">
        <f>IF(N163="nulová",J163,0)</f>
        <v>0</v>
      </c>
      <c r="BJ163" s="19" t="s">
        <v>79</v>
      </c>
      <c r="BK163" s="206">
        <f>ROUND(I163*H163,2)</f>
        <v>0</v>
      </c>
      <c r="BL163" s="19" t="s">
        <v>575</v>
      </c>
      <c r="BM163" s="205" t="s">
        <v>725</v>
      </c>
    </row>
    <row r="164" spans="1:65" s="2" customFormat="1" ht="16.5" customHeight="1">
      <c r="A164" s="36"/>
      <c r="B164" s="37"/>
      <c r="C164" s="194" t="s">
        <v>476</v>
      </c>
      <c r="D164" s="194" t="s">
        <v>195</v>
      </c>
      <c r="E164" s="195" t="s">
        <v>3468</v>
      </c>
      <c r="F164" s="196" t="s">
        <v>3469</v>
      </c>
      <c r="G164" s="197" t="s">
        <v>2732</v>
      </c>
      <c r="H164" s="198">
        <v>2</v>
      </c>
      <c r="I164" s="199"/>
      <c r="J164" s="200">
        <f>ROUND(I164*H164,2)</f>
        <v>0</v>
      </c>
      <c r="K164" s="196" t="s">
        <v>19</v>
      </c>
      <c r="L164" s="41"/>
      <c r="M164" s="201" t="s">
        <v>19</v>
      </c>
      <c r="N164" s="202" t="s">
        <v>43</v>
      </c>
      <c r="O164" s="66"/>
      <c r="P164" s="203">
        <f>O164*H164</f>
        <v>0</v>
      </c>
      <c r="Q164" s="203">
        <v>0</v>
      </c>
      <c r="R164" s="203">
        <f>Q164*H164</f>
        <v>0</v>
      </c>
      <c r="S164" s="203">
        <v>0</v>
      </c>
      <c r="T164" s="204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205" t="s">
        <v>575</v>
      </c>
      <c r="AT164" s="205" t="s">
        <v>195</v>
      </c>
      <c r="AU164" s="205" t="s">
        <v>81</v>
      </c>
      <c r="AY164" s="19" t="s">
        <v>193</v>
      </c>
      <c r="BE164" s="206">
        <f>IF(N164="základní",J164,0)</f>
        <v>0</v>
      </c>
      <c r="BF164" s="206">
        <f>IF(N164="snížená",J164,0)</f>
        <v>0</v>
      </c>
      <c r="BG164" s="206">
        <f>IF(N164="zákl. přenesená",J164,0)</f>
        <v>0</v>
      </c>
      <c r="BH164" s="206">
        <f>IF(N164="sníž. přenesená",J164,0)</f>
        <v>0</v>
      </c>
      <c r="BI164" s="206">
        <f>IF(N164="nulová",J164,0)</f>
        <v>0</v>
      </c>
      <c r="BJ164" s="19" t="s">
        <v>79</v>
      </c>
      <c r="BK164" s="206">
        <f>ROUND(I164*H164,2)</f>
        <v>0</v>
      </c>
      <c r="BL164" s="19" t="s">
        <v>575</v>
      </c>
      <c r="BM164" s="205" t="s">
        <v>735</v>
      </c>
    </row>
    <row r="165" spans="1:65" s="2" customFormat="1" ht="16.5" customHeight="1">
      <c r="A165" s="36"/>
      <c r="B165" s="37"/>
      <c r="C165" s="194" t="s">
        <v>481</v>
      </c>
      <c r="D165" s="194" t="s">
        <v>195</v>
      </c>
      <c r="E165" s="195" t="s">
        <v>3470</v>
      </c>
      <c r="F165" s="196" t="s">
        <v>3455</v>
      </c>
      <c r="G165" s="197" t="s">
        <v>2732</v>
      </c>
      <c r="H165" s="198">
        <v>3</v>
      </c>
      <c r="I165" s="199"/>
      <c r="J165" s="200">
        <f>ROUND(I165*H165,2)</f>
        <v>0</v>
      </c>
      <c r="K165" s="196" t="s">
        <v>19</v>
      </c>
      <c r="L165" s="41"/>
      <c r="M165" s="201" t="s">
        <v>19</v>
      </c>
      <c r="N165" s="202" t="s">
        <v>43</v>
      </c>
      <c r="O165" s="66"/>
      <c r="P165" s="203">
        <f>O165*H165</f>
        <v>0</v>
      </c>
      <c r="Q165" s="203">
        <v>0</v>
      </c>
      <c r="R165" s="203">
        <f>Q165*H165</f>
        <v>0</v>
      </c>
      <c r="S165" s="203">
        <v>0</v>
      </c>
      <c r="T165" s="204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205" t="s">
        <v>575</v>
      </c>
      <c r="AT165" s="205" t="s">
        <v>195</v>
      </c>
      <c r="AU165" s="205" t="s">
        <v>81</v>
      </c>
      <c r="AY165" s="19" t="s">
        <v>193</v>
      </c>
      <c r="BE165" s="206">
        <f>IF(N165="základní",J165,0)</f>
        <v>0</v>
      </c>
      <c r="BF165" s="206">
        <f>IF(N165="snížená",J165,0)</f>
        <v>0</v>
      </c>
      <c r="BG165" s="206">
        <f>IF(N165="zákl. přenesená",J165,0)</f>
        <v>0</v>
      </c>
      <c r="BH165" s="206">
        <f>IF(N165="sníž. přenesená",J165,0)</f>
        <v>0</v>
      </c>
      <c r="BI165" s="206">
        <f>IF(N165="nulová",J165,0)</f>
        <v>0</v>
      </c>
      <c r="BJ165" s="19" t="s">
        <v>79</v>
      </c>
      <c r="BK165" s="206">
        <f>ROUND(I165*H165,2)</f>
        <v>0</v>
      </c>
      <c r="BL165" s="19" t="s">
        <v>575</v>
      </c>
      <c r="BM165" s="205" t="s">
        <v>753</v>
      </c>
    </row>
    <row r="166" spans="1:65" s="2" customFormat="1" ht="16.5" customHeight="1">
      <c r="A166" s="36"/>
      <c r="B166" s="37"/>
      <c r="C166" s="194" t="s">
        <v>486</v>
      </c>
      <c r="D166" s="194" t="s">
        <v>195</v>
      </c>
      <c r="E166" s="195" t="s">
        <v>3471</v>
      </c>
      <c r="F166" s="196" t="s">
        <v>3472</v>
      </c>
      <c r="G166" s="197" t="s">
        <v>2732</v>
      </c>
      <c r="H166" s="198">
        <v>1</v>
      </c>
      <c r="I166" s="199"/>
      <c r="J166" s="200">
        <f>ROUND(I166*H166,2)</f>
        <v>0</v>
      </c>
      <c r="K166" s="196" t="s">
        <v>19</v>
      </c>
      <c r="L166" s="41"/>
      <c r="M166" s="201" t="s">
        <v>19</v>
      </c>
      <c r="N166" s="202" t="s">
        <v>43</v>
      </c>
      <c r="O166" s="66"/>
      <c r="P166" s="203">
        <f>O166*H166</f>
        <v>0</v>
      </c>
      <c r="Q166" s="203">
        <v>0</v>
      </c>
      <c r="R166" s="203">
        <f>Q166*H166</f>
        <v>0</v>
      </c>
      <c r="S166" s="203">
        <v>0</v>
      </c>
      <c r="T166" s="204">
        <f>S166*H166</f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205" t="s">
        <v>575</v>
      </c>
      <c r="AT166" s="205" t="s">
        <v>195</v>
      </c>
      <c r="AU166" s="205" t="s">
        <v>81</v>
      </c>
      <c r="AY166" s="19" t="s">
        <v>193</v>
      </c>
      <c r="BE166" s="206">
        <f>IF(N166="základní",J166,0)</f>
        <v>0</v>
      </c>
      <c r="BF166" s="206">
        <f>IF(N166="snížená",J166,0)</f>
        <v>0</v>
      </c>
      <c r="BG166" s="206">
        <f>IF(N166="zákl. přenesená",J166,0)</f>
        <v>0</v>
      </c>
      <c r="BH166" s="206">
        <f>IF(N166="sníž. přenesená",J166,0)</f>
        <v>0</v>
      </c>
      <c r="BI166" s="206">
        <f>IF(N166="nulová",J166,0)</f>
        <v>0</v>
      </c>
      <c r="BJ166" s="19" t="s">
        <v>79</v>
      </c>
      <c r="BK166" s="206">
        <f>ROUND(I166*H166,2)</f>
        <v>0</v>
      </c>
      <c r="BL166" s="19" t="s">
        <v>575</v>
      </c>
      <c r="BM166" s="205" t="s">
        <v>762</v>
      </c>
    </row>
    <row r="167" spans="1:65" s="2" customFormat="1" ht="16.5" customHeight="1">
      <c r="A167" s="36"/>
      <c r="B167" s="37"/>
      <c r="C167" s="194" t="s">
        <v>491</v>
      </c>
      <c r="D167" s="194" t="s">
        <v>195</v>
      </c>
      <c r="E167" s="195" t="s">
        <v>3473</v>
      </c>
      <c r="F167" s="196" t="s">
        <v>3474</v>
      </c>
      <c r="G167" s="197" t="s">
        <v>2732</v>
      </c>
      <c r="H167" s="198">
        <v>10</v>
      </c>
      <c r="I167" s="199"/>
      <c r="J167" s="200">
        <f>ROUND(I167*H167,2)</f>
        <v>0</v>
      </c>
      <c r="K167" s="196" t="s">
        <v>19</v>
      </c>
      <c r="L167" s="41"/>
      <c r="M167" s="201" t="s">
        <v>19</v>
      </c>
      <c r="N167" s="202" t="s">
        <v>43</v>
      </c>
      <c r="O167" s="66"/>
      <c r="P167" s="203">
        <f>O167*H167</f>
        <v>0</v>
      </c>
      <c r="Q167" s="203">
        <v>0</v>
      </c>
      <c r="R167" s="203">
        <f>Q167*H167</f>
        <v>0</v>
      </c>
      <c r="S167" s="203">
        <v>0</v>
      </c>
      <c r="T167" s="204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205" t="s">
        <v>575</v>
      </c>
      <c r="AT167" s="205" t="s">
        <v>195</v>
      </c>
      <c r="AU167" s="205" t="s">
        <v>81</v>
      </c>
      <c r="AY167" s="19" t="s">
        <v>193</v>
      </c>
      <c r="BE167" s="206">
        <f>IF(N167="základní",J167,0)</f>
        <v>0</v>
      </c>
      <c r="BF167" s="206">
        <f>IF(N167="snížená",J167,0)</f>
        <v>0</v>
      </c>
      <c r="BG167" s="206">
        <f>IF(N167="zákl. přenesená",J167,0)</f>
        <v>0</v>
      </c>
      <c r="BH167" s="206">
        <f>IF(N167="sníž. přenesená",J167,0)</f>
        <v>0</v>
      </c>
      <c r="BI167" s="206">
        <f>IF(N167="nulová",J167,0)</f>
        <v>0</v>
      </c>
      <c r="BJ167" s="19" t="s">
        <v>79</v>
      </c>
      <c r="BK167" s="206">
        <f>ROUND(I167*H167,2)</f>
        <v>0</v>
      </c>
      <c r="BL167" s="19" t="s">
        <v>575</v>
      </c>
      <c r="BM167" s="205" t="s">
        <v>775</v>
      </c>
    </row>
    <row r="168" spans="1:65" s="12" customFormat="1" ht="22.9" customHeight="1">
      <c r="B168" s="178"/>
      <c r="C168" s="179"/>
      <c r="D168" s="180" t="s">
        <v>71</v>
      </c>
      <c r="E168" s="192" t="s">
        <v>3023</v>
      </c>
      <c r="F168" s="192" t="s">
        <v>3475</v>
      </c>
      <c r="G168" s="179"/>
      <c r="H168" s="179"/>
      <c r="I168" s="182"/>
      <c r="J168" s="193">
        <f>BK168</f>
        <v>0</v>
      </c>
      <c r="K168" s="179"/>
      <c r="L168" s="184"/>
      <c r="M168" s="185"/>
      <c r="N168" s="186"/>
      <c r="O168" s="186"/>
      <c r="P168" s="187">
        <f>SUM(P169:P171)</f>
        <v>0</v>
      </c>
      <c r="Q168" s="186"/>
      <c r="R168" s="187">
        <f>SUM(R169:R171)</f>
        <v>0</v>
      </c>
      <c r="S168" s="186"/>
      <c r="T168" s="188">
        <f>SUM(T169:T171)</f>
        <v>0</v>
      </c>
      <c r="AR168" s="189" t="s">
        <v>79</v>
      </c>
      <c r="AT168" s="190" t="s">
        <v>71</v>
      </c>
      <c r="AU168" s="190" t="s">
        <v>79</v>
      </c>
      <c r="AY168" s="189" t="s">
        <v>193</v>
      </c>
      <c r="BK168" s="191">
        <f>SUM(BK169:BK171)</f>
        <v>0</v>
      </c>
    </row>
    <row r="169" spans="1:65" s="2" customFormat="1" ht="16.5" customHeight="1">
      <c r="A169" s="36"/>
      <c r="B169" s="37"/>
      <c r="C169" s="194" t="s">
        <v>496</v>
      </c>
      <c r="D169" s="194" t="s">
        <v>195</v>
      </c>
      <c r="E169" s="195" t="s">
        <v>3476</v>
      </c>
      <c r="F169" s="196" t="s">
        <v>3477</v>
      </c>
      <c r="G169" s="197" t="s">
        <v>451</v>
      </c>
      <c r="H169" s="198">
        <v>4</v>
      </c>
      <c r="I169" s="199"/>
      <c r="J169" s="200">
        <f>ROUND(I169*H169,2)</f>
        <v>0</v>
      </c>
      <c r="K169" s="196" t="s">
        <v>19</v>
      </c>
      <c r="L169" s="41"/>
      <c r="M169" s="201" t="s">
        <v>19</v>
      </c>
      <c r="N169" s="202" t="s">
        <v>43</v>
      </c>
      <c r="O169" s="66"/>
      <c r="P169" s="203">
        <f>O169*H169</f>
        <v>0</v>
      </c>
      <c r="Q169" s="203">
        <v>0</v>
      </c>
      <c r="R169" s="203">
        <f>Q169*H169</f>
        <v>0</v>
      </c>
      <c r="S169" s="203">
        <v>0</v>
      </c>
      <c r="T169" s="204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205" t="s">
        <v>575</v>
      </c>
      <c r="AT169" s="205" t="s">
        <v>195</v>
      </c>
      <c r="AU169" s="205" t="s">
        <v>81</v>
      </c>
      <c r="AY169" s="19" t="s">
        <v>193</v>
      </c>
      <c r="BE169" s="206">
        <f>IF(N169="základní",J169,0)</f>
        <v>0</v>
      </c>
      <c r="BF169" s="206">
        <f>IF(N169="snížená",J169,0)</f>
        <v>0</v>
      </c>
      <c r="BG169" s="206">
        <f>IF(N169="zákl. přenesená",J169,0)</f>
        <v>0</v>
      </c>
      <c r="BH169" s="206">
        <f>IF(N169="sníž. přenesená",J169,0)</f>
        <v>0</v>
      </c>
      <c r="BI169" s="206">
        <f>IF(N169="nulová",J169,0)</f>
        <v>0</v>
      </c>
      <c r="BJ169" s="19" t="s">
        <v>79</v>
      </c>
      <c r="BK169" s="206">
        <f>ROUND(I169*H169,2)</f>
        <v>0</v>
      </c>
      <c r="BL169" s="19" t="s">
        <v>575</v>
      </c>
      <c r="BM169" s="205" t="s">
        <v>786</v>
      </c>
    </row>
    <row r="170" spans="1:65" s="2" customFormat="1" ht="16.5" customHeight="1">
      <c r="A170" s="36"/>
      <c r="B170" s="37"/>
      <c r="C170" s="194" t="s">
        <v>501</v>
      </c>
      <c r="D170" s="194" t="s">
        <v>195</v>
      </c>
      <c r="E170" s="195" t="s">
        <v>3478</v>
      </c>
      <c r="F170" s="196" t="s">
        <v>3479</v>
      </c>
      <c r="G170" s="197" t="s">
        <v>451</v>
      </c>
      <c r="H170" s="198">
        <v>30</v>
      </c>
      <c r="I170" s="199"/>
      <c r="J170" s="200">
        <f>ROUND(I170*H170,2)</f>
        <v>0</v>
      </c>
      <c r="K170" s="196" t="s">
        <v>19</v>
      </c>
      <c r="L170" s="41"/>
      <c r="M170" s="201" t="s">
        <v>19</v>
      </c>
      <c r="N170" s="202" t="s">
        <v>43</v>
      </c>
      <c r="O170" s="66"/>
      <c r="P170" s="203">
        <f>O170*H170</f>
        <v>0</v>
      </c>
      <c r="Q170" s="203">
        <v>0</v>
      </c>
      <c r="R170" s="203">
        <f>Q170*H170</f>
        <v>0</v>
      </c>
      <c r="S170" s="203">
        <v>0</v>
      </c>
      <c r="T170" s="204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205" t="s">
        <v>575</v>
      </c>
      <c r="AT170" s="205" t="s">
        <v>195</v>
      </c>
      <c r="AU170" s="205" t="s">
        <v>81</v>
      </c>
      <c r="AY170" s="19" t="s">
        <v>193</v>
      </c>
      <c r="BE170" s="206">
        <f>IF(N170="základní",J170,0)</f>
        <v>0</v>
      </c>
      <c r="BF170" s="206">
        <f>IF(N170="snížená",J170,0)</f>
        <v>0</v>
      </c>
      <c r="BG170" s="206">
        <f>IF(N170="zákl. přenesená",J170,0)</f>
        <v>0</v>
      </c>
      <c r="BH170" s="206">
        <f>IF(N170="sníž. přenesená",J170,0)</f>
        <v>0</v>
      </c>
      <c r="BI170" s="206">
        <f>IF(N170="nulová",J170,0)</f>
        <v>0</v>
      </c>
      <c r="BJ170" s="19" t="s">
        <v>79</v>
      </c>
      <c r="BK170" s="206">
        <f>ROUND(I170*H170,2)</f>
        <v>0</v>
      </c>
      <c r="BL170" s="19" t="s">
        <v>575</v>
      </c>
      <c r="BM170" s="205" t="s">
        <v>803</v>
      </c>
    </row>
    <row r="171" spans="1:65" s="2" customFormat="1" ht="16.5" customHeight="1">
      <c r="A171" s="36"/>
      <c r="B171" s="37"/>
      <c r="C171" s="194" t="s">
        <v>505</v>
      </c>
      <c r="D171" s="194" t="s">
        <v>195</v>
      </c>
      <c r="E171" s="195" t="s">
        <v>3480</v>
      </c>
      <c r="F171" s="196" t="s">
        <v>3481</v>
      </c>
      <c r="G171" s="197" t="s">
        <v>451</v>
      </c>
      <c r="H171" s="198">
        <v>2</v>
      </c>
      <c r="I171" s="199"/>
      <c r="J171" s="200">
        <f>ROUND(I171*H171,2)</f>
        <v>0</v>
      </c>
      <c r="K171" s="196" t="s">
        <v>19</v>
      </c>
      <c r="L171" s="41"/>
      <c r="M171" s="201" t="s">
        <v>19</v>
      </c>
      <c r="N171" s="202" t="s">
        <v>43</v>
      </c>
      <c r="O171" s="66"/>
      <c r="P171" s="203">
        <f>O171*H171</f>
        <v>0</v>
      </c>
      <c r="Q171" s="203">
        <v>0</v>
      </c>
      <c r="R171" s="203">
        <f>Q171*H171</f>
        <v>0</v>
      </c>
      <c r="S171" s="203">
        <v>0</v>
      </c>
      <c r="T171" s="204">
        <f>S171*H171</f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205" t="s">
        <v>575</v>
      </c>
      <c r="AT171" s="205" t="s">
        <v>195</v>
      </c>
      <c r="AU171" s="205" t="s">
        <v>81</v>
      </c>
      <c r="AY171" s="19" t="s">
        <v>193</v>
      </c>
      <c r="BE171" s="206">
        <f>IF(N171="základní",J171,0)</f>
        <v>0</v>
      </c>
      <c r="BF171" s="206">
        <f>IF(N171="snížená",J171,0)</f>
        <v>0</v>
      </c>
      <c r="BG171" s="206">
        <f>IF(N171="zákl. přenesená",J171,0)</f>
        <v>0</v>
      </c>
      <c r="BH171" s="206">
        <f>IF(N171="sníž. přenesená",J171,0)</f>
        <v>0</v>
      </c>
      <c r="BI171" s="206">
        <f>IF(N171="nulová",J171,0)</f>
        <v>0</v>
      </c>
      <c r="BJ171" s="19" t="s">
        <v>79</v>
      </c>
      <c r="BK171" s="206">
        <f>ROUND(I171*H171,2)</f>
        <v>0</v>
      </c>
      <c r="BL171" s="19" t="s">
        <v>575</v>
      </c>
      <c r="BM171" s="205" t="s">
        <v>813</v>
      </c>
    </row>
    <row r="172" spans="1:65" s="12" customFormat="1" ht="22.9" customHeight="1">
      <c r="B172" s="178"/>
      <c r="C172" s="179"/>
      <c r="D172" s="180" t="s">
        <v>71</v>
      </c>
      <c r="E172" s="192" t="s">
        <v>3027</v>
      </c>
      <c r="F172" s="192" t="s">
        <v>3482</v>
      </c>
      <c r="G172" s="179"/>
      <c r="H172" s="179"/>
      <c r="I172" s="182"/>
      <c r="J172" s="193">
        <f>BK172</f>
        <v>0</v>
      </c>
      <c r="K172" s="179"/>
      <c r="L172" s="184"/>
      <c r="M172" s="185"/>
      <c r="N172" s="186"/>
      <c r="O172" s="186"/>
      <c r="P172" s="187">
        <f>SUM(P173:P176)</f>
        <v>0</v>
      </c>
      <c r="Q172" s="186"/>
      <c r="R172" s="187">
        <f>SUM(R173:R176)</f>
        <v>0</v>
      </c>
      <c r="S172" s="186"/>
      <c r="T172" s="188">
        <f>SUM(T173:T176)</f>
        <v>0</v>
      </c>
      <c r="AR172" s="189" t="s">
        <v>79</v>
      </c>
      <c r="AT172" s="190" t="s">
        <v>71</v>
      </c>
      <c r="AU172" s="190" t="s">
        <v>79</v>
      </c>
      <c r="AY172" s="189" t="s">
        <v>193</v>
      </c>
      <c r="BK172" s="191">
        <f>SUM(BK173:BK176)</f>
        <v>0</v>
      </c>
    </row>
    <row r="173" spans="1:65" s="2" customFormat="1" ht="16.5" customHeight="1">
      <c r="A173" s="36"/>
      <c r="B173" s="37"/>
      <c r="C173" s="194" t="s">
        <v>510</v>
      </c>
      <c r="D173" s="194" t="s">
        <v>195</v>
      </c>
      <c r="E173" s="195" t="s">
        <v>3483</v>
      </c>
      <c r="F173" s="196" t="s">
        <v>3484</v>
      </c>
      <c r="G173" s="197" t="s">
        <v>3485</v>
      </c>
      <c r="H173" s="198">
        <v>25</v>
      </c>
      <c r="I173" s="199"/>
      <c r="J173" s="200">
        <f>ROUND(I173*H173,2)</f>
        <v>0</v>
      </c>
      <c r="K173" s="196" t="s">
        <v>19</v>
      </c>
      <c r="L173" s="41"/>
      <c r="M173" s="201" t="s">
        <v>19</v>
      </c>
      <c r="N173" s="202" t="s">
        <v>43</v>
      </c>
      <c r="O173" s="66"/>
      <c r="P173" s="203">
        <f>O173*H173</f>
        <v>0</v>
      </c>
      <c r="Q173" s="203">
        <v>0</v>
      </c>
      <c r="R173" s="203">
        <f>Q173*H173</f>
        <v>0</v>
      </c>
      <c r="S173" s="203">
        <v>0</v>
      </c>
      <c r="T173" s="204">
        <f>S173*H173</f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205" t="s">
        <v>575</v>
      </c>
      <c r="AT173" s="205" t="s">
        <v>195</v>
      </c>
      <c r="AU173" s="205" t="s">
        <v>81</v>
      </c>
      <c r="AY173" s="19" t="s">
        <v>193</v>
      </c>
      <c r="BE173" s="206">
        <f>IF(N173="základní",J173,0)</f>
        <v>0</v>
      </c>
      <c r="BF173" s="206">
        <f>IF(N173="snížená",J173,0)</f>
        <v>0</v>
      </c>
      <c r="BG173" s="206">
        <f>IF(N173="zákl. přenesená",J173,0)</f>
        <v>0</v>
      </c>
      <c r="BH173" s="206">
        <f>IF(N173="sníž. přenesená",J173,0)</f>
        <v>0</v>
      </c>
      <c r="BI173" s="206">
        <f>IF(N173="nulová",J173,0)</f>
        <v>0</v>
      </c>
      <c r="BJ173" s="19" t="s">
        <v>79</v>
      </c>
      <c r="BK173" s="206">
        <f>ROUND(I173*H173,2)</f>
        <v>0</v>
      </c>
      <c r="BL173" s="19" t="s">
        <v>575</v>
      </c>
      <c r="BM173" s="205" t="s">
        <v>825</v>
      </c>
    </row>
    <row r="174" spans="1:65" s="2" customFormat="1" ht="16.5" customHeight="1">
      <c r="A174" s="36"/>
      <c r="B174" s="37"/>
      <c r="C174" s="194" t="s">
        <v>515</v>
      </c>
      <c r="D174" s="194" t="s">
        <v>195</v>
      </c>
      <c r="E174" s="195" t="s">
        <v>3486</v>
      </c>
      <c r="F174" s="196" t="s">
        <v>3487</v>
      </c>
      <c r="G174" s="197" t="s">
        <v>3485</v>
      </c>
      <c r="H174" s="198">
        <v>24</v>
      </c>
      <c r="I174" s="199"/>
      <c r="J174" s="200">
        <f>ROUND(I174*H174,2)</f>
        <v>0</v>
      </c>
      <c r="K174" s="196" t="s">
        <v>19</v>
      </c>
      <c r="L174" s="41"/>
      <c r="M174" s="201" t="s">
        <v>19</v>
      </c>
      <c r="N174" s="202" t="s">
        <v>43</v>
      </c>
      <c r="O174" s="66"/>
      <c r="P174" s="203">
        <f>O174*H174</f>
        <v>0</v>
      </c>
      <c r="Q174" s="203">
        <v>0</v>
      </c>
      <c r="R174" s="203">
        <f>Q174*H174</f>
        <v>0</v>
      </c>
      <c r="S174" s="203">
        <v>0</v>
      </c>
      <c r="T174" s="204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205" t="s">
        <v>575</v>
      </c>
      <c r="AT174" s="205" t="s">
        <v>195</v>
      </c>
      <c r="AU174" s="205" t="s">
        <v>81</v>
      </c>
      <c r="AY174" s="19" t="s">
        <v>193</v>
      </c>
      <c r="BE174" s="206">
        <f>IF(N174="základní",J174,0)</f>
        <v>0</v>
      </c>
      <c r="BF174" s="206">
        <f>IF(N174="snížená",J174,0)</f>
        <v>0</v>
      </c>
      <c r="BG174" s="206">
        <f>IF(N174="zákl. přenesená",J174,0)</f>
        <v>0</v>
      </c>
      <c r="BH174" s="206">
        <f>IF(N174="sníž. přenesená",J174,0)</f>
        <v>0</v>
      </c>
      <c r="BI174" s="206">
        <f>IF(N174="nulová",J174,0)</f>
        <v>0</v>
      </c>
      <c r="BJ174" s="19" t="s">
        <v>79</v>
      </c>
      <c r="BK174" s="206">
        <f>ROUND(I174*H174,2)</f>
        <v>0</v>
      </c>
      <c r="BL174" s="19" t="s">
        <v>575</v>
      </c>
      <c r="BM174" s="205" t="s">
        <v>836</v>
      </c>
    </row>
    <row r="175" spans="1:65" s="2" customFormat="1" ht="16.5" customHeight="1">
      <c r="A175" s="36"/>
      <c r="B175" s="37"/>
      <c r="C175" s="194" t="s">
        <v>521</v>
      </c>
      <c r="D175" s="194" t="s">
        <v>195</v>
      </c>
      <c r="E175" s="195" t="s">
        <v>3488</v>
      </c>
      <c r="F175" s="196" t="s">
        <v>3489</v>
      </c>
      <c r="G175" s="197" t="s">
        <v>3485</v>
      </c>
      <c r="H175" s="198">
        <v>40</v>
      </c>
      <c r="I175" s="199"/>
      <c r="J175" s="200">
        <f>ROUND(I175*H175,2)</f>
        <v>0</v>
      </c>
      <c r="K175" s="196" t="s">
        <v>19</v>
      </c>
      <c r="L175" s="41"/>
      <c r="M175" s="201" t="s">
        <v>19</v>
      </c>
      <c r="N175" s="202" t="s">
        <v>43</v>
      </c>
      <c r="O175" s="66"/>
      <c r="P175" s="203">
        <f>O175*H175</f>
        <v>0</v>
      </c>
      <c r="Q175" s="203">
        <v>0</v>
      </c>
      <c r="R175" s="203">
        <f>Q175*H175</f>
        <v>0</v>
      </c>
      <c r="S175" s="203">
        <v>0</v>
      </c>
      <c r="T175" s="204">
        <f>S175*H175</f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205" t="s">
        <v>575</v>
      </c>
      <c r="AT175" s="205" t="s">
        <v>195</v>
      </c>
      <c r="AU175" s="205" t="s">
        <v>81</v>
      </c>
      <c r="AY175" s="19" t="s">
        <v>193</v>
      </c>
      <c r="BE175" s="206">
        <f>IF(N175="základní",J175,0)</f>
        <v>0</v>
      </c>
      <c r="BF175" s="206">
        <f>IF(N175="snížená",J175,0)</f>
        <v>0</v>
      </c>
      <c r="BG175" s="206">
        <f>IF(N175="zákl. přenesená",J175,0)</f>
        <v>0</v>
      </c>
      <c r="BH175" s="206">
        <f>IF(N175="sníž. přenesená",J175,0)</f>
        <v>0</v>
      </c>
      <c r="BI175" s="206">
        <f>IF(N175="nulová",J175,0)</f>
        <v>0</v>
      </c>
      <c r="BJ175" s="19" t="s">
        <v>79</v>
      </c>
      <c r="BK175" s="206">
        <f>ROUND(I175*H175,2)</f>
        <v>0</v>
      </c>
      <c r="BL175" s="19" t="s">
        <v>575</v>
      </c>
      <c r="BM175" s="205" t="s">
        <v>853</v>
      </c>
    </row>
    <row r="176" spans="1:65" s="2" customFormat="1" ht="16.5" customHeight="1">
      <c r="A176" s="36"/>
      <c r="B176" s="37"/>
      <c r="C176" s="194" t="s">
        <v>526</v>
      </c>
      <c r="D176" s="194" t="s">
        <v>195</v>
      </c>
      <c r="E176" s="195" t="s">
        <v>3490</v>
      </c>
      <c r="F176" s="196" t="s">
        <v>3491</v>
      </c>
      <c r="G176" s="197" t="s">
        <v>2732</v>
      </c>
      <c r="H176" s="198">
        <v>1</v>
      </c>
      <c r="I176" s="199"/>
      <c r="J176" s="200">
        <f>ROUND(I176*H176,2)</f>
        <v>0</v>
      </c>
      <c r="K176" s="196" t="s">
        <v>19</v>
      </c>
      <c r="L176" s="41"/>
      <c r="M176" s="201" t="s">
        <v>19</v>
      </c>
      <c r="N176" s="202" t="s">
        <v>43</v>
      </c>
      <c r="O176" s="66"/>
      <c r="P176" s="203">
        <f>O176*H176</f>
        <v>0</v>
      </c>
      <c r="Q176" s="203">
        <v>0</v>
      </c>
      <c r="R176" s="203">
        <f>Q176*H176</f>
        <v>0</v>
      </c>
      <c r="S176" s="203">
        <v>0</v>
      </c>
      <c r="T176" s="204">
        <f>S176*H176</f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205" t="s">
        <v>575</v>
      </c>
      <c r="AT176" s="205" t="s">
        <v>195</v>
      </c>
      <c r="AU176" s="205" t="s">
        <v>81</v>
      </c>
      <c r="AY176" s="19" t="s">
        <v>193</v>
      </c>
      <c r="BE176" s="206">
        <f>IF(N176="základní",J176,0)</f>
        <v>0</v>
      </c>
      <c r="BF176" s="206">
        <f>IF(N176="snížená",J176,0)</f>
        <v>0</v>
      </c>
      <c r="BG176" s="206">
        <f>IF(N176="zákl. přenesená",J176,0)</f>
        <v>0</v>
      </c>
      <c r="BH176" s="206">
        <f>IF(N176="sníž. přenesená",J176,0)</f>
        <v>0</v>
      </c>
      <c r="BI176" s="206">
        <f>IF(N176="nulová",J176,0)</f>
        <v>0</v>
      </c>
      <c r="BJ176" s="19" t="s">
        <v>79</v>
      </c>
      <c r="BK176" s="206">
        <f>ROUND(I176*H176,2)</f>
        <v>0</v>
      </c>
      <c r="BL176" s="19" t="s">
        <v>575</v>
      </c>
      <c r="BM176" s="205" t="s">
        <v>861</v>
      </c>
    </row>
    <row r="177" spans="1:65" s="12" customFormat="1" ht="22.9" customHeight="1">
      <c r="B177" s="178"/>
      <c r="C177" s="179"/>
      <c r="D177" s="180" t="s">
        <v>71</v>
      </c>
      <c r="E177" s="192" t="s">
        <v>3031</v>
      </c>
      <c r="F177" s="192" t="s">
        <v>3492</v>
      </c>
      <c r="G177" s="179"/>
      <c r="H177" s="179"/>
      <c r="I177" s="182"/>
      <c r="J177" s="193">
        <f>BK177</f>
        <v>0</v>
      </c>
      <c r="K177" s="179"/>
      <c r="L177" s="184"/>
      <c r="M177" s="185"/>
      <c r="N177" s="186"/>
      <c r="O177" s="186"/>
      <c r="P177" s="187">
        <f>SUM(P178:P187)</f>
        <v>0</v>
      </c>
      <c r="Q177" s="186"/>
      <c r="R177" s="187">
        <f>SUM(R178:R187)</f>
        <v>0</v>
      </c>
      <c r="S177" s="186"/>
      <c r="T177" s="188">
        <f>SUM(T178:T187)</f>
        <v>0</v>
      </c>
      <c r="AR177" s="189" t="s">
        <v>79</v>
      </c>
      <c r="AT177" s="190" t="s">
        <v>71</v>
      </c>
      <c r="AU177" s="190" t="s">
        <v>79</v>
      </c>
      <c r="AY177" s="189" t="s">
        <v>193</v>
      </c>
      <c r="BK177" s="191">
        <f>SUM(BK178:BK187)</f>
        <v>0</v>
      </c>
    </row>
    <row r="178" spans="1:65" s="2" customFormat="1" ht="16.5" customHeight="1">
      <c r="A178" s="36"/>
      <c r="B178" s="37"/>
      <c r="C178" s="194" t="s">
        <v>535</v>
      </c>
      <c r="D178" s="194" t="s">
        <v>195</v>
      </c>
      <c r="E178" s="195" t="s">
        <v>3493</v>
      </c>
      <c r="F178" s="196" t="s">
        <v>3494</v>
      </c>
      <c r="G178" s="197" t="s">
        <v>2732</v>
      </c>
      <c r="H178" s="198">
        <v>1</v>
      </c>
      <c r="I178" s="199"/>
      <c r="J178" s="200">
        <f t="shared" ref="J178:J187" si="30">ROUND(I178*H178,2)</f>
        <v>0</v>
      </c>
      <c r="K178" s="196" t="s">
        <v>19</v>
      </c>
      <c r="L178" s="41"/>
      <c r="M178" s="201" t="s">
        <v>19</v>
      </c>
      <c r="N178" s="202" t="s">
        <v>43</v>
      </c>
      <c r="O178" s="66"/>
      <c r="P178" s="203">
        <f t="shared" ref="P178:P187" si="31">O178*H178</f>
        <v>0</v>
      </c>
      <c r="Q178" s="203">
        <v>0</v>
      </c>
      <c r="R178" s="203">
        <f t="shared" ref="R178:R187" si="32">Q178*H178</f>
        <v>0</v>
      </c>
      <c r="S178" s="203">
        <v>0</v>
      </c>
      <c r="T178" s="204">
        <f t="shared" ref="T178:T187" si="33">S178*H178</f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205" t="s">
        <v>575</v>
      </c>
      <c r="AT178" s="205" t="s">
        <v>195</v>
      </c>
      <c r="AU178" s="205" t="s">
        <v>81</v>
      </c>
      <c r="AY178" s="19" t="s">
        <v>193</v>
      </c>
      <c r="BE178" s="206">
        <f t="shared" ref="BE178:BE187" si="34">IF(N178="základní",J178,0)</f>
        <v>0</v>
      </c>
      <c r="BF178" s="206">
        <f t="shared" ref="BF178:BF187" si="35">IF(N178="snížená",J178,0)</f>
        <v>0</v>
      </c>
      <c r="BG178" s="206">
        <f t="shared" ref="BG178:BG187" si="36">IF(N178="zákl. přenesená",J178,0)</f>
        <v>0</v>
      </c>
      <c r="BH178" s="206">
        <f t="shared" ref="BH178:BH187" si="37">IF(N178="sníž. přenesená",J178,0)</f>
        <v>0</v>
      </c>
      <c r="BI178" s="206">
        <f t="shared" ref="BI178:BI187" si="38">IF(N178="nulová",J178,0)</f>
        <v>0</v>
      </c>
      <c r="BJ178" s="19" t="s">
        <v>79</v>
      </c>
      <c r="BK178" s="206">
        <f t="shared" ref="BK178:BK187" si="39">ROUND(I178*H178,2)</f>
        <v>0</v>
      </c>
      <c r="BL178" s="19" t="s">
        <v>575</v>
      </c>
      <c r="BM178" s="205" t="s">
        <v>869</v>
      </c>
    </row>
    <row r="179" spans="1:65" s="2" customFormat="1" ht="16.5" customHeight="1">
      <c r="A179" s="36"/>
      <c r="B179" s="37"/>
      <c r="C179" s="194" t="s">
        <v>544</v>
      </c>
      <c r="D179" s="194" t="s">
        <v>195</v>
      </c>
      <c r="E179" s="195" t="s">
        <v>3495</v>
      </c>
      <c r="F179" s="196" t="s">
        <v>3496</v>
      </c>
      <c r="G179" s="197" t="s">
        <v>2732</v>
      </c>
      <c r="H179" s="198">
        <v>1</v>
      </c>
      <c r="I179" s="199"/>
      <c r="J179" s="200">
        <f t="shared" si="30"/>
        <v>0</v>
      </c>
      <c r="K179" s="196" t="s">
        <v>19</v>
      </c>
      <c r="L179" s="41"/>
      <c r="M179" s="201" t="s">
        <v>19</v>
      </c>
      <c r="N179" s="202" t="s">
        <v>43</v>
      </c>
      <c r="O179" s="66"/>
      <c r="P179" s="203">
        <f t="shared" si="31"/>
        <v>0</v>
      </c>
      <c r="Q179" s="203">
        <v>0</v>
      </c>
      <c r="R179" s="203">
        <f t="shared" si="32"/>
        <v>0</v>
      </c>
      <c r="S179" s="203">
        <v>0</v>
      </c>
      <c r="T179" s="204">
        <f t="shared" si="33"/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205" t="s">
        <v>575</v>
      </c>
      <c r="AT179" s="205" t="s">
        <v>195</v>
      </c>
      <c r="AU179" s="205" t="s">
        <v>81</v>
      </c>
      <c r="AY179" s="19" t="s">
        <v>193</v>
      </c>
      <c r="BE179" s="206">
        <f t="shared" si="34"/>
        <v>0</v>
      </c>
      <c r="BF179" s="206">
        <f t="shared" si="35"/>
        <v>0</v>
      </c>
      <c r="BG179" s="206">
        <f t="shared" si="36"/>
        <v>0</v>
      </c>
      <c r="BH179" s="206">
        <f t="shared" si="37"/>
        <v>0</v>
      </c>
      <c r="BI179" s="206">
        <f t="shared" si="38"/>
        <v>0</v>
      </c>
      <c r="BJ179" s="19" t="s">
        <v>79</v>
      </c>
      <c r="BK179" s="206">
        <f t="shared" si="39"/>
        <v>0</v>
      </c>
      <c r="BL179" s="19" t="s">
        <v>575</v>
      </c>
      <c r="BM179" s="205" t="s">
        <v>882</v>
      </c>
    </row>
    <row r="180" spans="1:65" s="2" customFormat="1" ht="16.5" customHeight="1">
      <c r="A180" s="36"/>
      <c r="B180" s="37"/>
      <c r="C180" s="194" t="s">
        <v>548</v>
      </c>
      <c r="D180" s="194" t="s">
        <v>195</v>
      </c>
      <c r="E180" s="195" t="s">
        <v>3497</v>
      </c>
      <c r="F180" s="196" t="s">
        <v>3498</v>
      </c>
      <c r="G180" s="197" t="s">
        <v>2732</v>
      </c>
      <c r="H180" s="198">
        <v>1</v>
      </c>
      <c r="I180" s="199"/>
      <c r="J180" s="200">
        <f t="shared" si="30"/>
        <v>0</v>
      </c>
      <c r="K180" s="196" t="s">
        <v>19</v>
      </c>
      <c r="L180" s="41"/>
      <c r="M180" s="201" t="s">
        <v>19</v>
      </c>
      <c r="N180" s="202" t="s">
        <v>43</v>
      </c>
      <c r="O180" s="66"/>
      <c r="P180" s="203">
        <f t="shared" si="31"/>
        <v>0</v>
      </c>
      <c r="Q180" s="203">
        <v>0</v>
      </c>
      <c r="R180" s="203">
        <f t="shared" si="32"/>
        <v>0</v>
      </c>
      <c r="S180" s="203">
        <v>0</v>
      </c>
      <c r="T180" s="204">
        <f t="shared" si="33"/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205" t="s">
        <v>575</v>
      </c>
      <c r="AT180" s="205" t="s">
        <v>195</v>
      </c>
      <c r="AU180" s="205" t="s">
        <v>81</v>
      </c>
      <c r="AY180" s="19" t="s">
        <v>193</v>
      </c>
      <c r="BE180" s="206">
        <f t="shared" si="34"/>
        <v>0</v>
      </c>
      <c r="BF180" s="206">
        <f t="shared" si="35"/>
        <v>0</v>
      </c>
      <c r="BG180" s="206">
        <f t="shared" si="36"/>
        <v>0</v>
      </c>
      <c r="BH180" s="206">
        <f t="shared" si="37"/>
        <v>0</v>
      </c>
      <c r="BI180" s="206">
        <f t="shared" si="38"/>
        <v>0</v>
      </c>
      <c r="BJ180" s="19" t="s">
        <v>79</v>
      </c>
      <c r="BK180" s="206">
        <f t="shared" si="39"/>
        <v>0</v>
      </c>
      <c r="BL180" s="19" t="s">
        <v>575</v>
      </c>
      <c r="BM180" s="205" t="s">
        <v>892</v>
      </c>
    </row>
    <row r="181" spans="1:65" s="2" customFormat="1" ht="16.5" customHeight="1">
      <c r="A181" s="36"/>
      <c r="B181" s="37"/>
      <c r="C181" s="194" t="s">
        <v>556</v>
      </c>
      <c r="D181" s="194" t="s">
        <v>195</v>
      </c>
      <c r="E181" s="195" t="s">
        <v>3499</v>
      </c>
      <c r="F181" s="196" t="s">
        <v>3418</v>
      </c>
      <c r="G181" s="197" t="s">
        <v>2732</v>
      </c>
      <c r="H181" s="198">
        <v>1</v>
      </c>
      <c r="I181" s="199"/>
      <c r="J181" s="200">
        <f t="shared" si="30"/>
        <v>0</v>
      </c>
      <c r="K181" s="196" t="s">
        <v>19</v>
      </c>
      <c r="L181" s="41"/>
      <c r="M181" s="201" t="s">
        <v>19</v>
      </c>
      <c r="N181" s="202" t="s">
        <v>43</v>
      </c>
      <c r="O181" s="66"/>
      <c r="P181" s="203">
        <f t="shared" si="31"/>
        <v>0</v>
      </c>
      <c r="Q181" s="203">
        <v>0</v>
      </c>
      <c r="R181" s="203">
        <f t="shared" si="32"/>
        <v>0</v>
      </c>
      <c r="S181" s="203">
        <v>0</v>
      </c>
      <c r="T181" s="204">
        <f t="shared" si="33"/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205" t="s">
        <v>575</v>
      </c>
      <c r="AT181" s="205" t="s">
        <v>195</v>
      </c>
      <c r="AU181" s="205" t="s">
        <v>81</v>
      </c>
      <c r="AY181" s="19" t="s">
        <v>193</v>
      </c>
      <c r="BE181" s="206">
        <f t="shared" si="34"/>
        <v>0</v>
      </c>
      <c r="BF181" s="206">
        <f t="shared" si="35"/>
        <v>0</v>
      </c>
      <c r="BG181" s="206">
        <f t="shared" si="36"/>
        <v>0</v>
      </c>
      <c r="BH181" s="206">
        <f t="shared" si="37"/>
        <v>0</v>
      </c>
      <c r="BI181" s="206">
        <f t="shared" si="38"/>
        <v>0</v>
      </c>
      <c r="BJ181" s="19" t="s">
        <v>79</v>
      </c>
      <c r="BK181" s="206">
        <f t="shared" si="39"/>
        <v>0</v>
      </c>
      <c r="BL181" s="19" t="s">
        <v>575</v>
      </c>
      <c r="BM181" s="205" t="s">
        <v>903</v>
      </c>
    </row>
    <row r="182" spans="1:65" s="2" customFormat="1" ht="16.5" customHeight="1">
      <c r="A182" s="36"/>
      <c r="B182" s="37"/>
      <c r="C182" s="194" t="s">
        <v>561</v>
      </c>
      <c r="D182" s="194" t="s">
        <v>195</v>
      </c>
      <c r="E182" s="195" t="s">
        <v>3500</v>
      </c>
      <c r="F182" s="196" t="s">
        <v>3501</v>
      </c>
      <c r="G182" s="197" t="s">
        <v>451</v>
      </c>
      <c r="H182" s="198">
        <v>4.5</v>
      </c>
      <c r="I182" s="199"/>
      <c r="J182" s="200">
        <f t="shared" si="30"/>
        <v>0</v>
      </c>
      <c r="K182" s="196" t="s">
        <v>19</v>
      </c>
      <c r="L182" s="41"/>
      <c r="M182" s="201" t="s">
        <v>19</v>
      </c>
      <c r="N182" s="202" t="s">
        <v>43</v>
      </c>
      <c r="O182" s="66"/>
      <c r="P182" s="203">
        <f t="shared" si="31"/>
        <v>0</v>
      </c>
      <c r="Q182" s="203">
        <v>0</v>
      </c>
      <c r="R182" s="203">
        <f t="shared" si="32"/>
        <v>0</v>
      </c>
      <c r="S182" s="203">
        <v>0</v>
      </c>
      <c r="T182" s="204">
        <f t="shared" si="33"/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205" t="s">
        <v>575</v>
      </c>
      <c r="AT182" s="205" t="s">
        <v>195</v>
      </c>
      <c r="AU182" s="205" t="s">
        <v>81</v>
      </c>
      <c r="AY182" s="19" t="s">
        <v>193</v>
      </c>
      <c r="BE182" s="206">
        <f t="shared" si="34"/>
        <v>0</v>
      </c>
      <c r="BF182" s="206">
        <f t="shared" si="35"/>
        <v>0</v>
      </c>
      <c r="BG182" s="206">
        <f t="shared" si="36"/>
        <v>0</v>
      </c>
      <c r="BH182" s="206">
        <f t="shared" si="37"/>
        <v>0</v>
      </c>
      <c r="BI182" s="206">
        <f t="shared" si="38"/>
        <v>0</v>
      </c>
      <c r="BJ182" s="19" t="s">
        <v>79</v>
      </c>
      <c r="BK182" s="206">
        <f t="shared" si="39"/>
        <v>0</v>
      </c>
      <c r="BL182" s="19" t="s">
        <v>575</v>
      </c>
      <c r="BM182" s="205" t="s">
        <v>911</v>
      </c>
    </row>
    <row r="183" spans="1:65" s="2" customFormat="1" ht="16.5" customHeight="1">
      <c r="A183" s="36"/>
      <c r="B183" s="37"/>
      <c r="C183" s="194" t="s">
        <v>565</v>
      </c>
      <c r="D183" s="194" t="s">
        <v>195</v>
      </c>
      <c r="E183" s="195" t="s">
        <v>3502</v>
      </c>
      <c r="F183" s="196" t="s">
        <v>3503</v>
      </c>
      <c r="G183" s="197" t="s">
        <v>2732</v>
      </c>
      <c r="H183" s="198">
        <v>1</v>
      </c>
      <c r="I183" s="199"/>
      <c r="J183" s="200">
        <f t="shared" si="30"/>
        <v>0</v>
      </c>
      <c r="K183" s="196" t="s">
        <v>19</v>
      </c>
      <c r="L183" s="41"/>
      <c r="M183" s="201" t="s">
        <v>19</v>
      </c>
      <c r="N183" s="202" t="s">
        <v>43</v>
      </c>
      <c r="O183" s="66"/>
      <c r="P183" s="203">
        <f t="shared" si="31"/>
        <v>0</v>
      </c>
      <c r="Q183" s="203">
        <v>0</v>
      </c>
      <c r="R183" s="203">
        <f t="shared" si="32"/>
        <v>0</v>
      </c>
      <c r="S183" s="203">
        <v>0</v>
      </c>
      <c r="T183" s="204">
        <f t="shared" si="33"/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205" t="s">
        <v>575</v>
      </c>
      <c r="AT183" s="205" t="s">
        <v>195</v>
      </c>
      <c r="AU183" s="205" t="s">
        <v>81</v>
      </c>
      <c r="AY183" s="19" t="s">
        <v>193</v>
      </c>
      <c r="BE183" s="206">
        <f t="shared" si="34"/>
        <v>0</v>
      </c>
      <c r="BF183" s="206">
        <f t="shared" si="35"/>
        <v>0</v>
      </c>
      <c r="BG183" s="206">
        <f t="shared" si="36"/>
        <v>0</v>
      </c>
      <c r="BH183" s="206">
        <f t="shared" si="37"/>
        <v>0</v>
      </c>
      <c r="BI183" s="206">
        <f t="shared" si="38"/>
        <v>0</v>
      </c>
      <c r="BJ183" s="19" t="s">
        <v>79</v>
      </c>
      <c r="BK183" s="206">
        <f t="shared" si="39"/>
        <v>0</v>
      </c>
      <c r="BL183" s="19" t="s">
        <v>575</v>
      </c>
      <c r="BM183" s="205" t="s">
        <v>920</v>
      </c>
    </row>
    <row r="184" spans="1:65" s="2" customFormat="1" ht="16.5" customHeight="1">
      <c r="A184" s="36"/>
      <c r="B184" s="37"/>
      <c r="C184" s="194" t="s">
        <v>570</v>
      </c>
      <c r="D184" s="194" t="s">
        <v>195</v>
      </c>
      <c r="E184" s="195" t="s">
        <v>3504</v>
      </c>
      <c r="F184" s="196" t="s">
        <v>3505</v>
      </c>
      <c r="G184" s="197" t="s">
        <v>2732</v>
      </c>
      <c r="H184" s="198">
        <v>1</v>
      </c>
      <c r="I184" s="199"/>
      <c r="J184" s="200">
        <f t="shared" si="30"/>
        <v>0</v>
      </c>
      <c r="K184" s="196" t="s">
        <v>19</v>
      </c>
      <c r="L184" s="41"/>
      <c r="M184" s="201" t="s">
        <v>19</v>
      </c>
      <c r="N184" s="202" t="s">
        <v>43</v>
      </c>
      <c r="O184" s="66"/>
      <c r="P184" s="203">
        <f t="shared" si="31"/>
        <v>0</v>
      </c>
      <c r="Q184" s="203">
        <v>0</v>
      </c>
      <c r="R184" s="203">
        <f t="shared" si="32"/>
        <v>0</v>
      </c>
      <c r="S184" s="203">
        <v>0</v>
      </c>
      <c r="T184" s="204">
        <f t="shared" si="33"/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205" t="s">
        <v>575</v>
      </c>
      <c r="AT184" s="205" t="s">
        <v>195</v>
      </c>
      <c r="AU184" s="205" t="s">
        <v>81</v>
      </c>
      <c r="AY184" s="19" t="s">
        <v>193</v>
      </c>
      <c r="BE184" s="206">
        <f t="shared" si="34"/>
        <v>0</v>
      </c>
      <c r="BF184" s="206">
        <f t="shared" si="35"/>
        <v>0</v>
      </c>
      <c r="BG184" s="206">
        <f t="shared" si="36"/>
        <v>0</v>
      </c>
      <c r="BH184" s="206">
        <f t="shared" si="37"/>
        <v>0</v>
      </c>
      <c r="BI184" s="206">
        <f t="shared" si="38"/>
        <v>0</v>
      </c>
      <c r="BJ184" s="19" t="s">
        <v>79</v>
      </c>
      <c r="BK184" s="206">
        <f t="shared" si="39"/>
        <v>0</v>
      </c>
      <c r="BL184" s="19" t="s">
        <v>575</v>
      </c>
      <c r="BM184" s="205" t="s">
        <v>937</v>
      </c>
    </row>
    <row r="185" spans="1:65" s="2" customFormat="1" ht="16.5" customHeight="1">
      <c r="A185" s="36"/>
      <c r="B185" s="37"/>
      <c r="C185" s="194" t="s">
        <v>575</v>
      </c>
      <c r="D185" s="194" t="s">
        <v>195</v>
      </c>
      <c r="E185" s="195" t="s">
        <v>3506</v>
      </c>
      <c r="F185" s="196" t="s">
        <v>3507</v>
      </c>
      <c r="G185" s="197" t="s">
        <v>2732</v>
      </c>
      <c r="H185" s="198">
        <v>1</v>
      </c>
      <c r="I185" s="199"/>
      <c r="J185" s="200">
        <f t="shared" si="30"/>
        <v>0</v>
      </c>
      <c r="K185" s="196" t="s">
        <v>19</v>
      </c>
      <c r="L185" s="41"/>
      <c r="M185" s="201" t="s">
        <v>19</v>
      </c>
      <c r="N185" s="202" t="s">
        <v>43</v>
      </c>
      <c r="O185" s="66"/>
      <c r="P185" s="203">
        <f t="shared" si="31"/>
        <v>0</v>
      </c>
      <c r="Q185" s="203">
        <v>0</v>
      </c>
      <c r="R185" s="203">
        <f t="shared" si="32"/>
        <v>0</v>
      </c>
      <c r="S185" s="203">
        <v>0</v>
      </c>
      <c r="T185" s="204">
        <f t="shared" si="33"/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205" t="s">
        <v>575</v>
      </c>
      <c r="AT185" s="205" t="s">
        <v>195</v>
      </c>
      <c r="AU185" s="205" t="s">
        <v>81</v>
      </c>
      <c r="AY185" s="19" t="s">
        <v>193</v>
      </c>
      <c r="BE185" s="206">
        <f t="shared" si="34"/>
        <v>0</v>
      </c>
      <c r="BF185" s="206">
        <f t="shared" si="35"/>
        <v>0</v>
      </c>
      <c r="BG185" s="206">
        <f t="shared" si="36"/>
        <v>0</v>
      </c>
      <c r="BH185" s="206">
        <f t="shared" si="37"/>
        <v>0</v>
      </c>
      <c r="BI185" s="206">
        <f t="shared" si="38"/>
        <v>0</v>
      </c>
      <c r="BJ185" s="19" t="s">
        <v>79</v>
      </c>
      <c r="BK185" s="206">
        <f t="shared" si="39"/>
        <v>0</v>
      </c>
      <c r="BL185" s="19" t="s">
        <v>575</v>
      </c>
      <c r="BM185" s="205" t="s">
        <v>950</v>
      </c>
    </row>
    <row r="186" spans="1:65" s="2" customFormat="1" ht="16.5" customHeight="1">
      <c r="A186" s="36"/>
      <c r="B186" s="37"/>
      <c r="C186" s="194" t="s">
        <v>582</v>
      </c>
      <c r="D186" s="194" t="s">
        <v>195</v>
      </c>
      <c r="E186" s="195" t="s">
        <v>3508</v>
      </c>
      <c r="F186" s="196" t="s">
        <v>3509</v>
      </c>
      <c r="G186" s="197" t="s">
        <v>2732</v>
      </c>
      <c r="H186" s="198">
        <v>1</v>
      </c>
      <c r="I186" s="199"/>
      <c r="J186" s="200">
        <f t="shared" si="30"/>
        <v>0</v>
      </c>
      <c r="K186" s="196" t="s">
        <v>19</v>
      </c>
      <c r="L186" s="41"/>
      <c r="M186" s="201" t="s">
        <v>19</v>
      </c>
      <c r="N186" s="202" t="s">
        <v>43</v>
      </c>
      <c r="O186" s="66"/>
      <c r="P186" s="203">
        <f t="shared" si="31"/>
        <v>0</v>
      </c>
      <c r="Q186" s="203">
        <v>0</v>
      </c>
      <c r="R186" s="203">
        <f t="shared" si="32"/>
        <v>0</v>
      </c>
      <c r="S186" s="203">
        <v>0</v>
      </c>
      <c r="T186" s="204">
        <f t="shared" si="33"/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205" t="s">
        <v>575</v>
      </c>
      <c r="AT186" s="205" t="s">
        <v>195</v>
      </c>
      <c r="AU186" s="205" t="s">
        <v>81</v>
      </c>
      <c r="AY186" s="19" t="s">
        <v>193</v>
      </c>
      <c r="BE186" s="206">
        <f t="shared" si="34"/>
        <v>0</v>
      </c>
      <c r="BF186" s="206">
        <f t="shared" si="35"/>
        <v>0</v>
      </c>
      <c r="BG186" s="206">
        <f t="shared" si="36"/>
        <v>0</v>
      </c>
      <c r="BH186" s="206">
        <f t="shared" si="37"/>
        <v>0</v>
      </c>
      <c r="BI186" s="206">
        <f t="shared" si="38"/>
        <v>0</v>
      </c>
      <c r="BJ186" s="19" t="s">
        <v>79</v>
      </c>
      <c r="BK186" s="206">
        <f t="shared" si="39"/>
        <v>0</v>
      </c>
      <c r="BL186" s="19" t="s">
        <v>575</v>
      </c>
      <c r="BM186" s="205" t="s">
        <v>964</v>
      </c>
    </row>
    <row r="187" spans="1:65" s="2" customFormat="1" ht="16.5" customHeight="1">
      <c r="A187" s="36"/>
      <c r="B187" s="37"/>
      <c r="C187" s="194" t="s">
        <v>588</v>
      </c>
      <c r="D187" s="194" t="s">
        <v>195</v>
      </c>
      <c r="E187" s="195" t="s">
        <v>3510</v>
      </c>
      <c r="F187" s="196" t="s">
        <v>2814</v>
      </c>
      <c r="G187" s="197" t="s">
        <v>2732</v>
      </c>
      <c r="H187" s="198">
        <v>1</v>
      </c>
      <c r="I187" s="199"/>
      <c r="J187" s="200">
        <f t="shared" si="30"/>
        <v>0</v>
      </c>
      <c r="K187" s="196" t="s">
        <v>19</v>
      </c>
      <c r="L187" s="41"/>
      <c r="M187" s="201" t="s">
        <v>19</v>
      </c>
      <c r="N187" s="202" t="s">
        <v>43</v>
      </c>
      <c r="O187" s="66"/>
      <c r="P187" s="203">
        <f t="shared" si="31"/>
        <v>0</v>
      </c>
      <c r="Q187" s="203">
        <v>0</v>
      </c>
      <c r="R187" s="203">
        <f t="shared" si="32"/>
        <v>0</v>
      </c>
      <c r="S187" s="203">
        <v>0</v>
      </c>
      <c r="T187" s="204">
        <f t="shared" si="33"/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205" t="s">
        <v>575</v>
      </c>
      <c r="AT187" s="205" t="s">
        <v>195</v>
      </c>
      <c r="AU187" s="205" t="s">
        <v>81</v>
      </c>
      <c r="AY187" s="19" t="s">
        <v>193</v>
      </c>
      <c r="BE187" s="206">
        <f t="shared" si="34"/>
        <v>0</v>
      </c>
      <c r="BF187" s="206">
        <f t="shared" si="35"/>
        <v>0</v>
      </c>
      <c r="BG187" s="206">
        <f t="shared" si="36"/>
        <v>0</v>
      </c>
      <c r="BH187" s="206">
        <f t="shared" si="37"/>
        <v>0</v>
      </c>
      <c r="BI187" s="206">
        <f t="shared" si="38"/>
        <v>0</v>
      </c>
      <c r="BJ187" s="19" t="s">
        <v>79</v>
      </c>
      <c r="BK187" s="206">
        <f t="shared" si="39"/>
        <v>0</v>
      </c>
      <c r="BL187" s="19" t="s">
        <v>575</v>
      </c>
      <c r="BM187" s="205" t="s">
        <v>974</v>
      </c>
    </row>
    <row r="188" spans="1:65" s="12" customFormat="1" ht="22.9" customHeight="1">
      <c r="B188" s="178"/>
      <c r="C188" s="179"/>
      <c r="D188" s="180" t="s">
        <v>71</v>
      </c>
      <c r="E188" s="192" t="s">
        <v>3037</v>
      </c>
      <c r="F188" s="192" t="s">
        <v>2816</v>
      </c>
      <c r="G188" s="179"/>
      <c r="H188" s="179"/>
      <c r="I188" s="182"/>
      <c r="J188" s="193">
        <f>BK188</f>
        <v>0</v>
      </c>
      <c r="K188" s="179"/>
      <c r="L188" s="184"/>
      <c r="M188" s="185"/>
      <c r="N188" s="186"/>
      <c r="O188" s="186"/>
      <c r="P188" s="187">
        <f>SUM(P189:P191)</f>
        <v>0</v>
      </c>
      <c r="Q188" s="186"/>
      <c r="R188" s="187">
        <f>SUM(R189:R191)</f>
        <v>0</v>
      </c>
      <c r="S188" s="186"/>
      <c r="T188" s="188">
        <f>SUM(T189:T191)</f>
        <v>0</v>
      </c>
      <c r="AR188" s="189" t="s">
        <v>79</v>
      </c>
      <c r="AT188" s="190" t="s">
        <v>71</v>
      </c>
      <c r="AU188" s="190" t="s">
        <v>79</v>
      </c>
      <c r="AY188" s="189" t="s">
        <v>193</v>
      </c>
      <c r="BK188" s="191">
        <f>SUM(BK189:BK191)</f>
        <v>0</v>
      </c>
    </row>
    <row r="189" spans="1:65" s="2" customFormat="1" ht="21.75" customHeight="1">
      <c r="A189" s="36"/>
      <c r="B189" s="37"/>
      <c r="C189" s="194" t="s">
        <v>593</v>
      </c>
      <c r="D189" s="194" t="s">
        <v>195</v>
      </c>
      <c r="E189" s="195" t="s">
        <v>3511</v>
      </c>
      <c r="F189" s="196" t="s">
        <v>3512</v>
      </c>
      <c r="G189" s="197" t="s">
        <v>305</v>
      </c>
      <c r="H189" s="198">
        <v>50</v>
      </c>
      <c r="I189" s="199"/>
      <c r="J189" s="200">
        <f>ROUND(I189*H189,2)</f>
        <v>0</v>
      </c>
      <c r="K189" s="196" t="s">
        <v>19</v>
      </c>
      <c r="L189" s="41"/>
      <c r="M189" s="201" t="s">
        <v>19</v>
      </c>
      <c r="N189" s="202" t="s">
        <v>43</v>
      </c>
      <c r="O189" s="66"/>
      <c r="P189" s="203">
        <f>O189*H189</f>
        <v>0</v>
      </c>
      <c r="Q189" s="203">
        <v>0</v>
      </c>
      <c r="R189" s="203">
        <f>Q189*H189</f>
        <v>0</v>
      </c>
      <c r="S189" s="203">
        <v>0</v>
      </c>
      <c r="T189" s="204">
        <f>S189*H189</f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205" t="s">
        <v>575</v>
      </c>
      <c r="AT189" s="205" t="s">
        <v>195</v>
      </c>
      <c r="AU189" s="205" t="s">
        <v>81</v>
      </c>
      <c r="AY189" s="19" t="s">
        <v>193</v>
      </c>
      <c r="BE189" s="206">
        <f>IF(N189="základní",J189,0)</f>
        <v>0</v>
      </c>
      <c r="BF189" s="206">
        <f>IF(N189="snížená",J189,0)</f>
        <v>0</v>
      </c>
      <c r="BG189" s="206">
        <f>IF(N189="zákl. přenesená",J189,0)</f>
        <v>0</v>
      </c>
      <c r="BH189" s="206">
        <f>IF(N189="sníž. přenesená",J189,0)</f>
        <v>0</v>
      </c>
      <c r="BI189" s="206">
        <f>IF(N189="nulová",J189,0)</f>
        <v>0</v>
      </c>
      <c r="BJ189" s="19" t="s">
        <v>79</v>
      </c>
      <c r="BK189" s="206">
        <f>ROUND(I189*H189,2)</f>
        <v>0</v>
      </c>
      <c r="BL189" s="19" t="s">
        <v>575</v>
      </c>
      <c r="BM189" s="205" t="s">
        <v>981</v>
      </c>
    </row>
    <row r="190" spans="1:65" s="2" customFormat="1" ht="33" customHeight="1">
      <c r="A190" s="36"/>
      <c r="B190" s="37"/>
      <c r="C190" s="194" t="s">
        <v>595</v>
      </c>
      <c r="D190" s="194" t="s">
        <v>195</v>
      </c>
      <c r="E190" s="195" t="s">
        <v>3513</v>
      </c>
      <c r="F190" s="196" t="s">
        <v>3514</v>
      </c>
      <c r="G190" s="197" t="s">
        <v>305</v>
      </c>
      <c r="H190" s="198">
        <v>60</v>
      </c>
      <c r="I190" s="199"/>
      <c r="J190" s="200">
        <f>ROUND(I190*H190,2)</f>
        <v>0</v>
      </c>
      <c r="K190" s="196" t="s">
        <v>19</v>
      </c>
      <c r="L190" s="41"/>
      <c r="M190" s="201" t="s">
        <v>19</v>
      </c>
      <c r="N190" s="202" t="s">
        <v>43</v>
      </c>
      <c r="O190" s="66"/>
      <c r="P190" s="203">
        <f>O190*H190</f>
        <v>0</v>
      </c>
      <c r="Q190" s="203">
        <v>0</v>
      </c>
      <c r="R190" s="203">
        <f>Q190*H190</f>
        <v>0</v>
      </c>
      <c r="S190" s="203">
        <v>0</v>
      </c>
      <c r="T190" s="204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205" t="s">
        <v>575</v>
      </c>
      <c r="AT190" s="205" t="s">
        <v>195</v>
      </c>
      <c r="AU190" s="205" t="s">
        <v>81</v>
      </c>
      <c r="AY190" s="19" t="s">
        <v>193</v>
      </c>
      <c r="BE190" s="206">
        <f>IF(N190="základní",J190,0)</f>
        <v>0</v>
      </c>
      <c r="BF190" s="206">
        <f>IF(N190="snížená",J190,0)</f>
        <v>0</v>
      </c>
      <c r="BG190" s="206">
        <f>IF(N190="zákl. přenesená",J190,0)</f>
        <v>0</v>
      </c>
      <c r="BH190" s="206">
        <f>IF(N190="sníž. přenesená",J190,0)</f>
        <v>0</v>
      </c>
      <c r="BI190" s="206">
        <f>IF(N190="nulová",J190,0)</f>
        <v>0</v>
      </c>
      <c r="BJ190" s="19" t="s">
        <v>79</v>
      </c>
      <c r="BK190" s="206">
        <f>ROUND(I190*H190,2)</f>
        <v>0</v>
      </c>
      <c r="BL190" s="19" t="s">
        <v>575</v>
      </c>
      <c r="BM190" s="205" t="s">
        <v>991</v>
      </c>
    </row>
    <row r="191" spans="1:65" s="2" customFormat="1" ht="16.5" customHeight="1">
      <c r="A191" s="36"/>
      <c r="B191" s="37"/>
      <c r="C191" s="194" t="s">
        <v>597</v>
      </c>
      <c r="D191" s="194" t="s">
        <v>195</v>
      </c>
      <c r="E191" s="195" t="s">
        <v>3515</v>
      </c>
      <c r="F191" s="196" t="s">
        <v>3516</v>
      </c>
      <c r="G191" s="197" t="s">
        <v>1360</v>
      </c>
      <c r="H191" s="198">
        <v>2</v>
      </c>
      <c r="I191" s="199"/>
      <c r="J191" s="200">
        <f>ROUND(I191*H191,2)</f>
        <v>0</v>
      </c>
      <c r="K191" s="196" t="s">
        <v>19</v>
      </c>
      <c r="L191" s="41"/>
      <c r="M191" s="201" t="s">
        <v>19</v>
      </c>
      <c r="N191" s="202" t="s">
        <v>43</v>
      </c>
      <c r="O191" s="66"/>
      <c r="P191" s="203">
        <f>O191*H191</f>
        <v>0</v>
      </c>
      <c r="Q191" s="203">
        <v>0</v>
      </c>
      <c r="R191" s="203">
        <f>Q191*H191</f>
        <v>0</v>
      </c>
      <c r="S191" s="203">
        <v>0</v>
      </c>
      <c r="T191" s="204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205" t="s">
        <v>575</v>
      </c>
      <c r="AT191" s="205" t="s">
        <v>195</v>
      </c>
      <c r="AU191" s="205" t="s">
        <v>81</v>
      </c>
      <c r="AY191" s="19" t="s">
        <v>193</v>
      </c>
      <c r="BE191" s="206">
        <f>IF(N191="základní",J191,0)</f>
        <v>0</v>
      </c>
      <c r="BF191" s="206">
        <f>IF(N191="snížená",J191,0)</f>
        <v>0</v>
      </c>
      <c r="BG191" s="206">
        <f>IF(N191="zákl. přenesená",J191,0)</f>
        <v>0</v>
      </c>
      <c r="BH191" s="206">
        <f>IF(N191="sníž. přenesená",J191,0)</f>
        <v>0</v>
      </c>
      <c r="BI191" s="206">
        <f>IF(N191="nulová",J191,0)</f>
        <v>0</v>
      </c>
      <c r="BJ191" s="19" t="s">
        <v>79</v>
      </c>
      <c r="BK191" s="206">
        <f>ROUND(I191*H191,2)</f>
        <v>0</v>
      </c>
      <c r="BL191" s="19" t="s">
        <v>575</v>
      </c>
      <c r="BM191" s="205" t="s">
        <v>999</v>
      </c>
    </row>
    <row r="192" spans="1:65" s="12" customFormat="1" ht="22.9" customHeight="1">
      <c r="B192" s="178"/>
      <c r="C192" s="179"/>
      <c r="D192" s="180" t="s">
        <v>71</v>
      </c>
      <c r="E192" s="192" t="s">
        <v>3041</v>
      </c>
      <c r="F192" s="192" t="s">
        <v>3517</v>
      </c>
      <c r="G192" s="179"/>
      <c r="H192" s="179"/>
      <c r="I192" s="182"/>
      <c r="J192" s="193">
        <f>BK192</f>
        <v>0</v>
      </c>
      <c r="K192" s="179"/>
      <c r="L192" s="184"/>
      <c r="M192" s="185"/>
      <c r="N192" s="186"/>
      <c r="O192" s="186"/>
      <c r="P192" s="187">
        <f>SUM(P193:P196)</f>
        <v>0</v>
      </c>
      <c r="Q192" s="186"/>
      <c r="R192" s="187">
        <f>SUM(R193:R196)</f>
        <v>0</v>
      </c>
      <c r="S192" s="186"/>
      <c r="T192" s="188">
        <f>SUM(T193:T196)</f>
        <v>0</v>
      </c>
      <c r="AR192" s="189" t="s">
        <v>79</v>
      </c>
      <c r="AT192" s="190" t="s">
        <v>71</v>
      </c>
      <c r="AU192" s="190" t="s">
        <v>79</v>
      </c>
      <c r="AY192" s="189" t="s">
        <v>193</v>
      </c>
      <c r="BK192" s="191">
        <f>SUM(BK193:BK196)</f>
        <v>0</v>
      </c>
    </row>
    <row r="193" spans="1:65" s="2" customFormat="1" ht="16.5" customHeight="1">
      <c r="A193" s="36"/>
      <c r="B193" s="37"/>
      <c r="C193" s="194" t="s">
        <v>601</v>
      </c>
      <c r="D193" s="194" t="s">
        <v>195</v>
      </c>
      <c r="E193" s="195" t="s">
        <v>3518</v>
      </c>
      <c r="F193" s="196" t="s">
        <v>3519</v>
      </c>
      <c r="G193" s="197" t="s">
        <v>2837</v>
      </c>
      <c r="H193" s="198">
        <v>6</v>
      </c>
      <c r="I193" s="199"/>
      <c r="J193" s="200">
        <f>ROUND(I193*H193,2)</f>
        <v>0</v>
      </c>
      <c r="K193" s="196" t="s">
        <v>19</v>
      </c>
      <c r="L193" s="41"/>
      <c r="M193" s="201" t="s">
        <v>19</v>
      </c>
      <c r="N193" s="202" t="s">
        <v>43</v>
      </c>
      <c r="O193" s="66"/>
      <c r="P193" s="203">
        <f>O193*H193</f>
        <v>0</v>
      </c>
      <c r="Q193" s="203">
        <v>0</v>
      </c>
      <c r="R193" s="203">
        <f>Q193*H193</f>
        <v>0</v>
      </c>
      <c r="S193" s="203">
        <v>0</v>
      </c>
      <c r="T193" s="204">
        <f>S193*H193</f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205" t="s">
        <v>575</v>
      </c>
      <c r="AT193" s="205" t="s">
        <v>195</v>
      </c>
      <c r="AU193" s="205" t="s">
        <v>81</v>
      </c>
      <c r="AY193" s="19" t="s">
        <v>193</v>
      </c>
      <c r="BE193" s="206">
        <f>IF(N193="základní",J193,0)</f>
        <v>0</v>
      </c>
      <c r="BF193" s="206">
        <f>IF(N193="snížená",J193,0)</f>
        <v>0</v>
      </c>
      <c r="BG193" s="206">
        <f>IF(N193="zákl. přenesená",J193,0)</f>
        <v>0</v>
      </c>
      <c r="BH193" s="206">
        <f>IF(N193="sníž. přenesená",J193,0)</f>
        <v>0</v>
      </c>
      <c r="BI193" s="206">
        <f>IF(N193="nulová",J193,0)</f>
        <v>0</v>
      </c>
      <c r="BJ193" s="19" t="s">
        <v>79</v>
      </c>
      <c r="BK193" s="206">
        <f>ROUND(I193*H193,2)</f>
        <v>0</v>
      </c>
      <c r="BL193" s="19" t="s">
        <v>575</v>
      </c>
      <c r="BM193" s="205" t="s">
        <v>1028</v>
      </c>
    </row>
    <row r="194" spans="1:65" s="2" customFormat="1" ht="16.5" customHeight="1">
      <c r="A194" s="36"/>
      <c r="B194" s="37"/>
      <c r="C194" s="194" t="s">
        <v>605</v>
      </c>
      <c r="D194" s="194" t="s">
        <v>195</v>
      </c>
      <c r="E194" s="195" t="s">
        <v>3520</v>
      </c>
      <c r="F194" s="196" t="s">
        <v>3521</v>
      </c>
      <c r="G194" s="197" t="s">
        <v>2837</v>
      </c>
      <c r="H194" s="198">
        <v>8</v>
      </c>
      <c r="I194" s="199"/>
      <c r="J194" s="200">
        <f>ROUND(I194*H194,2)</f>
        <v>0</v>
      </c>
      <c r="K194" s="196" t="s">
        <v>19</v>
      </c>
      <c r="L194" s="41"/>
      <c r="M194" s="201" t="s">
        <v>19</v>
      </c>
      <c r="N194" s="202" t="s">
        <v>43</v>
      </c>
      <c r="O194" s="66"/>
      <c r="P194" s="203">
        <f>O194*H194</f>
        <v>0</v>
      </c>
      <c r="Q194" s="203">
        <v>0</v>
      </c>
      <c r="R194" s="203">
        <f>Q194*H194</f>
        <v>0</v>
      </c>
      <c r="S194" s="203">
        <v>0</v>
      </c>
      <c r="T194" s="204">
        <f>S194*H194</f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205" t="s">
        <v>575</v>
      </c>
      <c r="AT194" s="205" t="s">
        <v>195</v>
      </c>
      <c r="AU194" s="205" t="s">
        <v>81</v>
      </c>
      <c r="AY194" s="19" t="s">
        <v>193</v>
      </c>
      <c r="BE194" s="206">
        <f>IF(N194="základní",J194,0)</f>
        <v>0</v>
      </c>
      <c r="BF194" s="206">
        <f>IF(N194="snížená",J194,0)</f>
        <v>0</v>
      </c>
      <c r="BG194" s="206">
        <f>IF(N194="zákl. přenesená",J194,0)</f>
        <v>0</v>
      </c>
      <c r="BH194" s="206">
        <f>IF(N194="sníž. přenesená",J194,0)</f>
        <v>0</v>
      </c>
      <c r="BI194" s="206">
        <f>IF(N194="nulová",J194,0)</f>
        <v>0</v>
      </c>
      <c r="BJ194" s="19" t="s">
        <v>79</v>
      </c>
      <c r="BK194" s="206">
        <f>ROUND(I194*H194,2)</f>
        <v>0</v>
      </c>
      <c r="BL194" s="19" t="s">
        <v>575</v>
      </c>
      <c r="BM194" s="205" t="s">
        <v>1059</v>
      </c>
    </row>
    <row r="195" spans="1:65" s="2" customFormat="1" ht="16.5" customHeight="1">
      <c r="A195" s="36"/>
      <c r="B195" s="37"/>
      <c r="C195" s="194" t="s">
        <v>612</v>
      </c>
      <c r="D195" s="194" t="s">
        <v>195</v>
      </c>
      <c r="E195" s="195" t="s">
        <v>3522</v>
      </c>
      <c r="F195" s="196" t="s">
        <v>3523</v>
      </c>
      <c r="G195" s="197" t="s">
        <v>2837</v>
      </c>
      <c r="H195" s="198">
        <v>24</v>
      </c>
      <c r="I195" s="199"/>
      <c r="J195" s="200">
        <f>ROUND(I195*H195,2)</f>
        <v>0</v>
      </c>
      <c r="K195" s="196" t="s">
        <v>19</v>
      </c>
      <c r="L195" s="41"/>
      <c r="M195" s="201" t="s">
        <v>19</v>
      </c>
      <c r="N195" s="202" t="s">
        <v>43</v>
      </c>
      <c r="O195" s="66"/>
      <c r="P195" s="203">
        <f>O195*H195</f>
        <v>0</v>
      </c>
      <c r="Q195" s="203">
        <v>0</v>
      </c>
      <c r="R195" s="203">
        <f>Q195*H195</f>
        <v>0</v>
      </c>
      <c r="S195" s="203">
        <v>0</v>
      </c>
      <c r="T195" s="204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205" t="s">
        <v>575</v>
      </c>
      <c r="AT195" s="205" t="s">
        <v>195</v>
      </c>
      <c r="AU195" s="205" t="s">
        <v>81</v>
      </c>
      <c r="AY195" s="19" t="s">
        <v>193</v>
      </c>
      <c r="BE195" s="206">
        <f>IF(N195="základní",J195,0)</f>
        <v>0</v>
      </c>
      <c r="BF195" s="206">
        <f>IF(N195="snížená",J195,0)</f>
        <v>0</v>
      </c>
      <c r="BG195" s="206">
        <f>IF(N195="zákl. přenesená",J195,0)</f>
        <v>0</v>
      </c>
      <c r="BH195" s="206">
        <f>IF(N195="sníž. přenesená",J195,0)</f>
        <v>0</v>
      </c>
      <c r="BI195" s="206">
        <f>IF(N195="nulová",J195,0)</f>
        <v>0</v>
      </c>
      <c r="BJ195" s="19" t="s">
        <v>79</v>
      </c>
      <c r="BK195" s="206">
        <f>ROUND(I195*H195,2)</f>
        <v>0</v>
      </c>
      <c r="BL195" s="19" t="s">
        <v>575</v>
      </c>
      <c r="BM195" s="205" t="s">
        <v>1080</v>
      </c>
    </row>
    <row r="196" spans="1:65" s="2" customFormat="1" ht="16.5" customHeight="1">
      <c r="A196" s="36"/>
      <c r="B196" s="37"/>
      <c r="C196" s="194" t="s">
        <v>617</v>
      </c>
      <c r="D196" s="194" t="s">
        <v>195</v>
      </c>
      <c r="E196" s="195" t="s">
        <v>3524</v>
      </c>
      <c r="F196" s="196" t="s">
        <v>2839</v>
      </c>
      <c r="G196" s="197" t="s">
        <v>2837</v>
      </c>
      <c r="H196" s="198">
        <v>6</v>
      </c>
      <c r="I196" s="199"/>
      <c r="J196" s="200">
        <f>ROUND(I196*H196,2)</f>
        <v>0</v>
      </c>
      <c r="K196" s="196" t="s">
        <v>19</v>
      </c>
      <c r="L196" s="41"/>
      <c r="M196" s="270" t="s">
        <v>19</v>
      </c>
      <c r="N196" s="271" t="s">
        <v>43</v>
      </c>
      <c r="O196" s="272"/>
      <c r="P196" s="273">
        <f>O196*H196</f>
        <v>0</v>
      </c>
      <c r="Q196" s="273">
        <v>0</v>
      </c>
      <c r="R196" s="273">
        <f>Q196*H196</f>
        <v>0</v>
      </c>
      <c r="S196" s="273">
        <v>0</v>
      </c>
      <c r="T196" s="274">
        <f>S196*H196</f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205" t="s">
        <v>575</v>
      </c>
      <c r="AT196" s="205" t="s">
        <v>195</v>
      </c>
      <c r="AU196" s="205" t="s">
        <v>81</v>
      </c>
      <c r="AY196" s="19" t="s">
        <v>193</v>
      </c>
      <c r="BE196" s="206">
        <f>IF(N196="základní",J196,0)</f>
        <v>0</v>
      </c>
      <c r="BF196" s="206">
        <f>IF(N196="snížená",J196,0)</f>
        <v>0</v>
      </c>
      <c r="BG196" s="206">
        <f>IF(N196="zákl. přenesená",J196,0)</f>
        <v>0</v>
      </c>
      <c r="BH196" s="206">
        <f>IF(N196="sníž. přenesená",J196,0)</f>
        <v>0</v>
      </c>
      <c r="BI196" s="206">
        <f>IF(N196="nulová",J196,0)</f>
        <v>0</v>
      </c>
      <c r="BJ196" s="19" t="s">
        <v>79</v>
      </c>
      <c r="BK196" s="206">
        <f>ROUND(I196*H196,2)</f>
        <v>0</v>
      </c>
      <c r="BL196" s="19" t="s">
        <v>575</v>
      </c>
      <c r="BM196" s="205" t="s">
        <v>1092</v>
      </c>
    </row>
    <row r="197" spans="1:65" s="2" customFormat="1" ht="6.95" customHeight="1">
      <c r="A197" s="36"/>
      <c r="B197" s="49"/>
      <c r="C197" s="50"/>
      <c r="D197" s="50"/>
      <c r="E197" s="50"/>
      <c r="F197" s="50"/>
      <c r="G197" s="50"/>
      <c r="H197" s="50"/>
      <c r="I197" s="144"/>
      <c r="J197" s="50"/>
      <c r="K197" s="50"/>
      <c r="L197" s="41"/>
      <c r="M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</sheetData>
  <sheetProtection algorithmName="SHA-512" hashValue="mdd6a2oqmViEXLJV66AaZpiZoU07AoFS4RIsdd2jPS652QBTnP7IjoQ1nFsc5aS4o1F3N2J4L8paBQk6thmwAw==" saltValue="YERsujufvGJb1T03iH+eOudgg0iKWB9XVzukoWW/0d2fPi7TDb3AkNyL9KuYus6XP6jUweOa1hErOOZJFVTKBw==" spinCount="100000" sheet="1" objects="1" scenarios="1" formatColumns="0" formatRows="0" autoFilter="0"/>
  <autoFilter ref="C103:K196"/>
  <mergeCells count="12">
    <mergeCell ref="E96:H96"/>
    <mergeCell ref="L2:V2"/>
    <mergeCell ref="E50:H50"/>
    <mergeCell ref="E52:H52"/>
    <mergeCell ref="E54:H54"/>
    <mergeCell ref="E92:H92"/>
    <mergeCell ref="E94:H9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pageSetUpPr fitToPage="1"/>
  </sheetPr>
  <dimension ref="A2:BM89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101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1" customFormat="1" ht="12" customHeight="1">
      <c r="B8" s="22"/>
      <c r="D8" s="116" t="s">
        <v>128</v>
      </c>
      <c r="I8" s="110"/>
      <c r="L8" s="22"/>
    </row>
    <row r="9" spans="1:46" s="2" customFormat="1" ht="16.5" customHeight="1">
      <c r="A9" s="36"/>
      <c r="B9" s="41"/>
      <c r="C9" s="36"/>
      <c r="D9" s="36"/>
      <c r="E9" s="409" t="s">
        <v>129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130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12" t="s">
        <v>3525</v>
      </c>
      <c r="F11" s="411"/>
      <c r="G11" s="411"/>
      <c r="H11" s="411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11. 11. 2020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13" t="str">
        <f>'Rekapitulace stavby'!E14</f>
        <v>Vyplň údaj</v>
      </c>
      <c r="F20" s="414"/>
      <c r="G20" s="414"/>
      <c r="H20" s="414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tr">
        <f>IF('Rekapitulace stavby'!AN19="","",'Rekapitulace stavby'!AN19)</f>
        <v/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>Fr.Neuwirth</v>
      </c>
      <c r="F26" s="36"/>
      <c r="G26" s="36"/>
      <c r="H26" s="36"/>
      <c r="I26" s="119" t="s">
        <v>28</v>
      </c>
      <c r="J26" s="105" t="str">
        <f>IF('Rekapitulace stavby'!AN20="","",'Rekapitulace stavby'!AN20)</f>
        <v/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21"/>
      <c r="B29" s="122"/>
      <c r="C29" s="121"/>
      <c r="D29" s="121"/>
      <c r="E29" s="415" t="s">
        <v>19</v>
      </c>
      <c r="F29" s="415"/>
      <c r="G29" s="415"/>
      <c r="H29" s="415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ROUND(J86,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ROUND((SUM(BE86:BE88)),  2)</f>
        <v>0</v>
      </c>
      <c r="G35" s="36"/>
      <c r="H35" s="36"/>
      <c r="I35" s="133">
        <v>0.21</v>
      </c>
      <c r="J35" s="132">
        <f>ROUND(((SUM(BE86:BE88))*I35),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ROUND((SUM(BF86:BF88)),  2)</f>
        <v>0</v>
      </c>
      <c r="G36" s="36"/>
      <c r="H36" s="36"/>
      <c r="I36" s="133">
        <v>0.15</v>
      </c>
      <c r="J36" s="132">
        <f>ROUND(((SUM(BF86:BF88))*I36),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ROUND((SUM(BG86:BG88)),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ROUND((SUM(BH86:BH88)),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ROUND((SUM(BI86:BI88)),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132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7" t="str">
        <f>E7</f>
        <v>Novostavba víceúčelových objektů na p.č.1542/1 a 1521/2 v k.ú.Cetoraz</v>
      </c>
      <c r="F50" s="408"/>
      <c r="G50" s="408"/>
      <c r="H50" s="40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128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7" t="s">
        <v>129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130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66" t="str">
        <f>E11</f>
        <v>06 - gastrovybavení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Cetoraz</v>
      </c>
      <c r="G56" s="38"/>
      <c r="H56" s="38"/>
      <c r="I56" s="119" t="s">
        <v>23</v>
      </c>
      <c r="J56" s="61" t="str">
        <f>IF(J14="","",J14)</f>
        <v>11. 11. 2020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Obec Cetoraz, Cetoraz 206, 39411 Cetoraz</v>
      </c>
      <c r="G58" s="38"/>
      <c r="H58" s="38"/>
      <c r="I58" s="119" t="s">
        <v>31</v>
      </c>
      <c r="J58" s="34" t="str">
        <f>E23</f>
        <v>Ing.Josef Slabý, Arnolec 30, 58827 Jamné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>Fr.Neuwirth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133</v>
      </c>
      <c r="D61" s="149"/>
      <c r="E61" s="149"/>
      <c r="F61" s="149"/>
      <c r="G61" s="149"/>
      <c r="H61" s="149"/>
      <c r="I61" s="150"/>
      <c r="J61" s="151" t="s">
        <v>134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J86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135</v>
      </c>
    </row>
    <row r="64" spans="1:47" s="9" customFormat="1" ht="24.95" customHeight="1">
      <c r="B64" s="153"/>
      <c r="C64" s="154"/>
      <c r="D64" s="155" t="s">
        <v>3526</v>
      </c>
      <c r="E64" s="156"/>
      <c r="F64" s="156"/>
      <c r="G64" s="156"/>
      <c r="H64" s="156"/>
      <c r="I64" s="157"/>
      <c r="J64" s="158">
        <f>J87</f>
        <v>0</v>
      </c>
      <c r="K64" s="154"/>
      <c r="L64" s="159"/>
    </row>
    <row r="65" spans="1:31" s="2" customFormat="1" ht="21.75" customHeight="1">
      <c r="A65" s="36"/>
      <c r="B65" s="37"/>
      <c r="C65" s="38"/>
      <c r="D65" s="38"/>
      <c r="E65" s="38"/>
      <c r="F65" s="38"/>
      <c r="G65" s="38"/>
      <c r="H65" s="38"/>
      <c r="I65" s="117"/>
      <c r="J65" s="38"/>
      <c r="K65" s="38"/>
      <c r="L65" s="118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31" s="2" customFormat="1" ht="6.95" customHeight="1">
      <c r="A66" s="36"/>
      <c r="B66" s="49"/>
      <c r="C66" s="50"/>
      <c r="D66" s="50"/>
      <c r="E66" s="50"/>
      <c r="F66" s="50"/>
      <c r="G66" s="50"/>
      <c r="H66" s="50"/>
      <c r="I66" s="144"/>
      <c r="J66" s="50"/>
      <c r="K66" s="50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70" spans="1:31" s="2" customFormat="1" ht="6.95" customHeight="1">
      <c r="A70" s="36"/>
      <c r="B70" s="51"/>
      <c r="C70" s="52"/>
      <c r="D70" s="52"/>
      <c r="E70" s="52"/>
      <c r="F70" s="52"/>
      <c r="G70" s="52"/>
      <c r="H70" s="52"/>
      <c r="I70" s="147"/>
      <c r="J70" s="52"/>
      <c r="K70" s="52"/>
      <c r="L70" s="118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24.95" customHeight="1">
      <c r="A71" s="36"/>
      <c r="B71" s="37"/>
      <c r="C71" s="25" t="s">
        <v>178</v>
      </c>
      <c r="D71" s="38"/>
      <c r="E71" s="38"/>
      <c r="F71" s="38"/>
      <c r="G71" s="38"/>
      <c r="H71" s="38"/>
      <c r="I71" s="117"/>
      <c r="J71" s="38"/>
      <c r="K71" s="38"/>
      <c r="L71" s="118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37"/>
      <c r="C72" s="38"/>
      <c r="D72" s="38"/>
      <c r="E72" s="38"/>
      <c r="F72" s="38"/>
      <c r="G72" s="38"/>
      <c r="H72" s="38"/>
      <c r="I72" s="117"/>
      <c r="J72" s="38"/>
      <c r="K72" s="38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2" customHeight="1">
      <c r="A73" s="36"/>
      <c r="B73" s="37"/>
      <c r="C73" s="31" t="s">
        <v>16</v>
      </c>
      <c r="D73" s="38"/>
      <c r="E73" s="38"/>
      <c r="F73" s="38"/>
      <c r="G73" s="38"/>
      <c r="H73" s="38"/>
      <c r="I73" s="117"/>
      <c r="J73" s="38"/>
      <c r="K73" s="38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6.5" customHeight="1">
      <c r="A74" s="36"/>
      <c r="B74" s="37"/>
      <c r="C74" s="38"/>
      <c r="D74" s="38"/>
      <c r="E74" s="407" t="str">
        <f>E7</f>
        <v>Novostavba víceúčelových objektů na p.č.1542/1 a 1521/2 v k.ú.Cetoraz</v>
      </c>
      <c r="F74" s="408"/>
      <c r="G74" s="408"/>
      <c r="H74" s="40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1" customFormat="1" ht="12" customHeight="1">
      <c r="B75" s="23"/>
      <c r="C75" s="31" t="s">
        <v>128</v>
      </c>
      <c r="D75" s="24"/>
      <c r="E75" s="24"/>
      <c r="F75" s="24"/>
      <c r="G75" s="24"/>
      <c r="H75" s="24"/>
      <c r="I75" s="110"/>
      <c r="J75" s="24"/>
      <c r="K75" s="24"/>
      <c r="L75" s="22"/>
    </row>
    <row r="76" spans="1:31" s="2" customFormat="1" ht="16.5" customHeight="1">
      <c r="A76" s="36"/>
      <c r="B76" s="37"/>
      <c r="C76" s="38"/>
      <c r="D76" s="38"/>
      <c r="E76" s="407" t="s">
        <v>129</v>
      </c>
      <c r="F76" s="406"/>
      <c r="G76" s="406"/>
      <c r="H76" s="406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130</v>
      </c>
      <c r="D77" s="38"/>
      <c r="E77" s="38"/>
      <c r="F77" s="38"/>
      <c r="G77" s="38"/>
      <c r="H77" s="38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366" t="str">
        <f>E11</f>
        <v>06 - gastrovybavení</v>
      </c>
      <c r="F78" s="406"/>
      <c r="G78" s="406"/>
      <c r="H78" s="406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</v>
      </c>
      <c r="D80" s="38"/>
      <c r="E80" s="38"/>
      <c r="F80" s="29" t="str">
        <f>F14</f>
        <v>Cetoraz</v>
      </c>
      <c r="G80" s="38"/>
      <c r="H80" s="38"/>
      <c r="I80" s="119" t="s">
        <v>23</v>
      </c>
      <c r="J80" s="61" t="str">
        <f>IF(J14="","",J14)</f>
        <v>11. 11. 2020</v>
      </c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40.15" customHeight="1">
      <c r="A82" s="36"/>
      <c r="B82" s="37"/>
      <c r="C82" s="31" t="s">
        <v>25</v>
      </c>
      <c r="D82" s="38"/>
      <c r="E82" s="38"/>
      <c r="F82" s="29" t="str">
        <f>E17</f>
        <v>Obec Cetoraz, Cetoraz 206, 39411 Cetoraz</v>
      </c>
      <c r="G82" s="38"/>
      <c r="H82" s="38"/>
      <c r="I82" s="119" t="s">
        <v>31</v>
      </c>
      <c r="J82" s="34" t="str">
        <f>E23</f>
        <v>Ing.Josef Slabý, Arnolec 30, 58827 Jamné</v>
      </c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5.2" customHeight="1">
      <c r="A83" s="36"/>
      <c r="B83" s="37"/>
      <c r="C83" s="31" t="s">
        <v>29</v>
      </c>
      <c r="D83" s="38"/>
      <c r="E83" s="38"/>
      <c r="F83" s="29" t="str">
        <f>IF(E20="","",E20)</f>
        <v>Vyplň údaj</v>
      </c>
      <c r="G83" s="38"/>
      <c r="H83" s="38"/>
      <c r="I83" s="119" t="s">
        <v>34</v>
      </c>
      <c r="J83" s="34" t="str">
        <f>E26</f>
        <v>Fr.Neuwirth</v>
      </c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0.35" customHeight="1">
      <c r="A84" s="36"/>
      <c r="B84" s="37"/>
      <c r="C84" s="38"/>
      <c r="D84" s="38"/>
      <c r="E84" s="38"/>
      <c r="F84" s="38"/>
      <c r="G84" s="38"/>
      <c r="H84" s="3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11" customFormat="1" ht="29.25" customHeight="1">
      <c r="A85" s="166"/>
      <c r="B85" s="167"/>
      <c r="C85" s="168" t="s">
        <v>179</v>
      </c>
      <c r="D85" s="169" t="s">
        <v>57</v>
      </c>
      <c r="E85" s="169" t="s">
        <v>53</v>
      </c>
      <c r="F85" s="169" t="s">
        <v>54</v>
      </c>
      <c r="G85" s="169" t="s">
        <v>180</v>
      </c>
      <c r="H85" s="169" t="s">
        <v>181</v>
      </c>
      <c r="I85" s="170" t="s">
        <v>182</v>
      </c>
      <c r="J85" s="169" t="s">
        <v>134</v>
      </c>
      <c r="K85" s="171" t="s">
        <v>183</v>
      </c>
      <c r="L85" s="172"/>
      <c r="M85" s="70" t="s">
        <v>19</v>
      </c>
      <c r="N85" s="71" t="s">
        <v>42</v>
      </c>
      <c r="O85" s="71" t="s">
        <v>184</v>
      </c>
      <c r="P85" s="71" t="s">
        <v>185</v>
      </c>
      <c r="Q85" s="71" t="s">
        <v>186</v>
      </c>
      <c r="R85" s="71" t="s">
        <v>187</v>
      </c>
      <c r="S85" s="71" t="s">
        <v>188</v>
      </c>
      <c r="T85" s="72" t="s">
        <v>189</v>
      </c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</row>
    <row r="86" spans="1:65" s="2" customFormat="1" ht="22.9" customHeight="1">
      <c r="A86" s="36"/>
      <c r="B86" s="37"/>
      <c r="C86" s="77" t="s">
        <v>190</v>
      </c>
      <c r="D86" s="38"/>
      <c r="E86" s="38"/>
      <c r="F86" s="38"/>
      <c r="G86" s="38"/>
      <c r="H86" s="38"/>
      <c r="I86" s="117"/>
      <c r="J86" s="173">
        <f>BK86</f>
        <v>0</v>
      </c>
      <c r="K86" s="38"/>
      <c r="L86" s="41"/>
      <c r="M86" s="73"/>
      <c r="N86" s="174"/>
      <c r="O86" s="74"/>
      <c r="P86" s="175">
        <f>P87</f>
        <v>0</v>
      </c>
      <c r="Q86" s="74"/>
      <c r="R86" s="175">
        <f>R87</f>
        <v>0</v>
      </c>
      <c r="S86" s="74"/>
      <c r="T86" s="176">
        <f>T87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71</v>
      </c>
      <c r="AU86" s="19" t="s">
        <v>135</v>
      </c>
      <c r="BK86" s="177">
        <f>BK87</f>
        <v>0</v>
      </c>
    </row>
    <row r="87" spans="1:65" s="12" customFormat="1" ht="25.9" customHeight="1">
      <c r="B87" s="178"/>
      <c r="C87" s="179"/>
      <c r="D87" s="180" t="s">
        <v>71</v>
      </c>
      <c r="E87" s="181" t="s">
        <v>3527</v>
      </c>
      <c r="F87" s="181" t="s">
        <v>3528</v>
      </c>
      <c r="G87" s="179"/>
      <c r="H87" s="179"/>
      <c r="I87" s="182"/>
      <c r="J87" s="183">
        <f>BK87</f>
        <v>0</v>
      </c>
      <c r="K87" s="179"/>
      <c r="L87" s="184"/>
      <c r="M87" s="185"/>
      <c r="N87" s="186"/>
      <c r="O87" s="186"/>
      <c r="P87" s="187">
        <f>P88</f>
        <v>0</v>
      </c>
      <c r="Q87" s="186"/>
      <c r="R87" s="187">
        <f>R88</f>
        <v>0</v>
      </c>
      <c r="S87" s="186"/>
      <c r="T87" s="188">
        <f>T88</f>
        <v>0</v>
      </c>
      <c r="AR87" s="189" t="s">
        <v>200</v>
      </c>
      <c r="AT87" s="190" t="s">
        <v>71</v>
      </c>
      <c r="AU87" s="190" t="s">
        <v>72</v>
      </c>
      <c r="AY87" s="189" t="s">
        <v>193</v>
      </c>
      <c r="BK87" s="191">
        <f>BK88</f>
        <v>0</v>
      </c>
    </row>
    <row r="88" spans="1:65" s="2" customFormat="1" ht="16.5" customHeight="1">
      <c r="A88" s="36"/>
      <c r="B88" s="37"/>
      <c r="C88" s="194" t="s">
        <v>79</v>
      </c>
      <c r="D88" s="194" t="s">
        <v>195</v>
      </c>
      <c r="E88" s="195" t="s">
        <v>3529</v>
      </c>
      <c r="F88" s="196" t="s">
        <v>3530</v>
      </c>
      <c r="G88" s="197" t="s">
        <v>1985</v>
      </c>
      <c r="H88" s="198">
        <v>1</v>
      </c>
      <c r="I88" s="199"/>
      <c r="J88" s="200">
        <f>ROUND(I88*H88,2)</f>
        <v>0</v>
      </c>
      <c r="K88" s="196" t="s">
        <v>19</v>
      </c>
      <c r="L88" s="41"/>
      <c r="M88" s="270" t="s">
        <v>19</v>
      </c>
      <c r="N88" s="271" t="s">
        <v>43</v>
      </c>
      <c r="O88" s="272"/>
      <c r="P88" s="273">
        <f>O88*H88</f>
        <v>0</v>
      </c>
      <c r="Q88" s="273">
        <v>0</v>
      </c>
      <c r="R88" s="273">
        <f>Q88*H88</f>
        <v>0</v>
      </c>
      <c r="S88" s="273">
        <v>0</v>
      </c>
      <c r="T88" s="274">
        <f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205" t="s">
        <v>302</v>
      </c>
      <c r="AT88" s="205" t="s">
        <v>195</v>
      </c>
      <c r="AU88" s="205" t="s">
        <v>79</v>
      </c>
      <c r="AY88" s="19" t="s">
        <v>193</v>
      </c>
      <c r="BE88" s="206">
        <f>IF(N88="základní",J88,0)</f>
        <v>0</v>
      </c>
      <c r="BF88" s="206">
        <f>IF(N88="snížená",J88,0)</f>
        <v>0</v>
      </c>
      <c r="BG88" s="206">
        <f>IF(N88="zákl. přenesená",J88,0)</f>
        <v>0</v>
      </c>
      <c r="BH88" s="206">
        <f>IF(N88="sníž. přenesená",J88,0)</f>
        <v>0</v>
      </c>
      <c r="BI88" s="206">
        <f>IF(N88="nulová",J88,0)</f>
        <v>0</v>
      </c>
      <c r="BJ88" s="19" t="s">
        <v>79</v>
      </c>
      <c r="BK88" s="206">
        <f>ROUND(I88*H88,2)</f>
        <v>0</v>
      </c>
      <c r="BL88" s="19" t="s">
        <v>302</v>
      </c>
      <c r="BM88" s="205" t="s">
        <v>3531</v>
      </c>
    </row>
    <row r="89" spans="1:65" s="2" customFormat="1" ht="6.95" customHeight="1">
      <c r="A89" s="36"/>
      <c r="B89" s="49"/>
      <c r="C89" s="50"/>
      <c r="D89" s="50"/>
      <c r="E89" s="50"/>
      <c r="F89" s="50"/>
      <c r="G89" s="50"/>
      <c r="H89" s="50"/>
      <c r="I89" s="144"/>
      <c r="J89" s="50"/>
      <c r="K89" s="50"/>
      <c r="L89" s="41"/>
      <c r="M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</sheetData>
  <sheetProtection algorithmName="SHA-512" hashValue="6CbLA06vRQwGSljlEAaecVL2ccbGuvzsg7jP/WmC3a1eMUAIZsiyEWf+OTInIHB/YZZLJW5/H+1Zt4X1gPSdeg==" saltValue="i6vEiNQZKPfJE6URPiSL3XUb8nYtfnW1ij8vHyWfFFLNGglIa1NKhf/MMuIjAZg0WY2dtcc/ga8ziQ5lZc5u1Q==" spinCount="100000" sheet="1" objects="1" scenarios="1" formatColumns="0" formatRows="0" autoFilter="0"/>
  <autoFilter ref="C85:K88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pageSetUpPr fitToPage="1"/>
  </sheetPr>
  <dimension ref="A2:BM282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111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2" customFormat="1" ht="12" customHeight="1">
      <c r="A8" s="36"/>
      <c r="B8" s="41"/>
      <c r="C8" s="36"/>
      <c r="D8" s="116" t="s">
        <v>128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12" t="s">
        <v>4781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11. 11. 2020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13" t="str">
        <f>'Rekapitulace stavby'!E14</f>
        <v>Vyplň údaj</v>
      </c>
      <c r="F18" s="414"/>
      <c r="G18" s="414"/>
      <c r="H18" s="414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35</v>
      </c>
      <c r="F24" s="36"/>
      <c r="G24" s="36"/>
      <c r="H24" s="36"/>
      <c r="I24" s="119" t="s">
        <v>28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21"/>
      <c r="B27" s="122"/>
      <c r="C27" s="121"/>
      <c r="D27" s="121"/>
      <c r="E27" s="415" t="s">
        <v>37</v>
      </c>
      <c r="F27" s="415"/>
      <c r="G27" s="415"/>
      <c r="H27" s="415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ROUND(J94,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ROUND((SUM(BE94:BE281)),  2)</f>
        <v>0</v>
      </c>
      <c r="G33" s="36"/>
      <c r="H33" s="36"/>
      <c r="I33" s="133">
        <v>0.21</v>
      </c>
      <c r="J33" s="132">
        <f>ROUND(((SUM(BE94:BE281))*I33),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ROUND((SUM(BF94:BF281)),  2)</f>
        <v>0</v>
      </c>
      <c r="G34" s="36"/>
      <c r="H34" s="36"/>
      <c r="I34" s="133">
        <v>0.15</v>
      </c>
      <c r="J34" s="132">
        <f>ROUND(((SUM(BF94:BF281))*I34),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ROUND((SUM(BG94:BG281)),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ROUND((SUM(BH94:BH281)),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ROUND((SUM(BI94:BI281)),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132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7" t="str">
        <f>E7</f>
        <v>Novostavba víceúčelových objektů na p.č.1542/1 a 1521/2 v k.ú.Cetoraz</v>
      </c>
      <c r="F48" s="408"/>
      <c r="G48" s="408"/>
      <c r="H48" s="40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66" t="str">
        <f>E9</f>
        <v>SO_03 - altán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Cetoraz</v>
      </c>
      <c r="G52" s="38"/>
      <c r="H52" s="38"/>
      <c r="I52" s="119" t="s">
        <v>23</v>
      </c>
      <c r="J52" s="61" t="str">
        <f>IF(J12="","",J12)</f>
        <v>11. 11. 2020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40.15" customHeight="1">
      <c r="A54" s="36"/>
      <c r="B54" s="37"/>
      <c r="C54" s="31" t="s">
        <v>25</v>
      </c>
      <c r="D54" s="38"/>
      <c r="E54" s="38"/>
      <c r="F54" s="29" t="str">
        <f>E15</f>
        <v>Obec Cetoraz, Cetoraz 206, 39411 Cetoraz</v>
      </c>
      <c r="G54" s="38"/>
      <c r="H54" s="38"/>
      <c r="I54" s="119" t="s">
        <v>31</v>
      </c>
      <c r="J54" s="34" t="str">
        <f>E21</f>
        <v>Ing.Josef Slabý, Arnolec 30, 58827 Jamné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>Fr.Neuwirth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133</v>
      </c>
      <c r="D57" s="149"/>
      <c r="E57" s="149"/>
      <c r="F57" s="149"/>
      <c r="G57" s="149"/>
      <c r="H57" s="149"/>
      <c r="I57" s="150"/>
      <c r="J57" s="151" t="s">
        <v>134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J94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135</v>
      </c>
    </row>
    <row r="60" spans="1:47" s="9" customFormat="1" ht="24.95" customHeight="1">
      <c r="B60" s="153"/>
      <c r="C60" s="154"/>
      <c r="D60" s="155" t="s">
        <v>136</v>
      </c>
      <c r="E60" s="156"/>
      <c r="F60" s="156"/>
      <c r="G60" s="156"/>
      <c r="H60" s="156"/>
      <c r="I60" s="157"/>
      <c r="J60" s="158">
        <f>J95</f>
        <v>0</v>
      </c>
      <c r="K60" s="154"/>
      <c r="L60" s="159"/>
    </row>
    <row r="61" spans="1:47" s="10" customFormat="1" ht="19.899999999999999" customHeight="1">
      <c r="B61" s="160"/>
      <c r="C61" s="99"/>
      <c r="D61" s="161" t="s">
        <v>137</v>
      </c>
      <c r="E61" s="162"/>
      <c r="F61" s="162"/>
      <c r="G61" s="162"/>
      <c r="H61" s="162"/>
      <c r="I61" s="163"/>
      <c r="J61" s="164">
        <f>J96</f>
        <v>0</v>
      </c>
      <c r="K61" s="99"/>
      <c r="L61" s="165"/>
    </row>
    <row r="62" spans="1:47" s="10" customFormat="1" ht="19.899999999999999" customHeight="1">
      <c r="B62" s="160"/>
      <c r="C62" s="99"/>
      <c r="D62" s="161" t="s">
        <v>138</v>
      </c>
      <c r="E62" s="162"/>
      <c r="F62" s="162"/>
      <c r="G62" s="162"/>
      <c r="H62" s="162"/>
      <c r="I62" s="163"/>
      <c r="J62" s="164">
        <f>J124</f>
        <v>0</v>
      </c>
      <c r="K62" s="99"/>
      <c r="L62" s="165"/>
    </row>
    <row r="63" spans="1:47" s="10" customFormat="1" ht="19.899999999999999" customHeight="1">
      <c r="B63" s="160"/>
      <c r="C63" s="99"/>
      <c r="D63" s="161" t="s">
        <v>139</v>
      </c>
      <c r="E63" s="162"/>
      <c r="F63" s="162"/>
      <c r="G63" s="162"/>
      <c r="H63" s="162"/>
      <c r="I63" s="163"/>
      <c r="J63" s="164">
        <f>J136</f>
        <v>0</v>
      </c>
      <c r="K63" s="99"/>
      <c r="L63" s="165"/>
    </row>
    <row r="64" spans="1:47" s="10" customFormat="1" ht="19.899999999999999" customHeight="1">
      <c r="B64" s="160"/>
      <c r="C64" s="99"/>
      <c r="D64" s="161" t="s">
        <v>3533</v>
      </c>
      <c r="E64" s="162"/>
      <c r="F64" s="162"/>
      <c r="G64" s="162"/>
      <c r="H64" s="162"/>
      <c r="I64" s="163"/>
      <c r="J64" s="164">
        <f>J154</f>
        <v>0</v>
      </c>
      <c r="K64" s="99"/>
      <c r="L64" s="165"/>
    </row>
    <row r="65" spans="1:31" s="10" customFormat="1" ht="19.899999999999999" customHeight="1">
      <c r="B65" s="160"/>
      <c r="C65" s="99"/>
      <c r="D65" s="161" t="s">
        <v>141</v>
      </c>
      <c r="E65" s="162"/>
      <c r="F65" s="162"/>
      <c r="G65" s="162"/>
      <c r="H65" s="162"/>
      <c r="I65" s="163"/>
      <c r="J65" s="164">
        <f>J168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144</v>
      </c>
      <c r="E66" s="162"/>
      <c r="F66" s="162"/>
      <c r="G66" s="162"/>
      <c r="H66" s="162"/>
      <c r="I66" s="163"/>
      <c r="J66" s="164">
        <f>J210</f>
        <v>0</v>
      </c>
      <c r="K66" s="99"/>
      <c r="L66" s="165"/>
    </row>
    <row r="67" spans="1:31" s="10" customFormat="1" ht="19.899999999999999" customHeight="1">
      <c r="B67" s="160"/>
      <c r="C67" s="99"/>
      <c r="D67" s="161" t="s">
        <v>145</v>
      </c>
      <c r="E67" s="162"/>
      <c r="F67" s="162"/>
      <c r="G67" s="162"/>
      <c r="H67" s="162"/>
      <c r="I67" s="163"/>
      <c r="J67" s="164">
        <f>J224</f>
        <v>0</v>
      </c>
      <c r="K67" s="99"/>
      <c r="L67" s="165"/>
    </row>
    <row r="68" spans="1:31" s="10" customFormat="1" ht="14.85" customHeight="1">
      <c r="B68" s="160"/>
      <c r="C68" s="99"/>
      <c r="D68" s="161" t="s">
        <v>147</v>
      </c>
      <c r="E68" s="162"/>
      <c r="F68" s="162"/>
      <c r="G68" s="162"/>
      <c r="H68" s="162"/>
      <c r="I68" s="163"/>
      <c r="J68" s="164">
        <f>J225</f>
        <v>0</v>
      </c>
      <c r="K68" s="99"/>
      <c r="L68" s="165"/>
    </row>
    <row r="69" spans="1:31" s="10" customFormat="1" ht="19.899999999999999" customHeight="1">
      <c r="B69" s="160"/>
      <c r="C69" s="99"/>
      <c r="D69" s="161" t="s">
        <v>150</v>
      </c>
      <c r="E69" s="162"/>
      <c r="F69" s="162"/>
      <c r="G69" s="162"/>
      <c r="H69" s="162"/>
      <c r="I69" s="163"/>
      <c r="J69" s="164">
        <f>J234</f>
        <v>0</v>
      </c>
      <c r="K69" s="99"/>
      <c r="L69" s="165"/>
    </row>
    <row r="70" spans="1:31" s="10" customFormat="1" ht="14.85" customHeight="1">
      <c r="B70" s="160"/>
      <c r="C70" s="99"/>
      <c r="D70" s="161" t="s">
        <v>151</v>
      </c>
      <c r="E70" s="162"/>
      <c r="F70" s="162"/>
      <c r="G70" s="162"/>
      <c r="H70" s="162"/>
      <c r="I70" s="163"/>
      <c r="J70" s="164">
        <f>J235</f>
        <v>0</v>
      </c>
      <c r="K70" s="99"/>
      <c r="L70" s="165"/>
    </row>
    <row r="71" spans="1:31" s="10" customFormat="1" ht="19.899999999999999" customHeight="1">
      <c r="B71" s="160"/>
      <c r="C71" s="99"/>
      <c r="D71" s="161" t="s">
        <v>153</v>
      </c>
      <c r="E71" s="162"/>
      <c r="F71" s="162"/>
      <c r="G71" s="162"/>
      <c r="H71" s="162"/>
      <c r="I71" s="163"/>
      <c r="J71" s="164">
        <f>J241</f>
        <v>0</v>
      </c>
      <c r="K71" s="99"/>
      <c r="L71" s="165"/>
    </row>
    <row r="72" spans="1:31" s="9" customFormat="1" ht="24.95" customHeight="1">
      <c r="B72" s="153"/>
      <c r="C72" s="154"/>
      <c r="D72" s="155" t="s">
        <v>154</v>
      </c>
      <c r="E72" s="156"/>
      <c r="F72" s="156"/>
      <c r="G72" s="156"/>
      <c r="H72" s="156"/>
      <c r="I72" s="157"/>
      <c r="J72" s="158">
        <f>J243</f>
        <v>0</v>
      </c>
      <c r="K72" s="154"/>
      <c r="L72" s="159"/>
    </row>
    <row r="73" spans="1:31" s="10" customFormat="1" ht="19.899999999999999" customHeight="1">
      <c r="B73" s="160"/>
      <c r="C73" s="99"/>
      <c r="D73" s="161" t="s">
        <v>156</v>
      </c>
      <c r="E73" s="162"/>
      <c r="F73" s="162"/>
      <c r="G73" s="162"/>
      <c r="H73" s="162"/>
      <c r="I73" s="163"/>
      <c r="J73" s="164">
        <f>J244</f>
        <v>0</v>
      </c>
      <c r="K73" s="99"/>
      <c r="L73" s="165"/>
    </row>
    <row r="74" spans="1:31" s="10" customFormat="1" ht="19.899999999999999" customHeight="1">
      <c r="B74" s="160"/>
      <c r="C74" s="99"/>
      <c r="D74" s="161" t="s">
        <v>176</v>
      </c>
      <c r="E74" s="162"/>
      <c r="F74" s="162"/>
      <c r="G74" s="162"/>
      <c r="H74" s="162"/>
      <c r="I74" s="163"/>
      <c r="J74" s="164">
        <f>J275</f>
        <v>0</v>
      </c>
      <c r="K74" s="99"/>
      <c r="L74" s="165"/>
    </row>
    <row r="75" spans="1:31" s="2" customFormat="1" ht="21.75" customHeight="1">
      <c r="A75" s="36"/>
      <c r="B75" s="37"/>
      <c r="C75" s="38"/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49"/>
      <c r="C76" s="50"/>
      <c r="D76" s="50"/>
      <c r="E76" s="50"/>
      <c r="F76" s="50"/>
      <c r="G76" s="50"/>
      <c r="H76" s="50"/>
      <c r="I76" s="144"/>
      <c r="J76" s="50"/>
      <c r="K76" s="50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80" spans="1:31" s="2" customFormat="1" ht="6.95" customHeight="1">
      <c r="A80" s="36"/>
      <c r="B80" s="51"/>
      <c r="C80" s="52"/>
      <c r="D80" s="52"/>
      <c r="E80" s="52"/>
      <c r="F80" s="52"/>
      <c r="G80" s="52"/>
      <c r="H80" s="52"/>
      <c r="I80" s="147"/>
      <c r="J80" s="52"/>
      <c r="K80" s="52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24.95" customHeight="1">
      <c r="A81" s="36"/>
      <c r="B81" s="37"/>
      <c r="C81" s="25" t="s">
        <v>178</v>
      </c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3" s="2" customFormat="1" ht="12" customHeight="1">
      <c r="A83" s="36"/>
      <c r="B83" s="37"/>
      <c r="C83" s="31" t="s">
        <v>16</v>
      </c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3" s="2" customFormat="1" ht="16.5" customHeight="1">
      <c r="A84" s="36"/>
      <c r="B84" s="37"/>
      <c r="C84" s="38"/>
      <c r="D84" s="38"/>
      <c r="E84" s="407" t="str">
        <f>E7</f>
        <v>Novostavba víceúčelových objektů na p.č.1542/1 a 1521/2 v k.ú.Cetoraz</v>
      </c>
      <c r="F84" s="408"/>
      <c r="G84" s="408"/>
      <c r="H84" s="40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3" s="2" customFormat="1" ht="12" customHeight="1">
      <c r="A85" s="36"/>
      <c r="B85" s="37"/>
      <c r="C85" s="31" t="s">
        <v>128</v>
      </c>
      <c r="D85" s="38"/>
      <c r="E85" s="38"/>
      <c r="F85" s="38"/>
      <c r="G85" s="38"/>
      <c r="H85" s="38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3" s="2" customFormat="1" ht="16.5" customHeight="1">
      <c r="A86" s="36"/>
      <c r="B86" s="37"/>
      <c r="C86" s="38"/>
      <c r="D86" s="38"/>
      <c r="E86" s="366" t="str">
        <f>E9</f>
        <v>SO_03 - altán</v>
      </c>
      <c r="F86" s="406"/>
      <c r="G86" s="406"/>
      <c r="H86" s="406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6.95" customHeight="1">
      <c r="A87" s="36"/>
      <c r="B87" s="37"/>
      <c r="C87" s="38"/>
      <c r="D87" s="38"/>
      <c r="E87" s="38"/>
      <c r="F87" s="38"/>
      <c r="G87" s="38"/>
      <c r="H87" s="38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12" customHeight="1">
      <c r="A88" s="36"/>
      <c r="B88" s="37"/>
      <c r="C88" s="31" t="s">
        <v>21</v>
      </c>
      <c r="D88" s="38"/>
      <c r="E88" s="38"/>
      <c r="F88" s="29" t="str">
        <f>F12</f>
        <v>Cetoraz</v>
      </c>
      <c r="G88" s="38"/>
      <c r="H88" s="38"/>
      <c r="I88" s="119" t="s">
        <v>23</v>
      </c>
      <c r="J88" s="61" t="str">
        <f>IF(J12="","",J12)</f>
        <v>11. 11. 2020</v>
      </c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6.95" customHeight="1">
      <c r="A89" s="36"/>
      <c r="B89" s="37"/>
      <c r="C89" s="38"/>
      <c r="D89" s="38"/>
      <c r="E89" s="38"/>
      <c r="F89" s="38"/>
      <c r="G89" s="38"/>
      <c r="H89" s="38"/>
      <c r="I89" s="117"/>
      <c r="J89" s="38"/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40.15" customHeight="1">
      <c r="A90" s="36"/>
      <c r="B90" s="37"/>
      <c r="C90" s="31" t="s">
        <v>25</v>
      </c>
      <c r="D90" s="38"/>
      <c r="E90" s="38"/>
      <c r="F90" s="29" t="str">
        <f>E15</f>
        <v>Obec Cetoraz, Cetoraz 206, 39411 Cetoraz</v>
      </c>
      <c r="G90" s="38"/>
      <c r="H90" s="38"/>
      <c r="I90" s="119" t="s">
        <v>31</v>
      </c>
      <c r="J90" s="34" t="str">
        <f>E21</f>
        <v>Ing.Josef Slabý, Arnolec 30, 58827 Jamné</v>
      </c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15.2" customHeight="1">
      <c r="A91" s="36"/>
      <c r="B91" s="37"/>
      <c r="C91" s="31" t="s">
        <v>29</v>
      </c>
      <c r="D91" s="38"/>
      <c r="E91" s="38"/>
      <c r="F91" s="29" t="str">
        <f>IF(E18="","",E18)</f>
        <v>Vyplň údaj</v>
      </c>
      <c r="G91" s="38"/>
      <c r="H91" s="38"/>
      <c r="I91" s="119" t="s">
        <v>34</v>
      </c>
      <c r="J91" s="34" t="str">
        <f>E24</f>
        <v>Fr.Neuwirth</v>
      </c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10.35" customHeight="1">
      <c r="A92" s="36"/>
      <c r="B92" s="37"/>
      <c r="C92" s="38"/>
      <c r="D92" s="38"/>
      <c r="E92" s="38"/>
      <c r="F92" s="38"/>
      <c r="G92" s="38"/>
      <c r="H92" s="38"/>
      <c r="I92" s="117"/>
      <c r="J92" s="38"/>
      <c r="K92" s="38"/>
      <c r="L92" s="11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11" customFormat="1" ht="29.25" customHeight="1">
      <c r="A93" s="166"/>
      <c r="B93" s="167"/>
      <c r="C93" s="168" t="s">
        <v>179</v>
      </c>
      <c r="D93" s="169" t="s">
        <v>57</v>
      </c>
      <c r="E93" s="169" t="s">
        <v>53</v>
      </c>
      <c r="F93" s="169" t="s">
        <v>54</v>
      </c>
      <c r="G93" s="169" t="s">
        <v>180</v>
      </c>
      <c r="H93" s="169" t="s">
        <v>181</v>
      </c>
      <c r="I93" s="170" t="s">
        <v>182</v>
      </c>
      <c r="J93" s="169" t="s">
        <v>134</v>
      </c>
      <c r="K93" s="171" t="s">
        <v>183</v>
      </c>
      <c r="L93" s="172"/>
      <c r="M93" s="70" t="s">
        <v>19</v>
      </c>
      <c r="N93" s="71" t="s">
        <v>42</v>
      </c>
      <c r="O93" s="71" t="s">
        <v>184</v>
      </c>
      <c r="P93" s="71" t="s">
        <v>185</v>
      </c>
      <c r="Q93" s="71" t="s">
        <v>186</v>
      </c>
      <c r="R93" s="71" t="s">
        <v>187</v>
      </c>
      <c r="S93" s="71" t="s">
        <v>188</v>
      </c>
      <c r="T93" s="72" t="s">
        <v>189</v>
      </c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</row>
    <row r="94" spans="1:63" s="2" customFormat="1" ht="22.9" customHeight="1">
      <c r="A94" s="36"/>
      <c r="B94" s="37"/>
      <c r="C94" s="77" t="s">
        <v>190</v>
      </c>
      <c r="D94" s="38"/>
      <c r="E94" s="38"/>
      <c r="F94" s="38"/>
      <c r="G94" s="38"/>
      <c r="H94" s="38"/>
      <c r="I94" s="117"/>
      <c r="J94" s="173">
        <f>BK94</f>
        <v>0</v>
      </c>
      <c r="K94" s="38"/>
      <c r="L94" s="41"/>
      <c r="M94" s="73"/>
      <c r="N94" s="174"/>
      <c r="O94" s="74"/>
      <c r="P94" s="175">
        <f>P95+P243</f>
        <v>0</v>
      </c>
      <c r="Q94" s="74"/>
      <c r="R94" s="175">
        <f>R95+R243</f>
        <v>171.91518737000001</v>
      </c>
      <c r="S94" s="74"/>
      <c r="T94" s="176">
        <f>T95+T243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T94" s="19" t="s">
        <v>71</v>
      </c>
      <c r="AU94" s="19" t="s">
        <v>135</v>
      </c>
      <c r="BK94" s="177">
        <f>BK95+BK243</f>
        <v>0</v>
      </c>
    </row>
    <row r="95" spans="1:63" s="12" customFormat="1" ht="25.9" customHeight="1">
      <c r="B95" s="178"/>
      <c r="C95" s="179"/>
      <c r="D95" s="180" t="s">
        <v>71</v>
      </c>
      <c r="E95" s="181" t="s">
        <v>191</v>
      </c>
      <c r="F95" s="181" t="s">
        <v>192</v>
      </c>
      <c r="G95" s="179"/>
      <c r="H95" s="179"/>
      <c r="I95" s="182"/>
      <c r="J95" s="183">
        <f>BK95</f>
        <v>0</v>
      </c>
      <c r="K95" s="179"/>
      <c r="L95" s="184"/>
      <c r="M95" s="185"/>
      <c r="N95" s="186"/>
      <c r="O95" s="186"/>
      <c r="P95" s="187">
        <f>P96+P124+P136+P154+P168+P210+P224+P234+P241</f>
        <v>0</v>
      </c>
      <c r="Q95" s="186"/>
      <c r="R95" s="187">
        <f>R96+R124+R136+R154+R168+R210+R224+R234+R241</f>
        <v>171.73276637000001</v>
      </c>
      <c r="S95" s="186"/>
      <c r="T95" s="188">
        <f>T96+T124+T136+T154+T168+T210+T224+T234+T241</f>
        <v>0</v>
      </c>
      <c r="AR95" s="189" t="s">
        <v>79</v>
      </c>
      <c r="AT95" s="190" t="s">
        <v>71</v>
      </c>
      <c r="AU95" s="190" t="s">
        <v>72</v>
      </c>
      <c r="AY95" s="189" t="s">
        <v>193</v>
      </c>
      <c r="BK95" s="191">
        <f>BK96+BK124+BK136+BK154+BK168+BK210+BK224+BK234+BK241</f>
        <v>0</v>
      </c>
    </row>
    <row r="96" spans="1:63" s="12" customFormat="1" ht="22.9" customHeight="1">
      <c r="B96" s="178"/>
      <c r="C96" s="179"/>
      <c r="D96" s="180" t="s">
        <v>71</v>
      </c>
      <c r="E96" s="192" t="s">
        <v>79</v>
      </c>
      <c r="F96" s="192" t="s">
        <v>194</v>
      </c>
      <c r="G96" s="179"/>
      <c r="H96" s="179"/>
      <c r="I96" s="182"/>
      <c r="J96" s="193">
        <f>BK96</f>
        <v>0</v>
      </c>
      <c r="K96" s="179"/>
      <c r="L96" s="184"/>
      <c r="M96" s="185"/>
      <c r="N96" s="186"/>
      <c r="O96" s="186"/>
      <c r="P96" s="187">
        <f>SUM(P97:P123)</f>
        <v>0</v>
      </c>
      <c r="Q96" s="186"/>
      <c r="R96" s="187">
        <f>SUM(R97:R123)</f>
        <v>0</v>
      </c>
      <c r="S96" s="186"/>
      <c r="T96" s="188">
        <f>SUM(T97:T123)</f>
        <v>0</v>
      </c>
      <c r="AR96" s="189" t="s">
        <v>79</v>
      </c>
      <c r="AT96" s="190" t="s">
        <v>71</v>
      </c>
      <c r="AU96" s="190" t="s">
        <v>79</v>
      </c>
      <c r="AY96" s="189" t="s">
        <v>193</v>
      </c>
      <c r="BK96" s="191">
        <f>SUM(BK97:BK123)</f>
        <v>0</v>
      </c>
    </row>
    <row r="97" spans="1:65" s="2" customFormat="1" ht="16.5" customHeight="1">
      <c r="A97" s="36"/>
      <c r="B97" s="37"/>
      <c r="C97" s="194" t="s">
        <v>79</v>
      </c>
      <c r="D97" s="194" t="s">
        <v>195</v>
      </c>
      <c r="E97" s="195" t="s">
        <v>4782</v>
      </c>
      <c r="F97" s="196" t="s">
        <v>4783</v>
      </c>
      <c r="G97" s="197" t="s">
        <v>305</v>
      </c>
      <c r="H97" s="198">
        <v>82.537999999999997</v>
      </c>
      <c r="I97" s="199"/>
      <c r="J97" s="200">
        <f>ROUND(I97*H97,2)</f>
        <v>0</v>
      </c>
      <c r="K97" s="196" t="s">
        <v>199</v>
      </c>
      <c r="L97" s="41"/>
      <c r="M97" s="201" t="s">
        <v>19</v>
      </c>
      <c r="N97" s="202" t="s">
        <v>43</v>
      </c>
      <c r="O97" s="66"/>
      <c r="P97" s="203">
        <f>O97*H97</f>
        <v>0</v>
      </c>
      <c r="Q97" s="203">
        <v>0</v>
      </c>
      <c r="R97" s="203">
        <f>Q97*H97</f>
        <v>0</v>
      </c>
      <c r="S97" s="203">
        <v>0</v>
      </c>
      <c r="T97" s="204">
        <f>S97*H97</f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205" t="s">
        <v>200</v>
      </c>
      <c r="AT97" s="205" t="s">
        <v>195</v>
      </c>
      <c r="AU97" s="205" t="s">
        <v>81</v>
      </c>
      <c r="AY97" s="19" t="s">
        <v>193</v>
      </c>
      <c r="BE97" s="206">
        <f>IF(N97="základní",J97,0)</f>
        <v>0</v>
      </c>
      <c r="BF97" s="206">
        <f>IF(N97="snížená",J97,0)</f>
        <v>0</v>
      </c>
      <c r="BG97" s="206">
        <f>IF(N97="zákl. přenesená",J97,0)</f>
        <v>0</v>
      </c>
      <c r="BH97" s="206">
        <f>IF(N97="sníž. přenesená",J97,0)</f>
        <v>0</v>
      </c>
      <c r="BI97" s="206">
        <f>IF(N97="nulová",J97,0)</f>
        <v>0</v>
      </c>
      <c r="BJ97" s="19" t="s">
        <v>79</v>
      </c>
      <c r="BK97" s="206">
        <f>ROUND(I97*H97,2)</f>
        <v>0</v>
      </c>
      <c r="BL97" s="19" t="s">
        <v>200</v>
      </c>
      <c r="BM97" s="205" t="s">
        <v>4784</v>
      </c>
    </row>
    <row r="98" spans="1:65" s="14" customFormat="1">
      <c r="B98" s="218"/>
      <c r="C98" s="219"/>
      <c r="D98" s="209" t="s">
        <v>202</v>
      </c>
      <c r="E98" s="220" t="s">
        <v>19</v>
      </c>
      <c r="F98" s="221" t="s">
        <v>4785</v>
      </c>
      <c r="G98" s="219"/>
      <c r="H98" s="222">
        <v>82.537999999999997</v>
      </c>
      <c r="I98" s="223"/>
      <c r="J98" s="219"/>
      <c r="K98" s="219"/>
      <c r="L98" s="224"/>
      <c r="M98" s="225"/>
      <c r="N98" s="226"/>
      <c r="O98" s="226"/>
      <c r="P98" s="226"/>
      <c r="Q98" s="226"/>
      <c r="R98" s="226"/>
      <c r="S98" s="226"/>
      <c r="T98" s="227"/>
      <c r="AT98" s="228" t="s">
        <v>202</v>
      </c>
      <c r="AU98" s="228" t="s">
        <v>81</v>
      </c>
      <c r="AV98" s="14" t="s">
        <v>81</v>
      </c>
      <c r="AW98" s="14" t="s">
        <v>33</v>
      </c>
      <c r="AX98" s="14" t="s">
        <v>72</v>
      </c>
      <c r="AY98" s="228" t="s">
        <v>193</v>
      </c>
    </row>
    <row r="99" spans="1:65" s="15" customFormat="1">
      <c r="B99" s="229"/>
      <c r="C99" s="230"/>
      <c r="D99" s="209" t="s">
        <v>202</v>
      </c>
      <c r="E99" s="231" t="s">
        <v>19</v>
      </c>
      <c r="F99" s="232" t="s">
        <v>208</v>
      </c>
      <c r="G99" s="230"/>
      <c r="H99" s="233">
        <v>82.537999999999997</v>
      </c>
      <c r="I99" s="234"/>
      <c r="J99" s="230"/>
      <c r="K99" s="230"/>
      <c r="L99" s="235"/>
      <c r="M99" s="236"/>
      <c r="N99" s="237"/>
      <c r="O99" s="237"/>
      <c r="P99" s="237"/>
      <c r="Q99" s="237"/>
      <c r="R99" s="237"/>
      <c r="S99" s="237"/>
      <c r="T99" s="238"/>
      <c r="AT99" s="239" t="s">
        <v>202</v>
      </c>
      <c r="AU99" s="239" t="s">
        <v>81</v>
      </c>
      <c r="AV99" s="15" t="s">
        <v>209</v>
      </c>
      <c r="AW99" s="15" t="s">
        <v>33</v>
      </c>
      <c r="AX99" s="15" t="s">
        <v>79</v>
      </c>
      <c r="AY99" s="239" t="s">
        <v>193</v>
      </c>
    </row>
    <row r="100" spans="1:65" s="2" customFormat="1" ht="21.75" customHeight="1">
      <c r="A100" s="36"/>
      <c r="B100" s="37"/>
      <c r="C100" s="194" t="s">
        <v>81</v>
      </c>
      <c r="D100" s="194" t="s">
        <v>195</v>
      </c>
      <c r="E100" s="195" t="s">
        <v>4786</v>
      </c>
      <c r="F100" s="196" t="s">
        <v>4787</v>
      </c>
      <c r="G100" s="197" t="s">
        <v>198</v>
      </c>
      <c r="H100" s="198">
        <v>67.596000000000004</v>
      </c>
      <c r="I100" s="199"/>
      <c r="J100" s="200">
        <f>ROUND(I100*H100,2)</f>
        <v>0</v>
      </c>
      <c r="K100" s="196" t="s">
        <v>199</v>
      </c>
      <c r="L100" s="41"/>
      <c r="M100" s="201" t="s">
        <v>19</v>
      </c>
      <c r="N100" s="202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0</v>
      </c>
      <c r="T100" s="204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200</v>
      </c>
      <c r="AT100" s="205" t="s">
        <v>195</v>
      </c>
      <c r="AU100" s="205" t="s">
        <v>81</v>
      </c>
      <c r="AY100" s="19" t="s">
        <v>193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200</v>
      </c>
      <c r="BM100" s="205" t="s">
        <v>4788</v>
      </c>
    </row>
    <row r="101" spans="1:65" s="13" customFormat="1">
      <c r="B101" s="207"/>
      <c r="C101" s="208"/>
      <c r="D101" s="209" t="s">
        <v>202</v>
      </c>
      <c r="E101" s="210" t="s">
        <v>19</v>
      </c>
      <c r="F101" s="211" t="s">
        <v>4789</v>
      </c>
      <c r="G101" s="208"/>
      <c r="H101" s="210" t="s">
        <v>19</v>
      </c>
      <c r="I101" s="212"/>
      <c r="J101" s="208"/>
      <c r="K101" s="208"/>
      <c r="L101" s="213"/>
      <c r="M101" s="214"/>
      <c r="N101" s="215"/>
      <c r="O101" s="215"/>
      <c r="P101" s="215"/>
      <c r="Q101" s="215"/>
      <c r="R101" s="215"/>
      <c r="S101" s="215"/>
      <c r="T101" s="216"/>
      <c r="AT101" s="217" t="s">
        <v>202</v>
      </c>
      <c r="AU101" s="217" t="s">
        <v>81</v>
      </c>
      <c r="AV101" s="13" t="s">
        <v>79</v>
      </c>
      <c r="AW101" s="13" t="s">
        <v>33</v>
      </c>
      <c r="AX101" s="13" t="s">
        <v>72</v>
      </c>
      <c r="AY101" s="217" t="s">
        <v>193</v>
      </c>
    </row>
    <row r="102" spans="1:65" s="14" customFormat="1">
      <c r="B102" s="218"/>
      <c r="C102" s="219"/>
      <c r="D102" s="209" t="s">
        <v>202</v>
      </c>
      <c r="E102" s="220" t="s">
        <v>19</v>
      </c>
      <c r="F102" s="221" t="s">
        <v>4790</v>
      </c>
      <c r="G102" s="219"/>
      <c r="H102" s="222">
        <v>2.9159999999999999</v>
      </c>
      <c r="I102" s="223"/>
      <c r="J102" s="219"/>
      <c r="K102" s="219"/>
      <c r="L102" s="224"/>
      <c r="M102" s="225"/>
      <c r="N102" s="226"/>
      <c r="O102" s="226"/>
      <c r="P102" s="226"/>
      <c r="Q102" s="226"/>
      <c r="R102" s="226"/>
      <c r="S102" s="226"/>
      <c r="T102" s="227"/>
      <c r="AT102" s="228" t="s">
        <v>202</v>
      </c>
      <c r="AU102" s="228" t="s">
        <v>81</v>
      </c>
      <c r="AV102" s="14" t="s">
        <v>81</v>
      </c>
      <c r="AW102" s="14" t="s">
        <v>33</v>
      </c>
      <c r="AX102" s="14" t="s">
        <v>72</v>
      </c>
      <c r="AY102" s="228" t="s">
        <v>193</v>
      </c>
    </row>
    <row r="103" spans="1:65" s="14" customFormat="1">
      <c r="B103" s="218"/>
      <c r="C103" s="219"/>
      <c r="D103" s="209" t="s">
        <v>202</v>
      </c>
      <c r="E103" s="220" t="s">
        <v>19</v>
      </c>
      <c r="F103" s="221" t="s">
        <v>4791</v>
      </c>
      <c r="G103" s="219"/>
      <c r="H103" s="222">
        <v>64.680000000000007</v>
      </c>
      <c r="I103" s="223"/>
      <c r="J103" s="219"/>
      <c r="K103" s="219"/>
      <c r="L103" s="224"/>
      <c r="M103" s="225"/>
      <c r="N103" s="226"/>
      <c r="O103" s="226"/>
      <c r="P103" s="226"/>
      <c r="Q103" s="226"/>
      <c r="R103" s="226"/>
      <c r="S103" s="226"/>
      <c r="T103" s="227"/>
      <c r="AT103" s="228" t="s">
        <v>202</v>
      </c>
      <c r="AU103" s="228" t="s">
        <v>81</v>
      </c>
      <c r="AV103" s="14" t="s">
        <v>81</v>
      </c>
      <c r="AW103" s="14" t="s">
        <v>33</v>
      </c>
      <c r="AX103" s="14" t="s">
        <v>72</v>
      </c>
      <c r="AY103" s="228" t="s">
        <v>193</v>
      </c>
    </row>
    <row r="104" spans="1:65" s="15" customFormat="1">
      <c r="B104" s="229"/>
      <c r="C104" s="230"/>
      <c r="D104" s="209" t="s">
        <v>202</v>
      </c>
      <c r="E104" s="231" t="s">
        <v>19</v>
      </c>
      <c r="F104" s="232" t="s">
        <v>208</v>
      </c>
      <c r="G104" s="230"/>
      <c r="H104" s="233">
        <v>67.596000000000004</v>
      </c>
      <c r="I104" s="234"/>
      <c r="J104" s="230"/>
      <c r="K104" s="230"/>
      <c r="L104" s="235"/>
      <c r="M104" s="236"/>
      <c r="N104" s="237"/>
      <c r="O104" s="237"/>
      <c r="P104" s="237"/>
      <c r="Q104" s="237"/>
      <c r="R104" s="237"/>
      <c r="S104" s="237"/>
      <c r="T104" s="238"/>
      <c r="AT104" s="239" t="s">
        <v>202</v>
      </c>
      <c r="AU104" s="239" t="s">
        <v>81</v>
      </c>
      <c r="AV104" s="15" t="s">
        <v>209</v>
      </c>
      <c r="AW104" s="15" t="s">
        <v>33</v>
      </c>
      <c r="AX104" s="15" t="s">
        <v>79</v>
      </c>
      <c r="AY104" s="239" t="s">
        <v>193</v>
      </c>
    </row>
    <row r="105" spans="1:65" s="2" customFormat="1" ht="21.75" customHeight="1">
      <c r="A105" s="36"/>
      <c r="B105" s="37"/>
      <c r="C105" s="194" t="s">
        <v>209</v>
      </c>
      <c r="D105" s="194" t="s">
        <v>195</v>
      </c>
      <c r="E105" s="195" t="s">
        <v>234</v>
      </c>
      <c r="F105" s="196" t="s">
        <v>235</v>
      </c>
      <c r="G105" s="197" t="s">
        <v>198</v>
      </c>
      <c r="H105" s="198">
        <v>52.323</v>
      </c>
      <c r="I105" s="199"/>
      <c r="J105" s="200">
        <f>ROUND(I105*H105,2)</f>
        <v>0</v>
      </c>
      <c r="K105" s="196" t="s">
        <v>199</v>
      </c>
      <c r="L105" s="41"/>
      <c r="M105" s="201" t="s">
        <v>19</v>
      </c>
      <c r="N105" s="202" t="s">
        <v>43</v>
      </c>
      <c r="O105" s="66"/>
      <c r="P105" s="203">
        <f>O105*H105</f>
        <v>0</v>
      </c>
      <c r="Q105" s="203">
        <v>0</v>
      </c>
      <c r="R105" s="203">
        <f>Q105*H105</f>
        <v>0</v>
      </c>
      <c r="S105" s="203">
        <v>0</v>
      </c>
      <c r="T105" s="204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200</v>
      </c>
      <c r="AT105" s="205" t="s">
        <v>195</v>
      </c>
      <c r="AU105" s="205" t="s">
        <v>81</v>
      </c>
      <c r="AY105" s="19" t="s">
        <v>193</v>
      </c>
      <c r="BE105" s="206">
        <f>IF(N105="základní",J105,0)</f>
        <v>0</v>
      </c>
      <c r="BF105" s="206">
        <f>IF(N105="snížená",J105,0)</f>
        <v>0</v>
      </c>
      <c r="BG105" s="206">
        <f>IF(N105="zákl. přenesená",J105,0)</f>
        <v>0</v>
      </c>
      <c r="BH105" s="206">
        <f>IF(N105="sníž. přenesená",J105,0)</f>
        <v>0</v>
      </c>
      <c r="BI105" s="206">
        <f>IF(N105="nulová",J105,0)</f>
        <v>0</v>
      </c>
      <c r="BJ105" s="19" t="s">
        <v>79</v>
      </c>
      <c r="BK105" s="206">
        <f>ROUND(I105*H105,2)</f>
        <v>0</v>
      </c>
      <c r="BL105" s="19" t="s">
        <v>200</v>
      </c>
      <c r="BM105" s="205" t="s">
        <v>4792</v>
      </c>
    </row>
    <row r="106" spans="1:65" s="13" customFormat="1">
      <c r="B106" s="207"/>
      <c r="C106" s="208"/>
      <c r="D106" s="209" t="s">
        <v>202</v>
      </c>
      <c r="E106" s="210" t="s">
        <v>19</v>
      </c>
      <c r="F106" s="211" t="s">
        <v>237</v>
      </c>
      <c r="G106" s="208"/>
      <c r="H106" s="210" t="s">
        <v>19</v>
      </c>
      <c r="I106" s="212"/>
      <c r="J106" s="208"/>
      <c r="K106" s="208"/>
      <c r="L106" s="213"/>
      <c r="M106" s="214"/>
      <c r="N106" s="215"/>
      <c r="O106" s="215"/>
      <c r="P106" s="215"/>
      <c r="Q106" s="215"/>
      <c r="R106" s="215"/>
      <c r="S106" s="215"/>
      <c r="T106" s="216"/>
      <c r="AT106" s="217" t="s">
        <v>202</v>
      </c>
      <c r="AU106" s="217" t="s">
        <v>81</v>
      </c>
      <c r="AV106" s="13" t="s">
        <v>79</v>
      </c>
      <c r="AW106" s="13" t="s">
        <v>33</v>
      </c>
      <c r="AX106" s="13" t="s">
        <v>72</v>
      </c>
      <c r="AY106" s="217" t="s">
        <v>193</v>
      </c>
    </row>
    <row r="107" spans="1:65" s="13" customFormat="1">
      <c r="B107" s="207"/>
      <c r="C107" s="208"/>
      <c r="D107" s="209" t="s">
        <v>202</v>
      </c>
      <c r="E107" s="210" t="s">
        <v>19</v>
      </c>
      <c r="F107" s="211" t="s">
        <v>4793</v>
      </c>
      <c r="G107" s="208"/>
      <c r="H107" s="210" t="s">
        <v>19</v>
      </c>
      <c r="I107" s="212"/>
      <c r="J107" s="208"/>
      <c r="K107" s="208"/>
      <c r="L107" s="213"/>
      <c r="M107" s="214"/>
      <c r="N107" s="215"/>
      <c r="O107" s="215"/>
      <c r="P107" s="215"/>
      <c r="Q107" s="215"/>
      <c r="R107" s="215"/>
      <c r="S107" s="215"/>
      <c r="T107" s="216"/>
      <c r="AT107" s="217" t="s">
        <v>202</v>
      </c>
      <c r="AU107" s="217" t="s">
        <v>81</v>
      </c>
      <c r="AV107" s="13" t="s">
        <v>79</v>
      </c>
      <c r="AW107" s="13" t="s">
        <v>33</v>
      </c>
      <c r="AX107" s="13" t="s">
        <v>72</v>
      </c>
      <c r="AY107" s="217" t="s">
        <v>193</v>
      </c>
    </row>
    <row r="108" spans="1:65" s="14" customFormat="1">
      <c r="B108" s="218"/>
      <c r="C108" s="219"/>
      <c r="D108" s="209" t="s">
        <v>202</v>
      </c>
      <c r="E108" s="220" t="s">
        <v>19</v>
      </c>
      <c r="F108" s="221" t="s">
        <v>4794</v>
      </c>
      <c r="G108" s="219"/>
      <c r="H108" s="222">
        <v>68.11</v>
      </c>
      <c r="I108" s="223"/>
      <c r="J108" s="219"/>
      <c r="K108" s="219"/>
      <c r="L108" s="224"/>
      <c r="M108" s="225"/>
      <c r="N108" s="226"/>
      <c r="O108" s="226"/>
      <c r="P108" s="226"/>
      <c r="Q108" s="226"/>
      <c r="R108" s="226"/>
      <c r="S108" s="226"/>
      <c r="T108" s="227"/>
      <c r="AT108" s="228" t="s">
        <v>202</v>
      </c>
      <c r="AU108" s="228" t="s">
        <v>81</v>
      </c>
      <c r="AV108" s="14" t="s">
        <v>81</v>
      </c>
      <c r="AW108" s="14" t="s">
        <v>33</v>
      </c>
      <c r="AX108" s="14" t="s">
        <v>72</v>
      </c>
      <c r="AY108" s="228" t="s">
        <v>193</v>
      </c>
    </row>
    <row r="109" spans="1:65" s="14" customFormat="1">
      <c r="B109" s="218"/>
      <c r="C109" s="219"/>
      <c r="D109" s="209" t="s">
        <v>202</v>
      </c>
      <c r="E109" s="220" t="s">
        <v>19</v>
      </c>
      <c r="F109" s="221" t="s">
        <v>4795</v>
      </c>
      <c r="G109" s="219"/>
      <c r="H109" s="222">
        <v>-24.312999999999999</v>
      </c>
      <c r="I109" s="223"/>
      <c r="J109" s="219"/>
      <c r="K109" s="219"/>
      <c r="L109" s="224"/>
      <c r="M109" s="225"/>
      <c r="N109" s="226"/>
      <c r="O109" s="226"/>
      <c r="P109" s="226"/>
      <c r="Q109" s="226"/>
      <c r="R109" s="226"/>
      <c r="S109" s="226"/>
      <c r="T109" s="227"/>
      <c r="AT109" s="228" t="s">
        <v>202</v>
      </c>
      <c r="AU109" s="228" t="s">
        <v>81</v>
      </c>
      <c r="AV109" s="14" t="s">
        <v>81</v>
      </c>
      <c r="AW109" s="14" t="s">
        <v>33</v>
      </c>
      <c r="AX109" s="14" t="s">
        <v>72</v>
      </c>
      <c r="AY109" s="228" t="s">
        <v>193</v>
      </c>
    </row>
    <row r="110" spans="1:65" s="14" customFormat="1">
      <c r="B110" s="218"/>
      <c r="C110" s="219"/>
      <c r="D110" s="209" t="s">
        <v>202</v>
      </c>
      <c r="E110" s="220" t="s">
        <v>19</v>
      </c>
      <c r="F110" s="221" t="s">
        <v>4796</v>
      </c>
      <c r="G110" s="219"/>
      <c r="H110" s="222">
        <v>4.3120000000000003</v>
      </c>
      <c r="I110" s="223"/>
      <c r="J110" s="219"/>
      <c r="K110" s="219"/>
      <c r="L110" s="224"/>
      <c r="M110" s="225"/>
      <c r="N110" s="226"/>
      <c r="O110" s="226"/>
      <c r="P110" s="226"/>
      <c r="Q110" s="226"/>
      <c r="R110" s="226"/>
      <c r="S110" s="226"/>
      <c r="T110" s="227"/>
      <c r="AT110" s="228" t="s">
        <v>202</v>
      </c>
      <c r="AU110" s="228" t="s">
        <v>81</v>
      </c>
      <c r="AV110" s="14" t="s">
        <v>81</v>
      </c>
      <c r="AW110" s="14" t="s">
        <v>33</v>
      </c>
      <c r="AX110" s="14" t="s">
        <v>72</v>
      </c>
      <c r="AY110" s="228" t="s">
        <v>193</v>
      </c>
    </row>
    <row r="111" spans="1:65" s="14" customFormat="1">
      <c r="B111" s="218"/>
      <c r="C111" s="219"/>
      <c r="D111" s="209" t="s">
        <v>202</v>
      </c>
      <c r="E111" s="220" t="s">
        <v>19</v>
      </c>
      <c r="F111" s="221" t="s">
        <v>4797</v>
      </c>
      <c r="G111" s="219"/>
      <c r="H111" s="222">
        <v>4.2140000000000004</v>
      </c>
      <c r="I111" s="223"/>
      <c r="J111" s="219"/>
      <c r="K111" s="219"/>
      <c r="L111" s="224"/>
      <c r="M111" s="225"/>
      <c r="N111" s="226"/>
      <c r="O111" s="226"/>
      <c r="P111" s="226"/>
      <c r="Q111" s="226"/>
      <c r="R111" s="226"/>
      <c r="S111" s="226"/>
      <c r="T111" s="227"/>
      <c r="AT111" s="228" t="s">
        <v>202</v>
      </c>
      <c r="AU111" s="228" t="s">
        <v>81</v>
      </c>
      <c r="AV111" s="14" t="s">
        <v>81</v>
      </c>
      <c r="AW111" s="14" t="s">
        <v>33</v>
      </c>
      <c r="AX111" s="14" t="s">
        <v>72</v>
      </c>
      <c r="AY111" s="228" t="s">
        <v>193</v>
      </c>
    </row>
    <row r="112" spans="1:65" s="15" customFormat="1">
      <c r="B112" s="229"/>
      <c r="C112" s="230"/>
      <c r="D112" s="209" t="s">
        <v>202</v>
      </c>
      <c r="E112" s="231" t="s">
        <v>19</v>
      </c>
      <c r="F112" s="232" t="s">
        <v>208</v>
      </c>
      <c r="G112" s="230"/>
      <c r="H112" s="233">
        <v>52.322999999999993</v>
      </c>
      <c r="I112" s="234"/>
      <c r="J112" s="230"/>
      <c r="K112" s="230"/>
      <c r="L112" s="235"/>
      <c r="M112" s="236"/>
      <c r="N112" s="237"/>
      <c r="O112" s="237"/>
      <c r="P112" s="237"/>
      <c r="Q112" s="237"/>
      <c r="R112" s="237"/>
      <c r="S112" s="237"/>
      <c r="T112" s="238"/>
      <c r="AT112" s="239" t="s">
        <v>202</v>
      </c>
      <c r="AU112" s="239" t="s">
        <v>81</v>
      </c>
      <c r="AV112" s="15" t="s">
        <v>209</v>
      </c>
      <c r="AW112" s="15" t="s">
        <v>33</v>
      </c>
      <c r="AX112" s="15" t="s">
        <v>79</v>
      </c>
      <c r="AY112" s="239" t="s">
        <v>193</v>
      </c>
    </row>
    <row r="113" spans="1:65" s="2" customFormat="1" ht="21.75" customHeight="1">
      <c r="A113" s="36"/>
      <c r="B113" s="37"/>
      <c r="C113" s="194" t="s">
        <v>200</v>
      </c>
      <c r="D113" s="194" t="s">
        <v>195</v>
      </c>
      <c r="E113" s="195" t="s">
        <v>249</v>
      </c>
      <c r="F113" s="196" t="s">
        <v>250</v>
      </c>
      <c r="G113" s="197" t="s">
        <v>198</v>
      </c>
      <c r="H113" s="198">
        <v>52.323</v>
      </c>
      <c r="I113" s="199"/>
      <c r="J113" s="200">
        <f>ROUND(I113*H113,2)</f>
        <v>0</v>
      </c>
      <c r="K113" s="196" t="s">
        <v>199</v>
      </c>
      <c r="L113" s="41"/>
      <c r="M113" s="201" t="s">
        <v>19</v>
      </c>
      <c r="N113" s="202" t="s">
        <v>43</v>
      </c>
      <c r="O113" s="66"/>
      <c r="P113" s="203">
        <f>O113*H113</f>
        <v>0</v>
      </c>
      <c r="Q113" s="203">
        <v>0</v>
      </c>
      <c r="R113" s="203">
        <f>Q113*H113</f>
        <v>0</v>
      </c>
      <c r="S113" s="203">
        <v>0</v>
      </c>
      <c r="T113" s="204">
        <f>S113*H113</f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205" t="s">
        <v>200</v>
      </c>
      <c r="AT113" s="205" t="s">
        <v>195</v>
      </c>
      <c r="AU113" s="205" t="s">
        <v>81</v>
      </c>
      <c r="AY113" s="19" t="s">
        <v>193</v>
      </c>
      <c r="BE113" s="206">
        <f>IF(N113="základní",J113,0)</f>
        <v>0</v>
      </c>
      <c r="BF113" s="206">
        <f>IF(N113="snížená",J113,0)</f>
        <v>0</v>
      </c>
      <c r="BG113" s="206">
        <f>IF(N113="zákl. přenesená",J113,0)</f>
        <v>0</v>
      </c>
      <c r="BH113" s="206">
        <f>IF(N113="sníž. přenesená",J113,0)</f>
        <v>0</v>
      </c>
      <c r="BI113" s="206">
        <f>IF(N113="nulová",J113,0)</f>
        <v>0</v>
      </c>
      <c r="BJ113" s="19" t="s">
        <v>79</v>
      </c>
      <c r="BK113" s="206">
        <f>ROUND(I113*H113,2)</f>
        <v>0</v>
      </c>
      <c r="BL113" s="19" t="s">
        <v>200</v>
      </c>
      <c r="BM113" s="205" t="s">
        <v>4798</v>
      </c>
    </row>
    <row r="114" spans="1:65" s="2" customFormat="1" ht="33" customHeight="1">
      <c r="A114" s="36"/>
      <c r="B114" s="37"/>
      <c r="C114" s="194" t="s">
        <v>233</v>
      </c>
      <c r="D114" s="194" t="s">
        <v>195</v>
      </c>
      <c r="E114" s="195" t="s">
        <v>253</v>
      </c>
      <c r="F114" s="196" t="s">
        <v>254</v>
      </c>
      <c r="G114" s="197" t="s">
        <v>198</v>
      </c>
      <c r="H114" s="198">
        <v>120.919</v>
      </c>
      <c r="I114" s="199"/>
      <c r="J114" s="200">
        <f>ROUND(I114*H114,2)</f>
        <v>0</v>
      </c>
      <c r="K114" s="196" t="s">
        <v>199</v>
      </c>
      <c r="L114" s="41"/>
      <c r="M114" s="201" t="s">
        <v>19</v>
      </c>
      <c r="N114" s="202" t="s">
        <v>43</v>
      </c>
      <c r="O114" s="66"/>
      <c r="P114" s="203">
        <f>O114*H114</f>
        <v>0</v>
      </c>
      <c r="Q114" s="203">
        <v>0</v>
      </c>
      <c r="R114" s="203">
        <f>Q114*H114</f>
        <v>0</v>
      </c>
      <c r="S114" s="203">
        <v>0</v>
      </c>
      <c r="T114" s="204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200</v>
      </c>
      <c r="AT114" s="205" t="s">
        <v>195</v>
      </c>
      <c r="AU114" s="205" t="s">
        <v>81</v>
      </c>
      <c r="AY114" s="19" t="s">
        <v>193</v>
      </c>
      <c r="BE114" s="206">
        <f>IF(N114="základní",J114,0)</f>
        <v>0</v>
      </c>
      <c r="BF114" s="206">
        <f>IF(N114="snížená",J114,0)</f>
        <v>0</v>
      </c>
      <c r="BG114" s="206">
        <f>IF(N114="zákl. přenesená",J114,0)</f>
        <v>0</v>
      </c>
      <c r="BH114" s="206">
        <f>IF(N114="sníž. přenesená",J114,0)</f>
        <v>0</v>
      </c>
      <c r="BI114" s="206">
        <f>IF(N114="nulová",J114,0)</f>
        <v>0</v>
      </c>
      <c r="BJ114" s="19" t="s">
        <v>79</v>
      </c>
      <c r="BK114" s="206">
        <f>ROUND(I114*H114,2)</f>
        <v>0</v>
      </c>
      <c r="BL114" s="19" t="s">
        <v>200</v>
      </c>
      <c r="BM114" s="205" t="s">
        <v>4799</v>
      </c>
    </row>
    <row r="115" spans="1:65" s="14" customFormat="1">
      <c r="B115" s="218"/>
      <c r="C115" s="219"/>
      <c r="D115" s="209" t="s">
        <v>202</v>
      </c>
      <c r="E115" s="220" t="s">
        <v>19</v>
      </c>
      <c r="F115" s="221" t="s">
        <v>4800</v>
      </c>
      <c r="G115" s="219"/>
      <c r="H115" s="222">
        <v>67.596000000000004</v>
      </c>
      <c r="I115" s="223"/>
      <c r="J115" s="219"/>
      <c r="K115" s="219"/>
      <c r="L115" s="224"/>
      <c r="M115" s="225"/>
      <c r="N115" s="226"/>
      <c r="O115" s="226"/>
      <c r="P115" s="226"/>
      <c r="Q115" s="226"/>
      <c r="R115" s="226"/>
      <c r="S115" s="226"/>
      <c r="T115" s="227"/>
      <c r="AT115" s="228" t="s">
        <v>202</v>
      </c>
      <c r="AU115" s="228" t="s">
        <v>81</v>
      </c>
      <c r="AV115" s="14" t="s">
        <v>81</v>
      </c>
      <c r="AW115" s="14" t="s">
        <v>33</v>
      </c>
      <c r="AX115" s="14" t="s">
        <v>72</v>
      </c>
      <c r="AY115" s="228" t="s">
        <v>193</v>
      </c>
    </row>
    <row r="116" spans="1:65" s="14" customFormat="1">
      <c r="B116" s="218"/>
      <c r="C116" s="219"/>
      <c r="D116" s="209" t="s">
        <v>202</v>
      </c>
      <c r="E116" s="220" t="s">
        <v>19</v>
      </c>
      <c r="F116" s="221" t="s">
        <v>4801</v>
      </c>
      <c r="G116" s="219"/>
      <c r="H116" s="222">
        <v>53.323</v>
      </c>
      <c r="I116" s="223"/>
      <c r="J116" s="219"/>
      <c r="K116" s="219"/>
      <c r="L116" s="224"/>
      <c r="M116" s="225"/>
      <c r="N116" s="226"/>
      <c r="O116" s="226"/>
      <c r="P116" s="226"/>
      <c r="Q116" s="226"/>
      <c r="R116" s="226"/>
      <c r="S116" s="226"/>
      <c r="T116" s="227"/>
      <c r="AT116" s="228" t="s">
        <v>202</v>
      </c>
      <c r="AU116" s="228" t="s">
        <v>81</v>
      </c>
      <c r="AV116" s="14" t="s">
        <v>81</v>
      </c>
      <c r="AW116" s="14" t="s">
        <v>33</v>
      </c>
      <c r="AX116" s="14" t="s">
        <v>72</v>
      </c>
      <c r="AY116" s="228" t="s">
        <v>193</v>
      </c>
    </row>
    <row r="117" spans="1:65" s="15" customFormat="1">
      <c r="B117" s="229"/>
      <c r="C117" s="230"/>
      <c r="D117" s="209" t="s">
        <v>202</v>
      </c>
      <c r="E117" s="231" t="s">
        <v>19</v>
      </c>
      <c r="F117" s="232" t="s">
        <v>208</v>
      </c>
      <c r="G117" s="230"/>
      <c r="H117" s="233">
        <v>120.91900000000001</v>
      </c>
      <c r="I117" s="234"/>
      <c r="J117" s="230"/>
      <c r="K117" s="230"/>
      <c r="L117" s="235"/>
      <c r="M117" s="236"/>
      <c r="N117" s="237"/>
      <c r="O117" s="237"/>
      <c r="P117" s="237"/>
      <c r="Q117" s="237"/>
      <c r="R117" s="237"/>
      <c r="S117" s="237"/>
      <c r="T117" s="238"/>
      <c r="AT117" s="239" t="s">
        <v>202</v>
      </c>
      <c r="AU117" s="239" t="s">
        <v>81</v>
      </c>
      <c r="AV117" s="15" t="s">
        <v>209</v>
      </c>
      <c r="AW117" s="15" t="s">
        <v>33</v>
      </c>
      <c r="AX117" s="15" t="s">
        <v>79</v>
      </c>
      <c r="AY117" s="239" t="s">
        <v>193</v>
      </c>
    </row>
    <row r="118" spans="1:65" s="2" customFormat="1" ht="21.75" customHeight="1">
      <c r="A118" s="36"/>
      <c r="B118" s="37"/>
      <c r="C118" s="194" t="s">
        <v>248</v>
      </c>
      <c r="D118" s="194" t="s">
        <v>195</v>
      </c>
      <c r="E118" s="195" t="s">
        <v>259</v>
      </c>
      <c r="F118" s="196" t="s">
        <v>260</v>
      </c>
      <c r="G118" s="197" t="s">
        <v>198</v>
      </c>
      <c r="H118" s="198">
        <v>14.273</v>
      </c>
      <c r="I118" s="199"/>
      <c r="J118" s="200">
        <f>ROUND(I118*H118,2)</f>
        <v>0</v>
      </c>
      <c r="K118" s="196" t="s">
        <v>199</v>
      </c>
      <c r="L118" s="41"/>
      <c r="M118" s="201" t="s">
        <v>19</v>
      </c>
      <c r="N118" s="202" t="s">
        <v>43</v>
      </c>
      <c r="O118" s="66"/>
      <c r="P118" s="203">
        <f>O118*H118</f>
        <v>0</v>
      </c>
      <c r="Q118" s="203">
        <v>0</v>
      </c>
      <c r="R118" s="203">
        <f>Q118*H118</f>
        <v>0</v>
      </c>
      <c r="S118" s="203">
        <v>0</v>
      </c>
      <c r="T118" s="204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205" t="s">
        <v>200</v>
      </c>
      <c r="AT118" s="205" t="s">
        <v>195</v>
      </c>
      <c r="AU118" s="205" t="s">
        <v>81</v>
      </c>
      <c r="AY118" s="19" t="s">
        <v>193</v>
      </c>
      <c r="BE118" s="206">
        <f>IF(N118="základní",J118,0)</f>
        <v>0</v>
      </c>
      <c r="BF118" s="206">
        <f>IF(N118="snížená",J118,0)</f>
        <v>0</v>
      </c>
      <c r="BG118" s="206">
        <f>IF(N118="zákl. přenesená",J118,0)</f>
        <v>0</v>
      </c>
      <c r="BH118" s="206">
        <f>IF(N118="sníž. přenesená",J118,0)</f>
        <v>0</v>
      </c>
      <c r="BI118" s="206">
        <f>IF(N118="nulová",J118,0)</f>
        <v>0</v>
      </c>
      <c r="BJ118" s="19" t="s">
        <v>79</v>
      </c>
      <c r="BK118" s="206">
        <f>ROUND(I118*H118,2)</f>
        <v>0</v>
      </c>
      <c r="BL118" s="19" t="s">
        <v>200</v>
      </c>
      <c r="BM118" s="205" t="s">
        <v>4802</v>
      </c>
    </row>
    <row r="119" spans="1:65" s="14" customFormat="1">
      <c r="B119" s="218"/>
      <c r="C119" s="219"/>
      <c r="D119" s="209" t="s">
        <v>202</v>
      </c>
      <c r="E119" s="220" t="s">
        <v>19</v>
      </c>
      <c r="F119" s="221" t="s">
        <v>4800</v>
      </c>
      <c r="G119" s="219"/>
      <c r="H119" s="222">
        <v>67.596000000000004</v>
      </c>
      <c r="I119" s="223"/>
      <c r="J119" s="219"/>
      <c r="K119" s="219"/>
      <c r="L119" s="224"/>
      <c r="M119" s="225"/>
      <c r="N119" s="226"/>
      <c r="O119" s="226"/>
      <c r="P119" s="226"/>
      <c r="Q119" s="226"/>
      <c r="R119" s="226"/>
      <c r="S119" s="226"/>
      <c r="T119" s="227"/>
      <c r="AT119" s="228" t="s">
        <v>202</v>
      </c>
      <c r="AU119" s="228" t="s">
        <v>81</v>
      </c>
      <c r="AV119" s="14" t="s">
        <v>81</v>
      </c>
      <c r="AW119" s="14" t="s">
        <v>33</v>
      </c>
      <c r="AX119" s="14" t="s">
        <v>72</v>
      </c>
      <c r="AY119" s="228" t="s">
        <v>193</v>
      </c>
    </row>
    <row r="120" spans="1:65" s="14" customFormat="1">
      <c r="B120" s="218"/>
      <c r="C120" s="219"/>
      <c r="D120" s="209" t="s">
        <v>202</v>
      </c>
      <c r="E120" s="220" t="s">
        <v>19</v>
      </c>
      <c r="F120" s="221" t="s">
        <v>4803</v>
      </c>
      <c r="G120" s="219"/>
      <c r="H120" s="222">
        <v>-53.323</v>
      </c>
      <c r="I120" s="223"/>
      <c r="J120" s="219"/>
      <c r="K120" s="219"/>
      <c r="L120" s="224"/>
      <c r="M120" s="225"/>
      <c r="N120" s="226"/>
      <c r="O120" s="226"/>
      <c r="P120" s="226"/>
      <c r="Q120" s="226"/>
      <c r="R120" s="226"/>
      <c r="S120" s="226"/>
      <c r="T120" s="227"/>
      <c r="AT120" s="228" t="s">
        <v>202</v>
      </c>
      <c r="AU120" s="228" t="s">
        <v>81</v>
      </c>
      <c r="AV120" s="14" t="s">
        <v>81</v>
      </c>
      <c r="AW120" s="14" t="s">
        <v>33</v>
      </c>
      <c r="AX120" s="14" t="s">
        <v>72</v>
      </c>
      <c r="AY120" s="228" t="s">
        <v>193</v>
      </c>
    </row>
    <row r="121" spans="1:65" s="15" customFormat="1">
      <c r="B121" s="229"/>
      <c r="C121" s="230"/>
      <c r="D121" s="209" t="s">
        <v>202</v>
      </c>
      <c r="E121" s="231" t="s">
        <v>19</v>
      </c>
      <c r="F121" s="232" t="s">
        <v>208</v>
      </c>
      <c r="G121" s="230"/>
      <c r="H121" s="233">
        <v>14.273000000000003</v>
      </c>
      <c r="I121" s="234"/>
      <c r="J121" s="230"/>
      <c r="K121" s="230"/>
      <c r="L121" s="235"/>
      <c r="M121" s="236"/>
      <c r="N121" s="237"/>
      <c r="O121" s="237"/>
      <c r="P121" s="237"/>
      <c r="Q121" s="237"/>
      <c r="R121" s="237"/>
      <c r="S121" s="237"/>
      <c r="T121" s="238"/>
      <c r="AT121" s="239" t="s">
        <v>202</v>
      </c>
      <c r="AU121" s="239" t="s">
        <v>81</v>
      </c>
      <c r="AV121" s="15" t="s">
        <v>209</v>
      </c>
      <c r="AW121" s="15" t="s">
        <v>33</v>
      </c>
      <c r="AX121" s="15" t="s">
        <v>79</v>
      </c>
      <c r="AY121" s="239" t="s">
        <v>193</v>
      </c>
    </row>
    <row r="122" spans="1:65" s="2" customFormat="1" ht="21.75" customHeight="1">
      <c r="A122" s="36"/>
      <c r="B122" s="37"/>
      <c r="C122" s="194" t="s">
        <v>252</v>
      </c>
      <c r="D122" s="194" t="s">
        <v>195</v>
      </c>
      <c r="E122" s="195" t="s">
        <v>264</v>
      </c>
      <c r="F122" s="196" t="s">
        <v>265</v>
      </c>
      <c r="G122" s="197" t="s">
        <v>266</v>
      </c>
      <c r="H122" s="198">
        <v>22.837</v>
      </c>
      <c r="I122" s="199"/>
      <c r="J122" s="200">
        <f>ROUND(I122*H122,2)</f>
        <v>0</v>
      </c>
      <c r="K122" s="196" t="s">
        <v>199</v>
      </c>
      <c r="L122" s="41"/>
      <c r="M122" s="201" t="s">
        <v>19</v>
      </c>
      <c r="N122" s="202" t="s">
        <v>43</v>
      </c>
      <c r="O122" s="66"/>
      <c r="P122" s="203">
        <f>O122*H122</f>
        <v>0</v>
      </c>
      <c r="Q122" s="203">
        <v>0</v>
      </c>
      <c r="R122" s="203">
        <f>Q122*H122</f>
        <v>0</v>
      </c>
      <c r="S122" s="203">
        <v>0</v>
      </c>
      <c r="T122" s="204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200</v>
      </c>
      <c r="AT122" s="205" t="s">
        <v>195</v>
      </c>
      <c r="AU122" s="205" t="s">
        <v>81</v>
      </c>
      <c r="AY122" s="19" t="s">
        <v>193</v>
      </c>
      <c r="BE122" s="206">
        <f>IF(N122="základní",J122,0)</f>
        <v>0</v>
      </c>
      <c r="BF122" s="206">
        <f>IF(N122="snížená",J122,0)</f>
        <v>0</v>
      </c>
      <c r="BG122" s="206">
        <f>IF(N122="zákl. přenesená",J122,0)</f>
        <v>0</v>
      </c>
      <c r="BH122" s="206">
        <f>IF(N122="sníž. přenesená",J122,0)</f>
        <v>0</v>
      </c>
      <c r="BI122" s="206">
        <f>IF(N122="nulová",J122,0)</f>
        <v>0</v>
      </c>
      <c r="BJ122" s="19" t="s">
        <v>79</v>
      </c>
      <c r="BK122" s="206">
        <f>ROUND(I122*H122,2)</f>
        <v>0</v>
      </c>
      <c r="BL122" s="19" t="s">
        <v>200</v>
      </c>
      <c r="BM122" s="205" t="s">
        <v>4804</v>
      </c>
    </row>
    <row r="123" spans="1:65" s="14" customFormat="1">
      <c r="B123" s="218"/>
      <c r="C123" s="219"/>
      <c r="D123" s="209" t="s">
        <v>202</v>
      </c>
      <c r="E123" s="219"/>
      <c r="F123" s="221" t="s">
        <v>4805</v>
      </c>
      <c r="G123" s="219"/>
      <c r="H123" s="222">
        <v>22.837</v>
      </c>
      <c r="I123" s="223"/>
      <c r="J123" s="219"/>
      <c r="K123" s="219"/>
      <c r="L123" s="224"/>
      <c r="M123" s="225"/>
      <c r="N123" s="226"/>
      <c r="O123" s="226"/>
      <c r="P123" s="226"/>
      <c r="Q123" s="226"/>
      <c r="R123" s="226"/>
      <c r="S123" s="226"/>
      <c r="T123" s="227"/>
      <c r="AT123" s="228" t="s">
        <v>202</v>
      </c>
      <c r="AU123" s="228" t="s">
        <v>81</v>
      </c>
      <c r="AV123" s="14" t="s">
        <v>81</v>
      </c>
      <c r="AW123" s="14" t="s">
        <v>4</v>
      </c>
      <c r="AX123" s="14" t="s">
        <v>79</v>
      </c>
      <c r="AY123" s="228" t="s">
        <v>193</v>
      </c>
    </row>
    <row r="124" spans="1:65" s="12" customFormat="1" ht="22.9" customHeight="1">
      <c r="B124" s="178"/>
      <c r="C124" s="179"/>
      <c r="D124" s="180" t="s">
        <v>71</v>
      </c>
      <c r="E124" s="192" t="s">
        <v>269</v>
      </c>
      <c r="F124" s="192" t="s">
        <v>270</v>
      </c>
      <c r="G124" s="179"/>
      <c r="H124" s="179"/>
      <c r="I124" s="182"/>
      <c r="J124" s="193">
        <f>BK124</f>
        <v>0</v>
      </c>
      <c r="K124" s="179"/>
      <c r="L124" s="184"/>
      <c r="M124" s="185"/>
      <c r="N124" s="186"/>
      <c r="O124" s="186"/>
      <c r="P124" s="187">
        <f>SUM(P125:P135)</f>
        <v>0</v>
      </c>
      <c r="Q124" s="186"/>
      <c r="R124" s="187">
        <f>SUM(R125:R135)</f>
        <v>2.1600000000000001E-2</v>
      </c>
      <c r="S124" s="186"/>
      <c r="T124" s="188">
        <f>SUM(T125:T135)</f>
        <v>0</v>
      </c>
      <c r="AR124" s="189" t="s">
        <v>79</v>
      </c>
      <c r="AT124" s="190" t="s">
        <v>71</v>
      </c>
      <c r="AU124" s="190" t="s">
        <v>79</v>
      </c>
      <c r="AY124" s="189" t="s">
        <v>193</v>
      </c>
      <c r="BK124" s="191">
        <f>SUM(BK125:BK135)</f>
        <v>0</v>
      </c>
    </row>
    <row r="125" spans="1:65" s="2" customFormat="1" ht="16.5" customHeight="1">
      <c r="A125" s="36"/>
      <c r="B125" s="37"/>
      <c r="C125" s="194" t="s">
        <v>258</v>
      </c>
      <c r="D125" s="194" t="s">
        <v>195</v>
      </c>
      <c r="E125" s="195" t="s">
        <v>280</v>
      </c>
      <c r="F125" s="196" t="s">
        <v>281</v>
      </c>
      <c r="G125" s="197" t="s">
        <v>282</v>
      </c>
      <c r="H125" s="198">
        <v>720</v>
      </c>
      <c r="I125" s="199"/>
      <c r="J125" s="200">
        <f>ROUND(I125*H125,2)</f>
        <v>0</v>
      </c>
      <c r="K125" s="196" t="s">
        <v>199</v>
      </c>
      <c r="L125" s="41"/>
      <c r="M125" s="201" t="s">
        <v>19</v>
      </c>
      <c r="N125" s="202" t="s">
        <v>43</v>
      </c>
      <c r="O125" s="66"/>
      <c r="P125" s="203">
        <f>O125*H125</f>
        <v>0</v>
      </c>
      <c r="Q125" s="203">
        <v>3.0000000000000001E-5</v>
      </c>
      <c r="R125" s="203">
        <f>Q125*H125</f>
        <v>2.1600000000000001E-2</v>
      </c>
      <c r="S125" s="203">
        <v>0</v>
      </c>
      <c r="T125" s="204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200</v>
      </c>
      <c r="AT125" s="205" t="s">
        <v>195</v>
      </c>
      <c r="AU125" s="205" t="s">
        <v>81</v>
      </c>
      <c r="AY125" s="19" t="s">
        <v>193</v>
      </c>
      <c r="BE125" s="206">
        <f>IF(N125="základní",J125,0)</f>
        <v>0</v>
      </c>
      <c r="BF125" s="206">
        <f>IF(N125="snížená",J125,0)</f>
        <v>0</v>
      </c>
      <c r="BG125" s="206">
        <f>IF(N125="zákl. přenesená",J125,0)</f>
        <v>0</v>
      </c>
      <c r="BH125" s="206">
        <f>IF(N125="sníž. přenesená",J125,0)</f>
        <v>0</v>
      </c>
      <c r="BI125" s="206">
        <f>IF(N125="nulová",J125,0)</f>
        <v>0</v>
      </c>
      <c r="BJ125" s="19" t="s">
        <v>79</v>
      </c>
      <c r="BK125" s="206">
        <f>ROUND(I125*H125,2)</f>
        <v>0</v>
      </c>
      <c r="BL125" s="19" t="s">
        <v>200</v>
      </c>
      <c r="BM125" s="205" t="s">
        <v>4806</v>
      </c>
    </row>
    <row r="126" spans="1:65" s="14" customFormat="1">
      <c r="B126" s="218"/>
      <c r="C126" s="219"/>
      <c r="D126" s="209" t="s">
        <v>202</v>
      </c>
      <c r="E126" s="220" t="s">
        <v>19</v>
      </c>
      <c r="F126" s="221" t="s">
        <v>284</v>
      </c>
      <c r="G126" s="219"/>
      <c r="H126" s="222">
        <v>720</v>
      </c>
      <c r="I126" s="223"/>
      <c r="J126" s="219"/>
      <c r="K126" s="219"/>
      <c r="L126" s="224"/>
      <c r="M126" s="225"/>
      <c r="N126" s="226"/>
      <c r="O126" s="226"/>
      <c r="P126" s="226"/>
      <c r="Q126" s="226"/>
      <c r="R126" s="226"/>
      <c r="S126" s="226"/>
      <c r="T126" s="227"/>
      <c r="AT126" s="228" t="s">
        <v>202</v>
      </c>
      <c r="AU126" s="228" t="s">
        <v>81</v>
      </c>
      <c r="AV126" s="14" t="s">
        <v>81</v>
      </c>
      <c r="AW126" s="14" t="s">
        <v>33</v>
      </c>
      <c r="AX126" s="14" t="s">
        <v>72</v>
      </c>
      <c r="AY126" s="228" t="s">
        <v>193</v>
      </c>
    </row>
    <row r="127" spans="1:65" s="15" customFormat="1">
      <c r="B127" s="229"/>
      <c r="C127" s="230"/>
      <c r="D127" s="209" t="s">
        <v>202</v>
      </c>
      <c r="E127" s="231" t="s">
        <v>19</v>
      </c>
      <c r="F127" s="232" t="s">
        <v>208</v>
      </c>
      <c r="G127" s="230"/>
      <c r="H127" s="233">
        <v>720</v>
      </c>
      <c r="I127" s="234"/>
      <c r="J127" s="230"/>
      <c r="K127" s="230"/>
      <c r="L127" s="235"/>
      <c r="M127" s="236"/>
      <c r="N127" s="237"/>
      <c r="O127" s="237"/>
      <c r="P127" s="237"/>
      <c r="Q127" s="237"/>
      <c r="R127" s="237"/>
      <c r="S127" s="237"/>
      <c r="T127" s="238"/>
      <c r="AT127" s="239" t="s">
        <v>202</v>
      </c>
      <c r="AU127" s="239" t="s">
        <v>81</v>
      </c>
      <c r="AV127" s="15" t="s">
        <v>209</v>
      </c>
      <c r="AW127" s="15" t="s">
        <v>33</v>
      </c>
      <c r="AX127" s="15" t="s">
        <v>79</v>
      </c>
      <c r="AY127" s="239" t="s">
        <v>193</v>
      </c>
    </row>
    <row r="128" spans="1:65" s="2" customFormat="1" ht="21.75" customHeight="1">
      <c r="A128" s="36"/>
      <c r="B128" s="37"/>
      <c r="C128" s="194" t="s">
        <v>263</v>
      </c>
      <c r="D128" s="194" t="s">
        <v>195</v>
      </c>
      <c r="E128" s="195" t="s">
        <v>286</v>
      </c>
      <c r="F128" s="196" t="s">
        <v>287</v>
      </c>
      <c r="G128" s="197" t="s">
        <v>288</v>
      </c>
      <c r="H128" s="198">
        <v>30</v>
      </c>
      <c r="I128" s="199"/>
      <c r="J128" s="200">
        <f>ROUND(I128*H128,2)</f>
        <v>0</v>
      </c>
      <c r="K128" s="196" t="s">
        <v>199</v>
      </c>
      <c r="L128" s="41"/>
      <c r="M128" s="201" t="s">
        <v>19</v>
      </c>
      <c r="N128" s="202" t="s">
        <v>43</v>
      </c>
      <c r="O128" s="66"/>
      <c r="P128" s="203">
        <f>O128*H128</f>
        <v>0</v>
      </c>
      <c r="Q128" s="203">
        <v>0</v>
      </c>
      <c r="R128" s="203">
        <f>Q128*H128</f>
        <v>0</v>
      </c>
      <c r="S128" s="203">
        <v>0</v>
      </c>
      <c r="T128" s="204">
        <f>S128*H128</f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205" t="s">
        <v>200</v>
      </c>
      <c r="AT128" s="205" t="s">
        <v>195</v>
      </c>
      <c r="AU128" s="205" t="s">
        <v>81</v>
      </c>
      <c r="AY128" s="19" t="s">
        <v>193</v>
      </c>
      <c r="BE128" s="206">
        <f>IF(N128="základní",J128,0)</f>
        <v>0</v>
      </c>
      <c r="BF128" s="206">
        <f>IF(N128="snížená",J128,0)</f>
        <v>0</v>
      </c>
      <c r="BG128" s="206">
        <f>IF(N128="zákl. přenesená",J128,0)</f>
        <v>0</v>
      </c>
      <c r="BH128" s="206">
        <f>IF(N128="sníž. přenesená",J128,0)</f>
        <v>0</v>
      </c>
      <c r="BI128" s="206">
        <f>IF(N128="nulová",J128,0)</f>
        <v>0</v>
      </c>
      <c r="BJ128" s="19" t="s">
        <v>79</v>
      </c>
      <c r="BK128" s="206">
        <f>ROUND(I128*H128,2)</f>
        <v>0</v>
      </c>
      <c r="BL128" s="19" t="s">
        <v>200</v>
      </c>
      <c r="BM128" s="205" t="s">
        <v>4807</v>
      </c>
    </row>
    <row r="129" spans="1:65" s="2" customFormat="1" ht="16.5" customHeight="1">
      <c r="A129" s="36"/>
      <c r="B129" s="37"/>
      <c r="C129" s="194" t="s">
        <v>271</v>
      </c>
      <c r="D129" s="194" t="s">
        <v>195</v>
      </c>
      <c r="E129" s="195" t="s">
        <v>272</v>
      </c>
      <c r="F129" s="196" t="s">
        <v>273</v>
      </c>
      <c r="G129" s="197" t="s">
        <v>198</v>
      </c>
      <c r="H129" s="198">
        <v>1.5</v>
      </c>
      <c r="I129" s="199"/>
      <c r="J129" s="200">
        <f>ROUND(I129*H129,2)</f>
        <v>0</v>
      </c>
      <c r="K129" s="196" t="s">
        <v>199</v>
      </c>
      <c r="L129" s="41"/>
      <c r="M129" s="201" t="s">
        <v>19</v>
      </c>
      <c r="N129" s="202" t="s">
        <v>43</v>
      </c>
      <c r="O129" s="66"/>
      <c r="P129" s="203">
        <f>O129*H129</f>
        <v>0</v>
      </c>
      <c r="Q129" s="203">
        <v>0</v>
      </c>
      <c r="R129" s="203">
        <f>Q129*H129</f>
        <v>0</v>
      </c>
      <c r="S129" s="203">
        <v>0</v>
      </c>
      <c r="T129" s="204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200</v>
      </c>
      <c r="AT129" s="205" t="s">
        <v>195</v>
      </c>
      <c r="AU129" s="205" t="s">
        <v>81</v>
      </c>
      <c r="AY129" s="19" t="s">
        <v>193</v>
      </c>
      <c r="BE129" s="206">
        <f>IF(N129="základní",J129,0)</f>
        <v>0</v>
      </c>
      <c r="BF129" s="206">
        <f>IF(N129="snížená",J129,0)</f>
        <v>0</v>
      </c>
      <c r="BG129" s="206">
        <f>IF(N129="zákl. přenesená",J129,0)</f>
        <v>0</v>
      </c>
      <c r="BH129" s="206">
        <f>IF(N129="sníž. přenesená",J129,0)</f>
        <v>0</v>
      </c>
      <c r="BI129" s="206">
        <f>IF(N129="nulová",J129,0)</f>
        <v>0</v>
      </c>
      <c r="BJ129" s="19" t="s">
        <v>79</v>
      </c>
      <c r="BK129" s="206">
        <f>ROUND(I129*H129,2)</f>
        <v>0</v>
      </c>
      <c r="BL129" s="19" t="s">
        <v>200</v>
      </c>
      <c r="BM129" s="205" t="s">
        <v>4808</v>
      </c>
    </row>
    <row r="130" spans="1:65" s="14" customFormat="1">
      <c r="B130" s="218"/>
      <c r="C130" s="219"/>
      <c r="D130" s="209" t="s">
        <v>202</v>
      </c>
      <c r="E130" s="220" t="s">
        <v>19</v>
      </c>
      <c r="F130" s="221" t="s">
        <v>275</v>
      </c>
      <c r="G130" s="219"/>
      <c r="H130" s="222">
        <v>1.5</v>
      </c>
      <c r="I130" s="223"/>
      <c r="J130" s="219"/>
      <c r="K130" s="219"/>
      <c r="L130" s="224"/>
      <c r="M130" s="225"/>
      <c r="N130" s="226"/>
      <c r="O130" s="226"/>
      <c r="P130" s="226"/>
      <c r="Q130" s="226"/>
      <c r="R130" s="226"/>
      <c r="S130" s="226"/>
      <c r="T130" s="227"/>
      <c r="AT130" s="228" t="s">
        <v>202</v>
      </c>
      <c r="AU130" s="228" t="s">
        <v>81</v>
      </c>
      <c r="AV130" s="14" t="s">
        <v>81</v>
      </c>
      <c r="AW130" s="14" t="s">
        <v>33</v>
      </c>
      <c r="AX130" s="14" t="s">
        <v>72</v>
      </c>
      <c r="AY130" s="228" t="s">
        <v>193</v>
      </c>
    </row>
    <row r="131" spans="1:65" s="15" customFormat="1">
      <c r="B131" s="229"/>
      <c r="C131" s="230"/>
      <c r="D131" s="209" t="s">
        <v>202</v>
      </c>
      <c r="E131" s="231" t="s">
        <v>19</v>
      </c>
      <c r="F131" s="232" t="s">
        <v>208</v>
      </c>
      <c r="G131" s="230"/>
      <c r="H131" s="233">
        <v>1.5</v>
      </c>
      <c r="I131" s="234"/>
      <c r="J131" s="230"/>
      <c r="K131" s="230"/>
      <c r="L131" s="235"/>
      <c r="M131" s="236"/>
      <c r="N131" s="237"/>
      <c r="O131" s="237"/>
      <c r="P131" s="237"/>
      <c r="Q131" s="237"/>
      <c r="R131" s="237"/>
      <c r="S131" s="237"/>
      <c r="T131" s="238"/>
      <c r="AT131" s="239" t="s">
        <v>202</v>
      </c>
      <c r="AU131" s="239" t="s">
        <v>81</v>
      </c>
      <c r="AV131" s="15" t="s">
        <v>209</v>
      </c>
      <c r="AW131" s="15" t="s">
        <v>33</v>
      </c>
      <c r="AX131" s="15" t="s">
        <v>79</v>
      </c>
      <c r="AY131" s="239" t="s">
        <v>193</v>
      </c>
    </row>
    <row r="132" spans="1:65" s="2" customFormat="1" ht="21.75" customHeight="1">
      <c r="A132" s="36"/>
      <c r="B132" s="37"/>
      <c r="C132" s="194" t="s">
        <v>269</v>
      </c>
      <c r="D132" s="194" t="s">
        <v>195</v>
      </c>
      <c r="E132" s="195" t="s">
        <v>234</v>
      </c>
      <c r="F132" s="196" t="s">
        <v>235</v>
      </c>
      <c r="G132" s="197" t="s">
        <v>198</v>
      </c>
      <c r="H132" s="198">
        <v>1.5</v>
      </c>
      <c r="I132" s="199"/>
      <c r="J132" s="200">
        <f>ROUND(I132*H132,2)</f>
        <v>0</v>
      </c>
      <c r="K132" s="196" t="s">
        <v>199</v>
      </c>
      <c r="L132" s="41"/>
      <c r="M132" s="201" t="s">
        <v>19</v>
      </c>
      <c r="N132" s="202" t="s">
        <v>43</v>
      </c>
      <c r="O132" s="66"/>
      <c r="P132" s="203">
        <f>O132*H132</f>
        <v>0</v>
      </c>
      <c r="Q132" s="203">
        <v>0</v>
      </c>
      <c r="R132" s="203">
        <f>Q132*H132</f>
        <v>0</v>
      </c>
      <c r="S132" s="203">
        <v>0</v>
      </c>
      <c r="T132" s="204">
        <f>S132*H132</f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205" t="s">
        <v>200</v>
      </c>
      <c r="AT132" s="205" t="s">
        <v>195</v>
      </c>
      <c r="AU132" s="205" t="s">
        <v>81</v>
      </c>
      <c r="AY132" s="19" t="s">
        <v>193</v>
      </c>
      <c r="BE132" s="206">
        <f>IF(N132="základní",J132,0)</f>
        <v>0</v>
      </c>
      <c r="BF132" s="206">
        <f>IF(N132="snížená",J132,0)</f>
        <v>0</v>
      </c>
      <c r="BG132" s="206">
        <f>IF(N132="zákl. přenesená",J132,0)</f>
        <v>0</v>
      </c>
      <c r="BH132" s="206">
        <f>IF(N132="sníž. přenesená",J132,0)</f>
        <v>0</v>
      </c>
      <c r="BI132" s="206">
        <f>IF(N132="nulová",J132,0)</f>
        <v>0</v>
      </c>
      <c r="BJ132" s="19" t="s">
        <v>79</v>
      </c>
      <c r="BK132" s="206">
        <f>ROUND(I132*H132,2)</f>
        <v>0</v>
      </c>
      <c r="BL132" s="19" t="s">
        <v>200</v>
      </c>
      <c r="BM132" s="205" t="s">
        <v>4809</v>
      </c>
    </row>
    <row r="133" spans="1:65" s="13" customFormat="1">
      <c r="B133" s="207"/>
      <c r="C133" s="208"/>
      <c r="D133" s="209" t="s">
        <v>202</v>
      </c>
      <c r="E133" s="210" t="s">
        <v>19</v>
      </c>
      <c r="F133" s="211" t="s">
        <v>277</v>
      </c>
      <c r="G133" s="208"/>
      <c r="H133" s="210" t="s">
        <v>19</v>
      </c>
      <c r="I133" s="212"/>
      <c r="J133" s="208"/>
      <c r="K133" s="208"/>
      <c r="L133" s="213"/>
      <c r="M133" s="214"/>
      <c r="N133" s="215"/>
      <c r="O133" s="215"/>
      <c r="P133" s="215"/>
      <c r="Q133" s="215"/>
      <c r="R133" s="215"/>
      <c r="S133" s="215"/>
      <c r="T133" s="216"/>
      <c r="AT133" s="217" t="s">
        <v>202</v>
      </c>
      <c r="AU133" s="217" t="s">
        <v>81</v>
      </c>
      <c r="AV133" s="13" t="s">
        <v>79</v>
      </c>
      <c r="AW133" s="13" t="s">
        <v>33</v>
      </c>
      <c r="AX133" s="13" t="s">
        <v>72</v>
      </c>
      <c r="AY133" s="217" t="s">
        <v>193</v>
      </c>
    </row>
    <row r="134" spans="1:65" s="14" customFormat="1">
      <c r="B134" s="218"/>
      <c r="C134" s="219"/>
      <c r="D134" s="209" t="s">
        <v>202</v>
      </c>
      <c r="E134" s="220" t="s">
        <v>19</v>
      </c>
      <c r="F134" s="221" t="s">
        <v>278</v>
      </c>
      <c r="G134" s="219"/>
      <c r="H134" s="222">
        <v>1.5</v>
      </c>
      <c r="I134" s="223"/>
      <c r="J134" s="219"/>
      <c r="K134" s="219"/>
      <c r="L134" s="224"/>
      <c r="M134" s="225"/>
      <c r="N134" s="226"/>
      <c r="O134" s="226"/>
      <c r="P134" s="226"/>
      <c r="Q134" s="226"/>
      <c r="R134" s="226"/>
      <c r="S134" s="226"/>
      <c r="T134" s="227"/>
      <c r="AT134" s="228" t="s">
        <v>202</v>
      </c>
      <c r="AU134" s="228" t="s">
        <v>81</v>
      </c>
      <c r="AV134" s="14" t="s">
        <v>81</v>
      </c>
      <c r="AW134" s="14" t="s">
        <v>33</v>
      </c>
      <c r="AX134" s="14" t="s">
        <v>72</v>
      </c>
      <c r="AY134" s="228" t="s">
        <v>193</v>
      </c>
    </row>
    <row r="135" spans="1:65" s="15" customFormat="1">
      <c r="B135" s="229"/>
      <c r="C135" s="230"/>
      <c r="D135" s="209" t="s">
        <v>202</v>
      </c>
      <c r="E135" s="231" t="s">
        <v>19</v>
      </c>
      <c r="F135" s="232" t="s">
        <v>208</v>
      </c>
      <c r="G135" s="230"/>
      <c r="H135" s="233">
        <v>1.5</v>
      </c>
      <c r="I135" s="234"/>
      <c r="J135" s="230"/>
      <c r="K135" s="230"/>
      <c r="L135" s="235"/>
      <c r="M135" s="236"/>
      <c r="N135" s="237"/>
      <c r="O135" s="237"/>
      <c r="P135" s="237"/>
      <c r="Q135" s="237"/>
      <c r="R135" s="237"/>
      <c r="S135" s="237"/>
      <c r="T135" s="238"/>
      <c r="AT135" s="239" t="s">
        <v>202</v>
      </c>
      <c r="AU135" s="239" t="s">
        <v>81</v>
      </c>
      <c r="AV135" s="15" t="s">
        <v>209</v>
      </c>
      <c r="AW135" s="15" t="s">
        <v>33</v>
      </c>
      <c r="AX135" s="15" t="s">
        <v>79</v>
      </c>
      <c r="AY135" s="239" t="s">
        <v>193</v>
      </c>
    </row>
    <row r="136" spans="1:65" s="12" customFormat="1" ht="22.9" customHeight="1">
      <c r="B136" s="178"/>
      <c r="C136" s="179"/>
      <c r="D136" s="180" t="s">
        <v>71</v>
      </c>
      <c r="E136" s="192" t="s">
        <v>81</v>
      </c>
      <c r="F136" s="192" t="s">
        <v>290</v>
      </c>
      <c r="G136" s="179"/>
      <c r="H136" s="179"/>
      <c r="I136" s="182"/>
      <c r="J136" s="193">
        <f>BK136</f>
        <v>0</v>
      </c>
      <c r="K136" s="179"/>
      <c r="L136" s="184"/>
      <c r="M136" s="185"/>
      <c r="N136" s="186"/>
      <c r="O136" s="186"/>
      <c r="P136" s="187">
        <f>SUM(P137:P153)</f>
        <v>0</v>
      </c>
      <c r="Q136" s="186"/>
      <c r="R136" s="187">
        <f>SUM(R137:R153)</f>
        <v>70.563266980000023</v>
      </c>
      <c r="S136" s="186"/>
      <c r="T136" s="188">
        <f>SUM(T137:T153)</f>
        <v>0</v>
      </c>
      <c r="AR136" s="189" t="s">
        <v>79</v>
      </c>
      <c r="AT136" s="190" t="s">
        <v>71</v>
      </c>
      <c r="AU136" s="190" t="s">
        <v>79</v>
      </c>
      <c r="AY136" s="189" t="s">
        <v>193</v>
      </c>
      <c r="BK136" s="191">
        <f>SUM(BK137:BK153)</f>
        <v>0</v>
      </c>
    </row>
    <row r="137" spans="1:65" s="2" customFormat="1" ht="16.5" customHeight="1">
      <c r="A137" s="36"/>
      <c r="B137" s="37"/>
      <c r="C137" s="194" t="s">
        <v>279</v>
      </c>
      <c r="D137" s="194" t="s">
        <v>195</v>
      </c>
      <c r="E137" s="195" t="s">
        <v>4810</v>
      </c>
      <c r="F137" s="196" t="s">
        <v>4811</v>
      </c>
      <c r="G137" s="197" t="s">
        <v>198</v>
      </c>
      <c r="H137" s="198">
        <v>3.0619999999999998</v>
      </c>
      <c r="I137" s="199"/>
      <c r="J137" s="200">
        <f>ROUND(I137*H137,2)</f>
        <v>0</v>
      </c>
      <c r="K137" s="196" t="s">
        <v>199</v>
      </c>
      <c r="L137" s="41"/>
      <c r="M137" s="201" t="s">
        <v>19</v>
      </c>
      <c r="N137" s="202" t="s">
        <v>43</v>
      </c>
      <c r="O137" s="66"/>
      <c r="P137" s="203">
        <f>O137*H137</f>
        <v>0</v>
      </c>
      <c r="Q137" s="203">
        <v>2.2563399999999998</v>
      </c>
      <c r="R137" s="203">
        <f>Q137*H137</f>
        <v>6.9089130799999987</v>
      </c>
      <c r="S137" s="203">
        <v>0</v>
      </c>
      <c r="T137" s="204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200</v>
      </c>
      <c r="AT137" s="205" t="s">
        <v>195</v>
      </c>
      <c r="AU137" s="205" t="s">
        <v>81</v>
      </c>
      <c r="AY137" s="19" t="s">
        <v>193</v>
      </c>
      <c r="BE137" s="206">
        <f>IF(N137="základní",J137,0)</f>
        <v>0</v>
      </c>
      <c r="BF137" s="206">
        <f>IF(N137="snížená",J137,0)</f>
        <v>0</v>
      </c>
      <c r="BG137" s="206">
        <f>IF(N137="zákl. přenesená",J137,0)</f>
        <v>0</v>
      </c>
      <c r="BH137" s="206">
        <f>IF(N137="sníž. přenesená",J137,0)</f>
        <v>0</v>
      </c>
      <c r="BI137" s="206">
        <f>IF(N137="nulová",J137,0)</f>
        <v>0</v>
      </c>
      <c r="BJ137" s="19" t="s">
        <v>79</v>
      </c>
      <c r="BK137" s="206">
        <f>ROUND(I137*H137,2)</f>
        <v>0</v>
      </c>
      <c r="BL137" s="19" t="s">
        <v>200</v>
      </c>
      <c r="BM137" s="205" t="s">
        <v>4812</v>
      </c>
    </row>
    <row r="138" spans="1:65" s="13" customFormat="1">
      <c r="B138" s="207"/>
      <c r="C138" s="208"/>
      <c r="D138" s="209" t="s">
        <v>202</v>
      </c>
      <c r="E138" s="210" t="s">
        <v>19</v>
      </c>
      <c r="F138" s="211" t="s">
        <v>4813</v>
      </c>
      <c r="G138" s="208"/>
      <c r="H138" s="210" t="s">
        <v>19</v>
      </c>
      <c r="I138" s="212"/>
      <c r="J138" s="208"/>
      <c r="K138" s="208"/>
      <c r="L138" s="213"/>
      <c r="M138" s="214"/>
      <c r="N138" s="215"/>
      <c r="O138" s="215"/>
      <c r="P138" s="215"/>
      <c r="Q138" s="215"/>
      <c r="R138" s="215"/>
      <c r="S138" s="215"/>
      <c r="T138" s="216"/>
      <c r="AT138" s="217" t="s">
        <v>202</v>
      </c>
      <c r="AU138" s="217" t="s">
        <v>81</v>
      </c>
      <c r="AV138" s="13" t="s">
        <v>79</v>
      </c>
      <c r="AW138" s="13" t="s">
        <v>33</v>
      </c>
      <c r="AX138" s="13" t="s">
        <v>72</v>
      </c>
      <c r="AY138" s="217" t="s">
        <v>193</v>
      </c>
    </row>
    <row r="139" spans="1:65" s="14" customFormat="1">
      <c r="B139" s="218"/>
      <c r="C139" s="219"/>
      <c r="D139" s="209" t="s">
        <v>202</v>
      </c>
      <c r="E139" s="220" t="s">
        <v>19</v>
      </c>
      <c r="F139" s="221" t="s">
        <v>4814</v>
      </c>
      <c r="G139" s="219"/>
      <c r="H139" s="222">
        <v>3.0619999999999998</v>
      </c>
      <c r="I139" s="223"/>
      <c r="J139" s="219"/>
      <c r="K139" s="219"/>
      <c r="L139" s="224"/>
      <c r="M139" s="225"/>
      <c r="N139" s="226"/>
      <c r="O139" s="226"/>
      <c r="P139" s="226"/>
      <c r="Q139" s="226"/>
      <c r="R139" s="226"/>
      <c r="S139" s="226"/>
      <c r="T139" s="227"/>
      <c r="AT139" s="228" t="s">
        <v>202</v>
      </c>
      <c r="AU139" s="228" t="s">
        <v>81</v>
      </c>
      <c r="AV139" s="14" t="s">
        <v>81</v>
      </c>
      <c r="AW139" s="14" t="s">
        <v>33</v>
      </c>
      <c r="AX139" s="14" t="s">
        <v>72</v>
      </c>
      <c r="AY139" s="228" t="s">
        <v>193</v>
      </c>
    </row>
    <row r="140" spans="1:65" s="15" customFormat="1">
      <c r="B140" s="229"/>
      <c r="C140" s="230"/>
      <c r="D140" s="209" t="s">
        <v>202</v>
      </c>
      <c r="E140" s="231" t="s">
        <v>19</v>
      </c>
      <c r="F140" s="232" t="s">
        <v>208</v>
      </c>
      <c r="G140" s="230"/>
      <c r="H140" s="233">
        <v>3.0619999999999998</v>
      </c>
      <c r="I140" s="234"/>
      <c r="J140" s="230"/>
      <c r="K140" s="230"/>
      <c r="L140" s="235"/>
      <c r="M140" s="236"/>
      <c r="N140" s="237"/>
      <c r="O140" s="237"/>
      <c r="P140" s="237"/>
      <c r="Q140" s="237"/>
      <c r="R140" s="237"/>
      <c r="S140" s="237"/>
      <c r="T140" s="238"/>
      <c r="AT140" s="239" t="s">
        <v>202</v>
      </c>
      <c r="AU140" s="239" t="s">
        <v>81</v>
      </c>
      <c r="AV140" s="15" t="s">
        <v>209</v>
      </c>
      <c r="AW140" s="15" t="s">
        <v>33</v>
      </c>
      <c r="AX140" s="15" t="s">
        <v>79</v>
      </c>
      <c r="AY140" s="239" t="s">
        <v>193</v>
      </c>
    </row>
    <row r="141" spans="1:65" s="2" customFormat="1" ht="21.75" customHeight="1">
      <c r="A141" s="36"/>
      <c r="B141" s="37"/>
      <c r="C141" s="194" t="s">
        <v>285</v>
      </c>
      <c r="D141" s="194" t="s">
        <v>195</v>
      </c>
      <c r="E141" s="195" t="s">
        <v>4815</v>
      </c>
      <c r="F141" s="196" t="s">
        <v>4816</v>
      </c>
      <c r="G141" s="197" t="s">
        <v>198</v>
      </c>
      <c r="H141" s="198">
        <v>25</v>
      </c>
      <c r="I141" s="199"/>
      <c r="J141" s="200">
        <f>ROUND(I141*H141,2)</f>
        <v>0</v>
      </c>
      <c r="K141" s="196" t="s">
        <v>199</v>
      </c>
      <c r="L141" s="41"/>
      <c r="M141" s="201" t="s">
        <v>19</v>
      </c>
      <c r="N141" s="202" t="s">
        <v>43</v>
      </c>
      <c r="O141" s="66"/>
      <c r="P141" s="203">
        <f>O141*H141</f>
        <v>0</v>
      </c>
      <c r="Q141" s="203">
        <v>2.45329</v>
      </c>
      <c r="R141" s="203">
        <f>Q141*H141</f>
        <v>61.332250000000002</v>
      </c>
      <c r="S141" s="203">
        <v>0</v>
      </c>
      <c r="T141" s="204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205" t="s">
        <v>200</v>
      </c>
      <c r="AT141" s="205" t="s">
        <v>195</v>
      </c>
      <c r="AU141" s="205" t="s">
        <v>81</v>
      </c>
      <c r="AY141" s="19" t="s">
        <v>193</v>
      </c>
      <c r="BE141" s="206">
        <f>IF(N141="základní",J141,0)</f>
        <v>0</v>
      </c>
      <c r="BF141" s="206">
        <f>IF(N141="snížená",J141,0)</f>
        <v>0</v>
      </c>
      <c r="BG141" s="206">
        <f>IF(N141="zákl. přenesená",J141,0)</f>
        <v>0</v>
      </c>
      <c r="BH141" s="206">
        <f>IF(N141="sníž. přenesená",J141,0)</f>
        <v>0</v>
      </c>
      <c r="BI141" s="206">
        <f>IF(N141="nulová",J141,0)</f>
        <v>0</v>
      </c>
      <c r="BJ141" s="19" t="s">
        <v>79</v>
      </c>
      <c r="BK141" s="206">
        <f>ROUND(I141*H141,2)</f>
        <v>0</v>
      </c>
      <c r="BL141" s="19" t="s">
        <v>200</v>
      </c>
      <c r="BM141" s="205" t="s">
        <v>4817</v>
      </c>
    </row>
    <row r="142" spans="1:65" s="14" customFormat="1">
      <c r="B142" s="218"/>
      <c r="C142" s="219"/>
      <c r="D142" s="209" t="s">
        <v>202</v>
      </c>
      <c r="E142" s="220" t="s">
        <v>19</v>
      </c>
      <c r="F142" s="221" t="s">
        <v>4818</v>
      </c>
      <c r="G142" s="219"/>
      <c r="H142" s="222">
        <v>25</v>
      </c>
      <c r="I142" s="223"/>
      <c r="J142" s="219"/>
      <c r="K142" s="219"/>
      <c r="L142" s="224"/>
      <c r="M142" s="225"/>
      <c r="N142" s="226"/>
      <c r="O142" s="226"/>
      <c r="P142" s="226"/>
      <c r="Q142" s="226"/>
      <c r="R142" s="226"/>
      <c r="S142" s="226"/>
      <c r="T142" s="227"/>
      <c r="AT142" s="228" t="s">
        <v>202</v>
      </c>
      <c r="AU142" s="228" t="s">
        <v>81</v>
      </c>
      <c r="AV142" s="14" t="s">
        <v>81</v>
      </c>
      <c r="AW142" s="14" t="s">
        <v>33</v>
      </c>
      <c r="AX142" s="14" t="s">
        <v>72</v>
      </c>
      <c r="AY142" s="228" t="s">
        <v>193</v>
      </c>
    </row>
    <row r="143" spans="1:65" s="15" customFormat="1">
      <c r="B143" s="229"/>
      <c r="C143" s="230"/>
      <c r="D143" s="209" t="s">
        <v>202</v>
      </c>
      <c r="E143" s="231" t="s">
        <v>19</v>
      </c>
      <c r="F143" s="232" t="s">
        <v>208</v>
      </c>
      <c r="G143" s="230"/>
      <c r="H143" s="233">
        <v>25</v>
      </c>
      <c r="I143" s="234"/>
      <c r="J143" s="230"/>
      <c r="K143" s="230"/>
      <c r="L143" s="235"/>
      <c r="M143" s="236"/>
      <c r="N143" s="237"/>
      <c r="O143" s="237"/>
      <c r="P143" s="237"/>
      <c r="Q143" s="237"/>
      <c r="R143" s="237"/>
      <c r="S143" s="237"/>
      <c r="T143" s="238"/>
      <c r="AT143" s="239" t="s">
        <v>202</v>
      </c>
      <c r="AU143" s="239" t="s">
        <v>81</v>
      </c>
      <c r="AV143" s="15" t="s">
        <v>209</v>
      </c>
      <c r="AW143" s="15" t="s">
        <v>33</v>
      </c>
      <c r="AX143" s="15" t="s">
        <v>79</v>
      </c>
      <c r="AY143" s="239" t="s">
        <v>193</v>
      </c>
    </row>
    <row r="144" spans="1:65" s="2" customFormat="1" ht="16.5" customHeight="1">
      <c r="A144" s="36"/>
      <c r="B144" s="37"/>
      <c r="C144" s="194" t="s">
        <v>291</v>
      </c>
      <c r="D144" s="194" t="s">
        <v>195</v>
      </c>
      <c r="E144" s="195" t="s">
        <v>4819</v>
      </c>
      <c r="F144" s="196" t="s">
        <v>4820</v>
      </c>
      <c r="G144" s="197" t="s">
        <v>305</v>
      </c>
      <c r="H144" s="198">
        <v>48</v>
      </c>
      <c r="I144" s="199"/>
      <c r="J144" s="200">
        <f>ROUND(I144*H144,2)</f>
        <v>0</v>
      </c>
      <c r="K144" s="196" t="s">
        <v>199</v>
      </c>
      <c r="L144" s="41"/>
      <c r="M144" s="201" t="s">
        <v>19</v>
      </c>
      <c r="N144" s="202" t="s">
        <v>43</v>
      </c>
      <c r="O144" s="66"/>
      <c r="P144" s="203">
        <f>O144*H144</f>
        <v>0</v>
      </c>
      <c r="Q144" s="203">
        <v>2.64E-3</v>
      </c>
      <c r="R144" s="203">
        <f>Q144*H144</f>
        <v>0.12672</v>
      </c>
      <c r="S144" s="203">
        <v>0</v>
      </c>
      <c r="T144" s="204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205" t="s">
        <v>200</v>
      </c>
      <c r="AT144" s="205" t="s">
        <v>195</v>
      </c>
      <c r="AU144" s="205" t="s">
        <v>81</v>
      </c>
      <c r="AY144" s="19" t="s">
        <v>193</v>
      </c>
      <c r="BE144" s="206">
        <f>IF(N144="základní",J144,0)</f>
        <v>0</v>
      </c>
      <c r="BF144" s="206">
        <f>IF(N144="snížená",J144,0)</f>
        <v>0</v>
      </c>
      <c r="BG144" s="206">
        <f>IF(N144="zákl. přenesená",J144,0)</f>
        <v>0</v>
      </c>
      <c r="BH144" s="206">
        <f>IF(N144="sníž. přenesená",J144,0)</f>
        <v>0</v>
      </c>
      <c r="BI144" s="206">
        <f>IF(N144="nulová",J144,0)</f>
        <v>0</v>
      </c>
      <c r="BJ144" s="19" t="s">
        <v>79</v>
      </c>
      <c r="BK144" s="206">
        <f>ROUND(I144*H144,2)</f>
        <v>0</v>
      </c>
      <c r="BL144" s="19" t="s">
        <v>200</v>
      </c>
      <c r="BM144" s="205" t="s">
        <v>4821</v>
      </c>
    </row>
    <row r="145" spans="1:65" s="14" customFormat="1">
      <c r="B145" s="218"/>
      <c r="C145" s="219"/>
      <c r="D145" s="209" t="s">
        <v>202</v>
      </c>
      <c r="E145" s="220" t="s">
        <v>19</v>
      </c>
      <c r="F145" s="221" t="s">
        <v>4822</v>
      </c>
      <c r="G145" s="219"/>
      <c r="H145" s="222">
        <v>48</v>
      </c>
      <c r="I145" s="223"/>
      <c r="J145" s="219"/>
      <c r="K145" s="219"/>
      <c r="L145" s="224"/>
      <c r="M145" s="225"/>
      <c r="N145" s="226"/>
      <c r="O145" s="226"/>
      <c r="P145" s="226"/>
      <c r="Q145" s="226"/>
      <c r="R145" s="226"/>
      <c r="S145" s="226"/>
      <c r="T145" s="227"/>
      <c r="AT145" s="228" t="s">
        <v>202</v>
      </c>
      <c r="AU145" s="228" t="s">
        <v>81</v>
      </c>
      <c r="AV145" s="14" t="s">
        <v>81</v>
      </c>
      <c r="AW145" s="14" t="s">
        <v>33</v>
      </c>
      <c r="AX145" s="14" t="s">
        <v>72</v>
      </c>
      <c r="AY145" s="228" t="s">
        <v>193</v>
      </c>
    </row>
    <row r="146" spans="1:65" s="15" customFormat="1">
      <c r="B146" s="229"/>
      <c r="C146" s="230"/>
      <c r="D146" s="209" t="s">
        <v>202</v>
      </c>
      <c r="E146" s="231" t="s">
        <v>19</v>
      </c>
      <c r="F146" s="232" t="s">
        <v>208</v>
      </c>
      <c r="G146" s="230"/>
      <c r="H146" s="233">
        <v>48</v>
      </c>
      <c r="I146" s="234"/>
      <c r="J146" s="230"/>
      <c r="K146" s="230"/>
      <c r="L146" s="235"/>
      <c r="M146" s="236"/>
      <c r="N146" s="237"/>
      <c r="O146" s="237"/>
      <c r="P146" s="237"/>
      <c r="Q146" s="237"/>
      <c r="R146" s="237"/>
      <c r="S146" s="237"/>
      <c r="T146" s="238"/>
      <c r="AT146" s="239" t="s">
        <v>202</v>
      </c>
      <c r="AU146" s="239" t="s">
        <v>81</v>
      </c>
      <c r="AV146" s="15" t="s">
        <v>209</v>
      </c>
      <c r="AW146" s="15" t="s">
        <v>33</v>
      </c>
      <c r="AX146" s="15" t="s">
        <v>79</v>
      </c>
      <c r="AY146" s="239" t="s">
        <v>193</v>
      </c>
    </row>
    <row r="147" spans="1:65" s="2" customFormat="1" ht="16.5" customHeight="1">
      <c r="A147" s="36"/>
      <c r="B147" s="37"/>
      <c r="C147" s="194" t="s">
        <v>8</v>
      </c>
      <c r="D147" s="194" t="s">
        <v>195</v>
      </c>
      <c r="E147" s="195" t="s">
        <v>4823</v>
      </c>
      <c r="F147" s="196" t="s">
        <v>4824</v>
      </c>
      <c r="G147" s="197" t="s">
        <v>305</v>
      </c>
      <c r="H147" s="198">
        <v>48</v>
      </c>
      <c r="I147" s="199"/>
      <c r="J147" s="200">
        <f>ROUND(I147*H147,2)</f>
        <v>0</v>
      </c>
      <c r="K147" s="196" t="s">
        <v>199</v>
      </c>
      <c r="L147" s="41"/>
      <c r="M147" s="201" t="s">
        <v>19</v>
      </c>
      <c r="N147" s="202" t="s">
        <v>43</v>
      </c>
      <c r="O147" s="66"/>
      <c r="P147" s="203">
        <f>O147*H147</f>
        <v>0</v>
      </c>
      <c r="Q147" s="203">
        <v>0</v>
      </c>
      <c r="R147" s="203">
        <f>Q147*H147</f>
        <v>0</v>
      </c>
      <c r="S147" s="203">
        <v>0</v>
      </c>
      <c r="T147" s="204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200</v>
      </c>
      <c r="AT147" s="205" t="s">
        <v>195</v>
      </c>
      <c r="AU147" s="205" t="s">
        <v>81</v>
      </c>
      <c r="AY147" s="19" t="s">
        <v>193</v>
      </c>
      <c r="BE147" s="206">
        <f>IF(N147="základní",J147,0)</f>
        <v>0</v>
      </c>
      <c r="BF147" s="206">
        <f>IF(N147="snížená",J147,0)</f>
        <v>0</v>
      </c>
      <c r="BG147" s="206">
        <f>IF(N147="zákl. přenesená",J147,0)</f>
        <v>0</v>
      </c>
      <c r="BH147" s="206">
        <f>IF(N147="sníž. přenesená",J147,0)</f>
        <v>0</v>
      </c>
      <c r="BI147" s="206">
        <f>IF(N147="nulová",J147,0)</f>
        <v>0</v>
      </c>
      <c r="BJ147" s="19" t="s">
        <v>79</v>
      </c>
      <c r="BK147" s="206">
        <f>ROUND(I147*H147,2)</f>
        <v>0</v>
      </c>
      <c r="BL147" s="19" t="s">
        <v>200</v>
      </c>
      <c r="BM147" s="205" t="s">
        <v>4825</v>
      </c>
    </row>
    <row r="148" spans="1:65" s="2" customFormat="1" ht="16.5" customHeight="1">
      <c r="A148" s="36"/>
      <c r="B148" s="37"/>
      <c r="C148" s="194" t="s">
        <v>302</v>
      </c>
      <c r="D148" s="194" t="s">
        <v>195</v>
      </c>
      <c r="E148" s="195" t="s">
        <v>4826</v>
      </c>
      <c r="F148" s="196" t="s">
        <v>4827</v>
      </c>
      <c r="G148" s="197" t="s">
        <v>266</v>
      </c>
      <c r="H148" s="198">
        <v>1.75</v>
      </c>
      <c r="I148" s="199"/>
      <c r="J148" s="200">
        <f>ROUND(I148*H148,2)</f>
        <v>0</v>
      </c>
      <c r="K148" s="196" t="s">
        <v>199</v>
      </c>
      <c r="L148" s="41"/>
      <c r="M148" s="201" t="s">
        <v>19</v>
      </c>
      <c r="N148" s="202" t="s">
        <v>43</v>
      </c>
      <c r="O148" s="66"/>
      <c r="P148" s="203">
        <f>O148*H148</f>
        <v>0</v>
      </c>
      <c r="Q148" s="203">
        <v>1.0601700000000001</v>
      </c>
      <c r="R148" s="203">
        <f>Q148*H148</f>
        <v>1.8552975</v>
      </c>
      <c r="S148" s="203">
        <v>0</v>
      </c>
      <c r="T148" s="204">
        <f>S148*H148</f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205" t="s">
        <v>200</v>
      </c>
      <c r="AT148" s="205" t="s">
        <v>195</v>
      </c>
      <c r="AU148" s="205" t="s">
        <v>81</v>
      </c>
      <c r="AY148" s="19" t="s">
        <v>193</v>
      </c>
      <c r="BE148" s="206">
        <f>IF(N148="základní",J148,0)</f>
        <v>0</v>
      </c>
      <c r="BF148" s="206">
        <f>IF(N148="snížená",J148,0)</f>
        <v>0</v>
      </c>
      <c r="BG148" s="206">
        <f>IF(N148="zákl. přenesená",J148,0)</f>
        <v>0</v>
      </c>
      <c r="BH148" s="206">
        <f>IF(N148="sníž. přenesená",J148,0)</f>
        <v>0</v>
      </c>
      <c r="BI148" s="206">
        <f>IF(N148="nulová",J148,0)</f>
        <v>0</v>
      </c>
      <c r="BJ148" s="19" t="s">
        <v>79</v>
      </c>
      <c r="BK148" s="206">
        <f>ROUND(I148*H148,2)</f>
        <v>0</v>
      </c>
      <c r="BL148" s="19" t="s">
        <v>200</v>
      </c>
      <c r="BM148" s="205" t="s">
        <v>4828</v>
      </c>
    </row>
    <row r="149" spans="1:65" s="14" customFormat="1">
      <c r="B149" s="218"/>
      <c r="C149" s="219"/>
      <c r="D149" s="209" t="s">
        <v>202</v>
      </c>
      <c r="E149" s="220" t="s">
        <v>19</v>
      </c>
      <c r="F149" s="221" t="s">
        <v>4829</v>
      </c>
      <c r="G149" s="219"/>
      <c r="H149" s="222">
        <v>1.75</v>
      </c>
      <c r="I149" s="223"/>
      <c r="J149" s="219"/>
      <c r="K149" s="219"/>
      <c r="L149" s="224"/>
      <c r="M149" s="225"/>
      <c r="N149" s="226"/>
      <c r="O149" s="226"/>
      <c r="P149" s="226"/>
      <c r="Q149" s="226"/>
      <c r="R149" s="226"/>
      <c r="S149" s="226"/>
      <c r="T149" s="227"/>
      <c r="AT149" s="228" t="s">
        <v>202</v>
      </c>
      <c r="AU149" s="228" t="s">
        <v>81</v>
      </c>
      <c r="AV149" s="14" t="s">
        <v>81</v>
      </c>
      <c r="AW149" s="14" t="s">
        <v>33</v>
      </c>
      <c r="AX149" s="14" t="s">
        <v>72</v>
      </c>
      <c r="AY149" s="228" t="s">
        <v>193</v>
      </c>
    </row>
    <row r="150" spans="1:65" s="15" customFormat="1">
      <c r="B150" s="229"/>
      <c r="C150" s="230"/>
      <c r="D150" s="209" t="s">
        <v>202</v>
      </c>
      <c r="E150" s="231" t="s">
        <v>19</v>
      </c>
      <c r="F150" s="232" t="s">
        <v>208</v>
      </c>
      <c r="G150" s="230"/>
      <c r="H150" s="233">
        <v>1.75</v>
      </c>
      <c r="I150" s="234"/>
      <c r="J150" s="230"/>
      <c r="K150" s="230"/>
      <c r="L150" s="235"/>
      <c r="M150" s="236"/>
      <c r="N150" s="237"/>
      <c r="O150" s="237"/>
      <c r="P150" s="237"/>
      <c r="Q150" s="237"/>
      <c r="R150" s="237"/>
      <c r="S150" s="237"/>
      <c r="T150" s="238"/>
      <c r="AT150" s="239" t="s">
        <v>202</v>
      </c>
      <c r="AU150" s="239" t="s">
        <v>81</v>
      </c>
      <c r="AV150" s="15" t="s">
        <v>209</v>
      </c>
      <c r="AW150" s="15" t="s">
        <v>33</v>
      </c>
      <c r="AX150" s="15" t="s">
        <v>79</v>
      </c>
      <c r="AY150" s="239" t="s">
        <v>193</v>
      </c>
    </row>
    <row r="151" spans="1:65" s="2" customFormat="1" ht="16.5" customHeight="1">
      <c r="A151" s="36"/>
      <c r="B151" s="37"/>
      <c r="C151" s="194" t="s">
        <v>311</v>
      </c>
      <c r="D151" s="194" t="s">
        <v>195</v>
      </c>
      <c r="E151" s="195" t="s">
        <v>4830</v>
      </c>
      <c r="F151" s="196" t="s">
        <v>4831</v>
      </c>
      <c r="G151" s="197" t="s">
        <v>266</v>
      </c>
      <c r="H151" s="198">
        <v>0.32</v>
      </c>
      <c r="I151" s="199"/>
      <c r="J151" s="200">
        <f>ROUND(I151*H151,2)</f>
        <v>0</v>
      </c>
      <c r="K151" s="196" t="s">
        <v>199</v>
      </c>
      <c r="L151" s="41"/>
      <c r="M151" s="201" t="s">
        <v>19</v>
      </c>
      <c r="N151" s="202" t="s">
        <v>43</v>
      </c>
      <c r="O151" s="66"/>
      <c r="P151" s="203">
        <f>O151*H151</f>
        <v>0</v>
      </c>
      <c r="Q151" s="203">
        <v>1.06277</v>
      </c>
      <c r="R151" s="203">
        <f>Q151*H151</f>
        <v>0.34008640000000001</v>
      </c>
      <c r="S151" s="203">
        <v>0</v>
      </c>
      <c r="T151" s="204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200</v>
      </c>
      <c r="AT151" s="205" t="s">
        <v>195</v>
      </c>
      <c r="AU151" s="205" t="s">
        <v>81</v>
      </c>
      <c r="AY151" s="19" t="s">
        <v>193</v>
      </c>
      <c r="BE151" s="206">
        <f>IF(N151="základní",J151,0)</f>
        <v>0</v>
      </c>
      <c r="BF151" s="206">
        <f>IF(N151="snížená",J151,0)</f>
        <v>0</v>
      </c>
      <c r="BG151" s="206">
        <f>IF(N151="zákl. přenesená",J151,0)</f>
        <v>0</v>
      </c>
      <c r="BH151" s="206">
        <f>IF(N151="sníž. přenesená",J151,0)</f>
        <v>0</v>
      </c>
      <c r="BI151" s="206">
        <f>IF(N151="nulová",J151,0)</f>
        <v>0</v>
      </c>
      <c r="BJ151" s="19" t="s">
        <v>79</v>
      </c>
      <c r="BK151" s="206">
        <f>ROUND(I151*H151,2)</f>
        <v>0</v>
      </c>
      <c r="BL151" s="19" t="s">
        <v>200</v>
      </c>
      <c r="BM151" s="205" t="s">
        <v>4832</v>
      </c>
    </row>
    <row r="152" spans="1:65" s="14" customFormat="1">
      <c r="B152" s="218"/>
      <c r="C152" s="219"/>
      <c r="D152" s="209" t="s">
        <v>202</v>
      </c>
      <c r="E152" s="220" t="s">
        <v>19</v>
      </c>
      <c r="F152" s="221" t="s">
        <v>4833</v>
      </c>
      <c r="G152" s="219"/>
      <c r="H152" s="222">
        <v>0.32</v>
      </c>
      <c r="I152" s="223"/>
      <c r="J152" s="219"/>
      <c r="K152" s="219"/>
      <c r="L152" s="224"/>
      <c r="M152" s="225"/>
      <c r="N152" s="226"/>
      <c r="O152" s="226"/>
      <c r="P152" s="226"/>
      <c r="Q152" s="226"/>
      <c r="R152" s="226"/>
      <c r="S152" s="226"/>
      <c r="T152" s="227"/>
      <c r="AT152" s="228" t="s">
        <v>202</v>
      </c>
      <c r="AU152" s="228" t="s">
        <v>81</v>
      </c>
      <c r="AV152" s="14" t="s">
        <v>81</v>
      </c>
      <c r="AW152" s="14" t="s">
        <v>33</v>
      </c>
      <c r="AX152" s="14" t="s">
        <v>72</v>
      </c>
      <c r="AY152" s="228" t="s">
        <v>193</v>
      </c>
    </row>
    <row r="153" spans="1:65" s="15" customFormat="1">
      <c r="B153" s="229"/>
      <c r="C153" s="230"/>
      <c r="D153" s="209" t="s">
        <v>202</v>
      </c>
      <c r="E153" s="231" t="s">
        <v>19</v>
      </c>
      <c r="F153" s="232" t="s">
        <v>208</v>
      </c>
      <c r="G153" s="230"/>
      <c r="H153" s="233">
        <v>0.32</v>
      </c>
      <c r="I153" s="234"/>
      <c r="J153" s="230"/>
      <c r="K153" s="230"/>
      <c r="L153" s="235"/>
      <c r="M153" s="236"/>
      <c r="N153" s="237"/>
      <c r="O153" s="237"/>
      <c r="P153" s="237"/>
      <c r="Q153" s="237"/>
      <c r="R153" s="237"/>
      <c r="S153" s="237"/>
      <c r="T153" s="238"/>
      <c r="AT153" s="239" t="s">
        <v>202</v>
      </c>
      <c r="AU153" s="239" t="s">
        <v>81</v>
      </c>
      <c r="AV153" s="15" t="s">
        <v>209</v>
      </c>
      <c r="AW153" s="15" t="s">
        <v>33</v>
      </c>
      <c r="AX153" s="15" t="s">
        <v>79</v>
      </c>
      <c r="AY153" s="239" t="s">
        <v>193</v>
      </c>
    </row>
    <row r="154" spans="1:65" s="12" customFormat="1" ht="22.9" customHeight="1">
      <c r="B154" s="178"/>
      <c r="C154" s="179"/>
      <c r="D154" s="180" t="s">
        <v>71</v>
      </c>
      <c r="E154" s="192" t="s">
        <v>209</v>
      </c>
      <c r="F154" s="192" t="s">
        <v>3595</v>
      </c>
      <c r="G154" s="179"/>
      <c r="H154" s="179"/>
      <c r="I154" s="182"/>
      <c r="J154" s="193">
        <f>BK154</f>
        <v>0</v>
      </c>
      <c r="K154" s="179"/>
      <c r="L154" s="184"/>
      <c r="M154" s="185"/>
      <c r="N154" s="186"/>
      <c r="O154" s="186"/>
      <c r="P154" s="187">
        <f>SUM(P155:P167)</f>
        <v>0</v>
      </c>
      <c r="Q154" s="186"/>
      <c r="R154" s="187">
        <f>SUM(R155:R167)</f>
        <v>8.9673402400000022</v>
      </c>
      <c r="S154" s="186"/>
      <c r="T154" s="188">
        <f>SUM(T155:T167)</f>
        <v>0</v>
      </c>
      <c r="AR154" s="189" t="s">
        <v>79</v>
      </c>
      <c r="AT154" s="190" t="s">
        <v>71</v>
      </c>
      <c r="AU154" s="190" t="s">
        <v>79</v>
      </c>
      <c r="AY154" s="189" t="s">
        <v>193</v>
      </c>
      <c r="BK154" s="191">
        <f>SUM(BK155:BK167)</f>
        <v>0</v>
      </c>
    </row>
    <row r="155" spans="1:65" s="2" customFormat="1" ht="21.75" customHeight="1">
      <c r="A155" s="36"/>
      <c r="B155" s="37"/>
      <c r="C155" s="194" t="s">
        <v>315</v>
      </c>
      <c r="D155" s="194" t="s">
        <v>195</v>
      </c>
      <c r="E155" s="195" t="s">
        <v>4834</v>
      </c>
      <c r="F155" s="196" t="s">
        <v>4835</v>
      </c>
      <c r="G155" s="197" t="s">
        <v>198</v>
      </c>
      <c r="H155" s="198">
        <v>3.306</v>
      </c>
      <c r="I155" s="199"/>
      <c r="J155" s="200">
        <f>ROUND(I155*H155,2)</f>
        <v>0</v>
      </c>
      <c r="K155" s="196" t="s">
        <v>199</v>
      </c>
      <c r="L155" s="41"/>
      <c r="M155" s="201" t="s">
        <v>19</v>
      </c>
      <c r="N155" s="202" t="s">
        <v>43</v>
      </c>
      <c r="O155" s="66"/>
      <c r="P155" s="203">
        <f>O155*H155</f>
        <v>0</v>
      </c>
      <c r="Q155" s="203">
        <v>2.45329</v>
      </c>
      <c r="R155" s="203">
        <f>Q155*H155</f>
        <v>8.1105767400000008</v>
      </c>
      <c r="S155" s="203">
        <v>0</v>
      </c>
      <c r="T155" s="204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205" t="s">
        <v>200</v>
      </c>
      <c r="AT155" s="205" t="s">
        <v>195</v>
      </c>
      <c r="AU155" s="205" t="s">
        <v>81</v>
      </c>
      <c r="AY155" s="19" t="s">
        <v>193</v>
      </c>
      <c r="BE155" s="206">
        <f>IF(N155="základní",J155,0)</f>
        <v>0</v>
      </c>
      <c r="BF155" s="206">
        <f>IF(N155="snížená",J155,0)</f>
        <v>0</v>
      </c>
      <c r="BG155" s="206">
        <f>IF(N155="zákl. přenesená",J155,0)</f>
        <v>0</v>
      </c>
      <c r="BH155" s="206">
        <f>IF(N155="sníž. přenesená",J155,0)</f>
        <v>0</v>
      </c>
      <c r="BI155" s="206">
        <f>IF(N155="nulová",J155,0)</f>
        <v>0</v>
      </c>
      <c r="BJ155" s="19" t="s">
        <v>79</v>
      </c>
      <c r="BK155" s="206">
        <f>ROUND(I155*H155,2)</f>
        <v>0</v>
      </c>
      <c r="BL155" s="19" t="s">
        <v>200</v>
      </c>
      <c r="BM155" s="205" t="s">
        <v>4836</v>
      </c>
    </row>
    <row r="156" spans="1:65" s="14" customFormat="1">
      <c r="B156" s="218"/>
      <c r="C156" s="219"/>
      <c r="D156" s="209" t="s">
        <v>202</v>
      </c>
      <c r="E156" s="220" t="s">
        <v>19</v>
      </c>
      <c r="F156" s="221" t="s">
        <v>4837</v>
      </c>
      <c r="G156" s="219"/>
      <c r="H156" s="222">
        <v>3.306</v>
      </c>
      <c r="I156" s="223"/>
      <c r="J156" s="219"/>
      <c r="K156" s="219"/>
      <c r="L156" s="224"/>
      <c r="M156" s="225"/>
      <c r="N156" s="226"/>
      <c r="O156" s="226"/>
      <c r="P156" s="226"/>
      <c r="Q156" s="226"/>
      <c r="R156" s="226"/>
      <c r="S156" s="226"/>
      <c r="T156" s="227"/>
      <c r="AT156" s="228" t="s">
        <v>202</v>
      </c>
      <c r="AU156" s="228" t="s">
        <v>81</v>
      </c>
      <c r="AV156" s="14" t="s">
        <v>81</v>
      </c>
      <c r="AW156" s="14" t="s">
        <v>33</v>
      </c>
      <c r="AX156" s="14" t="s">
        <v>72</v>
      </c>
      <c r="AY156" s="228" t="s">
        <v>193</v>
      </c>
    </row>
    <row r="157" spans="1:65" s="15" customFormat="1">
      <c r="B157" s="229"/>
      <c r="C157" s="230"/>
      <c r="D157" s="209" t="s">
        <v>202</v>
      </c>
      <c r="E157" s="231" t="s">
        <v>19</v>
      </c>
      <c r="F157" s="232" t="s">
        <v>208</v>
      </c>
      <c r="G157" s="230"/>
      <c r="H157" s="233">
        <v>3.306</v>
      </c>
      <c r="I157" s="234"/>
      <c r="J157" s="230"/>
      <c r="K157" s="230"/>
      <c r="L157" s="235"/>
      <c r="M157" s="236"/>
      <c r="N157" s="237"/>
      <c r="O157" s="237"/>
      <c r="P157" s="237"/>
      <c r="Q157" s="237"/>
      <c r="R157" s="237"/>
      <c r="S157" s="237"/>
      <c r="T157" s="238"/>
      <c r="AT157" s="239" t="s">
        <v>202</v>
      </c>
      <c r="AU157" s="239" t="s">
        <v>81</v>
      </c>
      <c r="AV157" s="15" t="s">
        <v>209</v>
      </c>
      <c r="AW157" s="15" t="s">
        <v>33</v>
      </c>
      <c r="AX157" s="15" t="s">
        <v>79</v>
      </c>
      <c r="AY157" s="239" t="s">
        <v>193</v>
      </c>
    </row>
    <row r="158" spans="1:65" s="2" customFormat="1" ht="21.75" customHeight="1">
      <c r="A158" s="36"/>
      <c r="B158" s="37"/>
      <c r="C158" s="194" t="s">
        <v>320</v>
      </c>
      <c r="D158" s="194" t="s">
        <v>195</v>
      </c>
      <c r="E158" s="195" t="s">
        <v>4838</v>
      </c>
      <c r="F158" s="196" t="s">
        <v>4839</v>
      </c>
      <c r="G158" s="197" t="s">
        <v>305</v>
      </c>
      <c r="H158" s="198">
        <v>31.74</v>
      </c>
      <c r="I158" s="199"/>
      <c r="J158" s="200">
        <f>ROUND(I158*H158,2)</f>
        <v>0</v>
      </c>
      <c r="K158" s="196" t="s">
        <v>199</v>
      </c>
      <c r="L158" s="41"/>
      <c r="M158" s="201" t="s">
        <v>19</v>
      </c>
      <c r="N158" s="202" t="s">
        <v>43</v>
      </c>
      <c r="O158" s="66"/>
      <c r="P158" s="203">
        <f>O158*H158</f>
        <v>0</v>
      </c>
      <c r="Q158" s="203">
        <v>2.7499999999999998E-3</v>
      </c>
      <c r="R158" s="203">
        <f>Q158*H158</f>
        <v>8.7284999999999988E-2</v>
      </c>
      <c r="S158" s="203">
        <v>0</v>
      </c>
      <c r="T158" s="204">
        <f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205" t="s">
        <v>200</v>
      </c>
      <c r="AT158" s="205" t="s">
        <v>195</v>
      </c>
      <c r="AU158" s="205" t="s">
        <v>81</v>
      </c>
      <c r="AY158" s="19" t="s">
        <v>193</v>
      </c>
      <c r="BE158" s="206">
        <f>IF(N158="základní",J158,0)</f>
        <v>0</v>
      </c>
      <c r="BF158" s="206">
        <f>IF(N158="snížená",J158,0)</f>
        <v>0</v>
      </c>
      <c r="BG158" s="206">
        <f>IF(N158="zákl. přenesená",J158,0)</f>
        <v>0</v>
      </c>
      <c r="BH158" s="206">
        <f>IF(N158="sníž. přenesená",J158,0)</f>
        <v>0</v>
      </c>
      <c r="BI158" s="206">
        <f>IF(N158="nulová",J158,0)</f>
        <v>0</v>
      </c>
      <c r="BJ158" s="19" t="s">
        <v>79</v>
      </c>
      <c r="BK158" s="206">
        <f>ROUND(I158*H158,2)</f>
        <v>0</v>
      </c>
      <c r="BL158" s="19" t="s">
        <v>200</v>
      </c>
      <c r="BM158" s="205" t="s">
        <v>4840</v>
      </c>
    </row>
    <row r="159" spans="1:65" s="14" customFormat="1">
      <c r="B159" s="218"/>
      <c r="C159" s="219"/>
      <c r="D159" s="209" t="s">
        <v>202</v>
      </c>
      <c r="E159" s="220" t="s">
        <v>19</v>
      </c>
      <c r="F159" s="221" t="s">
        <v>4841</v>
      </c>
      <c r="G159" s="219"/>
      <c r="H159" s="222">
        <v>31.74</v>
      </c>
      <c r="I159" s="223"/>
      <c r="J159" s="219"/>
      <c r="K159" s="219"/>
      <c r="L159" s="224"/>
      <c r="M159" s="225"/>
      <c r="N159" s="226"/>
      <c r="O159" s="226"/>
      <c r="P159" s="226"/>
      <c r="Q159" s="226"/>
      <c r="R159" s="226"/>
      <c r="S159" s="226"/>
      <c r="T159" s="227"/>
      <c r="AT159" s="228" t="s">
        <v>202</v>
      </c>
      <c r="AU159" s="228" t="s">
        <v>81</v>
      </c>
      <c r="AV159" s="14" t="s">
        <v>81</v>
      </c>
      <c r="AW159" s="14" t="s">
        <v>33</v>
      </c>
      <c r="AX159" s="14" t="s">
        <v>72</v>
      </c>
      <c r="AY159" s="228" t="s">
        <v>193</v>
      </c>
    </row>
    <row r="160" spans="1:65" s="15" customFormat="1">
      <c r="B160" s="229"/>
      <c r="C160" s="230"/>
      <c r="D160" s="209" t="s">
        <v>202</v>
      </c>
      <c r="E160" s="231" t="s">
        <v>19</v>
      </c>
      <c r="F160" s="232" t="s">
        <v>208</v>
      </c>
      <c r="G160" s="230"/>
      <c r="H160" s="233">
        <v>31.74</v>
      </c>
      <c r="I160" s="234"/>
      <c r="J160" s="230"/>
      <c r="K160" s="230"/>
      <c r="L160" s="235"/>
      <c r="M160" s="236"/>
      <c r="N160" s="237"/>
      <c r="O160" s="237"/>
      <c r="P160" s="237"/>
      <c r="Q160" s="237"/>
      <c r="R160" s="237"/>
      <c r="S160" s="237"/>
      <c r="T160" s="238"/>
      <c r="AT160" s="239" t="s">
        <v>202</v>
      </c>
      <c r="AU160" s="239" t="s">
        <v>81</v>
      </c>
      <c r="AV160" s="15" t="s">
        <v>209</v>
      </c>
      <c r="AW160" s="15" t="s">
        <v>33</v>
      </c>
      <c r="AX160" s="15" t="s">
        <v>79</v>
      </c>
      <c r="AY160" s="239" t="s">
        <v>193</v>
      </c>
    </row>
    <row r="161" spans="1:65" s="2" customFormat="1" ht="21.75" customHeight="1">
      <c r="A161" s="36"/>
      <c r="B161" s="37"/>
      <c r="C161" s="194" t="s">
        <v>325</v>
      </c>
      <c r="D161" s="194" t="s">
        <v>195</v>
      </c>
      <c r="E161" s="195" t="s">
        <v>4842</v>
      </c>
      <c r="F161" s="196" t="s">
        <v>4843</v>
      </c>
      <c r="G161" s="197" t="s">
        <v>305</v>
      </c>
      <c r="H161" s="198">
        <v>31.74</v>
      </c>
      <c r="I161" s="199"/>
      <c r="J161" s="200">
        <f>ROUND(I161*H161,2)</f>
        <v>0</v>
      </c>
      <c r="K161" s="196" t="s">
        <v>199</v>
      </c>
      <c r="L161" s="41"/>
      <c r="M161" s="201" t="s">
        <v>19</v>
      </c>
      <c r="N161" s="202" t="s">
        <v>43</v>
      </c>
      <c r="O161" s="66"/>
      <c r="P161" s="203">
        <f>O161*H161</f>
        <v>0</v>
      </c>
      <c r="Q161" s="203">
        <v>0</v>
      </c>
      <c r="R161" s="203">
        <f>Q161*H161</f>
        <v>0</v>
      </c>
      <c r="S161" s="203">
        <v>0</v>
      </c>
      <c r="T161" s="204">
        <f>S161*H161</f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205" t="s">
        <v>200</v>
      </c>
      <c r="AT161" s="205" t="s">
        <v>195</v>
      </c>
      <c r="AU161" s="205" t="s">
        <v>81</v>
      </c>
      <c r="AY161" s="19" t="s">
        <v>193</v>
      </c>
      <c r="BE161" s="206">
        <f>IF(N161="základní",J161,0)</f>
        <v>0</v>
      </c>
      <c r="BF161" s="206">
        <f>IF(N161="snížená",J161,0)</f>
        <v>0</v>
      </c>
      <c r="BG161" s="206">
        <f>IF(N161="zákl. přenesená",J161,0)</f>
        <v>0</v>
      </c>
      <c r="BH161" s="206">
        <f>IF(N161="sníž. přenesená",J161,0)</f>
        <v>0</v>
      </c>
      <c r="BI161" s="206">
        <f>IF(N161="nulová",J161,0)</f>
        <v>0</v>
      </c>
      <c r="BJ161" s="19" t="s">
        <v>79</v>
      </c>
      <c r="BK161" s="206">
        <f>ROUND(I161*H161,2)</f>
        <v>0</v>
      </c>
      <c r="BL161" s="19" t="s">
        <v>200</v>
      </c>
      <c r="BM161" s="205" t="s">
        <v>4844</v>
      </c>
    </row>
    <row r="162" spans="1:65" s="2" customFormat="1" ht="21.75" customHeight="1">
      <c r="A162" s="36"/>
      <c r="B162" s="37"/>
      <c r="C162" s="194" t="s">
        <v>7</v>
      </c>
      <c r="D162" s="194" t="s">
        <v>195</v>
      </c>
      <c r="E162" s="195" t="s">
        <v>4845</v>
      </c>
      <c r="F162" s="196" t="s">
        <v>4846</v>
      </c>
      <c r="G162" s="197" t="s">
        <v>305</v>
      </c>
      <c r="H162" s="198">
        <v>31.74</v>
      </c>
      <c r="I162" s="199"/>
      <c r="J162" s="200">
        <f>ROUND(I162*H162,2)</f>
        <v>0</v>
      </c>
      <c r="K162" s="196" t="s">
        <v>199</v>
      </c>
      <c r="L162" s="41"/>
      <c r="M162" s="201" t="s">
        <v>19</v>
      </c>
      <c r="N162" s="202" t="s">
        <v>43</v>
      </c>
      <c r="O162" s="66"/>
      <c r="P162" s="203">
        <f>O162*H162</f>
        <v>0</v>
      </c>
      <c r="Q162" s="203">
        <v>2.7000000000000001E-3</v>
      </c>
      <c r="R162" s="203">
        <f>Q162*H162</f>
        <v>8.5697999999999996E-2</v>
      </c>
      <c r="S162" s="203">
        <v>0</v>
      </c>
      <c r="T162" s="204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205" t="s">
        <v>200</v>
      </c>
      <c r="AT162" s="205" t="s">
        <v>195</v>
      </c>
      <c r="AU162" s="205" t="s">
        <v>81</v>
      </c>
      <c r="AY162" s="19" t="s">
        <v>193</v>
      </c>
      <c r="BE162" s="206">
        <f>IF(N162="základní",J162,0)</f>
        <v>0</v>
      </c>
      <c r="BF162" s="206">
        <f>IF(N162="snížená",J162,0)</f>
        <v>0</v>
      </c>
      <c r="BG162" s="206">
        <f>IF(N162="zákl. přenesená",J162,0)</f>
        <v>0</v>
      </c>
      <c r="BH162" s="206">
        <f>IF(N162="sníž. přenesená",J162,0)</f>
        <v>0</v>
      </c>
      <c r="BI162" s="206">
        <f>IF(N162="nulová",J162,0)</f>
        <v>0</v>
      </c>
      <c r="BJ162" s="19" t="s">
        <v>79</v>
      </c>
      <c r="BK162" s="206">
        <f>ROUND(I162*H162,2)</f>
        <v>0</v>
      </c>
      <c r="BL162" s="19" t="s">
        <v>200</v>
      </c>
      <c r="BM162" s="205" t="s">
        <v>4847</v>
      </c>
    </row>
    <row r="163" spans="1:65" s="14" customFormat="1">
      <c r="B163" s="218"/>
      <c r="C163" s="219"/>
      <c r="D163" s="209" t="s">
        <v>202</v>
      </c>
      <c r="E163" s="220" t="s">
        <v>19</v>
      </c>
      <c r="F163" s="221" t="s">
        <v>4841</v>
      </c>
      <c r="G163" s="219"/>
      <c r="H163" s="222">
        <v>31.74</v>
      </c>
      <c r="I163" s="223"/>
      <c r="J163" s="219"/>
      <c r="K163" s="219"/>
      <c r="L163" s="224"/>
      <c r="M163" s="225"/>
      <c r="N163" s="226"/>
      <c r="O163" s="226"/>
      <c r="P163" s="226"/>
      <c r="Q163" s="226"/>
      <c r="R163" s="226"/>
      <c r="S163" s="226"/>
      <c r="T163" s="227"/>
      <c r="AT163" s="228" t="s">
        <v>202</v>
      </c>
      <c r="AU163" s="228" t="s">
        <v>81</v>
      </c>
      <c r="AV163" s="14" t="s">
        <v>81</v>
      </c>
      <c r="AW163" s="14" t="s">
        <v>33</v>
      </c>
      <c r="AX163" s="14" t="s">
        <v>72</v>
      </c>
      <c r="AY163" s="228" t="s">
        <v>193</v>
      </c>
    </row>
    <row r="164" spans="1:65" s="15" customFormat="1">
      <c r="B164" s="229"/>
      <c r="C164" s="230"/>
      <c r="D164" s="209" t="s">
        <v>202</v>
      </c>
      <c r="E164" s="231" t="s">
        <v>19</v>
      </c>
      <c r="F164" s="232" t="s">
        <v>208</v>
      </c>
      <c r="G164" s="230"/>
      <c r="H164" s="233">
        <v>31.74</v>
      </c>
      <c r="I164" s="234"/>
      <c r="J164" s="230"/>
      <c r="K164" s="230"/>
      <c r="L164" s="235"/>
      <c r="M164" s="236"/>
      <c r="N164" s="237"/>
      <c r="O164" s="237"/>
      <c r="P164" s="237"/>
      <c r="Q164" s="237"/>
      <c r="R164" s="237"/>
      <c r="S164" s="237"/>
      <c r="T164" s="238"/>
      <c r="AT164" s="239" t="s">
        <v>202</v>
      </c>
      <c r="AU164" s="239" t="s">
        <v>81</v>
      </c>
      <c r="AV164" s="15" t="s">
        <v>209</v>
      </c>
      <c r="AW164" s="15" t="s">
        <v>33</v>
      </c>
      <c r="AX164" s="15" t="s">
        <v>79</v>
      </c>
      <c r="AY164" s="239" t="s">
        <v>193</v>
      </c>
    </row>
    <row r="165" spans="1:65" s="2" customFormat="1" ht="21.75" customHeight="1">
      <c r="A165" s="36"/>
      <c r="B165" s="37"/>
      <c r="C165" s="194" t="s">
        <v>335</v>
      </c>
      <c r="D165" s="194" t="s">
        <v>195</v>
      </c>
      <c r="E165" s="195" t="s">
        <v>4848</v>
      </c>
      <c r="F165" s="196" t="s">
        <v>4849</v>
      </c>
      <c r="G165" s="197" t="s">
        <v>266</v>
      </c>
      <c r="H165" s="198">
        <v>0.65</v>
      </c>
      <c r="I165" s="199"/>
      <c r="J165" s="200">
        <f>ROUND(I165*H165,2)</f>
        <v>0</v>
      </c>
      <c r="K165" s="196" t="s">
        <v>199</v>
      </c>
      <c r="L165" s="41"/>
      <c r="M165" s="201" t="s">
        <v>19</v>
      </c>
      <c r="N165" s="202" t="s">
        <v>43</v>
      </c>
      <c r="O165" s="66"/>
      <c r="P165" s="203">
        <f>O165*H165</f>
        <v>0</v>
      </c>
      <c r="Q165" s="203">
        <v>1.0519700000000001</v>
      </c>
      <c r="R165" s="203">
        <f>Q165*H165</f>
        <v>0.68378050000000012</v>
      </c>
      <c r="S165" s="203">
        <v>0</v>
      </c>
      <c r="T165" s="204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205" t="s">
        <v>200</v>
      </c>
      <c r="AT165" s="205" t="s">
        <v>195</v>
      </c>
      <c r="AU165" s="205" t="s">
        <v>81</v>
      </c>
      <c r="AY165" s="19" t="s">
        <v>193</v>
      </c>
      <c r="BE165" s="206">
        <f>IF(N165="základní",J165,0)</f>
        <v>0</v>
      </c>
      <c r="BF165" s="206">
        <f>IF(N165="snížená",J165,0)</f>
        <v>0</v>
      </c>
      <c r="BG165" s="206">
        <f>IF(N165="zákl. přenesená",J165,0)</f>
        <v>0</v>
      </c>
      <c r="BH165" s="206">
        <f>IF(N165="sníž. přenesená",J165,0)</f>
        <v>0</v>
      </c>
      <c r="BI165" s="206">
        <f>IF(N165="nulová",J165,0)</f>
        <v>0</v>
      </c>
      <c r="BJ165" s="19" t="s">
        <v>79</v>
      </c>
      <c r="BK165" s="206">
        <f>ROUND(I165*H165,2)</f>
        <v>0</v>
      </c>
      <c r="BL165" s="19" t="s">
        <v>200</v>
      </c>
      <c r="BM165" s="205" t="s">
        <v>4850</v>
      </c>
    </row>
    <row r="166" spans="1:65" s="14" customFormat="1">
      <c r="B166" s="218"/>
      <c r="C166" s="219"/>
      <c r="D166" s="209" t="s">
        <v>202</v>
      </c>
      <c r="E166" s="220" t="s">
        <v>19</v>
      </c>
      <c r="F166" s="221" t="s">
        <v>4851</v>
      </c>
      <c r="G166" s="219"/>
      <c r="H166" s="222">
        <v>0.65</v>
      </c>
      <c r="I166" s="223"/>
      <c r="J166" s="219"/>
      <c r="K166" s="219"/>
      <c r="L166" s="224"/>
      <c r="M166" s="225"/>
      <c r="N166" s="226"/>
      <c r="O166" s="226"/>
      <c r="P166" s="226"/>
      <c r="Q166" s="226"/>
      <c r="R166" s="226"/>
      <c r="S166" s="226"/>
      <c r="T166" s="227"/>
      <c r="AT166" s="228" t="s">
        <v>202</v>
      </c>
      <c r="AU166" s="228" t="s">
        <v>81</v>
      </c>
      <c r="AV166" s="14" t="s">
        <v>81</v>
      </c>
      <c r="AW166" s="14" t="s">
        <v>33</v>
      </c>
      <c r="AX166" s="14" t="s">
        <v>72</v>
      </c>
      <c r="AY166" s="228" t="s">
        <v>193</v>
      </c>
    </row>
    <row r="167" spans="1:65" s="15" customFormat="1">
      <c r="B167" s="229"/>
      <c r="C167" s="230"/>
      <c r="D167" s="209" t="s">
        <v>202</v>
      </c>
      <c r="E167" s="231" t="s">
        <v>19</v>
      </c>
      <c r="F167" s="232" t="s">
        <v>208</v>
      </c>
      <c r="G167" s="230"/>
      <c r="H167" s="233">
        <v>0.65</v>
      </c>
      <c r="I167" s="234"/>
      <c r="J167" s="230"/>
      <c r="K167" s="230"/>
      <c r="L167" s="235"/>
      <c r="M167" s="236"/>
      <c r="N167" s="237"/>
      <c r="O167" s="237"/>
      <c r="P167" s="237"/>
      <c r="Q167" s="237"/>
      <c r="R167" s="237"/>
      <c r="S167" s="237"/>
      <c r="T167" s="238"/>
      <c r="AT167" s="239" t="s">
        <v>202</v>
      </c>
      <c r="AU167" s="239" t="s">
        <v>81</v>
      </c>
      <c r="AV167" s="15" t="s">
        <v>209</v>
      </c>
      <c r="AW167" s="15" t="s">
        <v>33</v>
      </c>
      <c r="AX167" s="15" t="s">
        <v>79</v>
      </c>
      <c r="AY167" s="239" t="s">
        <v>193</v>
      </c>
    </row>
    <row r="168" spans="1:65" s="12" customFormat="1" ht="22.9" customHeight="1">
      <c r="B168" s="178"/>
      <c r="C168" s="179"/>
      <c r="D168" s="180" t="s">
        <v>71</v>
      </c>
      <c r="E168" s="192" t="s">
        <v>200</v>
      </c>
      <c r="F168" s="192" t="s">
        <v>509</v>
      </c>
      <c r="G168" s="179"/>
      <c r="H168" s="179"/>
      <c r="I168" s="182"/>
      <c r="J168" s="193">
        <f>BK168</f>
        <v>0</v>
      </c>
      <c r="K168" s="179"/>
      <c r="L168" s="184"/>
      <c r="M168" s="185"/>
      <c r="N168" s="186"/>
      <c r="O168" s="186"/>
      <c r="P168" s="187">
        <f>SUM(P169:P209)</f>
        <v>0</v>
      </c>
      <c r="Q168" s="186"/>
      <c r="R168" s="187">
        <f>SUM(R169:R209)</f>
        <v>41.173349149999993</v>
      </c>
      <c r="S168" s="186"/>
      <c r="T168" s="188">
        <f>SUM(T169:T209)</f>
        <v>0</v>
      </c>
      <c r="AR168" s="189" t="s">
        <v>79</v>
      </c>
      <c r="AT168" s="190" t="s">
        <v>71</v>
      </c>
      <c r="AU168" s="190" t="s">
        <v>79</v>
      </c>
      <c r="AY168" s="189" t="s">
        <v>193</v>
      </c>
      <c r="BK168" s="191">
        <f>SUM(BK169:BK209)</f>
        <v>0</v>
      </c>
    </row>
    <row r="169" spans="1:65" s="2" customFormat="1" ht="21.75" customHeight="1">
      <c r="A169" s="36"/>
      <c r="B169" s="37"/>
      <c r="C169" s="194" t="s">
        <v>347</v>
      </c>
      <c r="D169" s="194" t="s">
        <v>195</v>
      </c>
      <c r="E169" s="195" t="s">
        <v>4852</v>
      </c>
      <c r="F169" s="196" t="s">
        <v>4853</v>
      </c>
      <c r="G169" s="197" t="s">
        <v>198</v>
      </c>
      <c r="H169" s="198">
        <v>11.25</v>
      </c>
      <c r="I169" s="199"/>
      <c r="J169" s="200">
        <f>ROUND(I169*H169,2)</f>
        <v>0</v>
      </c>
      <c r="K169" s="196" t="s">
        <v>199</v>
      </c>
      <c r="L169" s="41"/>
      <c r="M169" s="201" t="s">
        <v>19</v>
      </c>
      <c r="N169" s="202" t="s">
        <v>43</v>
      </c>
      <c r="O169" s="66"/>
      <c r="P169" s="203">
        <f>O169*H169</f>
        <v>0</v>
      </c>
      <c r="Q169" s="203">
        <v>2.45343</v>
      </c>
      <c r="R169" s="203">
        <f>Q169*H169</f>
        <v>27.601087499999998</v>
      </c>
      <c r="S169" s="203">
        <v>0</v>
      </c>
      <c r="T169" s="204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205" t="s">
        <v>200</v>
      </c>
      <c r="AT169" s="205" t="s">
        <v>195</v>
      </c>
      <c r="AU169" s="205" t="s">
        <v>81</v>
      </c>
      <c r="AY169" s="19" t="s">
        <v>193</v>
      </c>
      <c r="BE169" s="206">
        <f>IF(N169="základní",J169,0)</f>
        <v>0</v>
      </c>
      <c r="BF169" s="206">
        <f>IF(N169="snížená",J169,0)</f>
        <v>0</v>
      </c>
      <c r="BG169" s="206">
        <f>IF(N169="zákl. přenesená",J169,0)</f>
        <v>0</v>
      </c>
      <c r="BH169" s="206">
        <f>IF(N169="sníž. přenesená",J169,0)</f>
        <v>0</v>
      </c>
      <c r="BI169" s="206">
        <f>IF(N169="nulová",J169,0)</f>
        <v>0</v>
      </c>
      <c r="BJ169" s="19" t="s">
        <v>79</v>
      </c>
      <c r="BK169" s="206">
        <f>ROUND(I169*H169,2)</f>
        <v>0</v>
      </c>
      <c r="BL169" s="19" t="s">
        <v>200</v>
      </c>
      <c r="BM169" s="205" t="s">
        <v>4854</v>
      </c>
    </row>
    <row r="170" spans="1:65" s="14" customFormat="1">
      <c r="B170" s="218"/>
      <c r="C170" s="219"/>
      <c r="D170" s="209" t="s">
        <v>202</v>
      </c>
      <c r="E170" s="220" t="s">
        <v>19</v>
      </c>
      <c r="F170" s="221" t="s">
        <v>4855</v>
      </c>
      <c r="G170" s="219"/>
      <c r="H170" s="222">
        <v>11.25</v>
      </c>
      <c r="I170" s="223"/>
      <c r="J170" s="219"/>
      <c r="K170" s="219"/>
      <c r="L170" s="224"/>
      <c r="M170" s="225"/>
      <c r="N170" s="226"/>
      <c r="O170" s="226"/>
      <c r="P170" s="226"/>
      <c r="Q170" s="226"/>
      <c r="R170" s="226"/>
      <c r="S170" s="226"/>
      <c r="T170" s="227"/>
      <c r="AT170" s="228" t="s">
        <v>202</v>
      </c>
      <c r="AU170" s="228" t="s">
        <v>81</v>
      </c>
      <c r="AV170" s="14" t="s">
        <v>81</v>
      </c>
      <c r="AW170" s="14" t="s">
        <v>33</v>
      </c>
      <c r="AX170" s="14" t="s">
        <v>72</v>
      </c>
      <c r="AY170" s="228" t="s">
        <v>193</v>
      </c>
    </row>
    <row r="171" spans="1:65" s="15" customFormat="1">
      <c r="B171" s="229"/>
      <c r="C171" s="230"/>
      <c r="D171" s="209" t="s">
        <v>202</v>
      </c>
      <c r="E171" s="231" t="s">
        <v>19</v>
      </c>
      <c r="F171" s="232" t="s">
        <v>208</v>
      </c>
      <c r="G171" s="230"/>
      <c r="H171" s="233">
        <v>11.25</v>
      </c>
      <c r="I171" s="234"/>
      <c r="J171" s="230"/>
      <c r="K171" s="230"/>
      <c r="L171" s="235"/>
      <c r="M171" s="236"/>
      <c r="N171" s="237"/>
      <c r="O171" s="237"/>
      <c r="P171" s="237"/>
      <c r="Q171" s="237"/>
      <c r="R171" s="237"/>
      <c r="S171" s="237"/>
      <c r="T171" s="238"/>
      <c r="AT171" s="239" t="s">
        <v>202</v>
      </c>
      <c r="AU171" s="239" t="s">
        <v>81</v>
      </c>
      <c r="AV171" s="15" t="s">
        <v>209</v>
      </c>
      <c r="AW171" s="15" t="s">
        <v>33</v>
      </c>
      <c r="AX171" s="15" t="s">
        <v>79</v>
      </c>
      <c r="AY171" s="239" t="s">
        <v>193</v>
      </c>
    </row>
    <row r="172" spans="1:65" s="2" customFormat="1" ht="16.5" customHeight="1">
      <c r="A172" s="36"/>
      <c r="B172" s="37"/>
      <c r="C172" s="194" t="s">
        <v>353</v>
      </c>
      <c r="D172" s="194" t="s">
        <v>195</v>
      </c>
      <c r="E172" s="195" t="s">
        <v>4856</v>
      </c>
      <c r="F172" s="196" t="s">
        <v>4857</v>
      </c>
      <c r="G172" s="197" t="s">
        <v>305</v>
      </c>
      <c r="H172" s="198">
        <v>38.25</v>
      </c>
      <c r="I172" s="199"/>
      <c r="J172" s="200">
        <f>ROUND(I172*H172,2)</f>
        <v>0</v>
      </c>
      <c r="K172" s="196" t="s">
        <v>199</v>
      </c>
      <c r="L172" s="41"/>
      <c r="M172" s="201" t="s">
        <v>19</v>
      </c>
      <c r="N172" s="202" t="s">
        <v>43</v>
      </c>
      <c r="O172" s="66"/>
      <c r="P172" s="203">
        <f>O172*H172</f>
        <v>0</v>
      </c>
      <c r="Q172" s="203">
        <v>5.3299999999999997E-3</v>
      </c>
      <c r="R172" s="203">
        <f>Q172*H172</f>
        <v>0.20387249999999998</v>
      </c>
      <c r="S172" s="203">
        <v>0</v>
      </c>
      <c r="T172" s="204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205" t="s">
        <v>200</v>
      </c>
      <c r="AT172" s="205" t="s">
        <v>195</v>
      </c>
      <c r="AU172" s="205" t="s">
        <v>81</v>
      </c>
      <c r="AY172" s="19" t="s">
        <v>193</v>
      </c>
      <c r="BE172" s="206">
        <f>IF(N172="základní",J172,0)</f>
        <v>0</v>
      </c>
      <c r="BF172" s="206">
        <f>IF(N172="snížená",J172,0)</f>
        <v>0</v>
      </c>
      <c r="BG172" s="206">
        <f>IF(N172="zákl. přenesená",J172,0)</f>
        <v>0</v>
      </c>
      <c r="BH172" s="206">
        <f>IF(N172="sníž. přenesená",J172,0)</f>
        <v>0</v>
      </c>
      <c r="BI172" s="206">
        <f>IF(N172="nulová",J172,0)</f>
        <v>0</v>
      </c>
      <c r="BJ172" s="19" t="s">
        <v>79</v>
      </c>
      <c r="BK172" s="206">
        <f>ROUND(I172*H172,2)</f>
        <v>0</v>
      </c>
      <c r="BL172" s="19" t="s">
        <v>200</v>
      </c>
      <c r="BM172" s="205" t="s">
        <v>4858</v>
      </c>
    </row>
    <row r="173" spans="1:65" s="14" customFormat="1">
      <c r="B173" s="218"/>
      <c r="C173" s="219"/>
      <c r="D173" s="209" t="s">
        <v>202</v>
      </c>
      <c r="E173" s="220" t="s">
        <v>19</v>
      </c>
      <c r="F173" s="221" t="s">
        <v>4859</v>
      </c>
      <c r="G173" s="219"/>
      <c r="H173" s="222">
        <v>38.25</v>
      </c>
      <c r="I173" s="223"/>
      <c r="J173" s="219"/>
      <c r="K173" s="219"/>
      <c r="L173" s="224"/>
      <c r="M173" s="225"/>
      <c r="N173" s="226"/>
      <c r="O173" s="226"/>
      <c r="P173" s="226"/>
      <c r="Q173" s="226"/>
      <c r="R173" s="226"/>
      <c r="S173" s="226"/>
      <c r="T173" s="227"/>
      <c r="AT173" s="228" t="s">
        <v>202</v>
      </c>
      <c r="AU173" s="228" t="s">
        <v>81</v>
      </c>
      <c r="AV173" s="14" t="s">
        <v>81</v>
      </c>
      <c r="AW173" s="14" t="s">
        <v>33</v>
      </c>
      <c r="AX173" s="14" t="s">
        <v>72</v>
      </c>
      <c r="AY173" s="228" t="s">
        <v>193</v>
      </c>
    </row>
    <row r="174" spans="1:65" s="15" customFormat="1">
      <c r="B174" s="229"/>
      <c r="C174" s="230"/>
      <c r="D174" s="209" t="s">
        <v>202</v>
      </c>
      <c r="E174" s="231" t="s">
        <v>19</v>
      </c>
      <c r="F174" s="232" t="s">
        <v>208</v>
      </c>
      <c r="G174" s="230"/>
      <c r="H174" s="233">
        <v>38.25</v>
      </c>
      <c r="I174" s="234"/>
      <c r="J174" s="230"/>
      <c r="K174" s="230"/>
      <c r="L174" s="235"/>
      <c r="M174" s="236"/>
      <c r="N174" s="237"/>
      <c r="O174" s="237"/>
      <c r="P174" s="237"/>
      <c r="Q174" s="237"/>
      <c r="R174" s="237"/>
      <c r="S174" s="237"/>
      <c r="T174" s="238"/>
      <c r="AT174" s="239" t="s">
        <v>202</v>
      </c>
      <c r="AU174" s="239" t="s">
        <v>81</v>
      </c>
      <c r="AV174" s="15" t="s">
        <v>209</v>
      </c>
      <c r="AW174" s="15" t="s">
        <v>33</v>
      </c>
      <c r="AX174" s="15" t="s">
        <v>79</v>
      </c>
      <c r="AY174" s="239" t="s">
        <v>193</v>
      </c>
    </row>
    <row r="175" spans="1:65" s="2" customFormat="1" ht="21.75" customHeight="1">
      <c r="A175" s="36"/>
      <c r="B175" s="37"/>
      <c r="C175" s="194" t="s">
        <v>361</v>
      </c>
      <c r="D175" s="194" t="s">
        <v>195</v>
      </c>
      <c r="E175" s="195" t="s">
        <v>4860</v>
      </c>
      <c r="F175" s="196" t="s">
        <v>4861</v>
      </c>
      <c r="G175" s="197" t="s">
        <v>305</v>
      </c>
      <c r="H175" s="198">
        <v>38.25</v>
      </c>
      <c r="I175" s="199"/>
      <c r="J175" s="200">
        <f>ROUND(I175*H175,2)</f>
        <v>0</v>
      </c>
      <c r="K175" s="196" t="s">
        <v>199</v>
      </c>
      <c r="L175" s="41"/>
      <c r="M175" s="201" t="s">
        <v>19</v>
      </c>
      <c r="N175" s="202" t="s">
        <v>43</v>
      </c>
      <c r="O175" s="66"/>
      <c r="P175" s="203">
        <f>O175*H175</f>
        <v>0</v>
      </c>
      <c r="Q175" s="203">
        <v>0</v>
      </c>
      <c r="R175" s="203">
        <f>Q175*H175</f>
        <v>0</v>
      </c>
      <c r="S175" s="203">
        <v>0</v>
      </c>
      <c r="T175" s="204">
        <f>S175*H175</f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205" t="s">
        <v>200</v>
      </c>
      <c r="AT175" s="205" t="s">
        <v>195</v>
      </c>
      <c r="AU175" s="205" t="s">
        <v>81</v>
      </c>
      <c r="AY175" s="19" t="s">
        <v>193</v>
      </c>
      <c r="BE175" s="206">
        <f>IF(N175="základní",J175,0)</f>
        <v>0</v>
      </c>
      <c r="BF175" s="206">
        <f>IF(N175="snížená",J175,0)</f>
        <v>0</v>
      </c>
      <c r="BG175" s="206">
        <f>IF(N175="zákl. přenesená",J175,0)</f>
        <v>0</v>
      </c>
      <c r="BH175" s="206">
        <f>IF(N175="sníž. přenesená",J175,0)</f>
        <v>0</v>
      </c>
      <c r="BI175" s="206">
        <f>IF(N175="nulová",J175,0)</f>
        <v>0</v>
      </c>
      <c r="BJ175" s="19" t="s">
        <v>79</v>
      </c>
      <c r="BK175" s="206">
        <f>ROUND(I175*H175,2)</f>
        <v>0</v>
      </c>
      <c r="BL175" s="19" t="s">
        <v>200</v>
      </c>
      <c r="BM175" s="205" t="s">
        <v>4862</v>
      </c>
    </row>
    <row r="176" spans="1:65" s="2" customFormat="1" ht="21.75" customHeight="1">
      <c r="A176" s="36"/>
      <c r="B176" s="37"/>
      <c r="C176" s="194" t="s">
        <v>369</v>
      </c>
      <c r="D176" s="194" t="s">
        <v>195</v>
      </c>
      <c r="E176" s="195" t="s">
        <v>4863</v>
      </c>
      <c r="F176" s="196" t="s">
        <v>4864</v>
      </c>
      <c r="G176" s="197" t="s">
        <v>305</v>
      </c>
      <c r="H176" s="198">
        <v>38.25</v>
      </c>
      <c r="I176" s="199"/>
      <c r="J176" s="200">
        <f>ROUND(I176*H176,2)</f>
        <v>0</v>
      </c>
      <c r="K176" s="196" t="s">
        <v>199</v>
      </c>
      <c r="L176" s="41"/>
      <c r="M176" s="201" t="s">
        <v>19</v>
      </c>
      <c r="N176" s="202" t="s">
        <v>43</v>
      </c>
      <c r="O176" s="66"/>
      <c r="P176" s="203">
        <f>O176*H176</f>
        <v>0</v>
      </c>
      <c r="Q176" s="203">
        <v>8.8000000000000003E-4</v>
      </c>
      <c r="R176" s="203">
        <f>Q176*H176</f>
        <v>3.3660000000000002E-2</v>
      </c>
      <c r="S176" s="203">
        <v>0</v>
      </c>
      <c r="T176" s="204">
        <f>S176*H176</f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205" t="s">
        <v>200</v>
      </c>
      <c r="AT176" s="205" t="s">
        <v>195</v>
      </c>
      <c r="AU176" s="205" t="s">
        <v>81</v>
      </c>
      <c r="AY176" s="19" t="s">
        <v>193</v>
      </c>
      <c r="BE176" s="206">
        <f>IF(N176="základní",J176,0)</f>
        <v>0</v>
      </c>
      <c r="BF176" s="206">
        <f>IF(N176="snížená",J176,0)</f>
        <v>0</v>
      </c>
      <c r="BG176" s="206">
        <f>IF(N176="zákl. přenesená",J176,0)</f>
        <v>0</v>
      </c>
      <c r="BH176" s="206">
        <f>IF(N176="sníž. přenesená",J176,0)</f>
        <v>0</v>
      </c>
      <c r="BI176" s="206">
        <f>IF(N176="nulová",J176,0)</f>
        <v>0</v>
      </c>
      <c r="BJ176" s="19" t="s">
        <v>79</v>
      </c>
      <c r="BK176" s="206">
        <f>ROUND(I176*H176,2)</f>
        <v>0</v>
      </c>
      <c r="BL176" s="19" t="s">
        <v>200</v>
      </c>
      <c r="BM176" s="205" t="s">
        <v>4865</v>
      </c>
    </row>
    <row r="177" spans="1:65" s="14" customFormat="1">
      <c r="B177" s="218"/>
      <c r="C177" s="219"/>
      <c r="D177" s="209" t="s">
        <v>202</v>
      </c>
      <c r="E177" s="220" t="s">
        <v>19</v>
      </c>
      <c r="F177" s="221" t="s">
        <v>4859</v>
      </c>
      <c r="G177" s="219"/>
      <c r="H177" s="222">
        <v>38.25</v>
      </c>
      <c r="I177" s="223"/>
      <c r="J177" s="219"/>
      <c r="K177" s="219"/>
      <c r="L177" s="224"/>
      <c r="M177" s="225"/>
      <c r="N177" s="226"/>
      <c r="O177" s="226"/>
      <c r="P177" s="226"/>
      <c r="Q177" s="226"/>
      <c r="R177" s="226"/>
      <c r="S177" s="226"/>
      <c r="T177" s="227"/>
      <c r="AT177" s="228" t="s">
        <v>202</v>
      </c>
      <c r="AU177" s="228" t="s">
        <v>81</v>
      </c>
      <c r="AV177" s="14" t="s">
        <v>81</v>
      </c>
      <c r="AW177" s="14" t="s">
        <v>33</v>
      </c>
      <c r="AX177" s="14" t="s">
        <v>72</v>
      </c>
      <c r="AY177" s="228" t="s">
        <v>193</v>
      </c>
    </row>
    <row r="178" spans="1:65" s="15" customFormat="1">
      <c r="B178" s="229"/>
      <c r="C178" s="230"/>
      <c r="D178" s="209" t="s">
        <v>202</v>
      </c>
      <c r="E178" s="231" t="s">
        <v>19</v>
      </c>
      <c r="F178" s="232" t="s">
        <v>208</v>
      </c>
      <c r="G178" s="230"/>
      <c r="H178" s="233">
        <v>38.25</v>
      </c>
      <c r="I178" s="234"/>
      <c r="J178" s="230"/>
      <c r="K178" s="230"/>
      <c r="L178" s="235"/>
      <c r="M178" s="236"/>
      <c r="N178" s="237"/>
      <c r="O178" s="237"/>
      <c r="P178" s="237"/>
      <c r="Q178" s="237"/>
      <c r="R178" s="237"/>
      <c r="S178" s="237"/>
      <c r="T178" s="238"/>
      <c r="AT178" s="239" t="s">
        <v>202</v>
      </c>
      <c r="AU178" s="239" t="s">
        <v>81</v>
      </c>
      <c r="AV178" s="15" t="s">
        <v>209</v>
      </c>
      <c r="AW178" s="15" t="s">
        <v>33</v>
      </c>
      <c r="AX178" s="15" t="s">
        <v>79</v>
      </c>
      <c r="AY178" s="239" t="s">
        <v>193</v>
      </c>
    </row>
    <row r="179" spans="1:65" s="2" customFormat="1" ht="21.75" customHeight="1">
      <c r="A179" s="36"/>
      <c r="B179" s="37"/>
      <c r="C179" s="194" t="s">
        <v>374</v>
      </c>
      <c r="D179" s="194" t="s">
        <v>195</v>
      </c>
      <c r="E179" s="195" t="s">
        <v>4866</v>
      </c>
      <c r="F179" s="196" t="s">
        <v>4867</v>
      </c>
      <c r="G179" s="197" t="s">
        <v>305</v>
      </c>
      <c r="H179" s="198">
        <v>38.25</v>
      </c>
      <c r="I179" s="199"/>
      <c r="J179" s="200">
        <f>ROUND(I179*H179,2)</f>
        <v>0</v>
      </c>
      <c r="K179" s="196" t="s">
        <v>199</v>
      </c>
      <c r="L179" s="41"/>
      <c r="M179" s="201" t="s">
        <v>19</v>
      </c>
      <c r="N179" s="202" t="s">
        <v>43</v>
      </c>
      <c r="O179" s="66"/>
      <c r="P179" s="203">
        <f>O179*H179</f>
        <v>0</v>
      </c>
      <c r="Q179" s="203">
        <v>0</v>
      </c>
      <c r="R179" s="203">
        <f>Q179*H179</f>
        <v>0</v>
      </c>
      <c r="S179" s="203">
        <v>0</v>
      </c>
      <c r="T179" s="204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205" t="s">
        <v>200</v>
      </c>
      <c r="AT179" s="205" t="s">
        <v>195</v>
      </c>
      <c r="AU179" s="205" t="s">
        <v>81</v>
      </c>
      <c r="AY179" s="19" t="s">
        <v>193</v>
      </c>
      <c r="BE179" s="206">
        <f>IF(N179="základní",J179,0)</f>
        <v>0</v>
      </c>
      <c r="BF179" s="206">
        <f>IF(N179="snížená",J179,0)</f>
        <v>0</v>
      </c>
      <c r="BG179" s="206">
        <f>IF(N179="zákl. přenesená",J179,0)</f>
        <v>0</v>
      </c>
      <c r="BH179" s="206">
        <f>IF(N179="sníž. přenesená",J179,0)</f>
        <v>0</v>
      </c>
      <c r="BI179" s="206">
        <f>IF(N179="nulová",J179,0)</f>
        <v>0</v>
      </c>
      <c r="BJ179" s="19" t="s">
        <v>79</v>
      </c>
      <c r="BK179" s="206">
        <f>ROUND(I179*H179,2)</f>
        <v>0</v>
      </c>
      <c r="BL179" s="19" t="s">
        <v>200</v>
      </c>
      <c r="BM179" s="205" t="s">
        <v>4868</v>
      </c>
    </row>
    <row r="180" spans="1:65" s="2" customFormat="1" ht="16.5" customHeight="1">
      <c r="A180" s="36"/>
      <c r="B180" s="37"/>
      <c r="C180" s="194" t="s">
        <v>382</v>
      </c>
      <c r="D180" s="194" t="s">
        <v>195</v>
      </c>
      <c r="E180" s="195" t="s">
        <v>4869</v>
      </c>
      <c r="F180" s="196" t="s">
        <v>4870</v>
      </c>
      <c r="G180" s="197" t="s">
        <v>305</v>
      </c>
      <c r="H180" s="198">
        <v>38.25</v>
      </c>
      <c r="I180" s="199"/>
      <c r="J180" s="200">
        <f>ROUND(I180*H180,2)</f>
        <v>0</v>
      </c>
      <c r="K180" s="196" t="s">
        <v>199</v>
      </c>
      <c r="L180" s="41"/>
      <c r="M180" s="201" t="s">
        <v>19</v>
      </c>
      <c r="N180" s="202" t="s">
        <v>43</v>
      </c>
      <c r="O180" s="66"/>
      <c r="P180" s="203">
        <f>O180*H180</f>
        <v>0</v>
      </c>
      <c r="Q180" s="203">
        <v>3.2000000000000002E-3</v>
      </c>
      <c r="R180" s="203">
        <f>Q180*H180</f>
        <v>0.12240000000000001</v>
      </c>
      <c r="S180" s="203">
        <v>0</v>
      </c>
      <c r="T180" s="204">
        <f>S180*H180</f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205" t="s">
        <v>200</v>
      </c>
      <c r="AT180" s="205" t="s">
        <v>195</v>
      </c>
      <c r="AU180" s="205" t="s">
        <v>81</v>
      </c>
      <c r="AY180" s="19" t="s">
        <v>193</v>
      </c>
      <c r="BE180" s="206">
        <f>IF(N180="základní",J180,0)</f>
        <v>0</v>
      </c>
      <c r="BF180" s="206">
        <f>IF(N180="snížená",J180,0)</f>
        <v>0</v>
      </c>
      <c r="BG180" s="206">
        <f>IF(N180="zákl. přenesená",J180,0)</f>
        <v>0</v>
      </c>
      <c r="BH180" s="206">
        <f>IF(N180="sníž. přenesená",J180,0)</f>
        <v>0</v>
      </c>
      <c r="BI180" s="206">
        <f>IF(N180="nulová",J180,0)</f>
        <v>0</v>
      </c>
      <c r="BJ180" s="19" t="s">
        <v>79</v>
      </c>
      <c r="BK180" s="206">
        <f>ROUND(I180*H180,2)</f>
        <v>0</v>
      </c>
      <c r="BL180" s="19" t="s">
        <v>200</v>
      </c>
      <c r="BM180" s="205" t="s">
        <v>4871</v>
      </c>
    </row>
    <row r="181" spans="1:65" s="14" customFormat="1">
      <c r="B181" s="218"/>
      <c r="C181" s="219"/>
      <c r="D181" s="209" t="s">
        <v>202</v>
      </c>
      <c r="E181" s="220" t="s">
        <v>19</v>
      </c>
      <c r="F181" s="221" t="s">
        <v>4859</v>
      </c>
      <c r="G181" s="219"/>
      <c r="H181" s="222">
        <v>38.25</v>
      </c>
      <c r="I181" s="223"/>
      <c r="J181" s="219"/>
      <c r="K181" s="219"/>
      <c r="L181" s="224"/>
      <c r="M181" s="225"/>
      <c r="N181" s="226"/>
      <c r="O181" s="226"/>
      <c r="P181" s="226"/>
      <c r="Q181" s="226"/>
      <c r="R181" s="226"/>
      <c r="S181" s="226"/>
      <c r="T181" s="227"/>
      <c r="AT181" s="228" t="s">
        <v>202</v>
      </c>
      <c r="AU181" s="228" t="s">
        <v>81</v>
      </c>
      <c r="AV181" s="14" t="s">
        <v>81</v>
      </c>
      <c r="AW181" s="14" t="s">
        <v>33</v>
      </c>
      <c r="AX181" s="14" t="s">
        <v>72</v>
      </c>
      <c r="AY181" s="228" t="s">
        <v>193</v>
      </c>
    </row>
    <row r="182" spans="1:65" s="15" customFormat="1">
      <c r="B182" s="229"/>
      <c r="C182" s="230"/>
      <c r="D182" s="209" t="s">
        <v>202</v>
      </c>
      <c r="E182" s="231" t="s">
        <v>19</v>
      </c>
      <c r="F182" s="232" t="s">
        <v>208</v>
      </c>
      <c r="G182" s="230"/>
      <c r="H182" s="233">
        <v>38.25</v>
      </c>
      <c r="I182" s="234"/>
      <c r="J182" s="230"/>
      <c r="K182" s="230"/>
      <c r="L182" s="235"/>
      <c r="M182" s="236"/>
      <c r="N182" s="237"/>
      <c r="O182" s="237"/>
      <c r="P182" s="237"/>
      <c r="Q182" s="237"/>
      <c r="R182" s="237"/>
      <c r="S182" s="237"/>
      <c r="T182" s="238"/>
      <c r="AT182" s="239" t="s">
        <v>202</v>
      </c>
      <c r="AU182" s="239" t="s">
        <v>81</v>
      </c>
      <c r="AV182" s="15" t="s">
        <v>209</v>
      </c>
      <c r="AW182" s="15" t="s">
        <v>33</v>
      </c>
      <c r="AX182" s="15" t="s">
        <v>79</v>
      </c>
      <c r="AY182" s="239" t="s">
        <v>193</v>
      </c>
    </row>
    <row r="183" spans="1:65" s="2" customFormat="1" ht="33" customHeight="1">
      <c r="A183" s="36"/>
      <c r="B183" s="37"/>
      <c r="C183" s="194" t="s">
        <v>388</v>
      </c>
      <c r="D183" s="194" t="s">
        <v>195</v>
      </c>
      <c r="E183" s="195" t="s">
        <v>4872</v>
      </c>
      <c r="F183" s="196" t="s">
        <v>4873</v>
      </c>
      <c r="G183" s="197" t="s">
        <v>266</v>
      </c>
      <c r="H183" s="198">
        <v>0.63</v>
      </c>
      <c r="I183" s="199"/>
      <c r="J183" s="200">
        <f>ROUND(I183*H183,2)</f>
        <v>0</v>
      </c>
      <c r="K183" s="196" t="s">
        <v>199</v>
      </c>
      <c r="L183" s="41"/>
      <c r="M183" s="201" t="s">
        <v>19</v>
      </c>
      <c r="N183" s="202" t="s">
        <v>43</v>
      </c>
      <c r="O183" s="66"/>
      <c r="P183" s="203">
        <f>O183*H183</f>
        <v>0</v>
      </c>
      <c r="Q183" s="203">
        <v>1.0551600000000001</v>
      </c>
      <c r="R183" s="203">
        <f>Q183*H183</f>
        <v>0.66475080000000009</v>
      </c>
      <c r="S183" s="203">
        <v>0</v>
      </c>
      <c r="T183" s="204">
        <f>S183*H183</f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205" t="s">
        <v>200</v>
      </c>
      <c r="AT183" s="205" t="s">
        <v>195</v>
      </c>
      <c r="AU183" s="205" t="s">
        <v>81</v>
      </c>
      <c r="AY183" s="19" t="s">
        <v>193</v>
      </c>
      <c r="BE183" s="206">
        <f>IF(N183="základní",J183,0)</f>
        <v>0</v>
      </c>
      <c r="BF183" s="206">
        <f>IF(N183="snížená",J183,0)</f>
        <v>0</v>
      </c>
      <c r="BG183" s="206">
        <f>IF(N183="zákl. přenesená",J183,0)</f>
        <v>0</v>
      </c>
      <c r="BH183" s="206">
        <f>IF(N183="sníž. přenesená",J183,0)</f>
        <v>0</v>
      </c>
      <c r="BI183" s="206">
        <f>IF(N183="nulová",J183,0)</f>
        <v>0</v>
      </c>
      <c r="BJ183" s="19" t="s">
        <v>79</v>
      </c>
      <c r="BK183" s="206">
        <f>ROUND(I183*H183,2)</f>
        <v>0</v>
      </c>
      <c r="BL183" s="19" t="s">
        <v>200</v>
      </c>
      <c r="BM183" s="205" t="s">
        <v>4874</v>
      </c>
    </row>
    <row r="184" spans="1:65" s="14" customFormat="1">
      <c r="B184" s="218"/>
      <c r="C184" s="219"/>
      <c r="D184" s="209" t="s">
        <v>202</v>
      </c>
      <c r="E184" s="220" t="s">
        <v>19</v>
      </c>
      <c r="F184" s="221" t="s">
        <v>4875</v>
      </c>
      <c r="G184" s="219"/>
      <c r="H184" s="222">
        <v>0.63</v>
      </c>
      <c r="I184" s="223"/>
      <c r="J184" s="219"/>
      <c r="K184" s="219"/>
      <c r="L184" s="224"/>
      <c r="M184" s="225"/>
      <c r="N184" s="226"/>
      <c r="O184" s="226"/>
      <c r="P184" s="226"/>
      <c r="Q184" s="226"/>
      <c r="R184" s="226"/>
      <c r="S184" s="226"/>
      <c r="T184" s="227"/>
      <c r="AT184" s="228" t="s">
        <v>202</v>
      </c>
      <c r="AU184" s="228" t="s">
        <v>81</v>
      </c>
      <c r="AV184" s="14" t="s">
        <v>81</v>
      </c>
      <c r="AW184" s="14" t="s">
        <v>33</v>
      </c>
      <c r="AX184" s="14" t="s">
        <v>72</v>
      </c>
      <c r="AY184" s="228" t="s">
        <v>193</v>
      </c>
    </row>
    <row r="185" spans="1:65" s="15" customFormat="1">
      <c r="B185" s="229"/>
      <c r="C185" s="230"/>
      <c r="D185" s="209" t="s">
        <v>202</v>
      </c>
      <c r="E185" s="231" t="s">
        <v>19</v>
      </c>
      <c r="F185" s="232" t="s">
        <v>208</v>
      </c>
      <c r="G185" s="230"/>
      <c r="H185" s="233">
        <v>0.63</v>
      </c>
      <c r="I185" s="234"/>
      <c r="J185" s="230"/>
      <c r="K185" s="230"/>
      <c r="L185" s="235"/>
      <c r="M185" s="236"/>
      <c r="N185" s="237"/>
      <c r="O185" s="237"/>
      <c r="P185" s="237"/>
      <c r="Q185" s="237"/>
      <c r="R185" s="237"/>
      <c r="S185" s="237"/>
      <c r="T185" s="238"/>
      <c r="AT185" s="239" t="s">
        <v>202</v>
      </c>
      <c r="AU185" s="239" t="s">
        <v>81</v>
      </c>
      <c r="AV185" s="15" t="s">
        <v>209</v>
      </c>
      <c r="AW185" s="15" t="s">
        <v>33</v>
      </c>
      <c r="AX185" s="15" t="s">
        <v>79</v>
      </c>
      <c r="AY185" s="239" t="s">
        <v>193</v>
      </c>
    </row>
    <row r="186" spans="1:65" s="2" customFormat="1" ht="33" customHeight="1">
      <c r="A186" s="36"/>
      <c r="B186" s="37"/>
      <c r="C186" s="194" t="s">
        <v>394</v>
      </c>
      <c r="D186" s="194" t="s">
        <v>195</v>
      </c>
      <c r="E186" s="195" t="s">
        <v>4876</v>
      </c>
      <c r="F186" s="196" t="s">
        <v>4877</v>
      </c>
      <c r="G186" s="197" t="s">
        <v>198</v>
      </c>
      <c r="H186" s="198">
        <v>4.74</v>
      </c>
      <c r="I186" s="199"/>
      <c r="J186" s="200">
        <f>ROUND(I186*H186,2)</f>
        <v>0</v>
      </c>
      <c r="K186" s="196" t="s">
        <v>199</v>
      </c>
      <c r="L186" s="41"/>
      <c r="M186" s="201" t="s">
        <v>19</v>
      </c>
      <c r="N186" s="202" t="s">
        <v>43</v>
      </c>
      <c r="O186" s="66"/>
      <c r="P186" s="203">
        <f>O186*H186</f>
        <v>0</v>
      </c>
      <c r="Q186" s="203">
        <v>2.45336</v>
      </c>
      <c r="R186" s="203">
        <f>Q186*H186</f>
        <v>11.628926400000001</v>
      </c>
      <c r="S186" s="203">
        <v>0</v>
      </c>
      <c r="T186" s="204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205" t="s">
        <v>200</v>
      </c>
      <c r="AT186" s="205" t="s">
        <v>195</v>
      </c>
      <c r="AU186" s="205" t="s">
        <v>81</v>
      </c>
      <c r="AY186" s="19" t="s">
        <v>193</v>
      </c>
      <c r="BE186" s="206">
        <f>IF(N186="základní",J186,0)</f>
        <v>0</v>
      </c>
      <c r="BF186" s="206">
        <f>IF(N186="snížená",J186,0)</f>
        <v>0</v>
      </c>
      <c r="BG186" s="206">
        <f>IF(N186="zákl. přenesená",J186,0)</f>
        <v>0</v>
      </c>
      <c r="BH186" s="206">
        <f>IF(N186="sníž. přenesená",J186,0)</f>
        <v>0</v>
      </c>
      <c r="BI186" s="206">
        <f>IF(N186="nulová",J186,0)</f>
        <v>0</v>
      </c>
      <c r="BJ186" s="19" t="s">
        <v>79</v>
      </c>
      <c r="BK186" s="206">
        <f>ROUND(I186*H186,2)</f>
        <v>0</v>
      </c>
      <c r="BL186" s="19" t="s">
        <v>200</v>
      </c>
      <c r="BM186" s="205" t="s">
        <v>4878</v>
      </c>
    </row>
    <row r="187" spans="1:65" s="14" customFormat="1">
      <c r="B187" s="218"/>
      <c r="C187" s="219"/>
      <c r="D187" s="209" t="s">
        <v>202</v>
      </c>
      <c r="E187" s="220" t="s">
        <v>19</v>
      </c>
      <c r="F187" s="221" t="s">
        <v>4879</v>
      </c>
      <c r="G187" s="219"/>
      <c r="H187" s="222">
        <v>1.25</v>
      </c>
      <c r="I187" s="223"/>
      <c r="J187" s="219"/>
      <c r="K187" s="219"/>
      <c r="L187" s="224"/>
      <c r="M187" s="225"/>
      <c r="N187" s="226"/>
      <c r="O187" s="226"/>
      <c r="P187" s="226"/>
      <c r="Q187" s="226"/>
      <c r="R187" s="226"/>
      <c r="S187" s="226"/>
      <c r="T187" s="227"/>
      <c r="AT187" s="228" t="s">
        <v>202</v>
      </c>
      <c r="AU187" s="228" t="s">
        <v>81</v>
      </c>
      <c r="AV187" s="14" t="s">
        <v>81</v>
      </c>
      <c r="AW187" s="14" t="s">
        <v>33</v>
      </c>
      <c r="AX187" s="14" t="s">
        <v>72</v>
      </c>
      <c r="AY187" s="228" t="s">
        <v>193</v>
      </c>
    </row>
    <row r="188" spans="1:65" s="14" customFormat="1">
      <c r="B188" s="218"/>
      <c r="C188" s="219"/>
      <c r="D188" s="209" t="s">
        <v>202</v>
      </c>
      <c r="E188" s="220" t="s">
        <v>19</v>
      </c>
      <c r="F188" s="221" t="s">
        <v>4880</v>
      </c>
      <c r="G188" s="219"/>
      <c r="H188" s="222">
        <v>3.49</v>
      </c>
      <c r="I188" s="223"/>
      <c r="J188" s="219"/>
      <c r="K188" s="219"/>
      <c r="L188" s="224"/>
      <c r="M188" s="225"/>
      <c r="N188" s="226"/>
      <c r="O188" s="226"/>
      <c r="P188" s="226"/>
      <c r="Q188" s="226"/>
      <c r="R188" s="226"/>
      <c r="S188" s="226"/>
      <c r="T188" s="227"/>
      <c r="AT188" s="228" t="s">
        <v>202</v>
      </c>
      <c r="AU188" s="228" t="s">
        <v>81</v>
      </c>
      <c r="AV188" s="14" t="s">
        <v>81</v>
      </c>
      <c r="AW188" s="14" t="s">
        <v>33</v>
      </c>
      <c r="AX188" s="14" t="s">
        <v>72</v>
      </c>
      <c r="AY188" s="228" t="s">
        <v>193</v>
      </c>
    </row>
    <row r="189" spans="1:65" s="15" customFormat="1">
      <c r="B189" s="229"/>
      <c r="C189" s="230"/>
      <c r="D189" s="209" t="s">
        <v>202</v>
      </c>
      <c r="E189" s="231" t="s">
        <v>19</v>
      </c>
      <c r="F189" s="232" t="s">
        <v>208</v>
      </c>
      <c r="G189" s="230"/>
      <c r="H189" s="233">
        <v>4.74</v>
      </c>
      <c r="I189" s="234"/>
      <c r="J189" s="230"/>
      <c r="K189" s="230"/>
      <c r="L189" s="235"/>
      <c r="M189" s="236"/>
      <c r="N189" s="237"/>
      <c r="O189" s="237"/>
      <c r="P189" s="237"/>
      <c r="Q189" s="237"/>
      <c r="R189" s="237"/>
      <c r="S189" s="237"/>
      <c r="T189" s="238"/>
      <c r="AT189" s="239" t="s">
        <v>202</v>
      </c>
      <c r="AU189" s="239" t="s">
        <v>81</v>
      </c>
      <c r="AV189" s="15" t="s">
        <v>209</v>
      </c>
      <c r="AW189" s="15" t="s">
        <v>33</v>
      </c>
      <c r="AX189" s="15" t="s">
        <v>79</v>
      </c>
      <c r="AY189" s="239" t="s">
        <v>193</v>
      </c>
    </row>
    <row r="190" spans="1:65" s="2" customFormat="1" ht="21.75" customHeight="1">
      <c r="A190" s="36"/>
      <c r="B190" s="37"/>
      <c r="C190" s="194" t="s">
        <v>399</v>
      </c>
      <c r="D190" s="194" t="s">
        <v>195</v>
      </c>
      <c r="E190" s="195" t="s">
        <v>4881</v>
      </c>
      <c r="F190" s="196" t="s">
        <v>4882</v>
      </c>
      <c r="G190" s="197" t="s">
        <v>305</v>
      </c>
      <c r="H190" s="198">
        <v>37.185000000000002</v>
      </c>
      <c r="I190" s="199"/>
      <c r="J190" s="200">
        <f>ROUND(I190*H190,2)</f>
        <v>0</v>
      </c>
      <c r="K190" s="196" t="s">
        <v>199</v>
      </c>
      <c r="L190" s="41"/>
      <c r="M190" s="201" t="s">
        <v>19</v>
      </c>
      <c r="N190" s="202" t="s">
        <v>43</v>
      </c>
      <c r="O190" s="66"/>
      <c r="P190" s="203">
        <f>O190*H190</f>
        <v>0</v>
      </c>
      <c r="Q190" s="203">
        <v>6.6299999999999996E-3</v>
      </c>
      <c r="R190" s="203">
        <f>Q190*H190</f>
        <v>0.24653654999999999</v>
      </c>
      <c r="S190" s="203">
        <v>0</v>
      </c>
      <c r="T190" s="204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205" t="s">
        <v>200</v>
      </c>
      <c r="AT190" s="205" t="s">
        <v>195</v>
      </c>
      <c r="AU190" s="205" t="s">
        <v>81</v>
      </c>
      <c r="AY190" s="19" t="s">
        <v>193</v>
      </c>
      <c r="BE190" s="206">
        <f>IF(N190="základní",J190,0)</f>
        <v>0</v>
      </c>
      <c r="BF190" s="206">
        <f>IF(N190="snížená",J190,0)</f>
        <v>0</v>
      </c>
      <c r="BG190" s="206">
        <f>IF(N190="zákl. přenesená",J190,0)</f>
        <v>0</v>
      </c>
      <c r="BH190" s="206">
        <f>IF(N190="sníž. přenesená",J190,0)</f>
        <v>0</v>
      </c>
      <c r="BI190" s="206">
        <f>IF(N190="nulová",J190,0)</f>
        <v>0</v>
      </c>
      <c r="BJ190" s="19" t="s">
        <v>79</v>
      </c>
      <c r="BK190" s="206">
        <f>ROUND(I190*H190,2)</f>
        <v>0</v>
      </c>
      <c r="BL190" s="19" t="s">
        <v>200</v>
      </c>
      <c r="BM190" s="205" t="s">
        <v>4883</v>
      </c>
    </row>
    <row r="191" spans="1:65" s="14" customFormat="1">
      <c r="B191" s="218"/>
      <c r="C191" s="219"/>
      <c r="D191" s="209" t="s">
        <v>202</v>
      </c>
      <c r="E191" s="220" t="s">
        <v>19</v>
      </c>
      <c r="F191" s="221" t="s">
        <v>4884</v>
      </c>
      <c r="G191" s="219"/>
      <c r="H191" s="222">
        <v>10.25</v>
      </c>
      <c r="I191" s="223"/>
      <c r="J191" s="219"/>
      <c r="K191" s="219"/>
      <c r="L191" s="224"/>
      <c r="M191" s="225"/>
      <c r="N191" s="226"/>
      <c r="O191" s="226"/>
      <c r="P191" s="226"/>
      <c r="Q191" s="226"/>
      <c r="R191" s="226"/>
      <c r="S191" s="226"/>
      <c r="T191" s="227"/>
      <c r="AT191" s="228" t="s">
        <v>202</v>
      </c>
      <c r="AU191" s="228" t="s">
        <v>81</v>
      </c>
      <c r="AV191" s="14" t="s">
        <v>81</v>
      </c>
      <c r="AW191" s="14" t="s">
        <v>33</v>
      </c>
      <c r="AX191" s="14" t="s">
        <v>72</v>
      </c>
      <c r="AY191" s="228" t="s">
        <v>193</v>
      </c>
    </row>
    <row r="192" spans="1:65" s="14" customFormat="1">
      <c r="B192" s="218"/>
      <c r="C192" s="219"/>
      <c r="D192" s="209" t="s">
        <v>202</v>
      </c>
      <c r="E192" s="220" t="s">
        <v>19</v>
      </c>
      <c r="F192" s="221" t="s">
        <v>4885</v>
      </c>
      <c r="G192" s="219"/>
      <c r="H192" s="222">
        <v>26.934999999999999</v>
      </c>
      <c r="I192" s="223"/>
      <c r="J192" s="219"/>
      <c r="K192" s="219"/>
      <c r="L192" s="224"/>
      <c r="M192" s="225"/>
      <c r="N192" s="226"/>
      <c r="O192" s="226"/>
      <c r="P192" s="226"/>
      <c r="Q192" s="226"/>
      <c r="R192" s="226"/>
      <c r="S192" s="226"/>
      <c r="T192" s="227"/>
      <c r="AT192" s="228" t="s">
        <v>202</v>
      </c>
      <c r="AU192" s="228" t="s">
        <v>81</v>
      </c>
      <c r="AV192" s="14" t="s">
        <v>81</v>
      </c>
      <c r="AW192" s="14" t="s">
        <v>33</v>
      </c>
      <c r="AX192" s="14" t="s">
        <v>72</v>
      </c>
      <c r="AY192" s="228" t="s">
        <v>193</v>
      </c>
    </row>
    <row r="193" spans="1:65" s="15" customFormat="1">
      <c r="B193" s="229"/>
      <c r="C193" s="230"/>
      <c r="D193" s="209" t="s">
        <v>202</v>
      </c>
      <c r="E193" s="231" t="s">
        <v>19</v>
      </c>
      <c r="F193" s="232" t="s">
        <v>208</v>
      </c>
      <c r="G193" s="230"/>
      <c r="H193" s="233">
        <v>37.185000000000002</v>
      </c>
      <c r="I193" s="234"/>
      <c r="J193" s="230"/>
      <c r="K193" s="230"/>
      <c r="L193" s="235"/>
      <c r="M193" s="236"/>
      <c r="N193" s="237"/>
      <c r="O193" s="237"/>
      <c r="P193" s="237"/>
      <c r="Q193" s="237"/>
      <c r="R193" s="237"/>
      <c r="S193" s="237"/>
      <c r="T193" s="238"/>
      <c r="AT193" s="239" t="s">
        <v>202</v>
      </c>
      <c r="AU193" s="239" t="s">
        <v>81</v>
      </c>
      <c r="AV193" s="15" t="s">
        <v>209</v>
      </c>
      <c r="AW193" s="15" t="s">
        <v>33</v>
      </c>
      <c r="AX193" s="15" t="s">
        <v>79</v>
      </c>
      <c r="AY193" s="239" t="s">
        <v>193</v>
      </c>
    </row>
    <row r="194" spans="1:65" s="2" customFormat="1" ht="21.75" customHeight="1">
      <c r="A194" s="36"/>
      <c r="B194" s="37"/>
      <c r="C194" s="194" t="s">
        <v>404</v>
      </c>
      <c r="D194" s="194" t="s">
        <v>195</v>
      </c>
      <c r="E194" s="195" t="s">
        <v>4886</v>
      </c>
      <c r="F194" s="196" t="s">
        <v>4887</v>
      </c>
      <c r="G194" s="197" t="s">
        <v>305</v>
      </c>
      <c r="H194" s="198">
        <v>37.185000000000002</v>
      </c>
      <c r="I194" s="199"/>
      <c r="J194" s="200">
        <f>ROUND(I194*H194,2)</f>
        <v>0</v>
      </c>
      <c r="K194" s="196" t="s">
        <v>199</v>
      </c>
      <c r="L194" s="41"/>
      <c r="M194" s="201" t="s">
        <v>19</v>
      </c>
      <c r="N194" s="202" t="s">
        <v>43</v>
      </c>
      <c r="O194" s="66"/>
      <c r="P194" s="203">
        <f>O194*H194</f>
        <v>0</v>
      </c>
      <c r="Q194" s="203">
        <v>0</v>
      </c>
      <c r="R194" s="203">
        <f>Q194*H194</f>
        <v>0</v>
      </c>
      <c r="S194" s="203">
        <v>0</v>
      </c>
      <c r="T194" s="204">
        <f>S194*H194</f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205" t="s">
        <v>200</v>
      </c>
      <c r="AT194" s="205" t="s">
        <v>195</v>
      </c>
      <c r="AU194" s="205" t="s">
        <v>81</v>
      </c>
      <c r="AY194" s="19" t="s">
        <v>193</v>
      </c>
      <c r="BE194" s="206">
        <f>IF(N194="základní",J194,0)</f>
        <v>0</v>
      </c>
      <c r="BF194" s="206">
        <f>IF(N194="snížená",J194,0)</f>
        <v>0</v>
      </c>
      <c r="BG194" s="206">
        <f>IF(N194="zákl. přenesená",J194,0)</f>
        <v>0</v>
      </c>
      <c r="BH194" s="206">
        <f>IF(N194="sníž. přenesená",J194,0)</f>
        <v>0</v>
      </c>
      <c r="BI194" s="206">
        <f>IF(N194="nulová",J194,0)</f>
        <v>0</v>
      </c>
      <c r="BJ194" s="19" t="s">
        <v>79</v>
      </c>
      <c r="BK194" s="206">
        <f>ROUND(I194*H194,2)</f>
        <v>0</v>
      </c>
      <c r="BL194" s="19" t="s">
        <v>200</v>
      </c>
      <c r="BM194" s="205" t="s">
        <v>4888</v>
      </c>
    </row>
    <row r="195" spans="1:65" s="2" customFormat="1" ht="16.5" customHeight="1">
      <c r="A195" s="36"/>
      <c r="B195" s="37"/>
      <c r="C195" s="194" t="s">
        <v>408</v>
      </c>
      <c r="D195" s="194" t="s">
        <v>195</v>
      </c>
      <c r="E195" s="195" t="s">
        <v>4889</v>
      </c>
      <c r="F195" s="196" t="s">
        <v>4890</v>
      </c>
      <c r="G195" s="197" t="s">
        <v>305</v>
      </c>
      <c r="H195" s="198">
        <v>37.185000000000002</v>
      </c>
      <c r="I195" s="199"/>
      <c r="J195" s="200">
        <f>ROUND(I195*H195,2)</f>
        <v>0</v>
      </c>
      <c r="K195" s="196" t="s">
        <v>199</v>
      </c>
      <c r="L195" s="41"/>
      <c r="M195" s="201" t="s">
        <v>19</v>
      </c>
      <c r="N195" s="202" t="s">
        <v>43</v>
      </c>
      <c r="O195" s="66"/>
      <c r="P195" s="203">
        <f>O195*H195</f>
        <v>0</v>
      </c>
      <c r="Q195" s="203">
        <v>3.3999999999999998E-3</v>
      </c>
      <c r="R195" s="203">
        <f>Q195*H195</f>
        <v>0.12642900000000001</v>
      </c>
      <c r="S195" s="203">
        <v>0</v>
      </c>
      <c r="T195" s="204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205" t="s">
        <v>200</v>
      </c>
      <c r="AT195" s="205" t="s">
        <v>195</v>
      </c>
      <c r="AU195" s="205" t="s">
        <v>81</v>
      </c>
      <c r="AY195" s="19" t="s">
        <v>193</v>
      </c>
      <c r="BE195" s="206">
        <f>IF(N195="základní",J195,0)</f>
        <v>0</v>
      </c>
      <c r="BF195" s="206">
        <f>IF(N195="snížená",J195,0)</f>
        <v>0</v>
      </c>
      <c r="BG195" s="206">
        <f>IF(N195="zákl. přenesená",J195,0)</f>
        <v>0</v>
      </c>
      <c r="BH195" s="206">
        <f>IF(N195="sníž. přenesená",J195,0)</f>
        <v>0</v>
      </c>
      <c r="BI195" s="206">
        <f>IF(N195="nulová",J195,0)</f>
        <v>0</v>
      </c>
      <c r="BJ195" s="19" t="s">
        <v>79</v>
      </c>
      <c r="BK195" s="206">
        <f>ROUND(I195*H195,2)</f>
        <v>0</v>
      </c>
      <c r="BL195" s="19" t="s">
        <v>200</v>
      </c>
      <c r="BM195" s="205" t="s">
        <v>4891</v>
      </c>
    </row>
    <row r="196" spans="1:65" s="14" customFormat="1">
      <c r="B196" s="218"/>
      <c r="C196" s="219"/>
      <c r="D196" s="209" t="s">
        <v>202</v>
      </c>
      <c r="E196" s="220" t="s">
        <v>19</v>
      </c>
      <c r="F196" s="221" t="s">
        <v>4884</v>
      </c>
      <c r="G196" s="219"/>
      <c r="H196" s="222">
        <v>10.25</v>
      </c>
      <c r="I196" s="223"/>
      <c r="J196" s="219"/>
      <c r="K196" s="219"/>
      <c r="L196" s="224"/>
      <c r="M196" s="225"/>
      <c r="N196" s="226"/>
      <c r="O196" s="226"/>
      <c r="P196" s="226"/>
      <c r="Q196" s="226"/>
      <c r="R196" s="226"/>
      <c r="S196" s="226"/>
      <c r="T196" s="227"/>
      <c r="AT196" s="228" t="s">
        <v>202</v>
      </c>
      <c r="AU196" s="228" t="s">
        <v>81</v>
      </c>
      <c r="AV196" s="14" t="s">
        <v>81</v>
      </c>
      <c r="AW196" s="14" t="s">
        <v>33</v>
      </c>
      <c r="AX196" s="14" t="s">
        <v>72</v>
      </c>
      <c r="AY196" s="228" t="s">
        <v>193</v>
      </c>
    </row>
    <row r="197" spans="1:65" s="14" customFormat="1">
      <c r="B197" s="218"/>
      <c r="C197" s="219"/>
      <c r="D197" s="209" t="s">
        <v>202</v>
      </c>
      <c r="E197" s="220" t="s">
        <v>19</v>
      </c>
      <c r="F197" s="221" t="s">
        <v>4885</v>
      </c>
      <c r="G197" s="219"/>
      <c r="H197" s="222">
        <v>26.934999999999999</v>
      </c>
      <c r="I197" s="223"/>
      <c r="J197" s="219"/>
      <c r="K197" s="219"/>
      <c r="L197" s="224"/>
      <c r="M197" s="225"/>
      <c r="N197" s="226"/>
      <c r="O197" s="226"/>
      <c r="P197" s="226"/>
      <c r="Q197" s="226"/>
      <c r="R197" s="226"/>
      <c r="S197" s="226"/>
      <c r="T197" s="227"/>
      <c r="AT197" s="228" t="s">
        <v>202</v>
      </c>
      <c r="AU197" s="228" t="s">
        <v>81</v>
      </c>
      <c r="AV197" s="14" t="s">
        <v>81</v>
      </c>
      <c r="AW197" s="14" t="s">
        <v>33</v>
      </c>
      <c r="AX197" s="14" t="s">
        <v>72</v>
      </c>
      <c r="AY197" s="228" t="s">
        <v>193</v>
      </c>
    </row>
    <row r="198" spans="1:65" s="15" customFormat="1">
      <c r="B198" s="229"/>
      <c r="C198" s="230"/>
      <c r="D198" s="209" t="s">
        <v>202</v>
      </c>
      <c r="E198" s="231" t="s">
        <v>19</v>
      </c>
      <c r="F198" s="232" t="s">
        <v>208</v>
      </c>
      <c r="G198" s="230"/>
      <c r="H198" s="233">
        <v>37.185000000000002</v>
      </c>
      <c r="I198" s="234"/>
      <c r="J198" s="230"/>
      <c r="K198" s="230"/>
      <c r="L198" s="235"/>
      <c r="M198" s="236"/>
      <c r="N198" s="237"/>
      <c r="O198" s="237"/>
      <c r="P198" s="237"/>
      <c r="Q198" s="237"/>
      <c r="R198" s="237"/>
      <c r="S198" s="237"/>
      <c r="T198" s="238"/>
      <c r="AT198" s="239" t="s">
        <v>202</v>
      </c>
      <c r="AU198" s="239" t="s">
        <v>81</v>
      </c>
      <c r="AV198" s="15" t="s">
        <v>209</v>
      </c>
      <c r="AW198" s="15" t="s">
        <v>33</v>
      </c>
      <c r="AX198" s="15" t="s">
        <v>79</v>
      </c>
      <c r="AY198" s="239" t="s">
        <v>193</v>
      </c>
    </row>
    <row r="199" spans="1:65" s="2" customFormat="1" ht="21.75" customHeight="1">
      <c r="A199" s="36"/>
      <c r="B199" s="37"/>
      <c r="C199" s="194" t="s">
        <v>413</v>
      </c>
      <c r="D199" s="194" t="s">
        <v>195</v>
      </c>
      <c r="E199" s="195" t="s">
        <v>4892</v>
      </c>
      <c r="F199" s="196" t="s">
        <v>4893</v>
      </c>
      <c r="G199" s="197" t="s">
        <v>305</v>
      </c>
      <c r="H199" s="198">
        <v>1.75</v>
      </c>
      <c r="I199" s="199"/>
      <c r="J199" s="200">
        <f>ROUND(I199*H199,2)</f>
        <v>0</v>
      </c>
      <c r="K199" s="196" t="s">
        <v>199</v>
      </c>
      <c r="L199" s="41"/>
      <c r="M199" s="201" t="s">
        <v>19</v>
      </c>
      <c r="N199" s="202" t="s">
        <v>43</v>
      </c>
      <c r="O199" s="66"/>
      <c r="P199" s="203">
        <f>O199*H199</f>
        <v>0</v>
      </c>
      <c r="Q199" s="203">
        <v>1.34E-3</v>
      </c>
      <c r="R199" s="203">
        <f>Q199*H199</f>
        <v>2.3449999999999999E-3</v>
      </c>
      <c r="S199" s="203">
        <v>0</v>
      </c>
      <c r="T199" s="204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205" t="s">
        <v>200</v>
      </c>
      <c r="AT199" s="205" t="s">
        <v>195</v>
      </c>
      <c r="AU199" s="205" t="s">
        <v>81</v>
      </c>
      <c r="AY199" s="19" t="s">
        <v>193</v>
      </c>
      <c r="BE199" s="206">
        <f>IF(N199="základní",J199,0)</f>
        <v>0</v>
      </c>
      <c r="BF199" s="206">
        <f>IF(N199="snížená",J199,0)</f>
        <v>0</v>
      </c>
      <c r="BG199" s="206">
        <f>IF(N199="zákl. přenesená",J199,0)</f>
        <v>0</v>
      </c>
      <c r="BH199" s="206">
        <f>IF(N199="sníž. přenesená",J199,0)</f>
        <v>0</v>
      </c>
      <c r="BI199" s="206">
        <f>IF(N199="nulová",J199,0)</f>
        <v>0</v>
      </c>
      <c r="BJ199" s="19" t="s">
        <v>79</v>
      </c>
      <c r="BK199" s="206">
        <f>ROUND(I199*H199,2)</f>
        <v>0</v>
      </c>
      <c r="BL199" s="19" t="s">
        <v>200</v>
      </c>
      <c r="BM199" s="205" t="s">
        <v>4894</v>
      </c>
    </row>
    <row r="200" spans="1:65" s="14" customFormat="1">
      <c r="B200" s="218"/>
      <c r="C200" s="219"/>
      <c r="D200" s="209" t="s">
        <v>202</v>
      </c>
      <c r="E200" s="220" t="s">
        <v>19</v>
      </c>
      <c r="F200" s="221" t="s">
        <v>4895</v>
      </c>
      <c r="G200" s="219"/>
      <c r="H200" s="222">
        <v>1.75</v>
      </c>
      <c r="I200" s="223"/>
      <c r="J200" s="219"/>
      <c r="K200" s="219"/>
      <c r="L200" s="224"/>
      <c r="M200" s="225"/>
      <c r="N200" s="226"/>
      <c r="O200" s="226"/>
      <c r="P200" s="226"/>
      <c r="Q200" s="226"/>
      <c r="R200" s="226"/>
      <c r="S200" s="226"/>
      <c r="T200" s="227"/>
      <c r="AT200" s="228" t="s">
        <v>202</v>
      </c>
      <c r="AU200" s="228" t="s">
        <v>81</v>
      </c>
      <c r="AV200" s="14" t="s">
        <v>81</v>
      </c>
      <c r="AW200" s="14" t="s">
        <v>33</v>
      </c>
      <c r="AX200" s="14" t="s">
        <v>72</v>
      </c>
      <c r="AY200" s="228" t="s">
        <v>193</v>
      </c>
    </row>
    <row r="201" spans="1:65" s="15" customFormat="1">
      <c r="B201" s="229"/>
      <c r="C201" s="230"/>
      <c r="D201" s="209" t="s">
        <v>202</v>
      </c>
      <c r="E201" s="231" t="s">
        <v>19</v>
      </c>
      <c r="F201" s="232" t="s">
        <v>208</v>
      </c>
      <c r="G201" s="230"/>
      <c r="H201" s="233">
        <v>1.75</v>
      </c>
      <c r="I201" s="234"/>
      <c r="J201" s="230"/>
      <c r="K201" s="230"/>
      <c r="L201" s="235"/>
      <c r="M201" s="236"/>
      <c r="N201" s="237"/>
      <c r="O201" s="237"/>
      <c r="P201" s="237"/>
      <c r="Q201" s="237"/>
      <c r="R201" s="237"/>
      <c r="S201" s="237"/>
      <c r="T201" s="238"/>
      <c r="AT201" s="239" t="s">
        <v>202</v>
      </c>
      <c r="AU201" s="239" t="s">
        <v>81</v>
      </c>
      <c r="AV201" s="15" t="s">
        <v>209</v>
      </c>
      <c r="AW201" s="15" t="s">
        <v>33</v>
      </c>
      <c r="AX201" s="15" t="s">
        <v>79</v>
      </c>
      <c r="AY201" s="239" t="s">
        <v>193</v>
      </c>
    </row>
    <row r="202" spans="1:65" s="2" customFormat="1" ht="21.75" customHeight="1">
      <c r="A202" s="36"/>
      <c r="B202" s="37"/>
      <c r="C202" s="194" t="s">
        <v>418</v>
      </c>
      <c r="D202" s="194" t="s">
        <v>195</v>
      </c>
      <c r="E202" s="195" t="s">
        <v>4896</v>
      </c>
      <c r="F202" s="196" t="s">
        <v>4897</v>
      </c>
      <c r="G202" s="197" t="s">
        <v>305</v>
      </c>
      <c r="H202" s="198">
        <v>1.75</v>
      </c>
      <c r="I202" s="199"/>
      <c r="J202" s="200">
        <f>ROUND(I202*H202,2)</f>
        <v>0</v>
      </c>
      <c r="K202" s="196" t="s">
        <v>199</v>
      </c>
      <c r="L202" s="41"/>
      <c r="M202" s="201" t="s">
        <v>19</v>
      </c>
      <c r="N202" s="202" t="s">
        <v>43</v>
      </c>
      <c r="O202" s="66"/>
      <c r="P202" s="203">
        <f>O202*H202</f>
        <v>0</v>
      </c>
      <c r="Q202" s="203">
        <v>0</v>
      </c>
      <c r="R202" s="203">
        <f>Q202*H202</f>
        <v>0</v>
      </c>
      <c r="S202" s="203">
        <v>0</v>
      </c>
      <c r="T202" s="204">
        <f>S202*H202</f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205" t="s">
        <v>200</v>
      </c>
      <c r="AT202" s="205" t="s">
        <v>195</v>
      </c>
      <c r="AU202" s="205" t="s">
        <v>81</v>
      </c>
      <c r="AY202" s="19" t="s">
        <v>193</v>
      </c>
      <c r="BE202" s="206">
        <f>IF(N202="základní",J202,0)</f>
        <v>0</v>
      </c>
      <c r="BF202" s="206">
        <f>IF(N202="snížená",J202,0)</f>
        <v>0</v>
      </c>
      <c r="BG202" s="206">
        <f>IF(N202="zákl. přenesená",J202,0)</f>
        <v>0</v>
      </c>
      <c r="BH202" s="206">
        <f>IF(N202="sníž. přenesená",J202,0)</f>
        <v>0</v>
      </c>
      <c r="BI202" s="206">
        <f>IF(N202="nulová",J202,0)</f>
        <v>0</v>
      </c>
      <c r="BJ202" s="19" t="s">
        <v>79</v>
      </c>
      <c r="BK202" s="206">
        <f>ROUND(I202*H202,2)</f>
        <v>0</v>
      </c>
      <c r="BL202" s="19" t="s">
        <v>200</v>
      </c>
      <c r="BM202" s="205" t="s">
        <v>4898</v>
      </c>
    </row>
    <row r="203" spans="1:65" s="2" customFormat="1" ht="21.75" customHeight="1">
      <c r="A203" s="36"/>
      <c r="B203" s="37"/>
      <c r="C203" s="194" t="s">
        <v>422</v>
      </c>
      <c r="D203" s="194" t="s">
        <v>195</v>
      </c>
      <c r="E203" s="195" t="s">
        <v>4899</v>
      </c>
      <c r="F203" s="196" t="s">
        <v>4900</v>
      </c>
      <c r="G203" s="197" t="s">
        <v>305</v>
      </c>
      <c r="H203" s="198">
        <v>3.65</v>
      </c>
      <c r="I203" s="199"/>
      <c r="J203" s="200">
        <f>ROUND(I203*H203,2)</f>
        <v>0</v>
      </c>
      <c r="K203" s="196" t="s">
        <v>199</v>
      </c>
      <c r="L203" s="41"/>
      <c r="M203" s="201" t="s">
        <v>19</v>
      </c>
      <c r="N203" s="202" t="s">
        <v>43</v>
      </c>
      <c r="O203" s="66"/>
      <c r="P203" s="203">
        <f>O203*H203</f>
        <v>0</v>
      </c>
      <c r="Q203" s="203">
        <v>1.5E-3</v>
      </c>
      <c r="R203" s="203">
        <f>Q203*H203</f>
        <v>5.4749999999999998E-3</v>
      </c>
      <c r="S203" s="203">
        <v>0</v>
      </c>
      <c r="T203" s="204">
        <f>S203*H203</f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205" t="s">
        <v>200</v>
      </c>
      <c r="AT203" s="205" t="s">
        <v>195</v>
      </c>
      <c r="AU203" s="205" t="s">
        <v>81</v>
      </c>
      <c r="AY203" s="19" t="s">
        <v>193</v>
      </c>
      <c r="BE203" s="206">
        <f>IF(N203="základní",J203,0)</f>
        <v>0</v>
      </c>
      <c r="BF203" s="206">
        <f>IF(N203="snížená",J203,0)</f>
        <v>0</v>
      </c>
      <c r="BG203" s="206">
        <f>IF(N203="zákl. přenesená",J203,0)</f>
        <v>0</v>
      </c>
      <c r="BH203" s="206">
        <f>IF(N203="sníž. přenesená",J203,0)</f>
        <v>0</v>
      </c>
      <c r="BI203" s="206">
        <f>IF(N203="nulová",J203,0)</f>
        <v>0</v>
      </c>
      <c r="BJ203" s="19" t="s">
        <v>79</v>
      </c>
      <c r="BK203" s="206">
        <f>ROUND(I203*H203,2)</f>
        <v>0</v>
      </c>
      <c r="BL203" s="19" t="s">
        <v>200</v>
      </c>
      <c r="BM203" s="205" t="s">
        <v>4901</v>
      </c>
    </row>
    <row r="204" spans="1:65" s="14" customFormat="1">
      <c r="B204" s="218"/>
      <c r="C204" s="219"/>
      <c r="D204" s="209" t="s">
        <v>202</v>
      </c>
      <c r="E204" s="220" t="s">
        <v>19</v>
      </c>
      <c r="F204" s="221" t="s">
        <v>4902</v>
      </c>
      <c r="G204" s="219"/>
      <c r="H204" s="222">
        <v>3.65</v>
      </c>
      <c r="I204" s="223"/>
      <c r="J204" s="219"/>
      <c r="K204" s="219"/>
      <c r="L204" s="224"/>
      <c r="M204" s="225"/>
      <c r="N204" s="226"/>
      <c r="O204" s="226"/>
      <c r="P204" s="226"/>
      <c r="Q204" s="226"/>
      <c r="R204" s="226"/>
      <c r="S204" s="226"/>
      <c r="T204" s="227"/>
      <c r="AT204" s="228" t="s">
        <v>202</v>
      </c>
      <c r="AU204" s="228" t="s">
        <v>81</v>
      </c>
      <c r="AV204" s="14" t="s">
        <v>81</v>
      </c>
      <c r="AW204" s="14" t="s">
        <v>33</v>
      </c>
      <c r="AX204" s="14" t="s">
        <v>72</v>
      </c>
      <c r="AY204" s="228" t="s">
        <v>193</v>
      </c>
    </row>
    <row r="205" spans="1:65" s="15" customFormat="1">
      <c r="B205" s="229"/>
      <c r="C205" s="230"/>
      <c r="D205" s="209" t="s">
        <v>202</v>
      </c>
      <c r="E205" s="231" t="s">
        <v>19</v>
      </c>
      <c r="F205" s="232" t="s">
        <v>208</v>
      </c>
      <c r="G205" s="230"/>
      <c r="H205" s="233">
        <v>3.65</v>
      </c>
      <c r="I205" s="234"/>
      <c r="J205" s="230"/>
      <c r="K205" s="230"/>
      <c r="L205" s="235"/>
      <c r="M205" s="236"/>
      <c r="N205" s="237"/>
      <c r="O205" s="237"/>
      <c r="P205" s="237"/>
      <c r="Q205" s="237"/>
      <c r="R205" s="237"/>
      <c r="S205" s="237"/>
      <c r="T205" s="238"/>
      <c r="AT205" s="239" t="s">
        <v>202</v>
      </c>
      <c r="AU205" s="239" t="s">
        <v>81</v>
      </c>
      <c r="AV205" s="15" t="s">
        <v>209</v>
      </c>
      <c r="AW205" s="15" t="s">
        <v>33</v>
      </c>
      <c r="AX205" s="15" t="s">
        <v>79</v>
      </c>
      <c r="AY205" s="239" t="s">
        <v>193</v>
      </c>
    </row>
    <row r="206" spans="1:65" s="2" customFormat="1" ht="21.75" customHeight="1">
      <c r="A206" s="36"/>
      <c r="B206" s="37"/>
      <c r="C206" s="194" t="s">
        <v>427</v>
      </c>
      <c r="D206" s="194" t="s">
        <v>195</v>
      </c>
      <c r="E206" s="195" t="s">
        <v>4903</v>
      </c>
      <c r="F206" s="196" t="s">
        <v>4904</v>
      </c>
      <c r="G206" s="197" t="s">
        <v>305</v>
      </c>
      <c r="H206" s="198">
        <v>3.65</v>
      </c>
      <c r="I206" s="199"/>
      <c r="J206" s="200">
        <f>ROUND(I206*H206,2)</f>
        <v>0</v>
      </c>
      <c r="K206" s="196" t="s">
        <v>199</v>
      </c>
      <c r="L206" s="41"/>
      <c r="M206" s="201" t="s">
        <v>19</v>
      </c>
      <c r="N206" s="202" t="s">
        <v>43</v>
      </c>
      <c r="O206" s="66"/>
      <c r="P206" s="203">
        <f>O206*H206</f>
        <v>0</v>
      </c>
      <c r="Q206" s="203">
        <v>0</v>
      </c>
      <c r="R206" s="203">
        <f>Q206*H206</f>
        <v>0</v>
      </c>
      <c r="S206" s="203">
        <v>0</v>
      </c>
      <c r="T206" s="204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205" t="s">
        <v>200</v>
      </c>
      <c r="AT206" s="205" t="s">
        <v>195</v>
      </c>
      <c r="AU206" s="205" t="s">
        <v>81</v>
      </c>
      <c r="AY206" s="19" t="s">
        <v>193</v>
      </c>
      <c r="BE206" s="206">
        <f>IF(N206="základní",J206,0)</f>
        <v>0</v>
      </c>
      <c r="BF206" s="206">
        <f>IF(N206="snížená",J206,0)</f>
        <v>0</v>
      </c>
      <c r="BG206" s="206">
        <f>IF(N206="zákl. přenesená",J206,0)</f>
        <v>0</v>
      </c>
      <c r="BH206" s="206">
        <f>IF(N206="sníž. přenesená",J206,0)</f>
        <v>0</v>
      </c>
      <c r="BI206" s="206">
        <f>IF(N206="nulová",J206,0)</f>
        <v>0</v>
      </c>
      <c r="BJ206" s="19" t="s">
        <v>79</v>
      </c>
      <c r="BK206" s="206">
        <f>ROUND(I206*H206,2)</f>
        <v>0</v>
      </c>
      <c r="BL206" s="19" t="s">
        <v>200</v>
      </c>
      <c r="BM206" s="205" t="s">
        <v>4905</v>
      </c>
    </row>
    <row r="207" spans="1:65" s="2" customFormat="1" ht="33" customHeight="1">
      <c r="A207" s="36"/>
      <c r="B207" s="37"/>
      <c r="C207" s="194" t="s">
        <v>432</v>
      </c>
      <c r="D207" s="194" t="s">
        <v>195</v>
      </c>
      <c r="E207" s="195" t="s">
        <v>4906</v>
      </c>
      <c r="F207" s="196" t="s">
        <v>4907</v>
      </c>
      <c r="G207" s="197" t="s">
        <v>266</v>
      </c>
      <c r="H207" s="198">
        <v>0.51</v>
      </c>
      <c r="I207" s="199"/>
      <c r="J207" s="200">
        <f>ROUND(I207*H207,2)</f>
        <v>0</v>
      </c>
      <c r="K207" s="196" t="s">
        <v>199</v>
      </c>
      <c r="L207" s="41"/>
      <c r="M207" s="201" t="s">
        <v>19</v>
      </c>
      <c r="N207" s="202" t="s">
        <v>43</v>
      </c>
      <c r="O207" s="66"/>
      <c r="P207" s="203">
        <f>O207*H207</f>
        <v>0</v>
      </c>
      <c r="Q207" s="203">
        <v>1.05464</v>
      </c>
      <c r="R207" s="203">
        <f>Q207*H207</f>
        <v>0.53786639999999997</v>
      </c>
      <c r="S207" s="203">
        <v>0</v>
      </c>
      <c r="T207" s="204">
        <f>S207*H207</f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205" t="s">
        <v>200</v>
      </c>
      <c r="AT207" s="205" t="s">
        <v>195</v>
      </c>
      <c r="AU207" s="205" t="s">
        <v>81</v>
      </c>
      <c r="AY207" s="19" t="s">
        <v>193</v>
      </c>
      <c r="BE207" s="206">
        <f>IF(N207="základní",J207,0)</f>
        <v>0</v>
      </c>
      <c r="BF207" s="206">
        <f>IF(N207="snížená",J207,0)</f>
        <v>0</v>
      </c>
      <c r="BG207" s="206">
        <f>IF(N207="zákl. přenesená",J207,0)</f>
        <v>0</v>
      </c>
      <c r="BH207" s="206">
        <f>IF(N207="sníž. přenesená",J207,0)</f>
        <v>0</v>
      </c>
      <c r="BI207" s="206">
        <f>IF(N207="nulová",J207,0)</f>
        <v>0</v>
      </c>
      <c r="BJ207" s="19" t="s">
        <v>79</v>
      </c>
      <c r="BK207" s="206">
        <f>ROUND(I207*H207,2)</f>
        <v>0</v>
      </c>
      <c r="BL207" s="19" t="s">
        <v>200</v>
      </c>
      <c r="BM207" s="205" t="s">
        <v>4908</v>
      </c>
    </row>
    <row r="208" spans="1:65" s="14" customFormat="1">
      <c r="B208" s="218"/>
      <c r="C208" s="219"/>
      <c r="D208" s="209" t="s">
        <v>202</v>
      </c>
      <c r="E208" s="220" t="s">
        <v>19</v>
      </c>
      <c r="F208" s="221" t="s">
        <v>4909</v>
      </c>
      <c r="G208" s="219"/>
      <c r="H208" s="222">
        <v>0.51</v>
      </c>
      <c r="I208" s="223"/>
      <c r="J208" s="219"/>
      <c r="K208" s="219"/>
      <c r="L208" s="224"/>
      <c r="M208" s="225"/>
      <c r="N208" s="226"/>
      <c r="O208" s="226"/>
      <c r="P208" s="226"/>
      <c r="Q208" s="226"/>
      <c r="R208" s="226"/>
      <c r="S208" s="226"/>
      <c r="T208" s="227"/>
      <c r="AT208" s="228" t="s">
        <v>202</v>
      </c>
      <c r="AU208" s="228" t="s">
        <v>81</v>
      </c>
      <c r="AV208" s="14" t="s">
        <v>81</v>
      </c>
      <c r="AW208" s="14" t="s">
        <v>33</v>
      </c>
      <c r="AX208" s="14" t="s">
        <v>72</v>
      </c>
      <c r="AY208" s="228" t="s">
        <v>193</v>
      </c>
    </row>
    <row r="209" spans="1:65" s="15" customFormat="1">
      <c r="B209" s="229"/>
      <c r="C209" s="230"/>
      <c r="D209" s="209" t="s">
        <v>202</v>
      </c>
      <c r="E209" s="231" t="s">
        <v>19</v>
      </c>
      <c r="F209" s="232" t="s">
        <v>208</v>
      </c>
      <c r="G209" s="230"/>
      <c r="H209" s="233">
        <v>0.51</v>
      </c>
      <c r="I209" s="234"/>
      <c r="J209" s="230"/>
      <c r="K209" s="230"/>
      <c r="L209" s="235"/>
      <c r="M209" s="236"/>
      <c r="N209" s="237"/>
      <c r="O209" s="237"/>
      <c r="P209" s="237"/>
      <c r="Q209" s="237"/>
      <c r="R209" s="237"/>
      <c r="S209" s="237"/>
      <c r="T209" s="238"/>
      <c r="AT209" s="239" t="s">
        <v>202</v>
      </c>
      <c r="AU209" s="239" t="s">
        <v>81</v>
      </c>
      <c r="AV209" s="15" t="s">
        <v>209</v>
      </c>
      <c r="AW209" s="15" t="s">
        <v>33</v>
      </c>
      <c r="AX209" s="15" t="s">
        <v>79</v>
      </c>
      <c r="AY209" s="239" t="s">
        <v>193</v>
      </c>
    </row>
    <row r="210" spans="1:65" s="12" customFormat="1" ht="22.9" customHeight="1">
      <c r="B210" s="178"/>
      <c r="C210" s="179"/>
      <c r="D210" s="180" t="s">
        <v>71</v>
      </c>
      <c r="E210" s="192" t="s">
        <v>610</v>
      </c>
      <c r="F210" s="192" t="s">
        <v>611</v>
      </c>
      <c r="G210" s="179"/>
      <c r="H210" s="179"/>
      <c r="I210" s="182"/>
      <c r="J210" s="193">
        <f>BK210</f>
        <v>0</v>
      </c>
      <c r="K210" s="179"/>
      <c r="L210" s="184"/>
      <c r="M210" s="185"/>
      <c r="N210" s="186"/>
      <c r="O210" s="186"/>
      <c r="P210" s="187">
        <f>SUM(P211:P223)</f>
        <v>0</v>
      </c>
      <c r="Q210" s="186"/>
      <c r="R210" s="187">
        <f>SUM(R211:R223)</f>
        <v>50.782142499999999</v>
      </c>
      <c r="S210" s="186"/>
      <c r="T210" s="188">
        <f>SUM(T211:T223)</f>
        <v>0</v>
      </c>
      <c r="AR210" s="189" t="s">
        <v>79</v>
      </c>
      <c r="AT210" s="190" t="s">
        <v>71</v>
      </c>
      <c r="AU210" s="190" t="s">
        <v>79</v>
      </c>
      <c r="AY210" s="189" t="s">
        <v>193</v>
      </c>
      <c r="BK210" s="191">
        <f>SUM(BK211:BK223)</f>
        <v>0</v>
      </c>
    </row>
    <row r="211" spans="1:65" s="2" customFormat="1" ht="33" customHeight="1">
      <c r="A211" s="36"/>
      <c r="B211" s="37"/>
      <c r="C211" s="194" t="s">
        <v>437</v>
      </c>
      <c r="D211" s="194" t="s">
        <v>195</v>
      </c>
      <c r="E211" s="195" t="s">
        <v>613</v>
      </c>
      <c r="F211" s="196" t="s">
        <v>614</v>
      </c>
      <c r="G211" s="197" t="s">
        <v>305</v>
      </c>
      <c r="H211" s="198">
        <v>38.25</v>
      </c>
      <c r="I211" s="199"/>
      <c r="J211" s="200">
        <f>ROUND(I211*H211,2)</f>
        <v>0</v>
      </c>
      <c r="K211" s="196" t="s">
        <v>199</v>
      </c>
      <c r="L211" s="41"/>
      <c r="M211" s="201" t="s">
        <v>19</v>
      </c>
      <c r="N211" s="202" t="s">
        <v>43</v>
      </c>
      <c r="O211" s="66"/>
      <c r="P211" s="203">
        <f>O211*H211</f>
        <v>0</v>
      </c>
      <c r="Q211" s="203">
        <v>8.5650000000000004E-2</v>
      </c>
      <c r="R211" s="203">
        <f>Q211*H211</f>
        <v>3.2761125</v>
      </c>
      <c r="S211" s="203">
        <v>0</v>
      </c>
      <c r="T211" s="204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205" t="s">
        <v>200</v>
      </c>
      <c r="AT211" s="205" t="s">
        <v>195</v>
      </c>
      <c r="AU211" s="205" t="s">
        <v>81</v>
      </c>
      <c r="AY211" s="19" t="s">
        <v>193</v>
      </c>
      <c r="BE211" s="206">
        <f>IF(N211="základní",J211,0)</f>
        <v>0</v>
      </c>
      <c r="BF211" s="206">
        <f>IF(N211="snížená",J211,0)</f>
        <v>0</v>
      </c>
      <c r="BG211" s="206">
        <f>IF(N211="zákl. přenesená",J211,0)</f>
        <v>0</v>
      </c>
      <c r="BH211" s="206">
        <f>IF(N211="sníž. přenesená",J211,0)</f>
        <v>0</v>
      </c>
      <c r="BI211" s="206">
        <f>IF(N211="nulová",J211,0)</f>
        <v>0</v>
      </c>
      <c r="BJ211" s="19" t="s">
        <v>79</v>
      </c>
      <c r="BK211" s="206">
        <f>ROUND(I211*H211,2)</f>
        <v>0</v>
      </c>
      <c r="BL211" s="19" t="s">
        <v>200</v>
      </c>
      <c r="BM211" s="205" t="s">
        <v>4910</v>
      </c>
    </row>
    <row r="212" spans="1:65" s="14" customFormat="1">
      <c r="B212" s="218"/>
      <c r="C212" s="219"/>
      <c r="D212" s="209" t="s">
        <v>202</v>
      </c>
      <c r="E212" s="220" t="s">
        <v>19</v>
      </c>
      <c r="F212" s="221" t="s">
        <v>4911</v>
      </c>
      <c r="G212" s="219"/>
      <c r="H212" s="222">
        <v>38.25</v>
      </c>
      <c r="I212" s="223"/>
      <c r="J212" s="219"/>
      <c r="K212" s="219"/>
      <c r="L212" s="224"/>
      <c r="M212" s="225"/>
      <c r="N212" s="226"/>
      <c r="O212" s="226"/>
      <c r="P212" s="226"/>
      <c r="Q212" s="226"/>
      <c r="R212" s="226"/>
      <c r="S212" s="226"/>
      <c r="T212" s="227"/>
      <c r="AT212" s="228" t="s">
        <v>202</v>
      </c>
      <c r="AU212" s="228" t="s">
        <v>81</v>
      </c>
      <c r="AV212" s="14" t="s">
        <v>81</v>
      </c>
      <c r="AW212" s="14" t="s">
        <v>33</v>
      </c>
      <c r="AX212" s="14" t="s">
        <v>72</v>
      </c>
      <c r="AY212" s="228" t="s">
        <v>193</v>
      </c>
    </row>
    <row r="213" spans="1:65" s="15" customFormat="1">
      <c r="B213" s="229"/>
      <c r="C213" s="230"/>
      <c r="D213" s="209" t="s">
        <v>202</v>
      </c>
      <c r="E213" s="231" t="s">
        <v>19</v>
      </c>
      <c r="F213" s="232" t="s">
        <v>208</v>
      </c>
      <c r="G213" s="230"/>
      <c r="H213" s="233">
        <v>38.25</v>
      </c>
      <c r="I213" s="234"/>
      <c r="J213" s="230"/>
      <c r="K213" s="230"/>
      <c r="L213" s="235"/>
      <c r="M213" s="236"/>
      <c r="N213" s="237"/>
      <c r="O213" s="237"/>
      <c r="P213" s="237"/>
      <c r="Q213" s="237"/>
      <c r="R213" s="237"/>
      <c r="S213" s="237"/>
      <c r="T213" s="238"/>
      <c r="AT213" s="239" t="s">
        <v>202</v>
      </c>
      <c r="AU213" s="239" t="s">
        <v>81</v>
      </c>
      <c r="AV213" s="15" t="s">
        <v>209</v>
      </c>
      <c r="AW213" s="15" t="s">
        <v>33</v>
      </c>
      <c r="AX213" s="15" t="s">
        <v>79</v>
      </c>
      <c r="AY213" s="239" t="s">
        <v>193</v>
      </c>
    </row>
    <row r="214" spans="1:65" s="2" customFormat="1" ht="16.5" customHeight="1">
      <c r="A214" s="36"/>
      <c r="B214" s="37"/>
      <c r="C214" s="251" t="s">
        <v>442</v>
      </c>
      <c r="D214" s="251" t="s">
        <v>451</v>
      </c>
      <c r="E214" s="252" t="s">
        <v>618</v>
      </c>
      <c r="F214" s="253" t="s">
        <v>619</v>
      </c>
      <c r="G214" s="254" t="s">
        <v>305</v>
      </c>
      <c r="H214" s="255">
        <v>40.162999999999997</v>
      </c>
      <c r="I214" s="256"/>
      <c r="J214" s="257">
        <f>ROUND(I214*H214,2)</f>
        <v>0</v>
      </c>
      <c r="K214" s="253" t="s">
        <v>199</v>
      </c>
      <c r="L214" s="258"/>
      <c r="M214" s="259" t="s">
        <v>19</v>
      </c>
      <c r="N214" s="260" t="s">
        <v>43</v>
      </c>
      <c r="O214" s="66"/>
      <c r="P214" s="203">
        <f>O214*H214</f>
        <v>0</v>
      </c>
      <c r="Q214" s="203">
        <v>0.17599999999999999</v>
      </c>
      <c r="R214" s="203">
        <f>Q214*H214</f>
        <v>7.068687999999999</v>
      </c>
      <c r="S214" s="203">
        <v>0</v>
      </c>
      <c r="T214" s="204">
        <f>S214*H214</f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205" t="s">
        <v>258</v>
      </c>
      <c r="AT214" s="205" t="s">
        <v>451</v>
      </c>
      <c r="AU214" s="205" t="s">
        <v>81</v>
      </c>
      <c r="AY214" s="19" t="s">
        <v>193</v>
      </c>
      <c r="BE214" s="206">
        <f>IF(N214="základní",J214,0)</f>
        <v>0</v>
      </c>
      <c r="BF214" s="206">
        <f>IF(N214="snížená",J214,0)</f>
        <v>0</v>
      </c>
      <c r="BG214" s="206">
        <f>IF(N214="zákl. přenesená",J214,0)</f>
        <v>0</v>
      </c>
      <c r="BH214" s="206">
        <f>IF(N214="sníž. přenesená",J214,0)</f>
        <v>0</v>
      </c>
      <c r="BI214" s="206">
        <f>IF(N214="nulová",J214,0)</f>
        <v>0</v>
      </c>
      <c r="BJ214" s="19" t="s">
        <v>79</v>
      </c>
      <c r="BK214" s="206">
        <f>ROUND(I214*H214,2)</f>
        <v>0</v>
      </c>
      <c r="BL214" s="19" t="s">
        <v>200</v>
      </c>
      <c r="BM214" s="205" t="s">
        <v>4912</v>
      </c>
    </row>
    <row r="215" spans="1:65" s="14" customFormat="1">
      <c r="B215" s="218"/>
      <c r="C215" s="219"/>
      <c r="D215" s="209" t="s">
        <v>202</v>
      </c>
      <c r="E215" s="219"/>
      <c r="F215" s="221" t="s">
        <v>4913</v>
      </c>
      <c r="G215" s="219"/>
      <c r="H215" s="222">
        <v>40.162999999999997</v>
      </c>
      <c r="I215" s="223"/>
      <c r="J215" s="219"/>
      <c r="K215" s="219"/>
      <c r="L215" s="224"/>
      <c r="M215" s="225"/>
      <c r="N215" s="226"/>
      <c r="O215" s="226"/>
      <c r="P215" s="226"/>
      <c r="Q215" s="226"/>
      <c r="R215" s="226"/>
      <c r="S215" s="226"/>
      <c r="T215" s="227"/>
      <c r="AT215" s="228" t="s">
        <v>202</v>
      </c>
      <c r="AU215" s="228" t="s">
        <v>81</v>
      </c>
      <c r="AV215" s="14" t="s">
        <v>81</v>
      </c>
      <c r="AW215" s="14" t="s">
        <v>4</v>
      </c>
      <c r="AX215" s="14" t="s">
        <v>79</v>
      </c>
      <c r="AY215" s="228" t="s">
        <v>193</v>
      </c>
    </row>
    <row r="216" spans="1:65" s="2" customFormat="1" ht="16.5" customHeight="1">
      <c r="A216" s="36"/>
      <c r="B216" s="37"/>
      <c r="C216" s="194" t="s">
        <v>450</v>
      </c>
      <c r="D216" s="194" t="s">
        <v>195</v>
      </c>
      <c r="E216" s="195" t="s">
        <v>623</v>
      </c>
      <c r="F216" s="196" t="s">
        <v>624</v>
      </c>
      <c r="G216" s="197" t="s">
        <v>305</v>
      </c>
      <c r="H216" s="198">
        <v>38.25</v>
      </c>
      <c r="I216" s="199"/>
      <c r="J216" s="200">
        <f>ROUND(I216*H216,2)</f>
        <v>0</v>
      </c>
      <c r="K216" s="196" t="s">
        <v>199</v>
      </c>
      <c r="L216" s="41"/>
      <c r="M216" s="201" t="s">
        <v>19</v>
      </c>
      <c r="N216" s="202" t="s">
        <v>43</v>
      </c>
      <c r="O216" s="66"/>
      <c r="P216" s="203">
        <f>O216*H216</f>
        <v>0</v>
      </c>
      <c r="Q216" s="203">
        <v>0.71643999999999997</v>
      </c>
      <c r="R216" s="203">
        <f>Q216*H216</f>
        <v>27.403829999999999</v>
      </c>
      <c r="S216" s="203">
        <v>0</v>
      </c>
      <c r="T216" s="204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205" t="s">
        <v>200</v>
      </c>
      <c r="AT216" s="205" t="s">
        <v>195</v>
      </c>
      <c r="AU216" s="205" t="s">
        <v>81</v>
      </c>
      <c r="AY216" s="19" t="s">
        <v>193</v>
      </c>
      <c r="BE216" s="206">
        <f>IF(N216="základní",J216,0)</f>
        <v>0</v>
      </c>
      <c r="BF216" s="206">
        <f>IF(N216="snížená",J216,0)</f>
        <v>0</v>
      </c>
      <c r="BG216" s="206">
        <f>IF(N216="zákl. přenesená",J216,0)</f>
        <v>0</v>
      </c>
      <c r="BH216" s="206">
        <f>IF(N216="sníž. přenesená",J216,0)</f>
        <v>0</v>
      </c>
      <c r="BI216" s="206">
        <f>IF(N216="nulová",J216,0)</f>
        <v>0</v>
      </c>
      <c r="BJ216" s="19" t="s">
        <v>79</v>
      </c>
      <c r="BK216" s="206">
        <f>ROUND(I216*H216,2)</f>
        <v>0</v>
      </c>
      <c r="BL216" s="19" t="s">
        <v>200</v>
      </c>
      <c r="BM216" s="205" t="s">
        <v>4914</v>
      </c>
    </row>
    <row r="217" spans="1:65" s="2" customFormat="1" ht="16.5" customHeight="1">
      <c r="A217" s="36"/>
      <c r="B217" s="37"/>
      <c r="C217" s="194" t="s">
        <v>456</v>
      </c>
      <c r="D217" s="194" t="s">
        <v>195</v>
      </c>
      <c r="E217" s="195" t="s">
        <v>627</v>
      </c>
      <c r="F217" s="196" t="s">
        <v>628</v>
      </c>
      <c r="G217" s="197" t="s">
        <v>305</v>
      </c>
      <c r="H217" s="198">
        <v>38.25</v>
      </c>
      <c r="I217" s="199"/>
      <c r="J217" s="200">
        <f>ROUND(I217*H217,2)</f>
        <v>0</v>
      </c>
      <c r="K217" s="196" t="s">
        <v>199</v>
      </c>
      <c r="L217" s="41"/>
      <c r="M217" s="201" t="s">
        <v>19</v>
      </c>
      <c r="N217" s="202" t="s">
        <v>43</v>
      </c>
      <c r="O217" s="66"/>
      <c r="P217" s="203">
        <f>O217*H217</f>
        <v>0</v>
      </c>
      <c r="Q217" s="203">
        <v>0.23</v>
      </c>
      <c r="R217" s="203">
        <f>Q217*H217</f>
        <v>8.7975000000000012</v>
      </c>
      <c r="S217" s="203">
        <v>0</v>
      </c>
      <c r="T217" s="204">
        <f>S217*H217</f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205" t="s">
        <v>200</v>
      </c>
      <c r="AT217" s="205" t="s">
        <v>195</v>
      </c>
      <c r="AU217" s="205" t="s">
        <v>81</v>
      </c>
      <c r="AY217" s="19" t="s">
        <v>193</v>
      </c>
      <c r="BE217" s="206">
        <f>IF(N217="základní",J217,0)</f>
        <v>0</v>
      </c>
      <c r="BF217" s="206">
        <f>IF(N217="snížená",J217,0)</f>
        <v>0</v>
      </c>
      <c r="BG217" s="206">
        <f>IF(N217="zákl. přenesená",J217,0)</f>
        <v>0</v>
      </c>
      <c r="BH217" s="206">
        <f>IF(N217="sníž. přenesená",J217,0)</f>
        <v>0</v>
      </c>
      <c r="BI217" s="206">
        <f>IF(N217="nulová",J217,0)</f>
        <v>0</v>
      </c>
      <c r="BJ217" s="19" t="s">
        <v>79</v>
      </c>
      <c r="BK217" s="206">
        <f>ROUND(I217*H217,2)</f>
        <v>0</v>
      </c>
      <c r="BL217" s="19" t="s">
        <v>200</v>
      </c>
      <c r="BM217" s="205" t="s">
        <v>4915</v>
      </c>
    </row>
    <row r="218" spans="1:65" s="2" customFormat="1" ht="16.5" customHeight="1">
      <c r="A218" s="36"/>
      <c r="B218" s="37"/>
      <c r="C218" s="194" t="s">
        <v>461</v>
      </c>
      <c r="D218" s="194" t="s">
        <v>195</v>
      </c>
      <c r="E218" s="195" t="s">
        <v>598</v>
      </c>
      <c r="F218" s="196" t="s">
        <v>599</v>
      </c>
      <c r="G218" s="197" t="s">
        <v>305</v>
      </c>
      <c r="H218" s="198">
        <v>38.25</v>
      </c>
      <c r="I218" s="199"/>
      <c r="J218" s="200">
        <f>ROUND(I218*H218,2)</f>
        <v>0</v>
      </c>
      <c r="K218" s="196" t="s">
        <v>199</v>
      </c>
      <c r="L218" s="41"/>
      <c r="M218" s="201" t="s">
        <v>19</v>
      </c>
      <c r="N218" s="202" t="s">
        <v>43</v>
      </c>
      <c r="O218" s="66"/>
      <c r="P218" s="203">
        <f>O218*H218</f>
        <v>0</v>
      </c>
      <c r="Q218" s="203">
        <v>0</v>
      </c>
      <c r="R218" s="203">
        <f>Q218*H218</f>
        <v>0</v>
      </c>
      <c r="S218" s="203">
        <v>0</v>
      </c>
      <c r="T218" s="204">
        <f>S218*H218</f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205" t="s">
        <v>200</v>
      </c>
      <c r="AT218" s="205" t="s">
        <v>195</v>
      </c>
      <c r="AU218" s="205" t="s">
        <v>81</v>
      </c>
      <c r="AY218" s="19" t="s">
        <v>193</v>
      </c>
      <c r="BE218" s="206">
        <f>IF(N218="základní",J218,0)</f>
        <v>0</v>
      </c>
      <c r="BF218" s="206">
        <f>IF(N218="snížená",J218,0)</f>
        <v>0</v>
      </c>
      <c r="BG218" s="206">
        <f>IF(N218="zákl. přenesená",J218,0)</f>
        <v>0</v>
      </c>
      <c r="BH218" s="206">
        <f>IF(N218="sníž. přenesená",J218,0)</f>
        <v>0</v>
      </c>
      <c r="BI218" s="206">
        <f>IF(N218="nulová",J218,0)</f>
        <v>0</v>
      </c>
      <c r="BJ218" s="19" t="s">
        <v>79</v>
      </c>
      <c r="BK218" s="206">
        <f>ROUND(I218*H218,2)</f>
        <v>0</v>
      </c>
      <c r="BL218" s="19" t="s">
        <v>200</v>
      </c>
      <c r="BM218" s="205" t="s">
        <v>4916</v>
      </c>
    </row>
    <row r="219" spans="1:65" s="2" customFormat="1" ht="21.75" customHeight="1">
      <c r="A219" s="36"/>
      <c r="B219" s="37"/>
      <c r="C219" s="194" t="s">
        <v>466</v>
      </c>
      <c r="D219" s="194" t="s">
        <v>195</v>
      </c>
      <c r="E219" s="195" t="s">
        <v>602</v>
      </c>
      <c r="F219" s="196" t="s">
        <v>603</v>
      </c>
      <c r="G219" s="197" t="s">
        <v>391</v>
      </c>
      <c r="H219" s="198">
        <v>19.8</v>
      </c>
      <c r="I219" s="199"/>
      <c r="J219" s="200">
        <f>ROUND(I219*H219,2)</f>
        <v>0</v>
      </c>
      <c r="K219" s="196" t="s">
        <v>199</v>
      </c>
      <c r="L219" s="41"/>
      <c r="M219" s="201" t="s">
        <v>19</v>
      </c>
      <c r="N219" s="202" t="s">
        <v>43</v>
      </c>
      <c r="O219" s="66"/>
      <c r="P219" s="203">
        <f>O219*H219</f>
        <v>0</v>
      </c>
      <c r="Q219" s="203">
        <v>0.16849</v>
      </c>
      <c r="R219" s="203">
        <f>Q219*H219</f>
        <v>3.3361020000000003</v>
      </c>
      <c r="S219" s="203">
        <v>0</v>
      </c>
      <c r="T219" s="204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205" t="s">
        <v>200</v>
      </c>
      <c r="AT219" s="205" t="s">
        <v>195</v>
      </c>
      <c r="AU219" s="205" t="s">
        <v>81</v>
      </c>
      <c r="AY219" s="19" t="s">
        <v>193</v>
      </c>
      <c r="BE219" s="206">
        <f>IF(N219="základní",J219,0)</f>
        <v>0</v>
      </c>
      <c r="BF219" s="206">
        <f>IF(N219="snížená",J219,0)</f>
        <v>0</v>
      </c>
      <c r="BG219" s="206">
        <f>IF(N219="zákl. přenesená",J219,0)</f>
        <v>0</v>
      </c>
      <c r="BH219" s="206">
        <f>IF(N219="sníž. přenesená",J219,0)</f>
        <v>0</v>
      </c>
      <c r="BI219" s="206">
        <f>IF(N219="nulová",J219,0)</f>
        <v>0</v>
      </c>
      <c r="BJ219" s="19" t="s">
        <v>79</v>
      </c>
      <c r="BK219" s="206">
        <f>ROUND(I219*H219,2)</f>
        <v>0</v>
      </c>
      <c r="BL219" s="19" t="s">
        <v>200</v>
      </c>
      <c r="BM219" s="205" t="s">
        <v>4917</v>
      </c>
    </row>
    <row r="220" spans="1:65" s="14" customFormat="1">
      <c r="B220" s="218"/>
      <c r="C220" s="219"/>
      <c r="D220" s="209" t="s">
        <v>202</v>
      </c>
      <c r="E220" s="220" t="s">
        <v>19</v>
      </c>
      <c r="F220" s="221" t="s">
        <v>4918</v>
      </c>
      <c r="G220" s="219"/>
      <c r="H220" s="222">
        <v>19.8</v>
      </c>
      <c r="I220" s="223"/>
      <c r="J220" s="219"/>
      <c r="K220" s="219"/>
      <c r="L220" s="224"/>
      <c r="M220" s="225"/>
      <c r="N220" s="226"/>
      <c r="O220" s="226"/>
      <c r="P220" s="226"/>
      <c r="Q220" s="226"/>
      <c r="R220" s="226"/>
      <c r="S220" s="226"/>
      <c r="T220" s="227"/>
      <c r="AT220" s="228" t="s">
        <v>202</v>
      </c>
      <c r="AU220" s="228" t="s">
        <v>81</v>
      </c>
      <c r="AV220" s="14" t="s">
        <v>81</v>
      </c>
      <c r="AW220" s="14" t="s">
        <v>33</v>
      </c>
      <c r="AX220" s="14" t="s">
        <v>72</v>
      </c>
      <c r="AY220" s="228" t="s">
        <v>193</v>
      </c>
    </row>
    <row r="221" spans="1:65" s="15" customFormat="1">
      <c r="B221" s="229"/>
      <c r="C221" s="230"/>
      <c r="D221" s="209" t="s">
        <v>202</v>
      </c>
      <c r="E221" s="231" t="s">
        <v>19</v>
      </c>
      <c r="F221" s="232" t="s">
        <v>208</v>
      </c>
      <c r="G221" s="230"/>
      <c r="H221" s="233">
        <v>19.8</v>
      </c>
      <c r="I221" s="234"/>
      <c r="J221" s="230"/>
      <c r="K221" s="230"/>
      <c r="L221" s="235"/>
      <c r="M221" s="236"/>
      <c r="N221" s="237"/>
      <c r="O221" s="237"/>
      <c r="P221" s="237"/>
      <c r="Q221" s="237"/>
      <c r="R221" s="237"/>
      <c r="S221" s="237"/>
      <c r="T221" s="238"/>
      <c r="AT221" s="239" t="s">
        <v>202</v>
      </c>
      <c r="AU221" s="239" t="s">
        <v>81</v>
      </c>
      <c r="AV221" s="15" t="s">
        <v>209</v>
      </c>
      <c r="AW221" s="15" t="s">
        <v>33</v>
      </c>
      <c r="AX221" s="15" t="s">
        <v>79</v>
      </c>
      <c r="AY221" s="239" t="s">
        <v>193</v>
      </c>
    </row>
    <row r="222" spans="1:65" s="2" customFormat="1" ht="16.5" customHeight="1">
      <c r="A222" s="36"/>
      <c r="B222" s="37"/>
      <c r="C222" s="251" t="s">
        <v>471</v>
      </c>
      <c r="D222" s="251" t="s">
        <v>451</v>
      </c>
      <c r="E222" s="252" t="s">
        <v>606</v>
      </c>
      <c r="F222" s="253" t="s">
        <v>607</v>
      </c>
      <c r="G222" s="254" t="s">
        <v>391</v>
      </c>
      <c r="H222" s="255">
        <v>19.998000000000001</v>
      </c>
      <c r="I222" s="256"/>
      <c r="J222" s="257">
        <f>ROUND(I222*H222,2)</f>
        <v>0</v>
      </c>
      <c r="K222" s="253" t="s">
        <v>199</v>
      </c>
      <c r="L222" s="258"/>
      <c r="M222" s="259" t="s">
        <v>19</v>
      </c>
      <c r="N222" s="260" t="s">
        <v>43</v>
      </c>
      <c r="O222" s="66"/>
      <c r="P222" s="203">
        <f>O222*H222</f>
        <v>0</v>
      </c>
      <c r="Q222" s="203">
        <v>4.4999999999999998E-2</v>
      </c>
      <c r="R222" s="203">
        <f>Q222*H222</f>
        <v>0.89990999999999999</v>
      </c>
      <c r="S222" s="203">
        <v>0</v>
      </c>
      <c r="T222" s="204">
        <f>S222*H222</f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205" t="s">
        <v>258</v>
      </c>
      <c r="AT222" s="205" t="s">
        <v>451</v>
      </c>
      <c r="AU222" s="205" t="s">
        <v>81</v>
      </c>
      <c r="AY222" s="19" t="s">
        <v>193</v>
      </c>
      <c r="BE222" s="206">
        <f>IF(N222="základní",J222,0)</f>
        <v>0</v>
      </c>
      <c r="BF222" s="206">
        <f>IF(N222="snížená",J222,0)</f>
        <v>0</v>
      </c>
      <c r="BG222" s="206">
        <f>IF(N222="zákl. přenesená",J222,0)</f>
        <v>0</v>
      </c>
      <c r="BH222" s="206">
        <f>IF(N222="sníž. přenesená",J222,0)</f>
        <v>0</v>
      </c>
      <c r="BI222" s="206">
        <f>IF(N222="nulová",J222,0)</f>
        <v>0</v>
      </c>
      <c r="BJ222" s="19" t="s">
        <v>79</v>
      </c>
      <c r="BK222" s="206">
        <f>ROUND(I222*H222,2)</f>
        <v>0</v>
      </c>
      <c r="BL222" s="19" t="s">
        <v>200</v>
      </c>
      <c r="BM222" s="205" t="s">
        <v>4919</v>
      </c>
    </row>
    <row r="223" spans="1:65" s="14" customFormat="1">
      <c r="B223" s="218"/>
      <c r="C223" s="219"/>
      <c r="D223" s="209" t="s">
        <v>202</v>
      </c>
      <c r="E223" s="219"/>
      <c r="F223" s="221" t="s">
        <v>4920</v>
      </c>
      <c r="G223" s="219"/>
      <c r="H223" s="222">
        <v>19.998000000000001</v>
      </c>
      <c r="I223" s="223"/>
      <c r="J223" s="219"/>
      <c r="K223" s="219"/>
      <c r="L223" s="224"/>
      <c r="M223" s="225"/>
      <c r="N223" s="226"/>
      <c r="O223" s="226"/>
      <c r="P223" s="226"/>
      <c r="Q223" s="226"/>
      <c r="R223" s="226"/>
      <c r="S223" s="226"/>
      <c r="T223" s="227"/>
      <c r="AT223" s="228" t="s">
        <v>202</v>
      </c>
      <c r="AU223" s="228" t="s">
        <v>81</v>
      </c>
      <c r="AV223" s="14" t="s">
        <v>81</v>
      </c>
      <c r="AW223" s="14" t="s">
        <v>4</v>
      </c>
      <c r="AX223" s="14" t="s">
        <v>79</v>
      </c>
      <c r="AY223" s="228" t="s">
        <v>193</v>
      </c>
    </row>
    <row r="224" spans="1:65" s="12" customFormat="1" ht="22.9" customHeight="1">
      <c r="B224" s="178"/>
      <c r="C224" s="179"/>
      <c r="D224" s="180" t="s">
        <v>71</v>
      </c>
      <c r="E224" s="192" t="s">
        <v>248</v>
      </c>
      <c r="F224" s="192" t="s">
        <v>632</v>
      </c>
      <c r="G224" s="179"/>
      <c r="H224" s="179"/>
      <c r="I224" s="182"/>
      <c r="J224" s="193">
        <f>BK224</f>
        <v>0</v>
      </c>
      <c r="K224" s="179"/>
      <c r="L224" s="184"/>
      <c r="M224" s="185"/>
      <c r="N224" s="186"/>
      <c r="O224" s="186"/>
      <c r="P224" s="187">
        <f>P225</f>
        <v>0</v>
      </c>
      <c r="Q224" s="186"/>
      <c r="R224" s="187">
        <f>R225</f>
        <v>0.22506749999999998</v>
      </c>
      <c r="S224" s="186"/>
      <c r="T224" s="188">
        <f>T225</f>
        <v>0</v>
      </c>
      <c r="AR224" s="189" t="s">
        <v>79</v>
      </c>
      <c r="AT224" s="190" t="s">
        <v>71</v>
      </c>
      <c r="AU224" s="190" t="s">
        <v>79</v>
      </c>
      <c r="AY224" s="189" t="s">
        <v>193</v>
      </c>
      <c r="BK224" s="191">
        <f>BK225</f>
        <v>0</v>
      </c>
    </row>
    <row r="225" spans="1:65" s="12" customFormat="1" ht="20.85" customHeight="1">
      <c r="B225" s="178"/>
      <c r="C225" s="179"/>
      <c r="D225" s="180" t="s">
        <v>71</v>
      </c>
      <c r="E225" s="192" t="s">
        <v>565</v>
      </c>
      <c r="F225" s="192" t="s">
        <v>724</v>
      </c>
      <c r="G225" s="179"/>
      <c r="H225" s="179"/>
      <c r="I225" s="182"/>
      <c r="J225" s="193">
        <f>BK225</f>
        <v>0</v>
      </c>
      <c r="K225" s="179"/>
      <c r="L225" s="184"/>
      <c r="M225" s="185"/>
      <c r="N225" s="186"/>
      <c r="O225" s="186"/>
      <c r="P225" s="187">
        <f>SUM(P226:P233)</f>
        <v>0</v>
      </c>
      <c r="Q225" s="186"/>
      <c r="R225" s="187">
        <f>SUM(R226:R233)</f>
        <v>0.22506749999999998</v>
      </c>
      <c r="S225" s="186"/>
      <c r="T225" s="188">
        <f>SUM(T226:T233)</f>
        <v>0</v>
      </c>
      <c r="AR225" s="189" t="s">
        <v>79</v>
      </c>
      <c r="AT225" s="190" t="s">
        <v>71</v>
      </c>
      <c r="AU225" s="190" t="s">
        <v>81</v>
      </c>
      <c r="AY225" s="189" t="s">
        <v>193</v>
      </c>
      <c r="BK225" s="191">
        <f>SUM(BK226:BK233)</f>
        <v>0</v>
      </c>
    </row>
    <row r="226" spans="1:65" s="2" customFormat="1" ht="33" customHeight="1">
      <c r="A226" s="36"/>
      <c r="B226" s="37"/>
      <c r="C226" s="194" t="s">
        <v>476</v>
      </c>
      <c r="D226" s="194" t="s">
        <v>195</v>
      </c>
      <c r="E226" s="195" t="s">
        <v>4921</v>
      </c>
      <c r="F226" s="196" t="s">
        <v>4922</v>
      </c>
      <c r="G226" s="197" t="s">
        <v>305</v>
      </c>
      <c r="H226" s="198">
        <v>75.435000000000002</v>
      </c>
      <c r="I226" s="199"/>
      <c r="J226" s="200">
        <f>ROUND(I226*H226,2)</f>
        <v>0</v>
      </c>
      <c r="K226" s="196" t="s">
        <v>199</v>
      </c>
      <c r="L226" s="41"/>
      <c r="M226" s="201" t="s">
        <v>19</v>
      </c>
      <c r="N226" s="202" t="s">
        <v>43</v>
      </c>
      <c r="O226" s="66"/>
      <c r="P226" s="203">
        <f>O226*H226</f>
        <v>0</v>
      </c>
      <c r="Q226" s="203">
        <v>2.0999999999999999E-3</v>
      </c>
      <c r="R226" s="203">
        <f>Q226*H226</f>
        <v>0.15841349999999998</v>
      </c>
      <c r="S226" s="203">
        <v>0</v>
      </c>
      <c r="T226" s="204">
        <f>S226*H226</f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205" t="s">
        <v>200</v>
      </c>
      <c r="AT226" s="205" t="s">
        <v>195</v>
      </c>
      <c r="AU226" s="205" t="s">
        <v>209</v>
      </c>
      <c r="AY226" s="19" t="s">
        <v>193</v>
      </c>
      <c r="BE226" s="206">
        <f>IF(N226="základní",J226,0)</f>
        <v>0</v>
      </c>
      <c r="BF226" s="206">
        <f>IF(N226="snížená",J226,0)</f>
        <v>0</v>
      </c>
      <c r="BG226" s="206">
        <f>IF(N226="zákl. přenesená",J226,0)</f>
        <v>0</v>
      </c>
      <c r="BH226" s="206">
        <f>IF(N226="sníž. přenesená",J226,0)</f>
        <v>0</v>
      </c>
      <c r="BI226" s="206">
        <f>IF(N226="nulová",J226,0)</f>
        <v>0</v>
      </c>
      <c r="BJ226" s="19" t="s">
        <v>79</v>
      </c>
      <c r="BK226" s="206">
        <f>ROUND(I226*H226,2)</f>
        <v>0</v>
      </c>
      <c r="BL226" s="19" t="s">
        <v>200</v>
      </c>
      <c r="BM226" s="205" t="s">
        <v>4923</v>
      </c>
    </row>
    <row r="227" spans="1:65" s="14" customFormat="1">
      <c r="B227" s="218"/>
      <c r="C227" s="219"/>
      <c r="D227" s="209" t="s">
        <v>202</v>
      </c>
      <c r="E227" s="220" t="s">
        <v>19</v>
      </c>
      <c r="F227" s="221" t="s">
        <v>4859</v>
      </c>
      <c r="G227" s="219"/>
      <c r="H227" s="222">
        <v>38.25</v>
      </c>
      <c r="I227" s="223"/>
      <c r="J227" s="219"/>
      <c r="K227" s="219"/>
      <c r="L227" s="224"/>
      <c r="M227" s="225"/>
      <c r="N227" s="226"/>
      <c r="O227" s="226"/>
      <c r="P227" s="226"/>
      <c r="Q227" s="226"/>
      <c r="R227" s="226"/>
      <c r="S227" s="226"/>
      <c r="T227" s="227"/>
      <c r="AT227" s="228" t="s">
        <v>202</v>
      </c>
      <c r="AU227" s="228" t="s">
        <v>209</v>
      </c>
      <c r="AV227" s="14" t="s">
        <v>81</v>
      </c>
      <c r="AW227" s="14" t="s">
        <v>33</v>
      </c>
      <c r="AX227" s="14" t="s">
        <v>72</v>
      </c>
      <c r="AY227" s="228" t="s">
        <v>193</v>
      </c>
    </row>
    <row r="228" spans="1:65" s="14" customFormat="1">
      <c r="B228" s="218"/>
      <c r="C228" s="219"/>
      <c r="D228" s="209" t="s">
        <v>202</v>
      </c>
      <c r="E228" s="220" t="s">
        <v>19</v>
      </c>
      <c r="F228" s="221" t="s">
        <v>4884</v>
      </c>
      <c r="G228" s="219"/>
      <c r="H228" s="222">
        <v>10.25</v>
      </c>
      <c r="I228" s="223"/>
      <c r="J228" s="219"/>
      <c r="K228" s="219"/>
      <c r="L228" s="224"/>
      <c r="M228" s="225"/>
      <c r="N228" s="226"/>
      <c r="O228" s="226"/>
      <c r="P228" s="226"/>
      <c r="Q228" s="226"/>
      <c r="R228" s="226"/>
      <c r="S228" s="226"/>
      <c r="T228" s="227"/>
      <c r="AT228" s="228" t="s">
        <v>202</v>
      </c>
      <c r="AU228" s="228" t="s">
        <v>209</v>
      </c>
      <c r="AV228" s="14" t="s">
        <v>81</v>
      </c>
      <c r="AW228" s="14" t="s">
        <v>33</v>
      </c>
      <c r="AX228" s="14" t="s">
        <v>72</v>
      </c>
      <c r="AY228" s="228" t="s">
        <v>193</v>
      </c>
    </row>
    <row r="229" spans="1:65" s="14" customFormat="1">
      <c r="B229" s="218"/>
      <c r="C229" s="219"/>
      <c r="D229" s="209" t="s">
        <v>202</v>
      </c>
      <c r="E229" s="220" t="s">
        <v>19</v>
      </c>
      <c r="F229" s="221" t="s">
        <v>4885</v>
      </c>
      <c r="G229" s="219"/>
      <c r="H229" s="222">
        <v>26.934999999999999</v>
      </c>
      <c r="I229" s="223"/>
      <c r="J229" s="219"/>
      <c r="K229" s="219"/>
      <c r="L229" s="224"/>
      <c r="M229" s="225"/>
      <c r="N229" s="226"/>
      <c r="O229" s="226"/>
      <c r="P229" s="226"/>
      <c r="Q229" s="226"/>
      <c r="R229" s="226"/>
      <c r="S229" s="226"/>
      <c r="T229" s="227"/>
      <c r="AT229" s="228" t="s">
        <v>202</v>
      </c>
      <c r="AU229" s="228" t="s">
        <v>209</v>
      </c>
      <c r="AV229" s="14" t="s">
        <v>81</v>
      </c>
      <c r="AW229" s="14" t="s">
        <v>33</v>
      </c>
      <c r="AX229" s="14" t="s">
        <v>72</v>
      </c>
      <c r="AY229" s="228" t="s">
        <v>193</v>
      </c>
    </row>
    <row r="230" spans="1:65" s="15" customFormat="1">
      <c r="B230" s="229"/>
      <c r="C230" s="230"/>
      <c r="D230" s="209" t="s">
        <v>202</v>
      </c>
      <c r="E230" s="231" t="s">
        <v>19</v>
      </c>
      <c r="F230" s="232" t="s">
        <v>208</v>
      </c>
      <c r="G230" s="230"/>
      <c r="H230" s="233">
        <v>75.435000000000002</v>
      </c>
      <c r="I230" s="234"/>
      <c r="J230" s="230"/>
      <c r="K230" s="230"/>
      <c r="L230" s="235"/>
      <c r="M230" s="236"/>
      <c r="N230" s="237"/>
      <c r="O230" s="237"/>
      <c r="P230" s="237"/>
      <c r="Q230" s="237"/>
      <c r="R230" s="237"/>
      <c r="S230" s="237"/>
      <c r="T230" s="238"/>
      <c r="AT230" s="239" t="s">
        <v>202</v>
      </c>
      <c r="AU230" s="239" t="s">
        <v>209</v>
      </c>
      <c r="AV230" s="15" t="s">
        <v>209</v>
      </c>
      <c r="AW230" s="15" t="s">
        <v>33</v>
      </c>
      <c r="AX230" s="15" t="s">
        <v>79</v>
      </c>
      <c r="AY230" s="239" t="s">
        <v>193</v>
      </c>
    </row>
    <row r="231" spans="1:65" s="2" customFormat="1" ht="33" customHeight="1">
      <c r="A231" s="36"/>
      <c r="B231" s="37"/>
      <c r="C231" s="194" t="s">
        <v>481</v>
      </c>
      <c r="D231" s="194" t="s">
        <v>195</v>
      </c>
      <c r="E231" s="195" t="s">
        <v>4924</v>
      </c>
      <c r="F231" s="196" t="s">
        <v>4925</v>
      </c>
      <c r="G231" s="197" t="s">
        <v>305</v>
      </c>
      <c r="H231" s="198">
        <v>31.74</v>
      </c>
      <c r="I231" s="199"/>
      <c r="J231" s="200">
        <f>ROUND(I231*H231,2)</f>
        <v>0</v>
      </c>
      <c r="K231" s="196" t="s">
        <v>199</v>
      </c>
      <c r="L231" s="41"/>
      <c r="M231" s="201" t="s">
        <v>19</v>
      </c>
      <c r="N231" s="202" t="s">
        <v>43</v>
      </c>
      <c r="O231" s="66"/>
      <c r="P231" s="203">
        <f>O231*H231</f>
        <v>0</v>
      </c>
      <c r="Q231" s="203">
        <v>2.0999999999999999E-3</v>
      </c>
      <c r="R231" s="203">
        <f>Q231*H231</f>
        <v>6.6653999999999991E-2</v>
      </c>
      <c r="S231" s="203">
        <v>0</v>
      </c>
      <c r="T231" s="204">
        <f>S231*H231</f>
        <v>0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R231" s="205" t="s">
        <v>200</v>
      </c>
      <c r="AT231" s="205" t="s">
        <v>195</v>
      </c>
      <c r="AU231" s="205" t="s">
        <v>209</v>
      </c>
      <c r="AY231" s="19" t="s">
        <v>193</v>
      </c>
      <c r="BE231" s="206">
        <f>IF(N231="základní",J231,0)</f>
        <v>0</v>
      </c>
      <c r="BF231" s="206">
        <f>IF(N231="snížená",J231,0)</f>
        <v>0</v>
      </c>
      <c r="BG231" s="206">
        <f>IF(N231="zákl. přenesená",J231,0)</f>
        <v>0</v>
      </c>
      <c r="BH231" s="206">
        <f>IF(N231="sníž. přenesená",J231,0)</f>
        <v>0</v>
      </c>
      <c r="BI231" s="206">
        <f>IF(N231="nulová",J231,0)</f>
        <v>0</v>
      </c>
      <c r="BJ231" s="19" t="s">
        <v>79</v>
      </c>
      <c r="BK231" s="206">
        <f>ROUND(I231*H231,2)</f>
        <v>0</v>
      </c>
      <c r="BL231" s="19" t="s">
        <v>200</v>
      </c>
      <c r="BM231" s="205" t="s">
        <v>4926</v>
      </c>
    </row>
    <row r="232" spans="1:65" s="14" customFormat="1">
      <c r="B232" s="218"/>
      <c r="C232" s="219"/>
      <c r="D232" s="209" t="s">
        <v>202</v>
      </c>
      <c r="E232" s="220" t="s">
        <v>19</v>
      </c>
      <c r="F232" s="221" t="s">
        <v>4841</v>
      </c>
      <c r="G232" s="219"/>
      <c r="H232" s="222">
        <v>31.74</v>
      </c>
      <c r="I232" s="223"/>
      <c r="J232" s="219"/>
      <c r="K232" s="219"/>
      <c r="L232" s="224"/>
      <c r="M232" s="225"/>
      <c r="N232" s="226"/>
      <c r="O232" s="226"/>
      <c r="P232" s="226"/>
      <c r="Q232" s="226"/>
      <c r="R232" s="226"/>
      <c r="S232" s="226"/>
      <c r="T232" s="227"/>
      <c r="AT232" s="228" t="s">
        <v>202</v>
      </c>
      <c r="AU232" s="228" t="s">
        <v>209</v>
      </c>
      <c r="AV232" s="14" t="s">
        <v>81</v>
      </c>
      <c r="AW232" s="14" t="s">
        <v>33</v>
      </c>
      <c r="AX232" s="14" t="s">
        <v>72</v>
      </c>
      <c r="AY232" s="228" t="s">
        <v>193</v>
      </c>
    </row>
    <row r="233" spans="1:65" s="15" customFormat="1">
      <c r="B233" s="229"/>
      <c r="C233" s="230"/>
      <c r="D233" s="209" t="s">
        <v>202</v>
      </c>
      <c r="E233" s="231" t="s">
        <v>19</v>
      </c>
      <c r="F233" s="232" t="s">
        <v>208</v>
      </c>
      <c r="G233" s="230"/>
      <c r="H233" s="233">
        <v>31.74</v>
      </c>
      <c r="I233" s="234"/>
      <c r="J233" s="230"/>
      <c r="K233" s="230"/>
      <c r="L233" s="235"/>
      <c r="M233" s="236"/>
      <c r="N233" s="237"/>
      <c r="O233" s="237"/>
      <c r="P233" s="237"/>
      <c r="Q233" s="237"/>
      <c r="R233" s="237"/>
      <c r="S233" s="237"/>
      <c r="T233" s="238"/>
      <c r="AT233" s="239" t="s">
        <v>202</v>
      </c>
      <c r="AU233" s="239" t="s">
        <v>209</v>
      </c>
      <c r="AV233" s="15" t="s">
        <v>209</v>
      </c>
      <c r="AW233" s="15" t="s">
        <v>33</v>
      </c>
      <c r="AX233" s="15" t="s">
        <v>79</v>
      </c>
      <c r="AY233" s="239" t="s">
        <v>193</v>
      </c>
    </row>
    <row r="234" spans="1:65" s="12" customFormat="1" ht="22.9" customHeight="1">
      <c r="B234" s="178"/>
      <c r="C234" s="179"/>
      <c r="D234" s="180" t="s">
        <v>71</v>
      </c>
      <c r="E234" s="192" t="s">
        <v>263</v>
      </c>
      <c r="F234" s="192" t="s">
        <v>873</v>
      </c>
      <c r="G234" s="179"/>
      <c r="H234" s="179"/>
      <c r="I234" s="182"/>
      <c r="J234" s="193">
        <f>BK234</f>
        <v>0</v>
      </c>
      <c r="K234" s="179"/>
      <c r="L234" s="184"/>
      <c r="M234" s="185"/>
      <c r="N234" s="186"/>
      <c r="O234" s="186"/>
      <c r="P234" s="187">
        <f>P235</f>
        <v>0</v>
      </c>
      <c r="Q234" s="186"/>
      <c r="R234" s="187">
        <f>R235</f>
        <v>0</v>
      </c>
      <c r="S234" s="186"/>
      <c r="T234" s="188">
        <f>T235</f>
        <v>0</v>
      </c>
      <c r="AR234" s="189" t="s">
        <v>79</v>
      </c>
      <c r="AT234" s="190" t="s">
        <v>71</v>
      </c>
      <c r="AU234" s="190" t="s">
        <v>79</v>
      </c>
      <c r="AY234" s="189" t="s">
        <v>193</v>
      </c>
      <c r="BK234" s="191">
        <f>BK235</f>
        <v>0</v>
      </c>
    </row>
    <row r="235" spans="1:65" s="12" customFormat="1" ht="20.85" customHeight="1">
      <c r="B235" s="178"/>
      <c r="C235" s="179"/>
      <c r="D235" s="180" t="s">
        <v>71</v>
      </c>
      <c r="E235" s="192" t="s">
        <v>762</v>
      </c>
      <c r="F235" s="192" t="s">
        <v>874</v>
      </c>
      <c r="G235" s="179"/>
      <c r="H235" s="179"/>
      <c r="I235" s="182"/>
      <c r="J235" s="193">
        <f>BK235</f>
        <v>0</v>
      </c>
      <c r="K235" s="179"/>
      <c r="L235" s="184"/>
      <c r="M235" s="185"/>
      <c r="N235" s="186"/>
      <c r="O235" s="186"/>
      <c r="P235" s="187">
        <f>SUM(P236:P240)</f>
        <v>0</v>
      </c>
      <c r="Q235" s="186"/>
      <c r="R235" s="187">
        <f>SUM(R236:R240)</f>
        <v>0</v>
      </c>
      <c r="S235" s="186"/>
      <c r="T235" s="188">
        <f>SUM(T236:T240)</f>
        <v>0</v>
      </c>
      <c r="AR235" s="189" t="s">
        <v>79</v>
      </c>
      <c r="AT235" s="190" t="s">
        <v>71</v>
      </c>
      <c r="AU235" s="190" t="s">
        <v>81</v>
      </c>
      <c r="AY235" s="189" t="s">
        <v>193</v>
      </c>
      <c r="BK235" s="191">
        <f>SUM(BK236:BK240)</f>
        <v>0</v>
      </c>
    </row>
    <row r="236" spans="1:65" s="2" customFormat="1" ht="16.5" customHeight="1">
      <c r="A236" s="36"/>
      <c r="B236" s="37"/>
      <c r="C236" s="194" t="s">
        <v>486</v>
      </c>
      <c r="D236" s="194" t="s">
        <v>195</v>
      </c>
      <c r="E236" s="195" t="s">
        <v>4927</v>
      </c>
      <c r="F236" s="196" t="s">
        <v>4928</v>
      </c>
      <c r="G236" s="197" t="s">
        <v>1816</v>
      </c>
      <c r="H236" s="198">
        <v>6</v>
      </c>
      <c r="I236" s="199"/>
      <c r="J236" s="200">
        <f>ROUND(I236*H236,2)</f>
        <v>0</v>
      </c>
      <c r="K236" s="196" t="s">
        <v>199</v>
      </c>
      <c r="L236" s="41"/>
      <c r="M236" s="201" t="s">
        <v>19</v>
      </c>
      <c r="N236" s="202" t="s">
        <v>43</v>
      </c>
      <c r="O236" s="66"/>
      <c r="P236" s="203">
        <f>O236*H236</f>
        <v>0</v>
      </c>
      <c r="Q236" s="203">
        <v>0</v>
      </c>
      <c r="R236" s="203">
        <f>Q236*H236</f>
        <v>0</v>
      </c>
      <c r="S236" s="203">
        <v>0</v>
      </c>
      <c r="T236" s="204">
        <f>S236*H236</f>
        <v>0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R236" s="205" t="s">
        <v>200</v>
      </c>
      <c r="AT236" s="205" t="s">
        <v>195</v>
      </c>
      <c r="AU236" s="205" t="s">
        <v>209</v>
      </c>
      <c r="AY236" s="19" t="s">
        <v>193</v>
      </c>
      <c r="BE236" s="206">
        <f>IF(N236="základní",J236,0)</f>
        <v>0</v>
      </c>
      <c r="BF236" s="206">
        <f>IF(N236="snížená",J236,0)</f>
        <v>0</v>
      </c>
      <c r="BG236" s="206">
        <f>IF(N236="zákl. přenesená",J236,0)</f>
        <v>0</v>
      </c>
      <c r="BH236" s="206">
        <f>IF(N236="sníž. přenesená",J236,0)</f>
        <v>0</v>
      </c>
      <c r="BI236" s="206">
        <f>IF(N236="nulová",J236,0)</f>
        <v>0</v>
      </c>
      <c r="BJ236" s="19" t="s">
        <v>79</v>
      </c>
      <c r="BK236" s="206">
        <f>ROUND(I236*H236,2)</f>
        <v>0</v>
      </c>
      <c r="BL236" s="19" t="s">
        <v>200</v>
      </c>
      <c r="BM236" s="205" t="s">
        <v>4929</v>
      </c>
    </row>
    <row r="237" spans="1:65" s="2" customFormat="1" ht="16.5" customHeight="1">
      <c r="A237" s="36"/>
      <c r="B237" s="37"/>
      <c r="C237" s="194" t="s">
        <v>491</v>
      </c>
      <c r="D237" s="194" t="s">
        <v>195</v>
      </c>
      <c r="E237" s="195" t="s">
        <v>4930</v>
      </c>
      <c r="F237" s="196" t="s">
        <v>4931</v>
      </c>
      <c r="G237" s="197" t="s">
        <v>1816</v>
      </c>
      <c r="H237" s="198">
        <v>270</v>
      </c>
      <c r="I237" s="199"/>
      <c r="J237" s="200">
        <f>ROUND(I237*H237,2)</f>
        <v>0</v>
      </c>
      <c r="K237" s="196" t="s">
        <v>199</v>
      </c>
      <c r="L237" s="41"/>
      <c r="M237" s="201" t="s">
        <v>19</v>
      </c>
      <c r="N237" s="202" t="s">
        <v>43</v>
      </c>
      <c r="O237" s="66"/>
      <c r="P237" s="203">
        <f>O237*H237</f>
        <v>0</v>
      </c>
      <c r="Q237" s="203">
        <v>0</v>
      </c>
      <c r="R237" s="203">
        <f>Q237*H237</f>
        <v>0</v>
      </c>
      <c r="S237" s="203">
        <v>0</v>
      </c>
      <c r="T237" s="204">
        <f>S237*H237</f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205" t="s">
        <v>200</v>
      </c>
      <c r="AT237" s="205" t="s">
        <v>195</v>
      </c>
      <c r="AU237" s="205" t="s">
        <v>209</v>
      </c>
      <c r="AY237" s="19" t="s">
        <v>193</v>
      </c>
      <c r="BE237" s="206">
        <f>IF(N237="základní",J237,0)</f>
        <v>0</v>
      </c>
      <c r="BF237" s="206">
        <f>IF(N237="snížená",J237,0)</f>
        <v>0</v>
      </c>
      <c r="BG237" s="206">
        <f>IF(N237="zákl. přenesená",J237,0)</f>
        <v>0</v>
      </c>
      <c r="BH237" s="206">
        <f>IF(N237="sníž. přenesená",J237,0)</f>
        <v>0</v>
      </c>
      <c r="BI237" s="206">
        <f>IF(N237="nulová",J237,0)</f>
        <v>0</v>
      </c>
      <c r="BJ237" s="19" t="s">
        <v>79</v>
      </c>
      <c r="BK237" s="206">
        <f>ROUND(I237*H237,2)</f>
        <v>0</v>
      </c>
      <c r="BL237" s="19" t="s">
        <v>200</v>
      </c>
      <c r="BM237" s="205" t="s">
        <v>4932</v>
      </c>
    </row>
    <row r="238" spans="1:65" s="14" customFormat="1">
      <c r="B238" s="218"/>
      <c r="C238" s="219"/>
      <c r="D238" s="209" t="s">
        <v>202</v>
      </c>
      <c r="E238" s="220" t="s">
        <v>19</v>
      </c>
      <c r="F238" s="221" t="s">
        <v>4933</v>
      </c>
      <c r="G238" s="219"/>
      <c r="H238" s="222">
        <v>270</v>
      </c>
      <c r="I238" s="223"/>
      <c r="J238" s="219"/>
      <c r="K238" s="219"/>
      <c r="L238" s="224"/>
      <c r="M238" s="225"/>
      <c r="N238" s="226"/>
      <c r="O238" s="226"/>
      <c r="P238" s="226"/>
      <c r="Q238" s="226"/>
      <c r="R238" s="226"/>
      <c r="S238" s="226"/>
      <c r="T238" s="227"/>
      <c r="AT238" s="228" t="s">
        <v>202</v>
      </c>
      <c r="AU238" s="228" t="s">
        <v>209</v>
      </c>
      <c r="AV238" s="14" t="s">
        <v>81</v>
      </c>
      <c r="AW238" s="14" t="s">
        <v>33</v>
      </c>
      <c r="AX238" s="14" t="s">
        <v>72</v>
      </c>
      <c r="AY238" s="228" t="s">
        <v>193</v>
      </c>
    </row>
    <row r="239" spans="1:65" s="15" customFormat="1">
      <c r="B239" s="229"/>
      <c r="C239" s="230"/>
      <c r="D239" s="209" t="s">
        <v>202</v>
      </c>
      <c r="E239" s="231" t="s">
        <v>19</v>
      </c>
      <c r="F239" s="232" t="s">
        <v>208</v>
      </c>
      <c r="G239" s="230"/>
      <c r="H239" s="233">
        <v>270</v>
      </c>
      <c r="I239" s="234"/>
      <c r="J239" s="230"/>
      <c r="K239" s="230"/>
      <c r="L239" s="235"/>
      <c r="M239" s="236"/>
      <c r="N239" s="237"/>
      <c r="O239" s="237"/>
      <c r="P239" s="237"/>
      <c r="Q239" s="237"/>
      <c r="R239" s="237"/>
      <c r="S239" s="237"/>
      <c r="T239" s="238"/>
      <c r="AT239" s="239" t="s">
        <v>202</v>
      </c>
      <c r="AU239" s="239" t="s">
        <v>209</v>
      </c>
      <c r="AV239" s="15" t="s">
        <v>209</v>
      </c>
      <c r="AW239" s="15" t="s">
        <v>33</v>
      </c>
      <c r="AX239" s="15" t="s">
        <v>79</v>
      </c>
      <c r="AY239" s="239" t="s">
        <v>193</v>
      </c>
    </row>
    <row r="240" spans="1:65" s="2" customFormat="1" ht="16.5" customHeight="1">
      <c r="A240" s="36"/>
      <c r="B240" s="37"/>
      <c r="C240" s="194" t="s">
        <v>496</v>
      </c>
      <c r="D240" s="194" t="s">
        <v>195</v>
      </c>
      <c r="E240" s="195" t="s">
        <v>4934</v>
      </c>
      <c r="F240" s="196" t="s">
        <v>4935</v>
      </c>
      <c r="G240" s="197" t="s">
        <v>1816</v>
      </c>
      <c r="H240" s="198">
        <v>6</v>
      </c>
      <c r="I240" s="199"/>
      <c r="J240" s="200">
        <f>ROUND(I240*H240,2)</f>
        <v>0</v>
      </c>
      <c r="K240" s="196" t="s">
        <v>199</v>
      </c>
      <c r="L240" s="41"/>
      <c r="M240" s="201" t="s">
        <v>19</v>
      </c>
      <c r="N240" s="202" t="s">
        <v>43</v>
      </c>
      <c r="O240" s="66"/>
      <c r="P240" s="203">
        <f>O240*H240</f>
        <v>0</v>
      </c>
      <c r="Q240" s="203">
        <v>0</v>
      </c>
      <c r="R240" s="203">
        <f>Q240*H240</f>
        <v>0</v>
      </c>
      <c r="S240" s="203">
        <v>0</v>
      </c>
      <c r="T240" s="204">
        <f>S240*H240</f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205" t="s">
        <v>200</v>
      </c>
      <c r="AT240" s="205" t="s">
        <v>195</v>
      </c>
      <c r="AU240" s="205" t="s">
        <v>209</v>
      </c>
      <c r="AY240" s="19" t="s">
        <v>193</v>
      </c>
      <c r="BE240" s="206">
        <f>IF(N240="základní",J240,0)</f>
        <v>0</v>
      </c>
      <c r="BF240" s="206">
        <f>IF(N240="snížená",J240,0)</f>
        <v>0</v>
      </c>
      <c r="BG240" s="206">
        <f>IF(N240="zákl. přenesená",J240,0)</f>
        <v>0</v>
      </c>
      <c r="BH240" s="206">
        <f>IF(N240="sníž. přenesená",J240,0)</f>
        <v>0</v>
      </c>
      <c r="BI240" s="206">
        <f>IF(N240="nulová",J240,0)</f>
        <v>0</v>
      </c>
      <c r="BJ240" s="19" t="s">
        <v>79</v>
      </c>
      <c r="BK240" s="206">
        <f>ROUND(I240*H240,2)</f>
        <v>0</v>
      </c>
      <c r="BL240" s="19" t="s">
        <v>200</v>
      </c>
      <c r="BM240" s="205" t="s">
        <v>4936</v>
      </c>
    </row>
    <row r="241" spans="1:65" s="12" customFormat="1" ht="22.9" customHeight="1">
      <c r="B241" s="178"/>
      <c r="C241" s="179"/>
      <c r="D241" s="180" t="s">
        <v>71</v>
      </c>
      <c r="E241" s="192" t="s">
        <v>948</v>
      </c>
      <c r="F241" s="192" t="s">
        <v>949</v>
      </c>
      <c r="G241" s="179"/>
      <c r="H241" s="179"/>
      <c r="I241" s="182"/>
      <c r="J241" s="193">
        <f>BK241</f>
        <v>0</v>
      </c>
      <c r="K241" s="179"/>
      <c r="L241" s="184"/>
      <c r="M241" s="185"/>
      <c r="N241" s="186"/>
      <c r="O241" s="186"/>
      <c r="P241" s="187">
        <f>P242</f>
        <v>0</v>
      </c>
      <c r="Q241" s="186"/>
      <c r="R241" s="187">
        <f>R242</f>
        <v>0</v>
      </c>
      <c r="S241" s="186"/>
      <c r="T241" s="188">
        <f>T242</f>
        <v>0</v>
      </c>
      <c r="AR241" s="189" t="s">
        <v>79</v>
      </c>
      <c r="AT241" s="190" t="s">
        <v>71</v>
      </c>
      <c r="AU241" s="190" t="s">
        <v>79</v>
      </c>
      <c r="AY241" s="189" t="s">
        <v>193</v>
      </c>
      <c r="BK241" s="191">
        <f>BK242</f>
        <v>0</v>
      </c>
    </row>
    <row r="242" spans="1:65" s="2" customFormat="1" ht="33" customHeight="1">
      <c r="A242" s="36"/>
      <c r="B242" s="37"/>
      <c r="C242" s="194" t="s">
        <v>501</v>
      </c>
      <c r="D242" s="194" t="s">
        <v>195</v>
      </c>
      <c r="E242" s="195" t="s">
        <v>4937</v>
      </c>
      <c r="F242" s="196" t="s">
        <v>4938</v>
      </c>
      <c r="G242" s="197" t="s">
        <v>266</v>
      </c>
      <c r="H242" s="198">
        <v>171.733</v>
      </c>
      <c r="I242" s="199"/>
      <c r="J242" s="200">
        <f>ROUND(I242*H242,2)</f>
        <v>0</v>
      </c>
      <c r="K242" s="196" t="s">
        <v>199</v>
      </c>
      <c r="L242" s="41"/>
      <c r="M242" s="201" t="s">
        <v>19</v>
      </c>
      <c r="N242" s="202" t="s">
        <v>43</v>
      </c>
      <c r="O242" s="66"/>
      <c r="P242" s="203">
        <f>O242*H242</f>
        <v>0</v>
      </c>
      <c r="Q242" s="203">
        <v>0</v>
      </c>
      <c r="R242" s="203">
        <f>Q242*H242</f>
        <v>0</v>
      </c>
      <c r="S242" s="203">
        <v>0</v>
      </c>
      <c r="T242" s="204">
        <f>S242*H242</f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205" t="s">
        <v>200</v>
      </c>
      <c r="AT242" s="205" t="s">
        <v>195</v>
      </c>
      <c r="AU242" s="205" t="s">
        <v>81</v>
      </c>
      <c r="AY242" s="19" t="s">
        <v>193</v>
      </c>
      <c r="BE242" s="206">
        <f>IF(N242="základní",J242,0)</f>
        <v>0</v>
      </c>
      <c r="BF242" s="206">
        <f>IF(N242="snížená",J242,0)</f>
        <v>0</v>
      </c>
      <c r="BG242" s="206">
        <f>IF(N242="zákl. přenesená",J242,0)</f>
        <v>0</v>
      </c>
      <c r="BH242" s="206">
        <f>IF(N242="sníž. přenesená",J242,0)</f>
        <v>0</v>
      </c>
      <c r="BI242" s="206">
        <f>IF(N242="nulová",J242,0)</f>
        <v>0</v>
      </c>
      <c r="BJ242" s="19" t="s">
        <v>79</v>
      </c>
      <c r="BK242" s="206">
        <f>ROUND(I242*H242,2)</f>
        <v>0</v>
      </c>
      <c r="BL242" s="19" t="s">
        <v>200</v>
      </c>
      <c r="BM242" s="205" t="s">
        <v>4939</v>
      </c>
    </row>
    <row r="243" spans="1:65" s="12" customFormat="1" ht="25.9" customHeight="1">
      <c r="B243" s="178"/>
      <c r="C243" s="179"/>
      <c r="D243" s="180" t="s">
        <v>71</v>
      </c>
      <c r="E243" s="181" t="s">
        <v>954</v>
      </c>
      <c r="F243" s="181" t="s">
        <v>955</v>
      </c>
      <c r="G243" s="179"/>
      <c r="H243" s="179"/>
      <c r="I243" s="182"/>
      <c r="J243" s="183">
        <f>BK243</f>
        <v>0</v>
      </c>
      <c r="K243" s="179"/>
      <c r="L243" s="184"/>
      <c r="M243" s="185"/>
      <c r="N243" s="186"/>
      <c r="O243" s="186"/>
      <c r="P243" s="187">
        <f>P244+P275</f>
        <v>0</v>
      </c>
      <c r="Q243" s="186"/>
      <c r="R243" s="187">
        <f>R244+R275</f>
        <v>0.18242100000000003</v>
      </c>
      <c r="S243" s="186"/>
      <c r="T243" s="188">
        <f>T244+T275</f>
        <v>0</v>
      </c>
      <c r="AR243" s="189" t="s">
        <v>81</v>
      </c>
      <c r="AT243" s="190" t="s">
        <v>71</v>
      </c>
      <c r="AU243" s="190" t="s">
        <v>72</v>
      </c>
      <c r="AY243" s="189" t="s">
        <v>193</v>
      </c>
      <c r="BK243" s="191">
        <f>BK244+BK275</f>
        <v>0</v>
      </c>
    </row>
    <row r="244" spans="1:65" s="12" customFormat="1" ht="22.9" customHeight="1">
      <c r="B244" s="178"/>
      <c r="C244" s="179"/>
      <c r="D244" s="180" t="s">
        <v>71</v>
      </c>
      <c r="E244" s="192" t="s">
        <v>1078</v>
      </c>
      <c r="F244" s="192" t="s">
        <v>1079</v>
      </c>
      <c r="G244" s="179"/>
      <c r="H244" s="179"/>
      <c r="I244" s="182"/>
      <c r="J244" s="193">
        <f>BK244</f>
        <v>0</v>
      </c>
      <c r="K244" s="179"/>
      <c r="L244" s="184"/>
      <c r="M244" s="185"/>
      <c r="N244" s="186"/>
      <c r="O244" s="186"/>
      <c r="P244" s="187">
        <f>SUM(P245:P274)</f>
        <v>0</v>
      </c>
      <c r="Q244" s="186"/>
      <c r="R244" s="187">
        <f>SUM(R245:R274)</f>
        <v>0.18242100000000003</v>
      </c>
      <c r="S244" s="186"/>
      <c r="T244" s="188">
        <f>SUM(T245:T274)</f>
        <v>0</v>
      </c>
      <c r="AR244" s="189" t="s">
        <v>81</v>
      </c>
      <c r="AT244" s="190" t="s">
        <v>71</v>
      </c>
      <c r="AU244" s="190" t="s">
        <v>79</v>
      </c>
      <c r="AY244" s="189" t="s">
        <v>193</v>
      </c>
      <c r="BK244" s="191">
        <f>SUM(BK245:BK274)</f>
        <v>0</v>
      </c>
    </row>
    <row r="245" spans="1:65" s="2" customFormat="1" ht="16.5" customHeight="1">
      <c r="A245" s="36"/>
      <c r="B245" s="37"/>
      <c r="C245" s="194" t="s">
        <v>505</v>
      </c>
      <c r="D245" s="194" t="s">
        <v>195</v>
      </c>
      <c r="E245" s="195" t="s">
        <v>4940</v>
      </c>
      <c r="F245" s="196" t="s">
        <v>4941</v>
      </c>
      <c r="G245" s="197" t="s">
        <v>305</v>
      </c>
      <c r="H245" s="198">
        <v>48.447000000000003</v>
      </c>
      <c r="I245" s="199"/>
      <c r="J245" s="200">
        <f>ROUND(I245*H245,2)</f>
        <v>0</v>
      </c>
      <c r="K245" s="196" t="s">
        <v>199</v>
      </c>
      <c r="L245" s="41"/>
      <c r="M245" s="201" t="s">
        <v>19</v>
      </c>
      <c r="N245" s="202" t="s">
        <v>43</v>
      </c>
      <c r="O245" s="66"/>
      <c r="P245" s="203">
        <f>O245*H245</f>
        <v>0</v>
      </c>
      <c r="Q245" s="203">
        <v>1.9000000000000001E-4</v>
      </c>
      <c r="R245" s="203">
        <f>Q245*H245</f>
        <v>9.2049300000000018E-3</v>
      </c>
      <c r="S245" s="203">
        <v>0</v>
      </c>
      <c r="T245" s="204">
        <f>S245*H245</f>
        <v>0</v>
      </c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R245" s="205" t="s">
        <v>302</v>
      </c>
      <c r="AT245" s="205" t="s">
        <v>195</v>
      </c>
      <c r="AU245" s="205" t="s">
        <v>81</v>
      </c>
      <c r="AY245" s="19" t="s">
        <v>193</v>
      </c>
      <c r="BE245" s="206">
        <f>IF(N245="základní",J245,0)</f>
        <v>0</v>
      </c>
      <c r="BF245" s="206">
        <f>IF(N245="snížená",J245,0)</f>
        <v>0</v>
      </c>
      <c r="BG245" s="206">
        <f>IF(N245="zákl. přenesená",J245,0)</f>
        <v>0</v>
      </c>
      <c r="BH245" s="206">
        <f>IF(N245="sníž. přenesená",J245,0)</f>
        <v>0</v>
      </c>
      <c r="BI245" s="206">
        <f>IF(N245="nulová",J245,0)</f>
        <v>0</v>
      </c>
      <c r="BJ245" s="19" t="s">
        <v>79</v>
      </c>
      <c r="BK245" s="206">
        <f>ROUND(I245*H245,2)</f>
        <v>0</v>
      </c>
      <c r="BL245" s="19" t="s">
        <v>302</v>
      </c>
      <c r="BM245" s="205" t="s">
        <v>4942</v>
      </c>
    </row>
    <row r="246" spans="1:65" s="14" customFormat="1">
      <c r="B246" s="218"/>
      <c r="C246" s="219"/>
      <c r="D246" s="209" t="s">
        <v>202</v>
      </c>
      <c r="E246" s="220" t="s">
        <v>19</v>
      </c>
      <c r="F246" s="221" t="s">
        <v>4943</v>
      </c>
      <c r="G246" s="219"/>
      <c r="H246" s="222">
        <v>48.447000000000003</v>
      </c>
      <c r="I246" s="223"/>
      <c r="J246" s="219"/>
      <c r="K246" s="219"/>
      <c r="L246" s="224"/>
      <c r="M246" s="225"/>
      <c r="N246" s="226"/>
      <c r="O246" s="226"/>
      <c r="P246" s="226"/>
      <c r="Q246" s="226"/>
      <c r="R246" s="226"/>
      <c r="S246" s="226"/>
      <c r="T246" s="227"/>
      <c r="AT246" s="228" t="s">
        <v>202</v>
      </c>
      <c r="AU246" s="228" t="s">
        <v>81</v>
      </c>
      <c r="AV246" s="14" t="s">
        <v>81</v>
      </c>
      <c r="AW246" s="14" t="s">
        <v>33</v>
      </c>
      <c r="AX246" s="14" t="s">
        <v>72</v>
      </c>
      <c r="AY246" s="228" t="s">
        <v>193</v>
      </c>
    </row>
    <row r="247" spans="1:65" s="15" customFormat="1">
      <c r="B247" s="229"/>
      <c r="C247" s="230"/>
      <c r="D247" s="209" t="s">
        <v>202</v>
      </c>
      <c r="E247" s="231" t="s">
        <v>19</v>
      </c>
      <c r="F247" s="232" t="s">
        <v>208</v>
      </c>
      <c r="G247" s="230"/>
      <c r="H247" s="233">
        <v>48.447000000000003</v>
      </c>
      <c r="I247" s="234"/>
      <c r="J247" s="230"/>
      <c r="K247" s="230"/>
      <c r="L247" s="235"/>
      <c r="M247" s="236"/>
      <c r="N247" s="237"/>
      <c r="O247" s="237"/>
      <c r="P247" s="237"/>
      <c r="Q247" s="237"/>
      <c r="R247" s="237"/>
      <c r="S247" s="237"/>
      <c r="T247" s="238"/>
      <c r="AT247" s="239" t="s">
        <v>202</v>
      </c>
      <c r="AU247" s="239" t="s">
        <v>81</v>
      </c>
      <c r="AV247" s="15" t="s">
        <v>209</v>
      </c>
      <c r="AW247" s="15" t="s">
        <v>33</v>
      </c>
      <c r="AX247" s="15" t="s">
        <v>79</v>
      </c>
      <c r="AY247" s="239" t="s">
        <v>193</v>
      </c>
    </row>
    <row r="248" spans="1:65" s="2" customFormat="1" ht="16.5" customHeight="1">
      <c r="A248" s="36"/>
      <c r="B248" s="37"/>
      <c r="C248" s="251" t="s">
        <v>510</v>
      </c>
      <c r="D248" s="251" t="s">
        <v>451</v>
      </c>
      <c r="E248" s="252" t="s">
        <v>1087</v>
      </c>
      <c r="F248" s="253" t="s">
        <v>1088</v>
      </c>
      <c r="G248" s="254" t="s">
        <v>305</v>
      </c>
      <c r="H248" s="255">
        <v>55.713999999999999</v>
      </c>
      <c r="I248" s="256"/>
      <c r="J248" s="257">
        <f>ROUND(I248*H248,2)</f>
        <v>0</v>
      </c>
      <c r="K248" s="253" t="s">
        <v>199</v>
      </c>
      <c r="L248" s="258"/>
      <c r="M248" s="259" t="s">
        <v>19</v>
      </c>
      <c r="N248" s="260" t="s">
        <v>43</v>
      </c>
      <c r="O248" s="66"/>
      <c r="P248" s="203">
        <f>O248*H248</f>
        <v>0</v>
      </c>
      <c r="Q248" s="203">
        <v>1.9E-3</v>
      </c>
      <c r="R248" s="203">
        <f>Q248*H248</f>
        <v>0.1058566</v>
      </c>
      <c r="S248" s="203">
        <v>0</v>
      </c>
      <c r="T248" s="204">
        <f>S248*H248</f>
        <v>0</v>
      </c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R248" s="205" t="s">
        <v>404</v>
      </c>
      <c r="AT248" s="205" t="s">
        <v>451</v>
      </c>
      <c r="AU248" s="205" t="s">
        <v>81</v>
      </c>
      <c r="AY248" s="19" t="s">
        <v>193</v>
      </c>
      <c r="BE248" s="206">
        <f>IF(N248="základní",J248,0)</f>
        <v>0</v>
      </c>
      <c r="BF248" s="206">
        <f>IF(N248="snížená",J248,0)</f>
        <v>0</v>
      </c>
      <c r="BG248" s="206">
        <f>IF(N248="zákl. přenesená",J248,0)</f>
        <v>0</v>
      </c>
      <c r="BH248" s="206">
        <f>IF(N248="sníž. přenesená",J248,0)</f>
        <v>0</v>
      </c>
      <c r="BI248" s="206">
        <f>IF(N248="nulová",J248,0)</f>
        <v>0</v>
      </c>
      <c r="BJ248" s="19" t="s">
        <v>79</v>
      </c>
      <c r="BK248" s="206">
        <f>ROUND(I248*H248,2)</f>
        <v>0</v>
      </c>
      <c r="BL248" s="19" t="s">
        <v>302</v>
      </c>
      <c r="BM248" s="205" t="s">
        <v>4944</v>
      </c>
    </row>
    <row r="249" spans="1:65" s="14" customFormat="1">
      <c r="B249" s="218"/>
      <c r="C249" s="219"/>
      <c r="D249" s="209" t="s">
        <v>202</v>
      </c>
      <c r="E249" s="219"/>
      <c r="F249" s="221" t="s">
        <v>4945</v>
      </c>
      <c r="G249" s="219"/>
      <c r="H249" s="222">
        <v>55.713999999999999</v>
      </c>
      <c r="I249" s="223"/>
      <c r="J249" s="219"/>
      <c r="K249" s="219"/>
      <c r="L249" s="224"/>
      <c r="M249" s="225"/>
      <c r="N249" s="226"/>
      <c r="O249" s="226"/>
      <c r="P249" s="226"/>
      <c r="Q249" s="226"/>
      <c r="R249" s="226"/>
      <c r="S249" s="226"/>
      <c r="T249" s="227"/>
      <c r="AT249" s="228" t="s">
        <v>202</v>
      </c>
      <c r="AU249" s="228" t="s">
        <v>81</v>
      </c>
      <c r="AV249" s="14" t="s">
        <v>81</v>
      </c>
      <c r="AW249" s="14" t="s">
        <v>4</v>
      </c>
      <c r="AX249" s="14" t="s">
        <v>79</v>
      </c>
      <c r="AY249" s="228" t="s">
        <v>193</v>
      </c>
    </row>
    <row r="250" spans="1:65" s="2" customFormat="1" ht="21.75" customHeight="1">
      <c r="A250" s="36"/>
      <c r="B250" s="37"/>
      <c r="C250" s="194" t="s">
        <v>515</v>
      </c>
      <c r="D250" s="194" t="s">
        <v>195</v>
      </c>
      <c r="E250" s="195" t="s">
        <v>4946</v>
      </c>
      <c r="F250" s="196" t="s">
        <v>4947</v>
      </c>
      <c r="G250" s="197" t="s">
        <v>402</v>
      </c>
      <c r="H250" s="198">
        <v>242.23500000000001</v>
      </c>
      <c r="I250" s="199"/>
      <c r="J250" s="200">
        <f>ROUND(I250*H250,2)</f>
        <v>0</v>
      </c>
      <c r="K250" s="196" t="s">
        <v>199</v>
      </c>
      <c r="L250" s="41"/>
      <c r="M250" s="201" t="s">
        <v>19</v>
      </c>
      <c r="N250" s="202" t="s">
        <v>43</v>
      </c>
      <c r="O250" s="66"/>
      <c r="P250" s="203">
        <f>O250*H250</f>
        <v>0</v>
      </c>
      <c r="Q250" s="203">
        <v>0</v>
      </c>
      <c r="R250" s="203">
        <f>Q250*H250</f>
        <v>0</v>
      </c>
      <c r="S250" s="203">
        <v>0</v>
      </c>
      <c r="T250" s="204">
        <f>S250*H250</f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205" t="s">
        <v>302</v>
      </c>
      <c r="AT250" s="205" t="s">
        <v>195</v>
      </c>
      <c r="AU250" s="205" t="s">
        <v>81</v>
      </c>
      <c r="AY250" s="19" t="s">
        <v>193</v>
      </c>
      <c r="BE250" s="206">
        <f>IF(N250="základní",J250,0)</f>
        <v>0</v>
      </c>
      <c r="BF250" s="206">
        <f>IF(N250="snížená",J250,0)</f>
        <v>0</v>
      </c>
      <c r="BG250" s="206">
        <f>IF(N250="zákl. přenesená",J250,0)</f>
        <v>0</v>
      </c>
      <c r="BH250" s="206">
        <f>IF(N250="sníž. přenesená",J250,0)</f>
        <v>0</v>
      </c>
      <c r="BI250" s="206">
        <f>IF(N250="nulová",J250,0)</f>
        <v>0</v>
      </c>
      <c r="BJ250" s="19" t="s">
        <v>79</v>
      </c>
      <c r="BK250" s="206">
        <f>ROUND(I250*H250,2)</f>
        <v>0</v>
      </c>
      <c r="BL250" s="19" t="s">
        <v>302</v>
      </c>
      <c r="BM250" s="205" t="s">
        <v>4948</v>
      </c>
    </row>
    <row r="251" spans="1:65" s="14" customFormat="1">
      <c r="B251" s="218"/>
      <c r="C251" s="219"/>
      <c r="D251" s="209" t="s">
        <v>202</v>
      </c>
      <c r="E251" s="220" t="s">
        <v>19</v>
      </c>
      <c r="F251" s="221" t="s">
        <v>4949</v>
      </c>
      <c r="G251" s="219"/>
      <c r="H251" s="222">
        <v>242.23500000000001</v>
      </c>
      <c r="I251" s="223"/>
      <c r="J251" s="219"/>
      <c r="K251" s="219"/>
      <c r="L251" s="224"/>
      <c r="M251" s="225"/>
      <c r="N251" s="226"/>
      <c r="O251" s="226"/>
      <c r="P251" s="226"/>
      <c r="Q251" s="226"/>
      <c r="R251" s="226"/>
      <c r="S251" s="226"/>
      <c r="T251" s="227"/>
      <c r="AT251" s="228" t="s">
        <v>202</v>
      </c>
      <c r="AU251" s="228" t="s">
        <v>81</v>
      </c>
      <c r="AV251" s="14" t="s">
        <v>81</v>
      </c>
      <c r="AW251" s="14" t="s">
        <v>33</v>
      </c>
      <c r="AX251" s="14" t="s">
        <v>72</v>
      </c>
      <c r="AY251" s="228" t="s">
        <v>193</v>
      </c>
    </row>
    <row r="252" spans="1:65" s="15" customFormat="1">
      <c r="B252" s="229"/>
      <c r="C252" s="230"/>
      <c r="D252" s="209" t="s">
        <v>202</v>
      </c>
      <c r="E252" s="231" t="s">
        <v>19</v>
      </c>
      <c r="F252" s="232" t="s">
        <v>208</v>
      </c>
      <c r="G252" s="230"/>
      <c r="H252" s="233">
        <v>242.23500000000001</v>
      </c>
      <c r="I252" s="234"/>
      <c r="J252" s="230"/>
      <c r="K252" s="230"/>
      <c r="L252" s="235"/>
      <c r="M252" s="236"/>
      <c r="N252" s="237"/>
      <c r="O252" s="237"/>
      <c r="P252" s="237"/>
      <c r="Q252" s="237"/>
      <c r="R252" s="237"/>
      <c r="S252" s="237"/>
      <c r="T252" s="238"/>
      <c r="AT252" s="239" t="s">
        <v>202</v>
      </c>
      <c r="AU252" s="239" t="s">
        <v>81</v>
      </c>
      <c r="AV252" s="15" t="s">
        <v>209</v>
      </c>
      <c r="AW252" s="15" t="s">
        <v>33</v>
      </c>
      <c r="AX252" s="15" t="s">
        <v>79</v>
      </c>
      <c r="AY252" s="239" t="s">
        <v>193</v>
      </c>
    </row>
    <row r="253" spans="1:65" s="2" customFormat="1" ht="16.5" customHeight="1">
      <c r="A253" s="36"/>
      <c r="B253" s="37"/>
      <c r="C253" s="251" t="s">
        <v>521</v>
      </c>
      <c r="D253" s="251" t="s">
        <v>451</v>
      </c>
      <c r="E253" s="252" t="s">
        <v>4950</v>
      </c>
      <c r="F253" s="253" t="s">
        <v>4951</v>
      </c>
      <c r="G253" s="254" t="s">
        <v>402</v>
      </c>
      <c r="H253" s="255">
        <v>254.34700000000001</v>
      </c>
      <c r="I253" s="256"/>
      <c r="J253" s="257">
        <f>ROUND(I253*H253,2)</f>
        <v>0</v>
      </c>
      <c r="K253" s="253" t="s">
        <v>199</v>
      </c>
      <c r="L253" s="258"/>
      <c r="M253" s="259" t="s">
        <v>19</v>
      </c>
      <c r="N253" s="260" t="s">
        <v>43</v>
      </c>
      <c r="O253" s="66"/>
      <c r="P253" s="203">
        <f>O253*H253</f>
        <v>0</v>
      </c>
      <c r="Q253" s="203">
        <v>1.0000000000000001E-5</v>
      </c>
      <c r="R253" s="203">
        <f>Q253*H253</f>
        <v>2.5434700000000004E-3</v>
      </c>
      <c r="S253" s="203">
        <v>0</v>
      </c>
      <c r="T253" s="204">
        <f>S253*H253</f>
        <v>0</v>
      </c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R253" s="205" t="s">
        <v>404</v>
      </c>
      <c r="AT253" s="205" t="s">
        <v>451</v>
      </c>
      <c r="AU253" s="205" t="s">
        <v>81</v>
      </c>
      <c r="AY253" s="19" t="s">
        <v>193</v>
      </c>
      <c r="BE253" s="206">
        <f>IF(N253="základní",J253,0)</f>
        <v>0</v>
      </c>
      <c r="BF253" s="206">
        <f>IF(N253="snížená",J253,0)</f>
        <v>0</v>
      </c>
      <c r="BG253" s="206">
        <f>IF(N253="zákl. přenesená",J253,0)</f>
        <v>0</v>
      </c>
      <c r="BH253" s="206">
        <f>IF(N253="sníž. přenesená",J253,0)</f>
        <v>0</v>
      </c>
      <c r="BI253" s="206">
        <f>IF(N253="nulová",J253,0)</f>
        <v>0</v>
      </c>
      <c r="BJ253" s="19" t="s">
        <v>79</v>
      </c>
      <c r="BK253" s="206">
        <f>ROUND(I253*H253,2)</f>
        <v>0</v>
      </c>
      <c r="BL253" s="19" t="s">
        <v>302</v>
      </c>
      <c r="BM253" s="205" t="s">
        <v>4952</v>
      </c>
    </row>
    <row r="254" spans="1:65" s="14" customFormat="1">
      <c r="B254" s="218"/>
      <c r="C254" s="219"/>
      <c r="D254" s="209" t="s">
        <v>202</v>
      </c>
      <c r="E254" s="219"/>
      <c r="F254" s="221" t="s">
        <v>4953</v>
      </c>
      <c r="G254" s="219"/>
      <c r="H254" s="222">
        <v>254.34700000000001</v>
      </c>
      <c r="I254" s="223"/>
      <c r="J254" s="219"/>
      <c r="K254" s="219"/>
      <c r="L254" s="224"/>
      <c r="M254" s="225"/>
      <c r="N254" s="226"/>
      <c r="O254" s="226"/>
      <c r="P254" s="226"/>
      <c r="Q254" s="226"/>
      <c r="R254" s="226"/>
      <c r="S254" s="226"/>
      <c r="T254" s="227"/>
      <c r="AT254" s="228" t="s">
        <v>202</v>
      </c>
      <c r="AU254" s="228" t="s">
        <v>81</v>
      </c>
      <c r="AV254" s="14" t="s">
        <v>81</v>
      </c>
      <c r="AW254" s="14" t="s">
        <v>4</v>
      </c>
      <c r="AX254" s="14" t="s">
        <v>79</v>
      </c>
      <c r="AY254" s="228" t="s">
        <v>193</v>
      </c>
    </row>
    <row r="255" spans="1:65" s="2" customFormat="1" ht="21.75" customHeight="1">
      <c r="A255" s="36"/>
      <c r="B255" s="37"/>
      <c r="C255" s="194" t="s">
        <v>526</v>
      </c>
      <c r="D255" s="194" t="s">
        <v>195</v>
      </c>
      <c r="E255" s="195" t="s">
        <v>4954</v>
      </c>
      <c r="F255" s="196" t="s">
        <v>4955</v>
      </c>
      <c r="G255" s="197" t="s">
        <v>402</v>
      </c>
      <c r="H255" s="198">
        <v>242.23500000000001</v>
      </c>
      <c r="I255" s="199"/>
      <c r="J255" s="200">
        <f>ROUND(I255*H255,2)</f>
        <v>0</v>
      </c>
      <c r="K255" s="196" t="s">
        <v>199</v>
      </c>
      <c r="L255" s="41"/>
      <c r="M255" s="201" t="s">
        <v>19</v>
      </c>
      <c r="N255" s="202" t="s">
        <v>43</v>
      </c>
      <c r="O255" s="66"/>
      <c r="P255" s="203">
        <f>O255*H255</f>
        <v>0</v>
      </c>
      <c r="Q255" s="203">
        <v>0</v>
      </c>
      <c r="R255" s="203">
        <f>Q255*H255</f>
        <v>0</v>
      </c>
      <c r="S255" s="203">
        <v>0</v>
      </c>
      <c r="T255" s="204">
        <f>S255*H255</f>
        <v>0</v>
      </c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R255" s="205" t="s">
        <v>302</v>
      </c>
      <c r="AT255" s="205" t="s">
        <v>195</v>
      </c>
      <c r="AU255" s="205" t="s">
        <v>81</v>
      </c>
      <c r="AY255" s="19" t="s">
        <v>193</v>
      </c>
      <c r="BE255" s="206">
        <f>IF(N255="základní",J255,0)</f>
        <v>0</v>
      </c>
      <c r="BF255" s="206">
        <f>IF(N255="snížená",J255,0)</f>
        <v>0</v>
      </c>
      <c r="BG255" s="206">
        <f>IF(N255="zákl. přenesená",J255,0)</f>
        <v>0</v>
      </c>
      <c r="BH255" s="206">
        <f>IF(N255="sníž. přenesená",J255,0)</f>
        <v>0</v>
      </c>
      <c r="BI255" s="206">
        <f>IF(N255="nulová",J255,0)</f>
        <v>0</v>
      </c>
      <c r="BJ255" s="19" t="s">
        <v>79</v>
      </c>
      <c r="BK255" s="206">
        <f>ROUND(I255*H255,2)</f>
        <v>0</v>
      </c>
      <c r="BL255" s="19" t="s">
        <v>302</v>
      </c>
      <c r="BM255" s="205" t="s">
        <v>4956</v>
      </c>
    </row>
    <row r="256" spans="1:65" s="2" customFormat="1" ht="16.5" customHeight="1">
      <c r="A256" s="36"/>
      <c r="B256" s="37"/>
      <c r="C256" s="251" t="s">
        <v>535</v>
      </c>
      <c r="D256" s="251" t="s">
        <v>451</v>
      </c>
      <c r="E256" s="252" t="s">
        <v>4957</v>
      </c>
      <c r="F256" s="253" t="s">
        <v>4958</v>
      </c>
      <c r="G256" s="254" t="s">
        <v>305</v>
      </c>
      <c r="H256" s="255">
        <v>2.4220000000000002</v>
      </c>
      <c r="I256" s="256"/>
      <c r="J256" s="257">
        <f>ROUND(I256*H256,2)</f>
        <v>0</v>
      </c>
      <c r="K256" s="253" t="s">
        <v>199</v>
      </c>
      <c r="L256" s="258"/>
      <c r="M256" s="259" t="s">
        <v>19</v>
      </c>
      <c r="N256" s="260" t="s">
        <v>43</v>
      </c>
      <c r="O256" s="66"/>
      <c r="P256" s="203">
        <f>O256*H256</f>
        <v>0</v>
      </c>
      <c r="Q256" s="203">
        <v>1.9E-3</v>
      </c>
      <c r="R256" s="203">
        <f>Q256*H256</f>
        <v>4.6018000000000005E-3</v>
      </c>
      <c r="S256" s="203">
        <v>0</v>
      </c>
      <c r="T256" s="204">
        <f>S256*H256</f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205" t="s">
        <v>404</v>
      </c>
      <c r="AT256" s="205" t="s">
        <v>451</v>
      </c>
      <c r="AU256" s="205" t="s">
        <v>81</v>
      </c>
      <c r="AY256" s="19" t="s">
        <v>193</v>
      </c>
      <c r="BE256" s="206">
        <f>IF(N256="základní",J256,0)</f>
        <v>0</v>
      </c>
      <c r="BF256" s="206">
        <f>IF(N256="snížená",J256,0)</f>
        <v>0</v>
      </c>
      <c r="BG256" s="206">
        <f>IF(N256="zákl. přenesená",J256,0)</f>
        <v>0</v>
      </c>
      <c r="BH256" s="206">
        <f>IF(N256="sníž. přenesená",J256,0)</f>
        <v>0</v>
      </c>
      <c r="BI256" s="206">
        <f>IF(N256="nulová",J256,0)</f>
        <v>0</v>
      </c>
      <c r="BJ256" s="19" t="s">
        <v>79</v>
      </c>
      <c r="BK256" s="206">
        <f>ROUND(I256*H256,2)</f>
        <v>0</v>
      </c>
      <c r="BL256" s="19" t="s">
        <v>302</v>
      </c>
      <c r="BM256" s="205" t="s">
        <v>4959</v>
      </c>
    </row>
    <row r="257" spans="1:65" s="14" customFormat="1">
      <c r="B257" s="218"/>
      <c r="C257" s="219"/>
      <c r="D257" s="209" t="s">
        <v>202</v>
      </c>
      <c r="E257" s="219"/>
      <c r="F257" s="221" t="s">
        <v>4960</v>
      </c>
      <c r="G257" s="219"/>
      <c r="H257" s="222">
        <v>2.4220000000000002</v>
      </c>
      <c r="I257" s="223"/>
      <c r="J257" s="219"/>
      <c r="K257" s="219"/>
      <c r="L257" s="224"/>
      <c r="M257" s="225"/>
      <c r="N257" s="226"/>
      <c r="O257" s="226"/>
      <c r="P257" s="226"/>
      <c r="Q257" s="226"/>
      <c r="R257" s="226"/>
      <c r="S257" s="226"/>
      <c r="T257" s="227"/>
      <c r="AT257" s="228" t="s">
        <v>202</v>
      </c>
      <c r="AU257" s="228" t="s">
        <v>81</v>
      </c>
      <c r="AV257" s="14" t="s">
        <v>81</v>
      </c>
      <c r="AW257" s="14" t="s">
        <v>4</v>
      </c>
      <c r="AX257" s="14" t="s">
        <v>79</v>
      </c>
      <c r="AY257" s="228" t="s">
        <v>193</v>
      </c>
    </row>
    <row r="258" spans="1:65" s="2" customFormat="1" ht="16.5" customHeight="1">
      <c r="A258" s="36"/>
      <c r="B258" s="37"/>
      <c r="C258" s="194" t="s">
        <v>544</v>
      </c>
      <c r="D258" s="194" t="s">
        <v>195</v>
      </c>
      <c r="E258" s="195" t="s">
        <v>4961</v>
      </c>
      <c r="F258" s="196" t="s">
        <v>4962</v>
      </c>
      <c r="G258" s="197" t="s">
        <v>305</v>
      </c>
      <c r="H258" s="198">
        <v>48.447000000000003</v>
      </c>
      <c r="I258" s="199"/>
      <c r="J258" s="200">
        <f>ROUND(I258*H258,2)</f>
        <v>0</v>
      </c>
      <c r="K258" s="196" t="s">
        <v>199</v>
      </c>
      <c r="L258" s="41"/>
      <c r="M258" s="201" t="s">
        <v>19</v>
      </c>
      <c r="N258" s="202" t="s">
        <v>43</v>
      </c>
      <c r="O258" s="66"/>
      <c r="P258" s="203">
        <f>O258*H258</f>
        <v>0</v>
      </c>
      <c r="Q258" s="203">
        <v>0</v>
      </c>
      <c r="R258" s="203">
        <f>Q258*H258</f>
        <v>0</v>
      </c>
      <c r="S258" s="203">
        <v>0</v>
      </c>
      <c r="T258" s="204">
        <f>S258*H258</f>
        <v>0</v>
      </c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R258" s="205" t="s">
        <v>302</v>
      </c>
      <c r="AT258" s="205" t="s">
        <v>195</v>
      </c>
      <c r="AU258" s="205" t="s">
        <v>81</v>
      </c>
      <c r="AY258" s="19" t="s">
        <v>193</v>
      </c>
      <c r="BE258" s="206">
        <f>IF(N258="základní",J258,0)</f>
        <v>0</v>
      </c>
      <c r="BF258" s="206">
        <f>IF(N258="snížená",J258,0)</f>
        <v>0</v>
      </c>
      <c r="BG258" s="206">
        <f>IF(N258="zákl. přenesená",J258,0)</f>
        <v>0</v>
      </c>
      <c r="BH258" s="206">
        <f>IF(N258="sníž. přenesená",J258,0)</f>
        <v>0</v>
      </c>
      <c r="BI258" s="206">
        <f>IF(N258="nulová",J258,0)</f>
        <v>0</v>
      </c>
      <c r="BJ258" s="19" t="s">
        <v>79</v>
      </c>
      <c r="BK258" s="206">
        <f>ROUND(I258*H258,2)</f>
        <v>0</v>
      </c>
      <c r="BL258" s="19" t="s">
        <v>302</v>
      </c>
      <c r="BM258" s="205" t="s">
        <v>4963</v>
      </c>
    </row>
    <row r="259" spans="1:65" s="13" customFormat="1">
      <c r="B259" s="207"/>
      <c r="C259" s="208"/>
      <c r="D259" s="209" t="s">
        <v>202</v>
      </c>
      <c r="E259" s="210" t="s">
        <v>19</v>
      </c>
      <c r="F259" s="211" t="s">
        <v>4964</v>
      </c>
      <c r="G259" s="208"/>
      <c r="H259" s="210" t="s">
        <v>19</v>
      </c>
      <c r="I259" s="212"/>
      <c r="J259" s="208"/>
      <c r="K259" s="208"/>
      <c r="L259" s="213"/>
      <c r="M259" s="214"/>
      <c r="N259" s="215"/>
      <c r="O259" s="215"/>
      <c r="P259" s="215"/>
      <c r="Q259" s="215"/>
      <c r="R259" s="215"/>
      <c r="S259" s="215"/>
      <c r="T259" s="216"/>
      <c r="AT259" s="217" t="s">
        <v>202</v>
      </c>
      <c r="AU259" s="217" t="s">
        <v>81</v>
      </c>
      <c r="AV259" s="13" t="s">
        <v>79</v>
      </c>
      <c r="AW259" s="13" t="s">
        <v>33</v>
      </c>
      <c r="AX259" s="13" t="s">
        <v>72</v>
      </c>
      <c r="AY259" s="217" t="s">
        <v>193</v>
      </c>
    </row>
    <row r="260" spans="1:65" s="14" customFormat="1">
      <c r="B260" s="218"/>
      <c r="C260" s="219"/>
      <c r="D260" s="209" t="s">
        <v>202</v>
      </c>
      <c r="E260" s="220" t="s">
        <v>19</v>
      </c>
      <c r="F260" s="221" t="s">
        <v>4965</v>
      </c>
      <c r="G260" s="219"/>
      <c r="H260" s="222">
        <v>48.447000000000003</v>
      </c>
      <c r="I260" s="223"/>
      <c r="J260" s="219"/>
      <c r="K260" s="219"/>
      <c r="L260" s="224"/>
      <c r="M260" s="225"/>
      <c r="N260" s="226"/>
      <c r="O260" s="226"/>
      <c r="P260" s="226"/>
      <c r="Q260" s="226"/>
      <c r="R260" s="226"/>
      <c r="S260" s="226"/>
      <c r="T260" s="227"/>
      <c r="AT260" s="228" t="s">
        <v>202</v>
      </c>
      <c r="AU260" s="228" t="s">
        <v>81</v>
      </c>
      <c r="AV260" s="14" t="s">
        <v>81</v>
      </c>
      <c r="AW260" s="14" t="s">
        <v>33</v>
      </c>
      <c r="AX260" s="14" t="s">
        <v>72</v>
      </c>
      <c r="AY260" s="228" t="s">
        <v>193</v>
      </c>
    </row>
    <row r="261" spans="1:65" s="15" customFormat="1">
      <c r="B261" s="229"/>
      <c r="C261" s="230"/>
      <c r="D261" s="209" t="s">
        <v>202</v>
      </c>
      <c r="E261" s="231" t="s">
        <v>19</v>
      </c>
      <c r="F261" s="232" t="s">
        <v>208</v>
      </c>
      <c r="G261" s="230"/>
      <c r="H261" s="233">
        <v>48.447000000000003</v>
      </c>
      <c r="I261" s="234"/>
      <c r="J261" s="230"/>
      <c r="K261" s="230"/>
      <c r="L261" s="235"/>
      <c r="M261" s="236"/>
      <c r="N261" s="237"/>
      <c r="O261" s="237"/>
      <c r="P261" s="237"/>
      <c r="Q261" s="237"/>
      <c r="R261" s="237"/>
      <c r="S261" s="237"/>
      <c r="T261" s="238"/>
      <c r="AT261" s="239" t="s">
        <v>202</v>
      </c>
      <c r="AU261" s="239" t="s">
        <v>81</v>
      </c>
      <c r="AV261" s="15" t="s">
        <v>209</v>
      </c>
      <c r="AW261" s="15" t="s">
        <v>33</v>
      </c>
      <c r="AX261" s="15" t="s">
        <v>79</v>
      </c>
      <c r="AY261" s="239" t="s">
        <v>193</v>
      </c>
    </row>
    <row r="262" spans="1:65" s="2" customFormat="1" ht="16.5" customHeight="1">
      <c r="A262" s="36"/>
      <c r="B262" s="37"/>
      <c r="C262" s="251" t="s">
        <v>548</v>
      </c>
      <c r="D262" s="251" t="s">
        <v>451</v>
      </c>
      <c r="E262" s="252" t="s">
        <v>1107</v>
      </c>
      <c r="F262" s="253" t="s">
        <v>1108</v>
      </c>
      <c r="G262" s="254" t="s">
        <v>305</v>
      </c>
      <c r="H262" s="255">
        <v>55.713999999999999</v>
      </c>
      <c r="I262" s="256"/>
      <c r="J262" s="257">
        <f>ROUND(I262*H262,2)</f>
        <v>0</v>
      </c>
      <c r="K262" s="253" t="s">
        <v>199</v>
      </c>
      <c r="L262" s="258"/>
      <c r="M262" s="259" t="s">
        <v>19</v>
      </c>
      <c r="N262" s="260" t="s">
        <v>43</v>
      </c>
      <c r="O262" s="66"/>
      <c r="P262" s="203">
        <f>O262*H262</f>
        <v>0</v>
      </c>
      <c r="Q262" s="203">
        <v>2.9999999999999997E-4</v>
      </c>
      <c r="R262" s="203">
        <f>Q262*H262</f>
        <v>1.6714199999999999E-2</v>
      </c>
      <c r="S262" s="203">
        <v>0</v>
      </c>
      <c r="T262" s="204">
        <f>S262*H262</f>
        <v>0</v>
      </c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R262" s="205" t="s">
        <v>404</v>
      </c>
      <c r="AT262" s="205" t="s">
        <v>451</v>
      </c>
      <c r="AU262" s="205" t="s">
        <v>81</v>
      </c>
      <c r="AY262" s="19" t="s">
        <v>193</v>
      </c>
      <c r="BE262" s="206">
        <f>IF(N262="základní",J262,0)</f>
        <v>0</v>
      </c>
      <c r="BF262" s="206">
        <f>IF(N262="snížená",J262,0)</f>
        <v>0</v>
      </c>
      <c r="BG262" s="206">
        <f>IF(N262="zákl. přenesená",J262,0)</f>
        <v>0</v>
      </c>
      <c r="BH262" s="206">
        <f>IF(N262="sníž. přenesená",J262,0)</f>
        <v>0</v>
      </c>
      <c r="BI262" s="206">
        <f>IF(N262="nulová",J262,0)</f>
        <v>0</v>
      </c>
      <c r="BJ262" s="19" t="s">
        <v>79</v>
      </c>
      <c r="BK262" s="206">
        <f>ROUND(I262*H262,2)</f>
        <v>0</v>
      </c>
      <c r="BL262" s="19" t="s">
        <v>302</v>
      </c>
      <c r="BM262" s="205" t="s">
        <v>4966</v>
      </c>
    </row>
    <row r="263" spans="1:65" s="14" customFormat="1">
      <c r="B263" s="218"/>
      <c r="C263" s="219"/>
      <c r="D263" s="209" t="s">
        <v>202</v>
      </c>
      <c r="E263" s="219"/>
      <c r="F263" s="221" t="s">
        <v>4945</v>
      </c>
      <c r="G263" s="219"/>
      <c r="H263" s="222">
        <v>55.713999999999999</v>
      </c>
      <c r="I263" s="223"/>
      <c r="J263" s="219"/>
      <c r="K263" s="219"/>
      <c r="L263" s="224"/>
      <c r="M263" s="225"/>
      <c r="N263" s="226"/>
      <c r="O263" s="226"/>
      <c r="P263" s="226"/>
      <c r="Q263" s="226"/>
      <c r="R263" s="226"/>
      <c r="S263" s="226"/>
      <c r="T263" s="227"/>
      <c r="AT263" s="228" t="s">
        <v>202</v>
      </c>
      <c r="AU263" s="228" t="s">
        <v>81</v>
      </c>
      <c r="AV263" s="14" t="s">
        <v>81</v>
      </c>
      <c r="AW263" s="14" t="s">
        <v>4</v>
      </c>
      <c r="AX263" s="14" t="s">
        <v>79</v>
      </c>
      <c r="AY263" s="228" t="s">
        <v>193</v>
      </c>
    </row>
    <row r="264" spans="1:65" s="2" customFormat="1" ht="21.75" customHeight="1">
      <c r="A264" s="36"/>
      <c r="B264" s="37"/>
      <c r="C264" s="194" t="s">
        <v>556</v>
      </c>
      <c r="D264" s="194" t="s">
        <v>195</v>
      </c>
      <c r="E264" s="195" t="s">
        <v>1112</v>
      </c>
      <c r="F264" s="196" t="s">
        <v>1113</v>
      </c>
      <c r="G264" s="197" t="s">
        <v>305</v>
      </c>
      <c r="H264" s="198">
        <v>6.2</v>
      </c>
      <c r="I264" s="199"/>
      <c r="J264" s="200">
        <f>ROUND(I264*H264,2)</f>
        <v>0</v>
      </c>
      <c r="K264" s="196" t="s">
        <v>199</v>
      </c>
      <c r="L264" s="41"/>
      <c r="M264" s="201" t="s">
        <v>19</v>
      </c>
      <c r="N264" s="202" t="s">
        <v>43</v>
      </c>
      <c r="O264" s="66"/>
      <c r="P264" s="203">
        <f>O264*H264</f>
        <v>0</v>
      </c>
      <c r="Q264" s="203">
        <v>0</v>
      </c>
      <c r="R264" s="203">
        <f>Q264*H264</f>
        <v>0</v>
      </c>
      <c r="S264" s="203">
        <v>0</v>
      </c>
      <c r="T264" s="204">
        <f>S264*H264</f>
        <v>0</v>
      </c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R264" s="205" t="s">
        <v>302</v>
      </c>
      <c r="AT264" s="205" t="s">
        <v>195</v>
      </c>
      <c r="AU264" s="205" t="s">
        <v>81</v>
      </c>
      <c r="AY264" s="19" t="s">
        <v>193</v>
      </c>
      <c r="BE264" s="206">
        <f>IF(N264="základní",J264,0)</f>
        <v>0</v>
      </c>
      <c r="BF264" s="206">
        <f>IF(N264="snížená",J264,0)</f>
        <v>0</v>
      </c>
      <c r="BG264" s="206">
        <f>IF(N264="zákl. přenesená",J264,0)</f>
        <v>0</v>
      </c>
      <c r="BH264" s="206">
        <f>IF(N264="sníž. přenesená",J264,0)</f>
        <v>0</v>
      </c>
      <c r="BI264" s="206">
        <f>IF(N264="nulová",J264,0)</f>
        <v>0</v>
      </c>
      <c r="BJ264" s="19" t="s">
        <v>79</v>
      </c>
      <c r="BK264" s="206">
        <f>ROUND(I264*H264,2)</f>
        <v>0</v>
      </c>
      <c r="BL264" s="19" t="s">
        <v>302</v>
      </c>
      <c r="BM264" s="205" t="s">
        <v>4967</v>
      </c>
    </row>
    <row r="265" spans="1:65" s="14" customFormat="1">
      <c r="B265" s="218"/>
      <c r="C265" s="219"/>
      <c r="D265" s="209" t="s">
        <v>202</v>
      </c>
      <c r="E265" s="220" t="s">
        <v>19</v>
      </c>
      <c r="F265" s="221" t="s">
        <v>4968</v>
      </c>
      <c r="G265" s="219"/>
      <c r="H265" s="222">
        <v>3.76</v>
      </c>
      <c r="I265" s="223"/>
      <c r="J265" s="219"/>
      <c r="K265" s="219"/>
      <c r="L265" s="224"/>
      <c r="M265" s="225"/>
      <c r="N265" s="226"/>
      <c r="O265" s="226"/>
      <c r="P265" s="226"/>
      <c r="Q265" s="226"/>
      <c r="R265" s="226"/>
      <c r="S265" s="226"/>
      <c r="T265" s="227"/>
      <c r="AT265" s="228" t="s">
        <v>202</v>
      </c>
      <c r="AU265" s="228" t="s">
        <v>81</v>
      </c>
      <c r="AV265" s="14" t="s">
        <v>81</v>
      </c>
      <c r="AW265" s="14" t="s">
        <v>33</v>
      </c>
      <c r="AX265" s="14" t="s">
        <v>72</v>
      </c>
      <c r="AY265" s="228" t="s">
        <v>193</v>
      </c>
    </row>
    <row r="266" spans="1:65" s="14" customFormat="1">
      <c r="B266" s="218"/>
      <c r="C266" s="219"/>
      <c r="D266" s="209" t="s">
        <v>202</v>
      </c>
      <c r="E266" s="220" t="s">
        <v>19</v>
      </c>
      <c r="F266" s="221" t="s">
        <v>4969</v>
      </c>
      <c r="G266" s="219"/>
      <c r="H266" s="222">
        <v>2.44</v>
      </c>
      <c r="I266" s="223"/>
      <c r="J266" s="219"/>
      <c r="K266" s="219"/>
      <c r="L266" s="224"/>
      <c r="M266" s="225"/>
      <c r="N266" s="226"/>
      <c r="O266" s="226"/>
      <c r="P266" s="226"/>
      <c r="Q266" s="226"/>
      <c r="R266" s="226"/>
      <c r="S266" s="226"/>
      <c r="T266" s="227"/>
      <c r="AT266" s="228" t="s">
        <v>202</v>
      </c>
      <c r="AU266" s="228" t="s">
        <v>81</v>
      </c>
      <c r="AV266" s="14" t="s">
        <v>81</v>
      </c>
      <c r="AW266" s="14" t="s">
        <v>33</v>
      </c>
      <c r="AX266" s="14" t="s">
        <v>72</v>
      </c>
      <c r="AY266" s="228" t="s">
        <v>193</v>
      </c>
    </row>
    <row r="267" spans="1:65" s="15" customFormat="1">
      <c r="B267" s="229"/>
      <c r="C267" s="230"/>
      <c r="D267" s="209" t="s">
        <v>202</v>
      </c>
      <c r="E267" s="231" t="s">
        <v>19</v>
      </c>
      <c r="F267" s="232" t="s">
        <v>208</v>
      </c>
      <c r="G267" s="230"/>
      <c r="H267" s="233">
        <v>6.2</v>
      </c>
      <c r="I267" s="234"/>
      <c r="J267" s="230"/>
      <c r="K267" s="230"/>
      <c r="L267" s="235"/>
      <c r="M267" s="236"/>
      <c r="N267" s="237"/>
      <c r="O267" s="237"/>
      <c r="P267" s="237"/>
      <c r="Q267" s="237"/>
      <c r="R267" s="237"/>
      <c r="S267" s="237"/>
      <c r="T267" s="238"/>
      <c r="AT267" s="239" t="s">
        <v>202</v>
      </c>
      <c r="AU267" s="239" t="s">
        <v>81</v>
      </c>
      <c r="AV267" s="15" t="s">
        <v>209</v>
      </c>
      <c r="AW267" s="15" t="s">
        <v>33</v>
      </c>
      <c r="AX267" s="15" t="s">
        <v>79</v>
      </c>
      <c r="AY267" s="239" t="s">
        <v>193</v>
      </c>
    </row>
    <row r="268" spans="1:65" s="2" customFormat="1" ht="16.5" customHeight="1">
      <c r="A268" s="36"/>
      <c r="B268" s="37"/>
      <c r="C268" s="194" t="s">
        <v>561</v>
      </c>
      <c r="D268" s="194" t="s">
        <v>195</v>
      </c>
      <c r="E268" s="195" t="s">
        <v>1125</v>
      </c>
      <c r="F268" s="196" t="s">
        <v>1126</v>
      </c>
      <c r="G268" s="197" t="s">
        <v>391</v>
      </c>
      <c r="H268" s="198">
        <v>10.199999999999999</v>
      </c>
      <c r="I268" s="199"/>
      <c r="J268" s="200">
        <f>ROUND(I268*H268,2)</f>
        <v>0</v>
      </c>
      <c r="K268" s="196" t="s">
        <v>199</v>
      </c>
      <c r="L268" s="41"/>
      <c r="M268" s="201" t="s">
        <v>19</v>
      </c>
      <c r="N268" s="202" t="s">
        <v>43</v>
      </c>
      <c r="O268" s="66"/>
      <c r="P268" s="203">
        <f>O268*H268</f>
        <v>0</v>
      </c>
      <c r="Q268" s="203">
        <v>1.5E-3</v>
      </c>
      <c r="R268" s="203">
        <f>Q268*H268</f>
        <v>1.5299999999999999E-2</v>
      </c>
      <c r="S268" s="203">
        <v>0</v>
      </c>
      <c r="T268" s="204">
        <f>S268*H268</f>
        <v>0</v>
      </c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R268" s="205" t="s">
        <v>302</v>
      </c>
      <c r="AT268" s="205" t="s">
        <v>195</v>
      </c>
      <c r="AU268" s="205" t="s">
        <v>81</v>
      </c>
      <c r="AY268" s="19" t="s">
        <v>193</v>
      </c>
      <c r="BE268" s="206">
        <f>IF(N268="základní",J268,0)</f>
        <v>0</v>
      </c>
      <c r="BF268" s="206">
        <f>IF(N268="snížená",J268,0)</f>
        <v>0</v>
      </c>
      <c r="BG268" s="206">
        <f>IF(N268="zákl. přenesená",J268,0)</f>
        <v>0</v>
      </c>
      <c r="BH268" s="206">
        <f>IF(N268="sníž. přenesená",J268,0)</f>
        <v>0</v>
      </c>
      <c r="BI268" s="206">
        <f>IF(N268="nulová",J268,0)</f>
        <v>0</v>
      </c>
      <c r="BJ268" s="19" t="s">
        <v>79</v>
      </c>
      <c r="BK268" s="206">
        <f>ROUND(I268*H268,2)</f>
        <v>0</v>
      </c>
      <c r="BL268" s="19" t="s">
        <v>302</v>
      </c>
      <c r="BM268" s="205" t="s">
        <v>4970</v>
      </c>
    </row>
    <row r="269" spans="1:65" s="14" customFormat="1">
      <c r="B269" s="218"/>
      <c r="C269" s="219"/>
      <c r="D269" s="209" t="s">
        <v>202</v>
      </c>
      <c r="E269" s="220" t="s">
        <v>19</v>
      </c>
      <c r="F269" s="221" t="s">
        <v>4971</v>
      </c>
      <c r="G269" s="219"/>
      <c r="H269" s="222">
        <v>10.199999999999999</v>
      </c>
      <c r="I269" s="223"/>
      <c r="J269" s="219"/>
      <c r="K269" s="219"/>
      <c r="L269" s="224"/>
      <c r="M269" s="225"/>
      <c r="N269" s="226"/>
      <c r="O269" s="226"/>
      <c r="P269" s="226"/>
      <c r="Q269" s="226"/>
      <c r="R269" s="226"/>
      <c r="S269" s="226"/>
      <c r="T269" s="227"/>
      <c r="AT269" s="228" t="s">
        <v>202</v>
      </c>
      <c r="AU269" s="228" t="s">
        <v>81</v>
      </c>
      <c r="AV269" s="14" t="s">
        <v>81</v>
      </c>
      <c r="AW269" s="14" t="s">
        <v>33</v>
      </c>
      <c r="AX269" s="14" t="s">
        <v>72</v>
      </c>
      <c r="AY269" s="228" t="s">
        <v>193</v>
      </c>
    </row>
    <row r="270" spans="1:65" s="15" customFormat="1">
      <c r="B270" s="229"/>
      <c r="C270" s="230"/>
      <c r="D270" s="209" t="s">
        <v>202</v>
      </c>
      <c r="E270" s="231" t="s">
        <v>19</v>
      </c>
      <c r="F270" s="232" t="s">
        <v>208</v>
      </c>
      <c r="G270" s="230"/>
      <c r="H270" s="233">
        <v>10.199999999999999</v>
      </c>
      <c r="I270" s="234"/>
      <c r="J270" s="230"/>
      <c r="K270" s="230"/>
      <c r="L270" s="235"/>
      <c r="M270" s="236"/>
      <c r="N270" s="237"/>
      <c r="O270" s="237"/>
      <c r="P270" s="237"/>
      <c r="Q270" s="237"/>
      <c r="R270" s="237"/>
      <c r="S270" s="237"/>
      <c r="T270" s="238"/>
      <c r="AT270" s="239" t="s">
        <v>202</v>
      </c>
      <c r="AU270" s="239" t="s">
        <v>81</v>
      </c>
      <c r="AV270" s="15" t="s">
        <v>209</v>
      </c>
      <c r="AW270" s="15" t="s">
        <v>33</v>
      </c>
      <c r="AX270" s="15" t="s">
        <v>79</v>
      </c>
      <c r="AY270" s="239" t="s">
        <v>193</v>
      </c>
    </row>
    <row r="271" spans="1:65" s="2" customFormat="1" ht="16.5" customHeight="1">
      <c r="A271" s="36"/>
      <c r="B271" s="37"/>
      <c r="C271" s="194" t="s">
        <v>565</v>
      </c>
      <c r="D271" s="194" t="s">
        <v>195</v>
      </c>
      <c r="E271" s="195" t="s">
        <v>1120</v>
      </c>
      <c r="F271" s="196" t="s">
        <v>1121</v>
      </c>
      <c r="G271" s="197" t="s">
        <v>391</v>
      </c>
      <c r="H271" s="198">
        <v>18.8</v>
      </c>
      <c r="I271" s="199"/>
      <c r="J271" s="200">
        <f>ROUND(I271*H271,2)</f>
        <v>0</v>
      </c>
      <c r="K271" s="196" t="s">
        <v>199</v>
      </c>
      <c r="L271" s="41"/>
      <c r="M271" s="201" t="s">
        <v>19</v>
      </c>
      <c r="N271" s="202" t="s">
        <v>43</v>
      </c>
      <c r="O271" s="66"/>
      <c r="P271" s="203">
        <f>O271*H271</f>
        <v>0</v>
      </c>
      <c r="Q271" s="203">
        <v>1.5E-3</v>
      </c>
      <c r="R271" s="203">
        <f>Q271*H271</f>
        <v>2.8200000000000003E-2</v>
      </c>
      <c r="S271" s="203">
        <v>0</v>
      </c>
      <c r="T271" s="204">
        <f>S271*H271</f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205" t="s">
        <v>302</v>
      </c>
      <c r="AT271" s="205" t="s">
        <v>195</v>
      </c>
      <c r="AU271" s="205" t="s">
        <v>81</v>
      </c>
      <c r="AY271" s="19" t="s">
        <v>193</v>
      </c>
      <c r="BE271" s="206">
        <f>IF(N271="základní",J271,0)</f>
        <v>0</v>
      </c>
      <c r="BF271" s="206">
        <f>IF(N271="snížená",J271,0)</f>
        <v>0</v>
      </c>
      <c r="BG271" s="206">
        <f>IF(N271="zákl. přenesená",J271,0)</f>
        <v>0</v>
      </c>
      <c r="BH271" s="206">
        <f>IF(N271="sníž. přenesená",J271,0)</f>
        <v>0</v>
      </c>
      <c r="BI271" s="206">
        <f>IF(N271="nulová",J271,0)</f>
        <v>0</v>
      </c>
      <c r="BJ271" s="19" t="s">
        <v>79</v>
      </c>
      <c r="BK271" s="206">
        <f>ROUND(I271*H271,2)</f>
        <v>0</v>
      </c>
      <c r="BL271" s="19" t="s">
        <v>302</v>
      </c>
      <c r="BM271" s="205" t="s">
        <v>4972</v>
      </c>
    </row>
    <row r="272" spans="1:65" s="14" customFormat="1">
      <c r="B272" s="218"/>
      <c r="C272" s="219"/>
      <c r="D272" s="209" t="s">
        <v>202</v>
      </c>
      <c r="E272" s="220" t="s">
        <v>19</v>
      </c>
      <c r="F272" s="221" t="s">
        <v>4973</v>
      </c>
      <c r="G272" s="219"/>
      <c r="H272" s="222">
        <v>18.8</v>
      </c>
      <c r="I272" s="223"/>
      <c r="J272" s="219"/>
      <c r="K272" s="219"/>
      <c r="L272" s="224"/>
      <c r="M272" s="225"/>
      <c r="N272" s="226"/>
      <c r="O272" s="226"/>
      <c r="P272" s="226"/>
      <c r="Q272" s="226"/>
      <c r="R272" s="226"/>
      <c r="S272" s="226"/>
      <c r="T272" s="227"/>
      <c r="AT272" s="228" t="s">
        <v>202</v>
      </c>
      <c r="AU272" s="228" t="s">
        <v>81</v>
      </c>
      <c r="AV272" s="14" t="s">
        <v>81</v>
      </c>
      <c r="AW272" s="14" t="s">
        <v>33</v>
      </c>
      <c r="AX272" s="14" t="s">
        <v>72</v>
      </c>
      <c r="AY272" s="228" t="s">
        <v>193</v>
      </c>
    </row>
    <row r="273" spans="1:65" s="15" customFormat="1">
      <c r="B273" s="229"/>
      <c r="C273" s="230"/>
      <c r="D273" s="209" t="s">
        <v>202</v>
      </c>
      <c r="E273" s="231" t="s">
        <v>19</v>
      </c>
      <c r="F273" s="232" t="s">
        <v>208</v>
      </c>
      <c r="G273" s="230"/>
      <c r="H273" s="233">
        <v>18.8</v>
      </c>
      <c r="I273" s="234"/>
      <c r="J273" s="230"/>
      <c r="K273" s="230"/>
      <c r="L273" s="235"/>
      <c r="M273" s="236"/>
      <c r="N273" s="237"/>
      <c r="O273" s="237"/>
      <c r="P273" s="237"/>
      <c r="Q273" s="237"/>
      <c r="R273" s="237"/>
      <c r="S273" s="237"/>
      <c r="T273" s="238"/>
      <c r="AT273" s="239" t="s">
        <v>202</v>
      </c>
      <c r="AU273" s="239" t="s">
        <v>81</v>
      </c>
      <c r="AV273" s="15" t="s">
        <v>209</v>
      </c>
      <c r="AW273" s="15" t="s">
        <v>33</v>
      </c>
      <c r="AX273" s="15" t="s">
        <v>79</v>
      </c>
      <c r="AY273" s="239" t="s">
        <v>193</v>
      </c>
    </row>
    <row r="274" spans="1:65" s="2" customFormat="1" ht="21.75" customHeight="1">
      <c r="A274" s="36"/>
      <c r="B274" s="37"/>
      <c r="C274" s="194" t="s">
        <v>570</v>
      </c>
      <c r="D274" s="194" t="s">
        <v>195</v>
      </c>
      <c r="E274" s="195" t="s">
        <v>1149</v>
      </c>
      <c r="F274" s="196" t="s">
        <v>1150</v>
      </c>
      <c r="G274" s="197" t="s">
        <v>266</v>
      </c>
      <c r="H274" s="198">
        <v>0.182</v>
      </c>
      <c r="I274" s="199"/>
      <c r="J274" s="200">
        <f>ROUND(I274*H274,2)</f>
        <v>0</v>
      </c>
      <c r="K274" s="196" t="s">
        <v>199</v>
      </c>
      <c r="L274" s="41"/>
      <c r="M274" s="201" t="s">
        <v>19</v>
      </c>
      <c r="N274" s="202" t="s">
        <v>43</v>
      </c>
      <c r="O274" s="66"/>
      <c r="P274" s="203">
        <f>O274*H274</f>
        <v>0</v>
      </c>
      <c r="Q274" s="203">
        <v>0</v>
      </c>
      <c r="R274" s="203">
        <f>Q274*H274</f>
        <v>0</v>
      </c>
      <c r="S274" s="203">
        <v>0</v>
      </c>
      <c r="T274" s="204">
        <f>S274*H274</f>
        <v>0</v>
      </c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R274" s="205" t="s">
        <v>302</v>
      </c>
      <c r="AT274" s="205" t="s">
        <v>195</v>
      </c>
      <c r="AU274" s="205" t="s">
        <v>81</v>
      </c>
      <c r="AY274" s="19" t="s">
        <v>193</v>
      </c>
      <c r="BE274" s="206">
        <f>IF(N274="základní",J274,0)</f>
        <v>0</v>
      </c>
      <c r="BF274" s="206">
        <f>IF(N274="snížená",J274,0)</f>
        <v>0</v>
      </c>
      <c r="BG274" s="206">
        <f>IF(N274="zákl. přenesená",J274,0)</f>
        <v>0</v>
      </c>
      <c r="BH274" s="206">
        <f>IF(N274="sníž. přenesená",J274,0)</f>
        <v>0</v>
      </c>
      <c r="BI274" s="206">
        <f>IF(N274="nulová",J274,0)</f>
        <v>0</v>
      </c>
      <c r="BJ274" s="19" t="s">
        <v>79</v>
      </c>
      <c r="BK274" s="206">
        <f>ROUND(I274*H274,2)</f>
        <v>0</v>
      </c>
      <c r="BL274" s="19" t="s">
        <v>302</v>
      </c>
      <c r="BM274" s="205" t="s">
        <v>4974</v>
      </c>
    </row>
    <row r="275" spans="1:65" s="12" customFormat="1" ht="22.9" customHeight="1">
      <c r="B275" s="178"/>
      <c r="C275" s="179"/>
      <c r="D275" s="180" t="s">
        <v>71</v>
      </c>
      <c r="E275" s="192" t="s">
        <v>2299</v>
      </c>
      <c r="F275" s="192" t="s">
        <v>2300</v>
      </c>
      <c r="G275" s="179"/>
      <c r="H275" s="179"/>
      <c r="I275" s="182"/>
      <c r="J275" s="193">
        <f>BK275</f>
        <v>0</v>
      </c>
      <c r="K275" s="179"/>
      <c r="L275" s="184"/>
      <c r="M275" s="185"/>
      <c r="N275" s="186"/>
      <c r="O275" s="186"/>
      <c r="P275" s="187">
        <f>SUM(P276:P281)</f>
        <v>0</v>
      </c>
      <c r="Q275" s="186"/>
      <c r="R275" s="187">
        <f>SUM(R276:R281)</f>
        <v>0</v>
      </c>
      <c r="S275" s="186"/>
      <c r="T275" s="188">
        <f>SUM(T276:T281)</f>
        <v>0</v>
      </c>
      <c r="AR275" s="189" t="s">
        <v>81</v>
      </c>
      <c r="AT275" s="190" t="s">
        <v>71</v>
      </c>
      <c r="AU275" s="190" t="s">
        <v>79</v>
      </c>
      <c r="AY275" s="189" t="s">
        <v>193</v>
      </c>
      <c r="BK275" s="191">
        <f>SUM(BK276:BK281)</f>
        <v>0</v>
      </c>
    </row>
    <row r="276" spans="1:65" s="2" customFormat="1" ht="21.75" customHeight="1">
      <c r="A276" s="36"/>
      <c r="B276" s="37"/>
      <c r="C276" s="194" t="s">
        <v>575</v>
      </c>
      <c r="D276" s="194" t="s">
        <v>195</v>
      </c>
      <c r="E276" s="195" t="s">
        <v>2331</v>
      </c>
      <c r="F276" s="196" t="s">
        <v>4975</v>
      </c>
      <c r="G276" s="197" t="s">
        <v>305</v>
      </c>
      <c r="H276" s="198">
        <v>107.175</v>
      </c>
      <c r="I276" s="199"/>
      <c r="J276" s="200">
        <f>ROUND(I276*H276,2)</f>
        <v>0</v>
      </c>
      <c r="K276" s="196" t="s">
        <v>19</v>
      </c>
      <c r="L276" s="41"/>
      <c r="M276" s="201" t="s">
        <v>19</v>
      </c>
      <c r="N276" s="202" t="s">
        <v>43</v>
      </c>
      <c r="O276" s="66"/>
      <c r="P276" s="203">
        <f>O276*H276</f>
        <v>0</v>
      </c>
      <c r="Q276" s="203">
        <v>0</v>
      </c>
      <c r="R276" s="203">
        <f>Q276*H276</f>
        <v>0</v>
      </c>
      <c r="S276" s="203">
        <v>0</v>
      </c>
      <c r="T276" s="204">
        <f>S276*H276</f>
        <v>0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R276" s="205" t="s">
        <v>302</v>
      </c>
      <c r="AT276" s="205" t="s">
        <v>195</v>
      </c>
      <c r="AU276" s="205" t="s">
        <v>81</v>
      </c>
      <c r="AY276" s="19" t="s">
        <v>193</v>
      </c>
      <c r="BE276" s="206">
        <f>IF(N276="základní",J276,0)</f>
        <v>0</v>
      </c>
      <c r="BF276" s="206">
        <f>IF(N276="snížená",J276,0)</f>
        <v>0</v>
      </c>
      <c r="BG276" s="206">
        <f>IF(N276="zákl. přenesená",J276,0)</f>
        <v>0</v>
      </c>
      <c r="BH276" s="206">
        <f>IF(N276="sníž. přenesená",J276,0)</f>
        <v>0</v>
      </c>
      <c r="BI276" s="206">
        <f>IF(N276="nulová",J276,0)</f>
        <v>0</v>
      </c>
      <c r="BJ276" s="19" t="s">
        <v>79</v>
      </c>
      <c r="BK276" s="206">
        <f>ROUND(I276*H276,2)</f>
        <v>0</v>
      </c>
      <c r="BL276" s="19" t="s">
        <v>302</v>
      </c>
      <c r="BM276" s="205" t="s">
        <v>4976</v>
      </c>
    </row>
    <row r="277" spans="1:65" s="14" customFormat="1">
      <c r="B277" s="218"/>
      <c r="C277" s="219"/>
      <c r="D277" s="209" t="s">
        <v>202</v>
      </c>
      <c r="E277" s="220" t="s">
        <v>19</v>
      </c>
      <c r="F277" s="221" t="s">
        <v>4841</v>
      </c>
      <c r="G277" s="219"/>
      <c r="H277" s="222">
        <v>31.74</v>
      </c>
      <c r="I277" s="223"/>
      <c r="J277" s="219"/>
      <c r="K277" s="219"/>
      <c r="L277" s="224"/>
      <c r="M277" s="225"/>
      <c r="N277" s="226"/>
      <c r="O277" s="226"/>
      <c r="P277" s="226"/>
      <c r="Q277" s="226"/>
      <c r="R277" s="226"/>
      <c r="S277" s="226"/>
      <c r="T277" s="227"/>
      <c r="AT277" s="228" t="s">
        <v>202</v>
      </c>
      <c r="AU277" s="228" t="s">
        <v>81</v>
      </c>
      <c r="AV277" s="14" t="s">
        <v>81</v>
      </c>
      <c r="AW277" s="14" t="s">
        <v>33</v>
      </c>
      <c r="AX277" s="14" t="s">
        <v>72</v>
      </c>
      <c r="AY277" s="228" t="s">
        <v>193</v>
      </c>
    </row>
    <row r="278" spans="1:65" s="14" customFormat="1">
      <c r="B278" s="218"/>
      <c r="C278" s="219"/>
      <c r="D278" s="209" t="s">
        <v>202</v>
      </c>
      <c r="E278" s="220" t="s">
        <v>19</v>
      </c>
      <c r="F278" s="221" t="s">
        <v>4859</v>
      </c>
      <c r="G278" s="219"/>
      <c r="H278" s="222">
        <v>38.25</v>
      </c>
      <c r="I278" s="223"/>
      <c r="J278" s="219"/>
      <c r="K278" s="219"/>
      <c r="L278" s="224"/>
      <c r="M278" s="225"/>
      <c r="N278" s="226"/>
      <c r="O278" s="226"/>
      <c r="P278" s="226"/>
      <c r="Q278" s="226"/>
      <c r="R278" s="226"/>
      <c r="S278" s="226"/>
      <c r="T278" s="227"/>
      <c r="AT278" s="228" t="s">
        <v>202</v>
      </c>
      <c r="AU278" s="228" t="s">
        <v>81</v>
      </c>
      <c r="AV278" s="14" t="s">
        <v>81</v>
      </c>
      <c r="AW278" s="14" t="s">
        <v>33</v>
      </c>
      <c r="AX278" s="14" t="s">
        <v>72</v>
      </c>
      <c r="AY278" s="228" t="s">
        <v>193</v>
      </c>
    </row>
    <row r="279" spans="1:65" s="14" customFormat="1">
      <c r="B279" s="218"/>
      <c r="C279" s="219"/>
      <c r="D279" s="209" t="s">
        <v>202</v>
      </c>
      <c r="E279" s="220" t="s">
        <v>19</v>
      </c>
      <c r="F279" s="221" t="s">
        <v>4884</v>
      </c>
      <c r="G279" s="219"/>
      <c r="H279" s="222">
        <v>10.25</v>
      </c>
      <c r="I279" s="223"/>
      <c r="J279" s="219"/>
      <c r="K279" s="219"/>
      <c r="L279" s="224"/>
      <c r="M279" s="225"/>
      <c r="N279" s="226"/>
      <c r="O279" s="226"/>
      <c r="P279" s="226"/>
      <c r="Q279" s="226"/>
      <c r="R279" s="226"/>
      <c r="S279" s="226"/>
      <c r="T279" s="227"/>
      <c r="AT279" s="228" t="s">
        <v>202</v>
      </c>
      <c r="AU279" s="228" t="s">
        <v>81</v>
      </c>
      <c r="AV279" s="14" t="s">
        <v>81</v>
      </c>
      <c r="AW279" s="14" t="s">
        <v>33</v>
      </c>
      <c r="AX279" s="14" t="s">
        <v>72</v>
      </c>
      <c r="AY279" s="228" t="s">
        <v>193</v>
      </c>
    </row>
    <row r="280" spans="1:65" s="14" customFormat="1">
      <c r="B280" s="218"/>
      <c r="C280" s="219"/>
      <c r="D280" s="209" t="s">
        <v>202</v>
      </c>
      <c r="E280" s="220" t="s">
        <v>19</v>
      </c>
      <c r="F280" s="221" t="s">
        <v>4885</v>
      </c>
      <c r="G280" s="219"/>
      <c r="H280" s="222">
        <v>26.934999999999999</v>
      </c>
      <c r="I280" s="223"/>
      <c r="J280" s="219"/>
      <c r="K280" s="219"/>
      <c r="L280" s="224"/>
      <c r="M280" s="225"/>
      <c r="N280" s="226"/>
      <c r="O280" s="226"/>
      <c r="P280" s="226"/>
      <c r="Q280" s="226"/>
      <c r="R280" s="226"/>
      <c r="S280" s="226"/>
      <c r="T280" s="227"/>
      <c r="AT280" s="228" t="s">
        <v>202</v>
      </c>
      <c r="AU280" s="228" t="s">
        <v>81</v>
      </c>
      <c r="AV280" s="14" t="s">
        <v>81</v>
      </c>
      <c r="AW280" s="14" t="s">
        <v>33</v>
      </c>
      <c r="AX280" s="14" t="s">
        <v>72</v>
      </c>
      <c r="AY280" s="228" t="s">
        <v>193</v>
      </c>
    </row>
    <row r="281" spans="1:65" s="15" customFormat="1">
      <c r="B281" s="229"/>
      <c r="C281" s="230"/>
      <c r="D281" s="209" t="s">
        <v>202</v>
      </c>
      <c r="E281" s="231" t="s">
        <v>19</v>
      </c>
      <c r="F281" s="232" t="s">
        <v>208</v>
      </c>
      <c r="G281" s="230"/>
      <c r="H281" s="233">
        <v>107.175</v>
      </c>
      <c r="I281" s="234"/>
      <c r="J281" s="230"/>
      <c r="K281" s="230"/>
      <c r="L281" s="235"/>
      <c r="M281" s="275"/>
      <c r="N281" s="276"/>
      <c r="O281" s="276"/>
      <c r="P281" s="276"/>
      <c r="Q281" s="276"/>
      <c r="R281" s="276"/>
      <c r="S281" s="276"/>
      <c r="T281" s="277"/>
      <c r="AT281" s="239" t="s">
        <v>202</v>
      </c>
      <c r="AU281" s="239" t="s">
        <v>81</v>
      </c>
      <c r="AV281" s="15" t="s">
        <v>209</v>
      </c>
      <c r="AW281" s="15" t="s">
        <v>33</v>
      </c>
      <c r="AX281" s="15" t="s">
        <v>79</v>
      </c>
      <c r="AY281" s="239" t="s">
        <v>193</v>
      </c>
    </row>
    <row r="282" spans="1:65" s="2" customFormat="1" ht="6.95" customHeight="1">
      <c r="A282" s="36"/>
      <c r="B282" s="49"/>
      <c r="C282" s="50"/>
      <c r="D282" s="50"/>
      <c r="E282" s="50"/>
      <c r="F282" s="50"/>
      <c r="G282" s="50"/>
      <c r="H282" s="50"/>
      <c r="I282" s="144"/>
      <c r="J282" s="50"/>
      <c r="K282" s="50"/>
      <c r="L282" s="41"/>
      <c r="M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</sheetData>
  <sheetProtection algorithmName="SHA-512" hashValue="W2DdsqfPewmR7ndcr93/Yz0yASjer54+6u1n2/So4ARoHXSjVd33B6XHKCjqBCcxtHUp5yJLBbqdKBDi7xyTtA==" saltValue="CTMzSC3+fKOVQQ+w5276zC+lU6Yl0Xtm8SpEkyWmqHCV1AFEWYpT4DIjN+jkK8KypAbx1mju/mwg5ocTaaFrsg==" spinCount="100000" sheet="1" objects="1" scenarios="1" formatColumns="0" formatRows="0" autoFilter="0"/>
  <autoFilter ref="C93:K281"/>
  <mergeCells count="9">
    <mergeCell ref="E50:H50"/>
    <mergeCell ref="E84:H84"/>
    <mergeCell ref="E86:H86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pageSetUpPr fitToPage="1"/>
  </sheetPr>
  <dimension ref="A2:BM227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AT2" s="19" t="s">
        <v>114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127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409" t="str">
        <f>'Rekapitulace stavby'!K6</f>
        <v>Novostavba víceúčelových objektů na p.č.1542/1 a 1521/2 v k.ú.Cetoraz</v>
      </c>
      <c r="F7" s="410"/>
      <c r="G7" s="410"/>
      <c r="H7" s="410"/>
      <c r="I7" s="110"/>
      <c r="L7" s="22"/>
    </row>
    <row r="8" spans="1:46" s="2" customFormat="1" ht="12" customHeight="1">
      <c r="A8" s="36"/>
      <c r="B8" s="41"/>
      <c r="C8" s="36"/>
      <c r="D8" s="116" t="s">
        <v>128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12" t="s">
        <v>4977</v>
      </c>
      <c r="F9" s="411"/>
      <c r="G9" s="411"/>
      <c r="H9" s="411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11. 11. 2020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13" t="str">
        <f>'Rekapitulace stavby'!E14</f>
        <v>Vyplň údaj</v>
      </c>
      <c r="F18" s="414"/>
      <c r="G18" s="414"/>
      <c r="H18" s="414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35</v>
      </c>
      <c r="F24" s="36"/>
      <c r="G24" s="36"/>
      <c r="H24" s="36"/>
      <c r="I24" s="119" t="s">
        <v>28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21"/>
      <c r="B27" s="122"/>
      <c r="C27" s="121"/>
      <c r="D27" s="121"/>
      <c r="E27" s="415" t="s">
        <v>37</v>
      </c>
      <c r="F27" s="415"/>
      <c r="G27" s="415"/>
      <c r="H27" s="415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ROUND(J88,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ROUND((SUM(BE88:BE226)),  2)</f>
        <v>0</v>
      </c>
      <c r="G33" s="36"/>
      <c r="H33" s="36"/>
      <c r="I33" s="133">
        <v>0.21</v>
      </c>
      <c r="J33" s="132">
        <f>ROUND(((SUM(BE88:BE226))*I33),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ROUND((SUM(BF88:BF226)),  2)</f>
        <v>0</v>
      </c>
      <c r="G34" s="36"/>
      <c r="H34" s="36"/>
      <c r="I34" s="133">
        <v>0.15</v>
      </c>
      <c r="J34" s="132">
        <f>ROUND(((SUM(BF88:BF226))*I34),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ROUND((SUM(BG88:BG226)),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ROUND((SUM(BH88:BH226)),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ROUND((SUM(BI88:BI226)),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132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7" t="str">
        <f>E7</f>
        <v>Novostavba víceúčelových objektů na p.č.1542/1 a 1521/2 v k.ú.Cetoraz</v>
      </c>
      <c r="F48" s="408"/>
      <c r="G48" s="408"/>
      <c r="H48" s="40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66" t="str">
        <f>E9</f>
        <v>SO_04 - zpevněné plochy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Cetoraz</v>
      </c>
      <c r="G52" s="38"/>
      <c r="H52" s="38"/>
      <c r="I52" s="119" t="s">
        <v>23</v>
      </c>
      <c r="J52" s="61" t="str">
        <f>IF(J12="","",J12)</f>
        <v>11. 11. 2020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40.15" customHeight="1">
      <c r="A54" s="36"/>
      <c r="B54" s="37"/>
      <c r="C54" s="31" t="s">
        <v>25</v>
      </c>
      <c r="D54" s="38"/>
      <c r="E54" s="38"/>
      <c r="F54" s="29" t="str">
        <f>E15</f>
        <v>Obec Cetoraz, Cetoraz 206, 39411 Cetoraz</v>
      </c>
      <c r="G54" s="38"/>
      <c r="H54" s="38"/>
      <c r="I54" s="119" t="s">
        <v>31</v>
      </c>
      <c r="J54" s="34" t="str">
        <f>E21</f>
        <v>Ing.Josef Slabý, Arnolec 30, 58827 Jamné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>Fr.Neuwirth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133</v>
      </c>
      <c r="D57" s="149"/>
      <c r="E57" s="149"/>
      <c r="F57" s="149"/>
      <c r="G57" s="149"/>
      <c r="H57" s="149"/>
      <c r="I57" s="150"/>
      <c r="J57" s="151" t="s">
        <v>134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J88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135</v>
      </c>
    </row>
    <row r="60" spans="1:47" s="9" customFormat="1" ht="24.95" customHeight="1">
      <c r="B60" s="153"/>
      <c r="C60" s="154"/>
      <c r="D60" s="155" t="s">
        <v>136</v>
      </c>
      <c r="E60" s="156"/>
      <c r="F60" s="156"/>
      <c r="G60" s="156"/>
      <c r="H60" s="156"/>
      <c r="I60" s="157"/>
      <c r="J60" s="158">
        <f>J89</f>
        <v>0</v>
      </c>
      <c r="K60" s="154"/>
      <c r="L60" s="159"/>
    </row>
    <row r="61" spans="1:47" s="10" customFormat="1" ht="19.899999999999999" customHeight="1">
      <c r="B61" s="160"/>
      <c r="C61" s="99"/>
      <c r="D61" s="161" t="s">
        <v>137</v>
      </c>
      <c r="E61" s="162"/>
      <c r="F61" s="162"/>
      <c r="G61" s="162"/>
      <c r="H61" s="162"/>
      <c r="I61" s="163"/>
      <c r="J61" s="164">
        <f>J90</f>
        <v>0</v>
      </c>
      <c r="K61" s="99"/>
      <c r="L61" s="165"/>
    </row>
    <row r="62" spans="1:47" s="10" customFormat="1" ht="19.899999999999999" customHeight="1">
      <c r="B62" s="160"/>
      <c r="C62" s="99"/>
      <c r="D62" s="161" t="s">
        <v>4978</v>
      </c>
      <c r="E62" s="162"/>
      <c r="F62" s="162"/>
      <c r="G62" s="162"/>
      <c r="H62" s="162"/>
      <c r="I62" s="163"/>
      <c r="J62" s="164">
        <f>J138</f>
        <v>0</v>
      </c>
      <c r="K62" s="99"/>
      <c r="L62" s="165"/>
    </row>
    <row r="63" spans="1:47" s="10" customFormat="1" ht="19.899999999999999" customHeight="1">
      <c r="B63" s="160"/>
      <c r="C63" s="99"/>
      <c r="D63" s="161" t="s">
        <v>4979</v>
      </c>
      <c r="E63" s="162"/>
      <c r="F63" s="162"/>
      <c r="G63" s="162"/>
      <c r="H63" s="162"/>
      <c r="I63" s="163"/>
      <c r="J63" s="164">
        <f>J159</f>
        <v>0</v>
      </c>
      <c r="K63" s="99"/>
      <c r="L63" s="165"/>
    </row>
    <row r="64" spans="1:47" s="10" customFormat="1" ht="19.899999999999999" customHeight="1">
      <c r="B64" s="160"/>
      <c r="C64" s="99"/>
      <c r="D64" s="161" t="s">
        <v>4980</v>
      </c>
      <c r="E64" s="162"/>
      <c r="F64" s="162"/>
      <c r="G64" s="162"/>
      <c r="H64" s="162"/>
      <c r="I64" s="163"/>
      <c r="J64" s="164">
        <f>J172</f>
        <v>0</v>
      </c>
      <c r="K64" s="99"/>
      <c r="L64" s="165"/>
    </row>
    <row r="65" spans="1:31" s="10" customFormat="1" ht="19.899999999999999" customHeight="1">
      <c r="B65" s="160"/>
      <c r="C65" s="99"/>
      <c r="D65" s="161" t="s">
        <v>4981</v>
      </c>
      <c r="E65" s="162"/>
      <c r="F65" s="162"/>
      <c r="G65" s="162"/>
      <c r="H65" s="162"/>
      <c r="I65" s="163"/>
      <c r="J65" s="164">
        <f>J185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150</v>
      </c>
      <c r="E66" s="162"/>
      <c r="F66" s="162"/>
      <c r="G66" s="162"/>
      <c r="H66" s="162"/>
      <c r="I66" s="163"/>
      <c r="J66" s="164">
        <f>J203</f>
        <v>0</v>
      </c>
      <c r="K66" s="99"/>
      <c r="L66" s="165"/>
    </row>
    <row r="67" spans="1:31" s="10" customFormat="1" ht="14.85" customHeight="1">
      <c r="B67" s="160"/>
      <c r="C67" s="99"/>
      <c r="D67" s="161" t="s">
        <v>4982</v>
      </c>
      <c r="E67" s="162"/>
      <c r="F67" s="162"/>
      <c r="G67" s="162"/>
      <c r="H67" s="162"/>
      <c r="I67" s="163"/>
      <c r="J67" s="164">
        <f>J204</f>
        <v>0</v>
      </c>
      <c r="K67" s="99"/>
      <c r="L67" s="165"/>
    </row>
    <row r="68" spans="1:31" s="10" customFormat="1" ht="19.899999999999999" customHeight="1">
      <c r="B68" s="160"/>
      <c r="C68" s="99"/>
      <c r="D68" s="161" t="s">
        <v>153</v>
      </c>
      <c r="E68" s="162"/>
      <c r="F68" s="162"/>
      <c r="G68" s="162"/>
      <c r="H68" s="162"/>
      <c r="I68" s="163"/>
      <c r="J68" s="164">
        <f>J225</f>
        <v>0</v>
      </c>
      <c r="K68" s="99"/>
      <c r="L68" s="165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117"/>
      <c r="J69" s="38"/>
      <c r="K69" s="38"/>
      <c r="L69" s="11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144"/>
      <c r="J70" s="50"/>
      <c r="K70" s="50"/>
      <c r="L70" s="118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147"/>
      <c r="J74" s="52"/>
      <c r="K74" s="52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178</v>
      </c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407" t="str">
        <f>E7</f>
        <v>Novostavba víceúčelových objektů na p.č.1542/1 a 1521/2 v k.ú.Cetoraz</v>
      </c>
      <c r="F78" s="408"/>
      <c r="G78" s="408"/>
      <c r="H78" s="40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128</v>
      </c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366" t="str">
        <f>E9</f>
        <v>SO_04 - zpevněné plochy</v>
      </c>
      <c r="F80" s="406"/>
      <c r="G80" s="406"/>
      <c r="H80" s="406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F12</f>
        <v>Cetoraz</v>
      </c>
      <c r="G82" s="38"/>
      <c r="H82" s="38"/>
      <c r="I82" s="119" t="s">
        <v>23</v>
      </c>
      <c r="J82" s="61" t="str">
        <f>IF(J12="","",J12)</f>
        <v>11. 11. 2020</v>
      </c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40.15" customHeight="1">
      <c r="A84" s="36"/>
      <c r="B84" s="37"/>
      <c r="C84" s="31" t="s">
        <v>25</v>
      </c>
      <c r="D84" s="38"/>
      <c r="E84" s="38"/>
      <c r="F84" s="29" t="str">
        <f>E15</f>
        <v>Obec Cetoraz, Cetoraz 206, 39411 Cetoraz</v>
      </c>
      <c r="G84" s="38"/>
      <c r="H84" s="38"/>
      <c r="I84" s="119" t="s">
        <v>31</v>
      </c>
      <c r="J84" s="34" t="str">
        <f>E21</f>
        <v>Ing.Josef Slabý, Arnolec 30, 58827 Jamné</v>
      </c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5.2" customHeight="1">
      <c r="A85" s="36"/>
      <c r="B85" s="37"/>
      <c r="C85" s="31" t="s">
        <v>29</v>
      </c>
      <c r="D85" s="38"/>
      <c r="E85" s="38"/>
      <c r="F85" s="29" t="str">
        <f>IF(E18="","",E18)</f>
        <v>Vyplň údaj</v>
      </c>
      <c r="G85" s="38"/>
      <c r="H85" s="38"/>
      <c r="I85" s="119" t="s">
        <v>34</v>
      </c>
      <c r="J85" s="34" t="str">
        <f>E24</f>
        <v>Fr.Neuwirth</v>
      </c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66"/>
      <c r="B87" s="167"/>
      <c r="C87" s="168" t="s">
        <v>179</v>
      </c>
      <c r="D87" s="169" t="s">
        <v>57</v>
      </c>
      <c r="E87" s="169" t="s">
        <v>53</v>
      </c>
      <c r="F87" s="169" t="s">
        <v>54</v>
      </c>
      <c r="G87" s="169" t="s">
        <v>180</v>
      </c>
      <c r="H87" s="169" t="s">
        <v>181</v>
      </c>
      <c r="I87" s="170" t="s">
        <v>182</v>
      </c>
      <c r="J87" s="169" t="s">
        <v>134</v>
      </c>
      <c r="K87" s="171" t="s">
        <v>183</v>
      </c>
      <c r="L87" s="172"/>
      <c r="M87" s="70" t="s">
        <v>19</v>
      </c>
      <c r="N87" s="71" t="s">
        <v>42</v>
      </c>
      <c r="O87" s="71" t="s">
        <v>184</v>
      </c>
      <c r="P87" s="71" t="s">
        <v>185</v>
      </c>
      <c r="Q87" s="71" t="s">
        <v>186</v>
      </c>
      <c r="R87" s="71" t="s">
        <v>187</v>
      </c>
      <c r="S87" s="71" t="s">
        <v>188</v>
      </c>
      <c r="T87" s="72" t="s">
        <v>189</v>
      </c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</row>
    <row r="88" spans="1:65" s="2" customFormat="1" ht="22.9" customHeight="1">
      <c r="A88" s="36"/>
      <c r="B88" s="37"/>
      <c r="C88" s="77" t="s">
        <v>190</v>
      </c>
      <c r="D88" s="38"/>
      <c r="E88" s="38"/>
      <c r="F88" s="38"/>
      <c r="G88" s="38"/>
      <c r="H88" s="38"/>
      <c r="I88" s="117"/>
      <c r="J88" s="173">
        <f>BK88</f>
        <v>0</v>
      </c>
      <c r="K88" s="38"/>
      <c r="L88" s="41"/>
      <c r="M88" s="73"/>
      <c r="N88" s="174"/>
      <c r="O88" s="74"/>
      <c r="P88" s="175">
        <f>P89</f>
        <v>0</v>
      </c>
      <c r="Q88" s="74"/>
      <c r="R88" s="175">
        <f>R89</f>
        <v>505.9157854</v>
      </c>
      <c r="S88" s="74"/>
      <c r="T88" s="176">
        <f>T89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71</v>
      </c>
      <c r="AU88" s="19" t="s">
        <v>135</v>
      </c>
      <c r="BK88" s="177">
        <f>BK89</f>
        <v>0</v>
      </c>
    </row>
    <row r="89" spans="1:65" s="12" customFormat="1" ht="25.9" customHeight="1">
      <c r="B89" s="178"/>
      <c r="C89" s="179"/>
      <c r="D89" s="180" t="s">
        <v>71</v>
      </c>
      <c r="E89" s="181" t="s">
        <v>191</v>
      </c>
      <c r="F89" s="181" t="s">
        <v>192</v>
      </c>
      <c r="G89" s="179"/>
      <c r="H89" s="179"/>
      <c r="I89" s="182"/>
      <c r="J89" s="183">
        <f>BK89</f>
        <v>0</v>
      </c>
      <c r="K89" s="179"/>
      <c r="L89" s="184"/>
      <c r="M89" s="185"/>
      <c r="N89" s="186"/>
      <c r="O89" s="186"/>
      <c r="P89" s="187">
        <f>P90+P138+P159+P172+P185+P203+P225</f>
        <v>0</v>
      </c>
      <c r="Q89" s="186"/>
      <c r="R89" s="187">
        <f>R90+R138+R159+R172+R185+R203+R225</f>
        <v>505.9157854</v>
      </c>
      <c r="S89" s="186"/>
      <c r="T89" s="188">
        <f>T90+T138+T159+T172+T185+T203+T225</f>
        <v>0</v>
      </c>
      <c r="AR89" s="189" t="s">
        <v>79</v>
      </c>
      <c r="AT89" s="190" t="s">
        <v>71</v>
      </c>
      <c r="AU89" s="190" t="s">
        <v>72</v>
      </c>
      <c r="AY89" s="189" t="s">
        <v>193</v>
      </c>
      <c r="BK89" s="191">
        <f>BK90+BK138+BK159+BK172+BK185+BK203+BK225</f>
        <v>0</v>
      </c>
    </row>
    <row r="90" spans="1:65" s="12" customFormat="1" ht="22.9" customHeight="1">
      <c r="B90" s="178"/>
      <c r="C90" s="179"/>
      <c r="D90" s="180" t="s">
        <v>71</v>
      </c>
      <c r="E90" s="192" t="s">
        <v>79</v>
      </c>
      <c r="F90" s="192" t="s">
        <v>194</v>
      </c>
      <c r="G90" s="179"/>
      <c r="H90" s="179"/>
      <c r="I90" s="182"/>
      <c r="J90" s="193">
        <f>BK90</f>
        <v>0</v>
      </c>
      <c r="K90" s="179"/>
      <c r="L90" s="184"/>
      <c r="M90" s="185"/>
      <c r="N90" s="186"/>
      <c r="O90" s="186"/>
      <c r="P90" s="187">
        <f>SUM(P91:P137)</f>
        <v>0</v>
      </c>
      <c r="Q90" s="186"/>
      <c r="R90" s="187">
        <f>SUM(R91:R137)</f>
        <v>0</v>
      </c>
      <c r="S90" s="186"/>
      <c r="T90" s="188">
        <f>SUM(T91:T137)</f>
        <v>0</v>
      </c>
      <c r="AR90" s="189" t="s">
        <v>79</v>
      </c>
      <c r="AT90" s="190" t="s">
        <v>71</v>
      </c>
      <c r="AU90" s="190" t="s">
        <v>79</v>
      </c>
      <c r="AY90" s="189" t="s">
        <v>193</v>
      </c>
      <c r="BK90" s="191">
        <f>SUM(BK91:BK137)</f>
        <v>0</v>
      </c>
    </row>
    <row r="91" spans="1:65" s="2" customFormat="1" ht="16.5" customHeight="1">
      <c r="A91" s="36"/>
      <c r="B91" s="37"/>
      <c r="C91" s="194" t="s">
        <v>79</v>
      </c>
      <c r="D91" s="194" t="s">
        <v>195</v>
      </c>
      <c r="E91" s="195" t="s">
        <v>196</v>
      </c>
      <c r="F91" s="196" t="s">
        <v>197</v>
      </c>
      <c r="G91" s="197" t="s">
        <v>198</v>
      </c>
      <c r="H91" s="198">
        <v>85.468999999999994</v>
      </c>
      <c r="I91" s="199"/>
      <c r="J91" s="200">
        <f>ROUND(I91*H91,2)</f>
        <v>0</v>
      </c>
      <c r="K91" s="196" t="s">
        <v>199</v>
      </c>
      <c r="L91" s="41"/>
      <c r="M91" s="201" t="s">
        <v>19</v>
      </c>
      <c r="N91" s="202" t="s">
        <v>43</v>
      </c>
      <c r="O91" s="66"/>
      <c r="P91" s="203">
        <f>O91*H91</f>
        <v>0</v>
      </c>
      <c r="Q91" s="203">
        <v>0</v>
      </c>
      <c r="R91" s="203">
        <f>Q91*H91</f>
        <v>0</v>
      </c>
      <c r="S91" s="203">
        <v>0</v>
      </c>
      <c r="T91" s="204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205" t="s">
        <v>200</v>
      </c>
      <c r="AT91" s="205" t="s">
        <v>195</v>
      </c>
      <c r="AU91" s="205" t="s">
        <v>81</v>
      </c>
      <c r="AY91" s="19" t="s">
        <v>193</v>
      </c>
      <c r="BE91" s="206">
        <f>IF(N91="základní",J91,0)</f>
        <v>0</v>
      </c>
      <c r="BF91" s="206">
        <f>IF(N91="snížená",J91,0)</f>
        <v>0</v>
      </c>
      <c r="BG91" s="206">
        <f>IF(N91="zákl. přenesená",J91,0)</f>
        <v>0</v>
      </c>
      <c r="BH91" s="206">
        <f>IF(N91="sníž. přenesená",J91,0)</f>
        <v>0</v>
      </c>
      <c r="BI91" s="206">
        <f>IF(N91="nulová",J91,0)</f>
        <v>0</v>
      </c>
      <c r="BJ91" s="19" t="s">
        <v>79</v>
      </c>
      <c r="BK91" s="206">
        <f>ROUND(I91*H91,2)</f>
        <v>0</v>
      </c>
      <c r="BL91" s="19" t="s">
        <v>200</v>
      </c>
      <c r="BM91" s="205" t="s">
        <v>4983</v>
      </c>
    </row>
    <row r="92" spans="1:65" s="13" customFormat="1">
      <c r="B92" s="207"/>
      <c r="C92" s="208"/>
      <c r="D92" s="209" t="s">
        <v>202</v>
      </c>
      <c r="E92" s="210" t="s">
        <v>19</v>
      </c>
      <c r="F92" s="211" t="s">
        <v>203</v>
      </c>
      <c r="G92" s="208"/>
      <c r="H92" s="210" t="s">
        <v>19</v>
      </c>
      <c r="I92" s="212"/>
      <c r="J92" s="208"/>
      <c r="K92" s="208"/>
      <c r="L92" s="213"/>
      <c r="M92" s="214"/>
      <c r="N92" s="215"/>
      <c r="O92" s="215"/>
      <c r="P92" s="215"/>
      <c r="Q92" s="215"/>
      <c r="R92" s="215"/>
      <c r="S92" s="215"/>
      <c r="T92" s="216"/>
      <c r="AT92" s="217" t="s">
        <v>202</v>
      </c>
      <c r="AU92" s="217" t="s">
        <v>81</v>
      </c>
      <c r="AV92" s="13" t="s">
        <v>79</v>
      </c>
      <c r="AW92" s="13" t="s">
        <v>33</v>
      </c>
      <c r="AX92" s="13" t="s">
        <v>72</v>
      </c>
      <c r="AY92" s="217" t="s">
        <v>193</v>
      </c>
    </row>
    <row r="93" spans="1:65" s="13" customFormat="1">
      <c r="B93" s="207"/>
      <c r="C93" s="208"/>
      <c r="D93" s="209" t="s">
        <v>202</v>
      </c>
      <c r="E93" s="210" t="s">
        <v>19</v>
      </c>
      <c r="F93" s="211" t="s">
        <v>4984</v>
      </c>
      <c r="G93" s="208"/>
      <c r="H93" s="210" t="s">
        <v>19</v>
      </c>
      <c r="I93" s="212"/>
      <c r="J93" s="208"/>
      <c r="K93" s="208"/>
      <c r="L93" s="213"/>
      <c r="M93" s="214"/>
      <c r="N93" s="215"/>
      <c r="O93" s="215"/>
      <c r="P93" s="215"/>
      <c r="Q93" s="215"/>
      <c r="R93" s="215"/>
      <c r="S93" s="215"/>
      <c r="T93" s="216"/>
      <c r="AT93" s="217" t="s">
        <v>202</v>
      </c>
      <c r="AU93" s="217" t="s">
        <v>81</v>
      </c>
      <c r="AV93" s="13" t="s">
        <v>79</v>
      </c>
      <c r="AW93" s="13" t="s">
        <v>33</v>
      </c>
      <c r="AX93" s="13" t="s">
        <v>72</v>
      </c>
      <c r="AY93" s="217" t="s">
        <v>193</v>
      </c>
    </row>
    <row r="94" spans="1:65" s="14" customFormat="1">
      <c r="B94" s="218"/>
      <c r="C94" s="219"/>
      <c r="D94" s="209" t="s">
        <v>202</v>
      </c>
      <c r="E94" s="220" t="s">
        <v>19</v>
      </c>
      <c r="F94" s="221" t="s">
        <v>4985</v>
      </c>
      <c r="G94" s="219"/>
      <c r="H94" s="222">
        <v>95.68</v>
      </c>
      <c r="I94" s="223"/>
      <c r="J94" s="219"/>
      <c r="K94" s="219"/>
      <c r="L94" s="224"/>
      <c r="M94" s="225"/>
      <c r="N94" s="226"/>
      <c r="O94" s="226"/>
      <c r="P94" s="226"/>
      <c r="Q94" s="226"/>
      <c r="R94" s="226"/>
      <c r="S94" s="226"/>
      <c r="T94" s="227"/>
      <c r="AT94" s="228" t="s">
        <v>202</v>
      </c>
      <c r="AU94" s="228" t="s">
        <v>81</v>
      </c>
      <c r="AV94" s="14" t="s">
        <v>81</v>
      </c>
      <c r="AW94" s="14" t="s">
        <v>33</v>
      </c>
      <c r="AX94" s="14" t="s">
        <v>72</v>
      </c>
      <c r="AY94" s="228" t="s">
        <v>193</v>
      </c>
    </row>
    <row r="95" spans="1:65" s="14" customFormat="1">
      <c r="B95" s="218"/>
      <c r="C95" s="219"/>
      <c r="D95" s="209" t="s">
        <v>202</v>
      </c>
      <c r="E95" s="220" t="s">
        <v>19</v>
      </c>
      <c r="F95" s="221" t="s">
        <v>4986</v>
      </c>
      <c r="G95" s="219"/>
      <c r="H95" s="222">
        <v>75.191999999999993</v>
      </c>
      <c r="I95" s="223"/>
      <c r="J95" s="219"/>
      <c r="K95" s="219"/>
      <c r="L95" s="224"/>
      <c r="M95" s="225"/>
      <c r="N95" s="226"/>
      <c r="O95" s="226"/>
      <c r="P95" s="226"/>
      <c r="Q95" s="226"/>
      <c r="R95" s="226"/>
      <c r="S95" s="226"/>
      <c r="T95" s="227"/>
      <c r="AT95" s="228" t="s">
        <v>202</v>
      </c>
      <c r="AU95" s="228" t="s">
        <v>81</v>
      </c>
      <c r="AV95" s="14" t="s">
        <v>81</v>
      </c>
      <c r="AW95" s="14" t="s">
        <v>33</v>
      </c>
      <c r="AX95" s="14" t="s">
        <v>72</v>
      </c>
      <c r="AY95" s="228" t="s">
        <v>193</v>
      </c>
    </row>
    <row r="96" spans="1:65" s="15" customFormat="1">
      <c r="B96" s="229"/>
      <c r="C96" s="230"/>
      <c r="D96" s="209" t="s">
        <v>202</v>
      </c>
      <c r="E96" s="231" t="s">
        <v>19</v>
      </c>
      <c r="F96" s="232" t="s">
        <v>208</v>
      </c>
      <c r="G96" s="230"/>
      <c r="H96" s="233">
        <v>170.87200000000001</v>
      </c>
      <c r="I96" s="234"/>
      <c r="J96" s="230"/>
      <c r="K96" s="230"/>
      <c r="L96" s="235"/>
      <c r="M96" s="236"/>
      <c r="N96" s="237"/>
      <c r="O96" s="237"/>
      <c r="P96" s="237"/>
      <c r="Q96" s="237"/>
      <c r="R96" s="237"/>
      <c r="S96" s="237"/>
      <c r="T96" s="238"/>
      <c r="AT96" s="239" t="s">
        <v>202</v>
      </c>
      <c r="AU96" s="239" t="s">
        <v>81</v>
      </c>
      <c r="AV96" s="15" t="s">
        <v>209</v>
      </c>
      <c r="AW96" s="15" t="s">
        <v>33</v>
      </c>
      <c r="AX96" s="15" t="s">
        <v>72</v>
      </c>
      <c r="AY96" s="239" t="s">
        <v>193</v>
      </c>
    </row>
    <row r="97" spans="1:65" s="14" customFormat="1">
      <c r="B97" s="218"/>
      <c r="C97" s="219"/>
      <c r="D97" s="209" t="s">
        <v>202</v>
      </c>
      <c r="E97" s="220" t="s">
        <v>19</v>
      </c>
      <c r="F97" s="221" t="s">
        <v>4987</v>
      </c>
      <c r="G97" s="219"/>
      <c r="H97" s="222">
        <v>-85.403000000000006</v>
      </c>
      <c r="I97" s="223"/>
      <c r="J97" s="219"/>
      <c r="K97" s="219"/>
      <c r="L97" s="224"/>
      <c r="M97" s="225"/>
      <c r="N97" s="226"/>
      <c r="O97" s="226"/>
      <c r="P97" s="226"/>
      <c r="Q97" s="226"/>
      <c r="R97" s="226"/>
      <c r="S97" s="226"/>
      <c r="T97" s="227"/>
      <c r="AT97" s="228" t="s">
        <v>202</v>
      </c>
      <c r="AU97" s="228" t="s">
        <v>81</v>
      </c>
      <c r="AV97" s="14" t="s">
        <v>81</v>
      </c>
      <c r="AW97" s="14" t="s">
        <v>33</v>
      </c>
      <c r="AX97" s="14" t="s">
        <v>72</v>
      </c>
      <c r="AY97" s="228" t="s">
        <v>193</v>
      </c>
    </row>
    <row r="98" spans="1:65" s="16" customFormat="1">
      <c r="B98" s="240"/>
      <c r="C98" s="241"/>
      <c r="D98" s="209" t="s">
        <v>202</v>
      </c>
      <c r="E98" s="242" t="s">
        <v>19</v>
      </c>
      <c r="F98" s="243" t="s">
        <v>211</v>
      </c>
      <c r="G98" s="241"/>
      <c r="H98" s="244">
        <v>85.469000000000008</v>
      </c>
      <c r="I98" s="245"/>
      <c r="J98" s="241"/>
      <c r="K98" s="241"/>
      <c r="L98" s="246"/>
      <c r="M98" s="247"/>
      <c r="N98" s="248"/>
      <c r="O98" s="248"/>
      <c r="P98" s="248"/>
      <c r="Q98" s="248"/>
      <c r="R98" s="248"/>
      <c r="S98" s="248"/>
      <c r="T98" s="249"/>
      <c r="AT98" s="250" t="s">
        <v>202</v>
      </c>
      <c r="AU98" s="250" t="s">
        <v>81</v>
      </c>
      <c r="AV98" s="16" t="s">
        <v>200</v>
      </c>
      <c r="AW98" s="16" t="s">
        <v>33</v>
      </c>
      <c r="AX98" s="16" t="s">
        <v>79</v>
      </c>
      <c r="AY98" s="250" t="s">
        <v>193</v>
      </c>
    </row>
    <row r="99" spans="1:65" s="2" customFormat="1" ht="16.5" customHeight="1">
      <c r="A99" s="36"/>
      <c r="B99" s="37"/>
      <c r="C99" s="194" t="s">
        <v>81</v>
      </c>
      <c r="D99" s="194" t="s">
        <v>195</v>
      </c>
      <c r="E99" s="195" t="s">
        <v>212</v>
      </c>
      <c r="F99" s="196" t="s">
        <v>213</v>
      </c>
      <c r="G99" s="197" t="s">
        <v>198</v>
      </c>
      <c r="H99" s="198">
        <v>85.468999999999994</v>
      </c>
      <c r="I99" s="199"/>
      <c r="J99" s="200">
        <f>ROUND(I99*H99,2)</f>
        <v>0</v>
      </c>
      <c r="K99" s="196" t="s">
        <v>199</v>
      </c>
      <c r="L99" s="41"/>
      <c r="M99" s="201" t="s">
        <v>19</v>
      </c>
      <c r="N99" s="202" t="s">
        <v>43</v>
      </c>
      <c r="O99" s="66"/>
      <c r="P99" s="203">
        <f>O99*H99</f>
        <v>0</v>
      </c>
      <c r="Q99" s="203">
        <v>0</v>
      </c>
      <c r="R99" s="203">
        <f>Q99*H99</f>
        <v>0</v>
      </c>
      <c r="S99" s="203">
        <v>0</v>
      </c>
      <c r="T99" s="204">
        <f>S99*H99</f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205" t="s">
        <v>200</v>
      </c>
      <c r="AT99" s="205" t="s">
        <v>195</v>
      </c>
      <c r="AU99" s="205" t="s">
        <v>81</v>
      </c>
      <c r="AY99" s="19" t="s">
        <v>193</v>
      </c>
      <c r="BE99" s="206">
        <f>IF(N99="základní",J99,0)</f>
        <v>0</v>
      </c>
      <c r="BF99" s="206">
        <f>IF(N99="snížená",J99,0)</f>
        <v>0</v>
      </c>
      <c r="BG99" s="206">
        <f>IF(N99="zákl. přenesená",J99,0)</f>
        <v>0</v>
      </c>
      <c r="BH99" s="206">
        <f>IF(N99="sníž. přenesená",J99,0)</f>
        <v>0</v>
      </c>
      <c r="BI99" s="206">
        <f>IF(N99="nulová",J99,0)</f>
        <v>0</v>
      </c>
      <c r="BJ99" s="19" t="s">
        <v>79</v>
      </c>
      <c r="BK99" s="206">
        <f>ROUND(I99*H99,2)</f>
        <v>0</v>
      </c>
      <c r="BL99" s="19" t="s">
        <v>200</v>
      </c>
      <c r="BM99" s="205" t="s">
        <v>4988</v>
      </c>
    </row>
    <row r="100" spans="1:65" s="13" customFormat="1">
      <c r="B100" s="207"/>
      <c r="C100" s="208"/>
      <c r="D100" s="209" t="s">
        <v>202</v>
      </c>
      <c r="E100" s="210" t="s">
        <v>19</v>
      </c>
      <c r="F100" s="211" t="s">
        <v>203</v>
      </c>
      <c r="G100" s="208"/>
      <c r="H100" s="210" t="s">
        <v>19</v>
      </c>
      <c r="I100" s="212"/>
      <c r="J100" s="208"/>
      <c r="K100" s="208"/>
      <c r="L100" s="213"/>
      <c r="M100" s="214"/>
      <c r="N100" s="215"/>
      <c r="O100" s="215"/>
      <c r="P100" s="215"/>
      <c r="Q100" s="215"/>
      <c r="R100" s="215"/>
      <c r="S100" s="215"/>
      <c r="T100" s="216"/>
      <c r="AT100" s="217" t="s">
        <v>202</v>
      </c>
      <c r="AU100" s="217" t="s">
        <v>81</v>
      </c>
      <c r="AV100" s="13" t="s">
        <v>79</v>
      </c>
      <c r="AW100" s="13" t="s">
        <v>33</v>
      </c>
      <c r="AX100" s="13" t="s">
        <v>72</v>
      </c>
      <c r="AY100" s="217" t="s">
        <v>193</v>
      </c>
    </row>
    <row r="101" spans="1:65" s="13" customFormat="1">
      <c r="B101" s="207"/>
      <c r="C101" s="208"/>
      <c r="D101" s="209" t="s">
        <v>202</v>
      </c>
      <c r="E101" s="210" t="s">
        <v>19</v>
      </c>
      <c r="F101" s="211" t="s">
        <v>4984</v>
      </c>
      <c r="G101" s="208"/>
      <c r="H101" s="210" t="s">
        <v>19</v>
      </c>
      <c r="I101" s="212"/>
      <c r="J101" s="208"/>
      <c r="K101" s="208"/>
      <c r="L101" s="213"/>
      <c r="M101" s="214"/>
      <c r="N101" s="215"/>
      <c r="O101" s="215"/>
      <c r="P101" s="215"/>
      <c r="Q101" s="215"/>
      <c r="R101" s="215"/>
      <c r="S101" s="215"/>
      <c r="T101" s="216"/>
      <c r="AT101" s="217" t="s">
        <v>202</v>
      </c>
      <c r="AU101" s="217" t="s">
        <v>81</v>
      </c>
      <c r="AV101" s="13" t="s">
        <v>79</v>
      </c>
      <c r="AW101" s="13" t="s">
        <v>33</v>
      </c>
      <c r="AX101" s="13" t="s">
        <v>72</v>
      </c>
      <c r="AY101" s="217" t="s">
        <v>193</v>
      </c>
    </row>
    <row r="102" spans="1:65" s="14" customFormat="1">
      <c r="B102" s="218"/>
      <c r="C102" s="219"/>
      <c r="D102" s="209" t="s">
        <v>202</v>
      </c>
      <c r="E102" s="220" t="s">
        <v>19</v>
      </c>
      <c r="F102" s="221" t="s">
        <v>4985</v>
      </c>
      <c r="G102" s="219"/>
      <c r="H102" s="222">
        <v>95.68</v>
      </c>
      <c r="I102" s="223"/>
      <c r="J102" s="219"/>
      <c r="K102" s="219"/>
      <c r="L102" s="224"/>
      <c r="M102" s="225"/>
      <c r="N102" s="226"/>
      <c r="O102" s="226"/>
      <c r="P102" s="226"/>
      <c r="Q102" s="226"/>
      <c r="R102" s="226"/>
      <c r="S102" s="226"/>
      <c r="T102" s="227"/>
      <c r="AT102" s="228" t="s">
        <v>202</v>
      </c>
      <c r="AU102" s="228" t="s">
        <v>81</v>
      </c>
      <c r="AV102" s="14" t="s">
        <v>81</v>
      </c>
      <c r="AW102" s="14" t="s">
        <v>33</v>
      </c>
      <c r="AX102" s="14" t="s">
        <v>72</v>
      </c>
      <c r="AY102" s="228" t="s">
        <v>193</v>
      </c>
    </row>
    <row r="103" spans="1:65" s="14" customFormat="1">
      <c r="B103" s="218"/>
      <c r="C103" s="219"/>
      <c r="D103" s="209" t="s">
        <v>202</v>
      </c>
      <c r="E103" s="220" t="s">
        <v>19</v>
      </c>
      <c r="F103" s="221" t="s">
        <v>4986</v>
      </c>
      <c r="G103" s="219"/>
      <c r="H103" s="222">
        <v>75.191999999999993</v>
      </c>
      <c r="I103" s="223"/>
      <c r="J103" s="219"/>
      <c r="K103" s="219"/>
      <c r="L103" s="224"/>
      <c r="M103" s="225"/>
      <c r="N103" s="226"/>
      <c r="O103" s="226"/>
      <c r="P103" s="226"/>
      <c r="Q103" s="226"/>
      <c r="R103" s="226"/>
      <c r="S103" s="226"/>
      <c r="T103" s="227"/>
      <c r="AT103" s="228" t="s">
        <v>202</v>
      </c>
      <c r="AU103" s="228" t="s">
        <v>81</v>
      </c>
      <c r="AV103" s="14" t="s">
        <v>81</v>
      </c>
      <c r="AW103" s="14" t="s">
        <v>33</v>
      </c>
      <c r="AX103" s="14" t="s">
        <v>72</v>
      </c>
      <c r="AY103" s="228" t="s">
        <v>193</v>
      </c>
    </row>
    <row r="104" spans="1:65" s="15" customFormat="1">
      <c r="B104" s="229"/>
      <c r="C104" s="230"/>
      <c r="D104" s="209" t="s">
        <v>202</v>
      </c>
      <c r="E104" s="231" t="s">
        <v>19</v>
      </c>
      <c r="F104" s="232" t="s">
        <v>208</v>
      </c>
      <c r="G104" s="230"/>
      <c r="H104" s="233">
        <v>170.87200000000001</v>
      </c>
      <c r="I104" s="234"/>
      <c r="J104" s="230"/>
      <c r="K104" s="230"/>
      <c r="L104" s="235"/>
      <c r="M104" s="236"/>
      <c r="N104" s="237"/>
      <c r="O104" s="237"/>
      <c r="P104" s="237"/>
      <c r="Q104" s="237"/>
      <c r="R104" s="237"/>
      <c r="S104" s="237"/>
      <c r="T104" s="238"/>
      <c r="AT104" s="239" t="s">
        <v>202</v>
      </c>
      <c r="AU104" s="239" t="s">
        <v>81</v>
      </c>
      <c r="AV104" s="15" t="s">
        <v>209</v>
      </c>
      <c r="AW104" s="15" t="s">
        <v>33</v>
      </c>
      <c r="AX104" s="15" t="s">
        <v>72</v>
      </c>
      <c r="AY104" s="239" t="s">
        <v>193</v>
      </c>
    </row>
    <row r="105" spans="1:65" s="14" customFormat="1">
      <c r="B105" s="218"/>
      <c r="C105" s="219"/>
      <c r="D105" s="209" t="s">
        <v>202</v>
      </c>
      <c r="E105" s="220" t="s">
        <v>19</v>
      </c>
      <c r="F105" s="221" t="s">
        <v>4987</v>
      </c>
      <c r="G105" s="219"/>
      <c r="H105" s="222">
        <v>-85.403000000000006</v>
      </c>
      <c r="I105" s="223"/>
      <c r="J105" s="219"/>
      <c r="K105" s="219"/>
      <c r="L105" s="224"/>
      <c r="M105" s="225"/>
      <c r="N105" s="226"/>
      <c r="O105" s="226"/>
      <c r="P105" s="226"/>
      <c r="Q105" s="226"/>
      <c r="R105" s="226"/>
      <c r="S105" s="226"/>
      <c r="T105" s="227"/>
      <c r="AT105" s="228" t="s">
        <v>202</v>
      </c>
      <c r="AU105" s="228" t="s">
        <v>81</v>
      </c>
      <c r="AV105" s="14" t="s">
        <v>81</v>
      </c>
      <c r="AW105" s="14" t="s">
        <v>33</v>
      </c>
      <c r="AX105" s="14" t="s">
        <v>72</v>
      </c>
      <c r="AY105" s="228" t="s">
        <v>193</v>
      </c>
    </row>
    <row r="106" spans="1:65" s="16" customFormat="1">
      <c r="B106" s="240"/>
      <c r="C106" s="241"/>
      <c r="D106" s="209" t="s">
        <v>202</v>
      </c>
      <c r="E106" s="242" t="s">
        <v>19</v>
      </c>
      <c r="F106" s="243" t="s">
        <v>211</v>
      </c>
      <c r="G106" s="241"/>
      <c r="H106" s="244">
        <v>85.469000000000008</v>
      </c>
      <c r="I106" s="245"/>
      <c r="J106" s="241"/>
      <c r="K106" s="241"/>
      <c r="L106" s="246"/>
      <c r="M106" s="247"/>
      <c r="N106" s="248"/>
      <c r="O106" s="248"/>
      <c r="P106" s="248"/>
      <c r="Q106" s="248"/>
      <c r="R106" s="248"/>
      <c r="S106" s="248"/>
      <c r="T106" s="249"/>
      <c r="AT106" s="250" t="s">
        <v>202</v>
      </c>
      <c r="AU106" s="250" t="s">
        <v>81</v>
      </c>
      <c r="AV106" s="16" t="s">
        <v>200</v>
      </c>
      <c r="AW106" s="16" t="s">
        <v>33</v>
      </c>
      <c r="AX106" s="16" t="s">
        <v>79</v>
      </c>
      <c r="AY106" s="250" t="s">
        <v>193</v>
      </c>
    </row>
    <row r="107" spans="1:65" s="2" customFormat="1" ht="16.5" customHeight="1">
      <c r="A107" s="36"/>
      <c r="B107" s="37"/>
      <c r="C107" s="194" t="s">
        <v>209</v>
      </c>
      <c r="D107" s="194" t="s">
        <v>195</v>
      </c>
      <c r="E107" s="195" t="s">
        <v>4989</v>
      </c>
      <c r="F107" s="196" t="s">
        <v>4990</v>
      </c>
      <c r="G107" s="197" t="s">
        <v>198</v>
      </c>
      <c r="H107" s="198">
        <v>273</v>
      </c>
      <c r="I107" s="199"/>
      <c r="J107" s="200">
        <f>ROUND(I107*H107,2)</f>
        <v>0</v>
      </c>
      <c r="K107" s="196" t="s">
        <v>199</v>
      </c>
      <c r="L107" s="41"/>
      <c r="M107" s="201" t="s">
        <v>19</v>
      </c>
      <c r="N107" s="202" t="s">
        <v>43</v>
      </c>
      <c r="O107" s="66"/>
      <c r="P107" s="203">
        <f>O107*H107</f>
        <v>0</v>
      </c>
      <c r="Q107" s="203">
        <v>0</v>
      </c>
      <c r="R107" s="203">
        <f>Q107*H107</f>
        <v>0</v>
      </c>
      <c r="S107" s="203">
        <v>0</v>
      </c>
      <c r="T107" s="204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205" t="s">
        <v>200</v>
      </c>
      <c r="AT107" s="205" t="s">
        <v>195</v>
      </c>
      <c r="AU107" s="205" t="s">
        <v>81</v>
      </c>
      <c r="AY107" s="19" t="s">
        <v>193</v>
      </c>
      <c r="BE107" s="206">
        <f>IF(N107="základní",J107,0)</f>
        <v>0</v>
      </c>
      <c r="BF107" s="206">
        <f>IF(N107="snížená",J107,0)</f>
        <v>0</v>
      </c>
      <c r="BG107" s="206">
        <f>IF(N107="zákl. přenesená",J107,0)</f>
        <v>0</v>
      </c>
      <c r="BH107" s="206">
        <f>IF(N107="sníž. přenesená",J107,0)</f>
        <v>0</v>
      </c>
      <c r="BI107" s="206">
        <f>IF(N107="nulová",J107,0)</f>
        <v>0</v>
      </c>
      <c r="BJ107" s="19" t="s">
        <v>79</v>
      </c>
      <c r="BK107" s="206">
        <f>ROUND(I107*H107,2)</f>
        <v>0</v>
      </c>
      <c r="BL107" s="19" t="s">
        <v>200</v>
      </c>
      <c r="BM107" s="205" t="s">
        <v>4991</v>
      </c>
    </row>
    <row r="108" spans="1:65" s="13" customFormat="1">
      <c r="B108" s="207"/>
      <c r="C108" s="208"/>
      <c r="D108" s="209" t="s">
        <v>202</v>
      </c>
      <c r="E108" s="210" t="s">
        <v>19</v>
      </c>
      <c r="F108" s="211" t="s">
        <v>203</v>
      </c>
      <c r="G108" s="208"/>
      <c r="H108" s="210" t="s">
        <v>19</v>
      </c>
      <c r="I108" s="212"/>
      <c r="J108" s="208"/>
      <c r="K108" s="208"/>
      <c r="L108" s="213"/>
      <c r="M108" s="214"/>
      <c r="N108" s="215"/>
      <c r="O108" s="215"/>
      <c r="P108" s="215"/>
      <c r="Q108" s="215"/>
      <c r="R108" s="215"/>
      <c r="S108" s="215"/>
      <c r="T108" s="216"/>
      <c r="AT108" s="217" t="s">
        <v>202</v>
      </c>
      <c r="AU108" s="217" t="s">
        <v>81</v>
      </c>
      <c r="AV108" s="13" t="s">
        <v>79</v>
      </c>
      <c r="AW108" s="13" t="s">
        <v>33</v>
      </c>
      <c r="AX108" s="13" t="s">
        <v>72</v>
      </c>
      <c r="AY108" s="217" t="s">
        <v>193</v>
      </c>
    </row>
    <row r="109" spans="1:65" s="13" customFormat="1">
      <c r="B109" s="207"/>
      <c r="C109" s="208"/>
      <c r="D109" s="209" t="s">
        <v>202</v>
      </c>
      <c r="E109" s="210" t="s">
        <v>19</v>
      </c>
      <c r="F109" s="211" t="s">
        <v>4984</v>
      </c>
      <c r="G109" s="208"/>
      <c r="H109" s="210" t="s">
        <v>19</v>
      </c>
      <c r="I109" s="212"/>
      <c r="J109" s="208"/>
      <c r="K109" s="208"/>
      <c r="L109" s="213"/>
      <c r="M109" s="214"/>
      <c r="N109" s="215"/>
      <c r="O109" s="215"/>
      <c r="P109" s="215"/>
      <c r="Q109" s="215"/>
      <c r="R109" s="215"/>
      <c r="S109" s="215"/>
      <c r="T109" s="216"/>
      <c r="AT109" s="217" t="s">
        <v>202</v>
      </c>
      <c r="AU109" s="217" t="s">
        <v>81</v>
      </c>
      <c r="AV109" s="13" t="s">
        <v>79</v>
      </c>
      <c r="AW109" s="13" t="s">
        <v>33</v>
      </c>
      <c r="AX109" s="13" t="s">
        <v>72</v>
      </c>
      <c r="AY109" s="217" t="s">
        <v>193</v>
      </c>
    </row>
    <row r="110" spans="1:65" s="14" customFormat="1">
      <c r="B110" s="218"/>
      <c r="C110" s="219"/>
      <c r="D110" s="209" t="s">
        <v>202</v>
      </c>
      <c r="E110" s="220" t="s">
        <v>19</v>
      </c>
      <c r="F110" s="221" t="s">
        <v>4992</v>
      </c>
      <c r="G110" s="219"/>
      <c r="H110" s="222">
        <v>546</v>
      </c>
      <c r="I110" s="223"/>
      <c r="J110" s="219"/>
      <c r="K110" s="219"/>
      <c r="L110" s="224"/>
      <c r="M110" s="225"/>
      <c r="N110" s="226"/>
      <c r="O110" s="226"/>
      <c r="P110" s="226"/>
      <c r="Q110" s="226"/>
      <c r="R110" s="226"/>
      <c r="S110" s="226"/>
      <c r="T110" s="227"/>
      <c r="AT110" s="228" t="s">
        <v>202</v>
      </c>
      <c r="AU110" s="228" t="s">
        <v>81</v>
      </c>
      <c r="AV110" s="14" t="s">
        <v>81</v>
      </c>
      <c r="AW110" s="14" t="s">
        <v>33</v>
      </c>
      <c r="AX110" s="14" t="s">
        <v>72</v>
      </c>
      <c r="AY110" s="228" t="s">
        <v>193</v>
      </c>
    </row>
    <row r="111" spans="1:65" s="15" customFormat="1">
      <c r="B111" s="229"/>
      <c r="C111" s="230"/>
      <c r="D111" s="209" t="s">
        <v>202</v>
      </c>
      <c r="E111" s="231" t="s">
        <v>19</v>
      </c>
      <c r="F111" s="232" t="s">
        <v>208</v>
      </c>
      <c r="G111" s="230"/>
      <c r="H111" s="233">
        <v>546</v>
      </c>
      <c r="I111" s="234"/>
      <c r="J111" s="230"/>
      <c r="K111" s="230"/>
      <c r="L111" s="235"/>
      <c r="M111" s="236"/>
      <c r="N111" s="237"/>
      <c r="O111" s="237"/>
      <c r="P111" s="237"/>
      <c r="Q111" s="237"/>
      <c r="R111" s="237"/>
      <c r="S111" s="237"/>
      <c r="T111" s="238"/>
      <c r="AT111" s="239" t="s">
        <v>202</v>
      </c>
      <c r="AU111" s="239" t="s">
        <v>81</v>
      </c>
      <c r="AV111" s="15" t="s">
        <v>209</v>
      </c>
      <c r="AW111" s="15" t="s">
        <v>33</v>
      </c>
      <c r="AX111" s="15" t="s">
        <v>72</v>
      </c>
      <c r="AY111" s="239" t="s">
        <v>193</v>
      </c>
    </row>
    <row r="112" spans="1:65" s="14" customFormat="1">
      <c r="B112" s="218"/>
      <c r="C112" s="219"/>
      <c r="D112" s="209" t="s">
        <v>202</v>
      </c>
      <c r="E112" s="220" t="s">
        <v>19</v>
      </c>
      <c r="F112" s="221" t="s">
        <v>4993</v>
      </c>
      <c r="G112" s="219"/>
      <c r="H112" s="222">
        <v>-273</v>
      </c>
      <c r="I112" s="223"/>
      <c r="J112" s="219"/>
      <c r="K112" s="219"/>
      <c r="L112" s="224"/>
      <c r="M112" s="225"/>
      <c r="N112" s="226"/>
      <c r="O112" s="226"/>
      <c r="P112" s="226"/>
      <c r="Q112" s="226"/>
      <c r="R112" s="226"/>
      <c r="S112" s="226"/>
      <c r="T112" s="227"/>
      <c r="AT112" s="228" t="s">
        <v>202</v>
      </c>
      <c r="AU112" s="228" t="s">
        <v>81</v>
      </c>
      <c r="AV112" s="14" t="s">
        <v>81</v>
      </c>
      <c r="AW112" s="14" t="s">
        <v>33</v>
      </c>
      <c r="AX112" s="14" t="s">
        <v>72</v>
      </c>
      <c r="AY112" s="228" t="s">
        <v>193</v>
      </c>
    </row>
    <row r="113" spans="1:65" s="16" customFormat="1">
      <c r="B113" s="240"/>
      <c r="C113" s="241"/>
      <c r="D113" s="209" t="s">
        <v>202</v>
      </c>
      <c r="E113" s="242" t="s">
        <v>19</v>
      </c>
      <c r="F113" s="243" t="s">
        <v>211</v>
      </c>
      <c r="G113" s="241"/>
      <c r="H113" s="244">
        <v>273</v>
      </c>
      <c r="I113" s="245"/>
      <c r="J113" s="241"/>
      <c r="K113" s="241"/>
      <c r="L113" s="246"/>
      <c r="M113" s="247"/>
      <c r="N113" s="248"/>
      <c r="O113" s="248"/>
      <c r="P113" s="248"/>
      <c r="Q113" s="248"/>
      <c r="R113" s="248"/>
      <c r="S113" s="248"/>
      <c r="T113" s="249"/>
      <c r="AT113" s="250" t="s">
        <v>202</v>
      </c>
      <c r="AU113" s="250" t="s">
        <v>81</v>
      </c>
      <c r="AV113" s="16" t="s">
        <v>200</v>
      </c>
      <c r="AW113" s="16" t="s">
        <v>33</v>
      </c>
      <c r="AX113" s="16" t="s">
        <v>79</v>
      </c>
      <c r="AY113" s="250" t="s">
        <v>193</v>
      </c>
    </row>
    <row r="114" spans="1:65" s="2" customFormat="1" ht="16.5" customHeight="1">
      <c r="A114" s="36"/>
      <c r="B114" s="37"/>
      <c r="C114" s="194" t="s">
        <v>200</v>
      </c>
      <c r="D114" s="194" t="s">
        <v>195</v>
      </c>
      <c r="E114" s="195" t="s">
        <v>4994</v>
      </c>
      <c r="F114" s="196" t="s">
        <v>4995</v>
      </c>
      <c r="G114" s="197" t="s">
        <v>198</v>
      </c>
      <c r="H114" s="198">
        <v>273</v>
      </c>
      <c r="I114" s="199"/>
      <c r="J114" s="200">
        <f>ROUND(I114*H114,2)</f>
        <v>0</v>
      </c>
      <c r="K114" s="196" t="s">
        <v>199</v>
      </c>
      <c r="L114" s="41"/>
      <c r="M114" s="201" t="s">
        <v>19</v>
      </c>
      <c r="N114" s="202" t="s">
        <v>43</v>
      </c>
      <c r="O114" s="66"/>
      <c r="P114" s="203">
        <f>O114*H114</f>
        <v>0</v>
      </c>
      <c r="Q114" s="203">
        <v>0</v>
      </c>
      <c r="R114" s="203">
        <f>Q114*H114</f>
        <v>0</v>
      </c>
      <c r="S114" s="203">
        <v>0</v>
      </c>
      <c r="T114" s="204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200</v>
      </c>
      <c r="AT114" s="205" t="s">
        <v>195</v>
      </c>
      <c r="AU114" s="205" t="s">
        <v>81</v>
      </c>
      <c r="AY114" s="19" t="s">
        <v>193</v>
      </c>
      <c r="BE114" s="206">
        <f>IF(N114="základní",J114,0)</f>
        <v>0</v>
      </c>
      <c r="BF114" s="206">
        <f>IF(N114="snížená",J114,0)</f>
        <v>0</v>
      </c>
      <c r="BG114" s="206">
        <f>IF(N114="zákl. přenesená",J114,0)</f>
        <v>0</v>
      </c>
      <c r="BH114" s="206">
        <f>IF(N114="sníž. přenesená",J114,0)</f>
        <v>0</v>
      </c>
      <c r="BI114" s="206">
        <f>IF(N114="nulová",J114,0)</f>
        <v>0</v>
      </c>
      <c r="BJ114" s="19" t="s">
        <v>79</v>
      </c>
      <c r="BK114" s="206">
        <f>ROUND(I114*H114,2)</f>
        <v>0</v>
      </c>
      <c r="BL114" s="19" t="s">
        <v>200</v>
      </c>
      <c r="BM114" s="205" t="s">
        <v>4996</v>
      </c>
    </row>
    <row r="115" spans="1:65" s="13" customFormat="1">
      <c r="B115" s="207"/>
      <c r="C115" s="208"/>
      <c r="D115" s="209" t="s">
        <v>202</v>
      </c>
      <c r="E115" s="210" t="s">
        <v>19</v>
      </c>
      <c r="F115" s="211" t="s">
        <v>203</v>
      </c>
      <c r="G115" s="208"/>
      <c r="H115" s="210" t="s">
        <v>19</v>
      </c>
      <c r="I115" s="212"/>
      <c r="J115" s="208"/>
      <c r="K115" s="208"/>
      <c r="L115" s="213"/>
      <c r="M115" s="214"/>
      <c r="N115" s="215"/>
      <c r="O115" s="215"/>
      <c r="P115" s="215"/>
      <c r="Q115" s="215"/>
      <c r="R115" s="215"/>
      <c r="S115" s="215"/>
      <c r="T115" s="216"/>
      <c r="AT115" s="217" t="s">
        <v>202</v>
      </c>
      <c r="AU115" s="217" t="s">
        <v>81</v>
      </c>
      <c r="AV115" s="13" t="s">
        <v>79</v>
      </c>
      <c r="AW115" s="13" t="s">
        <v>33</v>
      </c>
      <c r="AX115" s="13" t="s">
        <v>72</v>
      </c>
      <c r="AY115" s="217" t="s">
        <v>193</v>
      </c>
    </row>
    <row r="116" spans="1:65" s="13" customFormat="1">
      <c r="B116" s="207"/>
      <c r="C116" s="208"/>
      <c r="D116" s="209" t="s">
        <v>202</v>
      </c>
      <c r="E116" s="210" t="s">
        <v>19</v>
      </c>
      <c r="F116" s="211" t="s">
        <v>4984</v>
      </c>
      <c r="G116" s="208"/>
      <c r="H116" s="210" t="s">
        <v>19</v>
      </c>
      <c r="I116" s="212"/>
      <c r="J116" s="208"/>
      <c r="K116" s="208"/>
      <c r="L116" s="213"/>
      <c r="M116" s="214"/>
      <c r="N116" s="215"/>
      <c r="O116" s="215"/>
      <c r="P116" s="215"/>
      <c r="Q116" s="215"/>
      <c r="R116" s="215"/>
      <c r="S116" s="215"/>
      <c r="T116" s="216"/>
      <c r="AT116" s="217" t="s">
        <v>202</v>
      </c>
      <c r="AU116" s="217" t="s">
        <v>81</v>
      </c>
      <c r="AV116" s="13" t="s">
        <v>79</v>
      </c>
      <c r="AW116" s="13" t="s">
        <v>33</v>
      </c>
      <c r="AX116" s="13" t="s">
        <v>72</v>
      </c>
      <c r="AY116" s="217" t="s">
        <v>193</v>
      </c>
    </row>
    <row r="117" spans="1:65" s="14" customFormat="1">
      <c r="B117" s="218"/>
      <c r="C117" s="219"/>
      <c r="D117" s="209" t="s">
        <v>202</v>
      </c>
      <c r="E117" s="220" t="s">
        <v>19</v>
      </c>
      <c r="F117" s="221" t="s">
        <v>4992</v>
      </c>
      <c r="G117" s="219"/>
      <c r="H117" s="222">
        <v>546</v>
      </c>
      <c r="I117" s="223"/>
      <c r="J117" s="219"/>
      <c r="K117" s="219"/>
      <c r="L117" s="224"/>
      <c r="M117" s="225"/>
      <c r="N117" s="226"/>
      <c r="O117" s="226"/>
      <c r="P117" s="226"/>
      <c r="Q117" s="226"/>
      <c r="R117" s="226"/>
      <c r="S117" s="226"/>
      <c r="T117" s="227"/>
      <c r="AT117" s="228" t="s">
        <v>202</v>
      </c>
      <c r="AU117" s="228" t="s">
        <v>81</v>
      </c>
      <c r="AV117" s="14" t="s">
        <v>81</v>
      </c>
      <c r="AW117" s="14" t="s">
        <v>33</v>
      </c>
      <c r="AX117" s="14" t="s">
        <v>72</v>
      </c>
      <c r="AY117" s="228" t="s">
        <v>193</v>
      </c>
    </row>
    <row r="118" spans="1:65" s="15" customFormat="1">
      <c r="B118" s="229"/>
      <c r="C118" s="230"/>
      <c r="D118" s="209" t="s">
        <v>202</v>
      </c>
      <c r="E118" s="231" t="s">
        <v>19</v>
      </c>
      <c r="F118" s="232" t="s">
        <v>208</v>
      </c>
      <c r="G118" s="230"/>
      <c r="H118" s="233">
        <v>546</v>
      </c>
      <c r="I118" s="234"/>
      <c r="J118" s="230"/>
      <c r="K118" s="230"/>
      <c r="L118" s="235"/>
      <c r="M118" s="236"/>
      <c r="N118" s="237"/>
      <c r="O118" s="237"/>
      <c r="P118" s="237"/>
      <c r="Q118" s="237"/>
      <c r="R118" s="237"/>
      <c r="S118" s="237"/>
      <c r="T118" s="238"/>
      <c r="AT118" s="239" t="s">
        <v>202</v>
      </c>
      <c r="AU118" s="239" t="s">
        <v>81</v>
      </c>
      <c r="AV118" s="15" t="s">
        <v>209</v>
      </c>
      <c r="AW118" s="15" t="s">
        <v>33</v>
      </c>
      <c r="AX118" s="15" t="s">
        <v>72</v>
      </c>
      <c r="AY118" s="239" t="s">
        <v>193</v>
      </c>
    </row>
    <row r="119" spans="1:65" s="14" customFormat="1">
      <c r="B119" s="218"/>
      <c r="C119" s="219"/>
      <c r="D119" s="209" t="s">
        <v>202</v>
      </c>
      <c r="E119" s="220" t="s">
        <v>19</v>
      </c>
      <c r="F119" s="221" t="s">
        <v>4993</v>
      </c>
      <c r="G119" s="219"/>
      <c r="H119" s="222">
        <v>-273</v>
      </c>
      <c r="I119" s="223"/>
      <c r="J119" s="219"/>
      <c r="K119" s="219"/>
      <c r="L119" s="224"/>
      <c r="M119" s="225"/>
      <c r="N119" s="226"/>
      <c r="O119" s="226"/>
      <c r="P119" s="226"/>
      <c r="Q119" s="226"/>
      <c r="R119" s="226"/>
      <c r="S119" s="226"/>
      <c r="T119" s="227"/>
      <c r="AT119" s="228" t="s">
        <v>202</v>
      </c>
      <c r="AU119" s="228" t="s">
        <v>81</v>
      </c>
      <c r="AV119" s="14" t="s">
        <v>81</v>
      </c>
      <c r="AW119" s="14" t="s">
        <v>33</v>
      </c>
      <c r="AX119" s="14" t="s">
        <v>72</v>
      </c>
      <c r="AY119" s="228" t="s">
        <v>193</v>
      </c>
    </row>
    <row r="120" spans="1:65" s="16" customFormat="1">
      <c r="B120" s="240"/>
      <c r="C120" s="241"/>
      <c r="D120" s="209" t="s">
        <v>202</v>
      </c>
      <c r="E120" s="242" t="s">
        <v>19</v>
      </c>
      <c r="F120" s="243" t="s">
        <v>211</v>
      </c>
      <c r="G120" s="241"/>
      <c r="H120" s="244">
        <v>273</v>
      </c>
      <c r="I120" s="245"/>
      <c r="J120" s="241"/>
      <c r="K120" s="241"/>
      <c r="L120" s="246"/>
      <c r="M120" s="247"/>
      <c r="N120" s="248"/>
      <c r="O120" s="248"/>
      <c r="P120" s="248"/>
      <c r="Q120" s="248"/>
      <c r="R120" s="248"/>
      <c r="S120" s="248"/>
      <c r="T120" s="249"/>
      <c r="AT120" s="250" t="s">
        <v>202</v>
      </c>
      <c r="AU120" s="250" t="s">
        <v>81</v>
      </c>
      <c r="AV120" s="16" t="s">
        <v>200</v>
      </c>
      <c r="AW120" s="16" t="s">
        <v>33</v>
      </c>
      <c r="AX120" s="16" t="s">
        <v>79</v>
      </c>
      <c r="AY120" s="250" t="s">
        <v>193</v>
      </c>
    </row>
    <row r="121" spans="1:65" s="2" customFormat="1" ht="21.75" customHeight="1">
      <c r="A121" s="36"/>
      <c r="B121" s="37"/>
      <c r="C121" s="194" t="s">
        <v>233</v>
      </c>
      <c r="D121" s="194" t="s">
        <v>195</v>
      </c>
      <c r="E121" s="195" t="s">
        <v>234</v>
      </c>
      <c r="F121" s="196" t="s">
        <v>235</v>
      </c>
      <c r="G121" s="197" t="s">
        <v>198</v>
      </c>
      <c r="H121" s="198">
        <v>11.871</v>
      </c>
      <c r="I121" s="199"/>
      <c r="J121" s="200">
        <f>ROUND(I121*H121,2)</f>
        <v>0</v>
      </c>
      <c r="K121" s="196" t="s">
        <v>199</v>
      </c>
      <c r="L121" s="41"/>
      <c r="M121" s="201" t="s">
        <v>19</v>
      </c>
      <c r="N121" s="202" t="s">
        <v>43</v>
      </c>
      <c r="O121" s="66"/>
      <c r="P121" s="203">
        <f>O121*H121</f>
        <v>0</v>
      </c>
      <c r="Q121" s="203">
        <v>0</v>
      </c>
      <c r="R121" s="203">
        <f>Q121*H121</f>
        <v>0</v>
      </c>
      <c r="S121" s="203">
        <v>0</v>
      </c>
      <c r="T121" s="204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200</v>
      </c>
      <c r="AT121" s="205" t="s">
        <v>195</v>
      </c>
      <c r="AU121" s="205" t="s">
        <v>81</v>
      </c>
      <c r="AY121" s="19" t="s">
        <v>193</v>
      </c>
      <c r="BE121" s="206">
        <f>IF(N121="základní",J121,0)</f>
        <v>0</v>
      </c>
      <c r="BF121" s="206">
        <f>IF(N121="snížená",J121,0)</f>
        <v>0</v>
      </c>
      <c r="BG121" s="206">
        <f>IF(N121="zákl. přenesená",J121,0)</f>
        <v>0</v>
      </c>
      <c r="BH121" s="206">
        <f>IF(N121="sníž. přenesená",J121,0)</f>
        <v>0</v>
      </c>
      <c r="BI121" s="206">
        <f>IF(N121="nulová",J121,0)</f>
        <v>0</v>
      </c>
      <c r="BJ121" s="19" t="s">
        <v>79</v>
      </c>
      <c r="BK121" s="206">
        <f>ROUND(I121*H121,2)</f>
        <v>0</v>
      </c>
      <c r="BL121" s="19" t="s">
        <v>200</v>
      </c>
      <c r="BM121" s="205" t="s">
        <v>4997</v>
      </c>
    </row>
    <row r="122" spans="1:65" s="13" customFormat="1">
      <c r="B122" s="207"/>
      <c r="C122" s="208"/>
      <c r="D122" s="209" t="s">
        <v>202</v>
      </c>
      <c r="E122" s="210" t="s">
        <v>19</v>
      </c>
      <c r="F122" s="211" t="s">
        <v>4998</v>
      </c>
      <c r="G122" s="208"/>
      <c r="H122" s="210" t="s">
        <v>19</v>
      </c>
      <c r="I122" s="212"/>
      <c r="J122" s="208"/>
      <c r="K122" s="208"/>
      <c r="L122" s="213"/>
      <c r="M122" s="214"/>
      <c r="N122" s="215"/>
      <c r="O122" s="215"/>
      <c r="P122" s="215"/>
      <c r="Q122" s="215"/>
      <c r="R122" s="215"/>
      <c r="S122" s="215"/>
      <c r="T122" s="216"/>
      <c r="AT122" s="217" t="s">
        <v>202</v>
      </c>
      <c r="AU122" s="217" t="s">
        <v>81</v>
      </c>
      <c r="AV122" s="13" t="s">
        <v>79</v>
      </c>
      <c r="AW122" s="13" t="s">
        <v>33</v>
      </c>
      <c r="AX122" s="13" t="s">
        <v>72</v>
      </c>
      <c r="AY122" s="217" t="s">
        <v>193</v>
      </c>
    </row>
    <row r="123" spans="1:65" s="14" customFormat="1">
      <c r="B123" s="218"/>
      <c r="C123" s="219"/>
      <c r="D123" s="209" t="s">
        <v>202</v>
      </c>
      <c r="E123" s="220" t="s">
        <v>19</v>
      </c>
      <c r="F123" s="221" t="s">
        <v>4999</v>
      </c>
      <c r="G123" s="219"/>
      <c r="H123" s="222">
        <v>8.5950000000000006</v>
      </c>
      <c r="I123" s="223"/>
      <c r="J123" s="219"/>
      <c r="K123" s="219"/>
      <c r="L123" s="224"/>
      <c r="M123" s="225"/>
      <c r="N123" s="226"/>
      <c r="O123" s="226"/>
      <c r="P123" s="226"/>
      <c r="Q123" s="226"/>
      <c r="R123" s="226"/>
      <c r="S123" s="226"/>
      <c r="T123" s="227"/>
      <c r="AT123" s="228" t="s">
        <v>202</v>
      </c>
      <c r="AU123" s="228" t="s">
        <v>81</v>
      </c>
      <c r="AV123" s="14" t="s">
        <v>81</v>
      </c>
      <c r="AW123" s="14" t="s">
        <v>33</v>
      </c>
      <c r="AX123" s="14" t="s">
        <v>72</v>
      </c>
      <c r="AY123" s="228" t="s">
        <v>193</v>
      </c>
    </row>
    <row r="124" spans="1:65" s="14" customFormat="1">
      <c r="B124" s="218"/>
      <c r="C124" s="219"/>
      <c r="D124" s="209" t="s">
        <v>202</v>
      </c>
      <c r="E124" s="220" t="s">
        <v>19</v>
      </c>
      <c r="F124" s="221" t="s">
        <v>5000</v>
      </c>
      <c r="G124" s="219"/>
      <c r="H124" s="222">
        <v>3.1859999999999999</v>
      </c>
      <c r="I124" s="223"/>
      <c r="J124" s="219"/>
      <c r="K124" s="219"/>
      <c r="L124" s="224"/>
      <c r="M124" s="225"/>
      <c r="N124" s="226"/>
      <c r="O124" s="226"/>
      <c r="P124" s="226"/>
      <c r="Q124" s="226"/>
      <c r="R124" s="226"/>
      <c r="S124" s="226"/>
      <c r="T124" s="227"/>
      <c r="AT124" s="228" t="s">
        <v>202</v>
      </c>
      <c r="AU124" s="228" t="s">
        <v>81</v>
      </c>
      <c r="AV124" s="14" t="s">
        <v>81</v>
      </c>
      <c r="AW124" s="14" t="s">
        <v>33</v>
      </c>
      <c r="AX124" s="14" t="s">
        <v>72</v>
      </c>
      <c r="AY124" s="228" t="s">
        <v>193</v>
      </c>
    </row>
    <row r="125" spans="1:65" s="14" customFormat="1">
      <c r="B125" s="218"/>
      <c r="C125" s="219"/>
      <c r="D125" s="209" t="s">
        <v>202</v>
      </c>
      <c r="E125" s="220" t="s">
        <v>19</v>
      </c>
      <c r="F125" s="221" t="s">
        <v>5001</v>
      </c>
      <c r="G125" s="219"/>
      <c r="H125" s="222">
        <v>0.09</v>
      </c>
      <c r="I125" s="223"/>
      <c r="J125" s="219"/>
      <c r="K125" s="219"/>
      <c r="L125" s="224"/>
      <c r="M125" s="225"/>
      <c r="N125" s="226"/>
      <c r="O125" s="226"/>
      <c r="P125" s="226"/>
      <c r="Q125" s="226"/>
      <c r="R125" s="226"/>
      <c r="S125" s="226"/>
      <c r="T125" s="227"/>
      <c r="AT125" s="228" t="s">
        <v>202</v>
      </c>
      <c r="AU125" s="228" t="s">
        <v>81</v>
      </c>
      <c r="AV125" s="14" t="s">
        <v>81</v>
      </c>
      <c r="AW125" s="14" t="s">
        <v>33</v>
      </c>
      <c r="AX125" s="14" t="s">
        <v>72</v>
      </c>
      <c r="AY125" s="228" t="s">
        <v>193</v>
      </c>
    </row>
    <row r="126" spans="1:65" s="15" customFormat="1">
      <c r="B126" s="229"/>
      <c r="C126" s="230"/>
      <c r="D126" s="209" t="s">
        <v>202</v>
      </c>
      <c r="E126" s="231" t="s">
        <v>19</v>
      </c>
      <c r="F126" s="232" t="s">
        <v>208</v>
      </c>
      <c r="G126" s="230"/>
      <c r="H126" s="233">
        <v>11.871</v>
      </c>
      <c r="I126" s="234"/>
      <c r="J126" s="230"/>
      <c r="K126" s="230"/>
      <c r="L126" s="235"/>
      <c r="M126" s="236"/>
      <c r="N126" s="237"/>
      <c r="O126" s="237"/>
      <c r="P126" s="237"/>
      <c r="Q126" s="237"/>
      <c r="R126" s="237"/>
      <c r="S126" s="237"/>
      <c r="T126" s="238"/>
      <c r="AT126" s="239" t="s">
        <v>202</v>
      </c>
      <c r="AU126" s="239" t="s">
        <v>81</v>
      </c>
      <c r="AV126" s="15" t="s">
        <v>209</v>
      </c>
      <c r="AW126" s="15" t="s">
        <v>33</v>
      </c>
      <c r="AX126" s="15" t="s">
        <v>79</v>
      </c>
      <c r="AY126" s="239" t="s">
        <v>193</v>
      </c>
    </row>
    <row r="127" spans="1:65" s="2" customFormat="1" ht="21.75" customHeight="1">
      <c r="A127" s="36"/>
      <c r="B127" s="37"/>
      <c r="C127" s="194" t="s">
        <v>248</v>
      </c>
      <c r="D127" s="194" t="s">
        <v>195</v>
      </c>
      <c r="E127" s="195" t="s">
        <v>249</v>
      </c>
      <c r="F127" s="196" t="s">
        <v>250</v>
      </c>
      <c r="G127" s="197" t="s">
        <v>198</v>
      </c>
      <c r="H127" s="198">
        <v>11.871</v>
      </c>
      <c r="I127" s="199"/>
      <c r="J127" s="200">
        <f>ROUND(I127*H127,2)</f>
        <v>0</v>
      </c>
      <c r="K127" s="196" t="s">
        <v>199</v>
      </c>
      <c r="L127" s="41"/>
      <c r="M127" s="201" t="s">
        <v>19</v>
      </c>
      <c r="N127" s="202" t="s">
        <v>43</v>
      </c>
      <c r="O127" s="66"/>
      <c r="P127" s="203">
        <f>O127*H127</f>
        <v>0</v>
      </c>
      <c r="Q127" s="203">
        <v>0</v>
      </c>
      <c r="R127" s="203">
        <f>Q127*H127</f>
        <v>0</v>
      </c>
      <c r="S127" s="203">
        <v>0</v>
      </c>
      <c r="T127" s="204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200</v>
      </c>
      <c r="AT127" s="205" t="s">
        <v>195</v>
      </c>
      <c r="AU127" s="205" t="s">
        <v>81</v>
      </c>
      <c r="AY127" s="19" t="s">
        <v>193</v>
      </c>
      <c r="BE127" s="206">
        <f>IF(N127="základní",J127,0)</f>
        <v>0</v>
      </c>
      <c r="BF127" s="206">
        <f>IF(N127="snížená",J127,0)</f>
        <v>0</v>
      </c>
      <c r="BG127" s="206">
        <f>IF(N127="zákl. přenesená",J127,0)</f>
        <v>0</v>
      </c>
      <c r="BH127" s="206">
        <f>IF(N127="sníž. přenesená",J127,0)</f>
        <v>0</v>
      </c>
      <c r="BI127" s="206">
        <f>IF(N127="nulová",J127,0)</f>
        <v>0</v>
      </c>
      <c r="BJ127" s="19" t="s">
        <v>79</v>
      </c>
      <c r="BK127" s="206">
        <f>ROUND(I127*H127,2)</f>
        <v>0</v>
      </c>
      <c r="BL127" s="19" t="s">
        <v>200</v>
      </c>
      <c r="BM127" s="205" t="s">
        <v>5002</v>
      </c>
    </row>
    <row r="128" spans="1:65" s="2" customFormat="1" ht="33" customHeight="1">
      <c r="A128" s="36"/>
      <c r="B128" s="37"/>
      <c r="C128" s="194" t="s">
        <v>252</v>
      </c>
      <c r="D128" s="194" t="s">
        <v>195</v>
      </c>
      <c r="E128" s="195" t="s">
        <v>253</v>
      </c>
      <c r="F128" s="196" t="s">
        <v>254</v>
      </c>
      <c r="G128" s="197" t="s">
        <v>198</v>
      </c>
      <c r="H128" s="198">
        <v>728.80899999999997</v>
      </c>
      <c r="I128" s="199"/>
      <c r="J128" s="200">
        <f>ROUND(I128*H128,2)</f>
        <v>0</v>
      </c>
      <c r="K128" s="196" t="s">
        <v>199</v>
      </c>
      <c r="L128" s="41"/>
      <c r="M128" s="201" t="s">
        <v>19</v>
      </c>
      <c r="N128" s="202" t="s">
        <v>43</v>
      </c>
      <c r="O128" s="66"/>
      <c r="P128" s="203">
        <f>O128*H128</f>
        <v>0</v>
      </c>
      <c r="Q128" s="203">
        <v>0</v>
      </c>
      <c r="R128" s="203">
        <f>Q128*H128</f>
        <v>0</v>
      </c>
      <c r="S128" s="203">
        <v>0</v>
      </c>
      <c r="T128" s="204">
        <f>S128*H128</f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205" t="s">
        <v>200</v>
      </c>
      <c r="AT128" s="205" t="s">
        <v>195</v>
      </c>
      <c r="AU128" s="205" t="s">
        <v>81</v>
      </c>
      <c r="AY128" s="19" t="s">
        <v>193</v>
      </c>
      <c r="BE128" s="206">
        <f>IF(N128="základní",J128,0)</f>
        <v>0</v>
      </c>
      <c r="BF128" s="206">
        <f>IF(N128="snížená",J128,0)</f>
        <v>0</v>
      </c>
      <c r="BG128" s="206">
        <f>IF(N128="zákl. přenesená",J128,0)</f>
        <v>0</v>
      </c>
      <c r="BH128" s="206">
        <f>IF(N128="sníž. přenesená",J128,0)</f>
        <v>0</v>
      </c>
      <c r="BI128" s="206">
        <f>IF(N128="nulová",J128,0)</f>
        <v>0</v>
      </c>
      <c r="BJ128" s="19" t="s">
        <v>79</v>
      </c>
      <c r="BK128" s="206">
        <f>ROUND(I128*H128,2)</f>
        <v>0</v>
      </c>
      <c r="BL128" s="19" t="s">
        <v>200</v>
      </c>
      <c r="BM128" s="205" t="s">
        <v>5003</v>
      </c>
    </row>
    <row r="129" spans="1:65" s="14" customFormat="1">
      <c r="B129" s="218"/>
      <c r="C129" s="219"/>
      <c r="D129" s="209" t="s">
        <v>202</v>
      </c>
      <c r="E129" s="220" t="s">
        <v>19</v>
      </c>
      <c r="F129" s="221" t="s">
        <v>5004</v>
      </c>
      <c r="G129" s="219"/>
      <c r="H129" s="222">
        <v>716.93799999999999</v>
      </c>
      <c r="I129" s="223"/>
      <c r="J129" s="219"/>
      <c r="K129" s="219"/>
      <c r="L129" s="224"/>
      <c r="M129" s="225"/>
      <c r="N129" s="226"/>
      <c r="O129" s="226"/>
      <c r="P129" s="226"/>
      <c r="Q129" s="226"/>
      <c r="R129" s="226"/>
      <c r="S129" s="226"/>
      <c r="T129" s="227"/>
      <c r="AT129" s="228" t="s">
        <v>202</v>
      </c>
      <c r="AU129" s="228" t="s">
        <v>81</v>
      </c>
      <c r="AV129" s="14" t="s">
        <v>81</v>
      </c>
      <c r="AW129" s="14" t="s">
        <v>33</v>
      </c>
      <c r="AX129" s="14" t="s">
        <v>72</v>
      </c>
      <c r="AY129" s="228" t="s">
        <v>193</v>
      </c>
    </row>
    <row r="130" spans="1:65" s="14" customFormat="1">
      <c r="B130" s="218"/>
      <c r="C130" s="219"/>
      <c r="D130" s="209" t="s">
        <v>202</v>
      </c>
      <c r="E130" s="220" t="s">
        <v>19</v>
      </c>
      <c r="F130" s="221" t="s">
        <v>5005</v>
      </c>
      <c r="G130" s="219"/>
      <c r="H130" s="222">
        <v>11.871</v>
      </c>
      <c r="I130" s="223"/>
      <c r="J130" s="219"/>
      <c r="K130" s="219"/>
      <c r="L130" s="224"/>
      <c r="M130" s="225"/>
      <c r="N130" s="226"/>
      <c r="O130" s="226"/>
      <c r="P130" s="226"/>
      <c r="Q130" s="226"/>
      <c r="R130" s="226"/>
      <c r="S130" s="226"/>
      <c r="T130" s="227"/>
      <c r="AT130" s="228" t="s">
        <v>202</v>
      </c>
      <c r="AU130" s="228" t="s">
        <v>81</v>
      </c>
      <c r="AV130" s="14" t="s">
        <v>81</v>
      </c>
      <c r="AW130" s="14" t="s">
        <v>33</v>
      </c>
      <c r="AX130" s="14" t="s">
        <v>72</v>
      </c>
      <c r="AY130" s="228" t="s">
        <v>193</v>
      </c>
    </row>
    <row r="131" spans="1:65" s="15" customFormat="1">
      <c r="B131" s="229"/>
      <c r="C131" s="230"/>
      <c r="D131" s="209" t="s">
        <v>202</v>
      </c>
      <c r="E131" s="231" t="s">
        <v>19</v>
      </c>
      <c r="F131" s="232" t="s">
        <v>208</v>
      </c>
      <c r="G131" s="230"/>
      <c r="H131" s="233">
        <v>728.80899999999997</v>
      </c>
      <c r="I131" s="234"/>
      <c r="J131" s="230"/>
      <c r="K131" s="230"/>
      <c r="L131" s="235"/>
      <c r="M131" s="236"/>
      <c r="N131" s="237"/>
      <c r="O131" s="237"/>
      <c r="P131" s="237"/>
      <c r="Q131" s="237"/>
      <c r="R131" s="237"/>
      <c r="S131" s="237"/>
      <c r="T131" s="238"/>
      <c r="AT131" s="239" t="s">
        <v>202</v>
      </c>
      <c r="AU131" s="239" t="s">
        <v>81</v>
      </c>
      <c r="AV131" s="15" t="s">
        <v>209</v>
      </c>
      <c r="AW131" s="15" t="s">
        <v>33</v>
      </c>
      <c r="AX131" s="15" t="s">
        <v>79</v>
      </c>
      <c r="AY131" s="239" t="s">
        <v>193</v>
      </c>
    </row>
    <row r="132" spans="1:65" s="2" customFormat="1" ht="21.75" customHeight="1">
      <c r="A132" s="36"/>
      <c r="B132" s="37"/>
      <c r="C132" s="194" t="s">
        <v>258</v>
      </c>
      <c r="D132" s="194" t="s">
        <v>195</v>
      </c>
      <c r="E132" s="195" t="s">
        <v>259</v>
      </c>
      <c r="F132" s="196" t="s">
        <v>260</v>
      </c>
      <c r="G132" s="197" t="s">
        <v>198</v>
      </c>
      <c r="H132" s="198">
        <v>705.06700000000001</v>
      </c>
      <c r="I132" s="199"/>
      <c r="J132" s="200">
        <f>ROUND(I132*H132,2)</f>
        <v>0</v>
      </c>
      <c r="K132" s="196" t="s">
        <v>199</v>
      </c>
      <c r="L132" s="41"/>
      <c r="M132" s="201" t="s">
        <v>19</v>
      </c>
      <c r="N132" s="202" t="s">
        <v>43</v>
      </c>
      <c r="O132" s="66"/>
      <c r="P132" s="203">
        <f>O132*H132</f>
        <v>0</v>
      </c>
      <c r="Q132" s="203">
        <v>0</v>
      </c>
      <c r="R132" s="203">
        <f>Q132*H132</f>
        <v>0</v>
      </c>
      <c r="S132" s="203">
        <v>0</v>
      </c>
      <c r="T132" s="204">
        <f>S132*H132</f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205" t="s">
        <v>200</v>
      </c>
      <c r="AT132" s="205" t="s">
        <v>195</v>
      </c>
      <c r="AU132" s="205" t="s">
        <v>81</v>
      </c>
      <c r="AY132" s="19" t="s">
        <v>193</v>
      </c>
      <c r="BE132" s="206">
        <f>IF(N132="základní",J132,0)</f>
        <v>0</v>
      </c>
      <c r="BF132" s="206">
        <f>IF(N132="snížená",J132,0)</f>
        <v>0</v>
      </c>
      <c r="BG132" s="206">
        <f>IF(N132="zákl. přenesená",J132,0)</f>
        <v>0</v>
      </c>
      <c r="BH132" s="206">
        <f>IF(N132="sníž. přenesená",J132,0)</f>
        <v>0</v>
      </c>
      <c r="BI132" s="206">
        <f>IF(N132="nulová",J132,0)</f>
        <v>0</v>
      </c>
      <c r="BJ132" s="19" t="s">
        <v>79</v>
      </c>
      <c r="BK132" s="206">
        <f>ROUND(I132*H132,2)</f>
        <v>0</v>
      </c>
      <c r="BL132" s="19" t="s">
        <v>200</v>
      </c>
      <c r="BM132" s="205" t="s">
        <v>5006</v>
      </c>
    </row>
    <row r="133" spans="1:65" s="14" customFormat="1">
      <c r="B133" s="218"/>
      <c r="C133" s="219"/>
      <c r="D133" s="209" t="s">
        <v>202</v>
      </c>
      <c r="E133" s="220" t="s">
        <v>19</v>
      </c>
      <c r="F133" s="221" t="s">
        <v>5004</v>
      </c>
      <c r="G133" s="219"/>
      <c r="H133" s="222">
        <v>716.93799999999999</v>
      </c>
      <c r="I133" s="223"/>
      <c r="J133" s="219"/>
      <c r="K133" s="219"/>
      <c r="L133" s="224"/>
      <c r="M133" s="225"/>
      <c r="N133" s="226"/>
      <c r="O133" s="226"/>
      <c r="P133" s="226"/>
      <c r="Q133" s="226"/>
      <c r="R133" s="226"/>
      <c r="S133" s="226"/>
      <c r="T133" s="227"/>
      <c r="AT133" s="228" t="s">
        <v>202</v>
      </c>
      <c r="AU133" s="228" t="s">
        <v>81</v>
      </c>
      <c r="AV133" s="14" t="s">
        <v>81</v>
      </c>
      <c r="AW133" s="14" t="s">
        <v>33</v>
      </c>
      <c r="AX133" s="14" t="s">
        <v>72</v>
      </c>
      <c r="AY133" s="228" t="s">
        <v>193</v>
      </c>
    </row>
    <row r="134" spans="1:65" s="14" customFormat="1">
      <c r="B134" s="218"/>
      <c r="C134" s="219"/>
      <c r="D134" s="209" t="s">
        <v>202</v>
      </c>
      <c r="E134" s="220" t="s">
        <v>19</v>
      </c>
      <c r="F134" s="221" t="s">
        <v>5007</v>
      </c>
      <c r="G134" s="219"/>
      <c r="H134" s="222">
        <v>-11.871</v>
      </c>
      <c r="I134" s="223"/>
      <c r="J134" s="219"/>
      <c r="K134" s="219"/>
      <c r="L134" s="224"/>
      <c r="M134" s="225"/>
      <c r="N134" s="226"/>
      <c r="O134" s="226"/>
      <c r="P134" s="226"/>
      <c r="Q134" s="226"/>
      <c r="R134" s="226"/>
      <c r="S134" s="226"/>
      <c r="T134" s="227"/>
      <c r="AT134" s="228" t="s">
        <v>202</v>
      </c>
      <c r="AU134" s="228" t="s">
        <v>81</v>
      </c>
      <c r="AV134" s="14" t="s">
        <v>81</v>
      </c>
      <c r="AW134" s="14" t="s">
        <v>33</v>
      </c>
      <c r="AX134" s="14" t="s">
        <v>72</v>
      </c>
      <c r="AY134" s="228" t="s">
        <v>193</v>
      </c>
    </row>
    <row r="135" spans="1:65" s="15" customFormat="1">
      <c r="B135" s="229"/>
      <c r="C135" s="230"/>
      <c r="D135" s="209" t="s">
        <v>202</v>
      </c>
      <c r="E135" s="231" t="s">
        <v>19</v>
      </c>
      <c r="F135" s="232" t="s">
        <v>208</v>
      </c>
      <c r="G135" s="230"/>
      <c r="H135" s="233">
        <v>705.06700000000001</v>
      </c>
      <c r="I135" s="234"/>
      <c r="J135" s="230"/>
      <c r="K135" s="230"/>
      <c r="L135" s="235"/>
      <c r="M135" s="236"/>
      <c r="N135" s="237"/>
      <c r="O135" s="237"/>
      <c r="P135" s="237"/>
      <c r="Q135" s="237"/>
      <c r="R135" s="237"/>
      <c r="S135" s="237"/>
      <c r="T135" s="238"/>
      <c r="AT135" s="239" t="s">
        <v>202</v>
      </c>
      <c r="AU135" s="239" t="s">
        <v>81</v>
      </c>
      <c r="AV135" s="15" t="s">
        <v>209</v>
      </c>
      <c r="AW135" s="15" t="s">
        <v>33</v>
      </c>
      <c r="AX135" s="15" t="s">
        <v>79</v>
      </c>
      <c r="AY135" s="239" t="s">
        <v>193</v>
      </c>
    </row>
    <row r="136" spans="1:65" s="2" customFormat="1" ht="21.75" customHeight="1">
      <c r="A136" s="36"/>
      <c r="B136" s="37"/>
      <c r="C136" s="194" t="s">
        <v>263</v>
      </c>
      <c r="D136" s="194" t="s">
        <v>195</v>
      </c>
      <c r="E136" s="195" t="s">
        <v>264</v>
      </c>
      <c r="F136" s="196" t="s">
        <v>265</v>
      </c>
      <c r="G136" s="197" t="s">
        <v>266</v>
      </c>
      <c r="H136" s="198">
        <v>1128.107</v>
      </c>
      <c r="I136" s="199"/>
      <c r="J136" s="200">
        <f>ROUND(I136*H136,2)</f>
        <v>0</v>
      </c>
      <c r="K136" s="196" t="s">
        <v>199</v>
      </c>
      <c r="L136" s="41"/>
      <c r="M136" s="201" t="s">
        <v>19</v>
      </c>
      <c r="N136" s="202" t="s">
        <v>43</v>
      </c>
      <c r="O136" s="66"/>
      <c r="P136" s="203">
        <f>O136*H136</f>
        <v>0</v>
      </c>
      <c r="Q136" s="203">
        <v>0</v>
      </c>
      <c r="R136" s="203">
        <f>Q136*H136</f>
        <v>0</v>
      </c>
      <c r="S136" s="203">
        <v>0</v>
      </c>
      <c r="T136" s="204">
        <f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205" t="s">
        <v>200</v>
      </c>
      <c r="AT136" s="205" t="s">
        <v>195</v>
      </c>
      <c r="AU136" s="205" t="s">
        <v>81</v>
      </c>
      <c r="AY136" s="19" t="s">
        <v>193</v>
      </c>
      <c r="BE136" s="206">
        <f>IF(N136="základní",J136,0)</f>
        <v>0</v>
      </c>
      <c r="BF136" s="206">
        <f>IF(N136="snížená",J136,0)</f>
        <v>0</v>
      </c>
      <c r="BG136" s="206">
        <f>IF(N136="zákl. přenesená",J136,0)</f>
        <v>0</v>
      </c>
      <c r="BH136" s="206">
        <f>IF(N136="sníž. přenesená",J136,0)</f>
        <v>0</v>
      </c>
      <c r="BI136" s="206">
        <f>IF(N136="nulová",J136,0)</f>
        <v>0</v>
      </c>
      <c r="BJ136" s="19" t="s">
        <v>79</v>
      </c>
      <c r="BK136" s="206">
        <f>ROUND(I136*H136,2)</f>
        <v>0</v>
      </c>
      <c r="BL136" s="19" t="s">
        <v>200</v>
      </c>
      <c r="BM136" s="205" t="s">
        <v>5008</v>
      </c>
    </row>
    <row r="137" spans="1:65" s="14" customFormat="1">
      <c r="B137" s="218"/>
      <c r="C137" s="219"/>
      <c r="D137" s="209" t="s">
        <v>202</v>
      </c>
      <c r="E137" s="219"/>
      <c r="F137" s="221" t="s">
        <v>5009</v>
      </c>
      <c r="G137" s="219"/>
      <c r="H137" s="222">
        <v>1128.107</v>
      </c>
      <c r="I137" s="223"/>
      <c r="J137" s="219"/>
      <c r="K137" s="219"/>
      <c r="L137" s="224"/>
      <c r="M137" s="225"/>
      <c r="N137" s="226"/>
      <c r="O137" s="226"/>
      <c r="P137" s="226"/>
      <c r="Q137" s="226"/>
      <c r="R137" s="226"/>
      <c r="S137" s="226"/>
      <c r="T137" s="227"/>
      <c r="AT137" s="228" t="s">
        <v>202</v>
      </c>
      <c r="AU137" s="228" t="s">
        <v>81</v>
      </c>
      <c r="AV137" s="14" t="s">
        <v>81</v>
      </c>
      <c r="AW137" s="14" t="s">
        <v>4</v>
      </c>
      <c r="AX137" s="14" t="s">
        <v>79</v>
      </c>
      <c r="AY137" s="228" t="s">
        <v>193</v>
      </c>
    </row>
    <row r="138" spans="1:65" s="12" customFormat="1" ht="22.9" customHeight="1">
      <c r="B138" s="178"/>
      <c r="C138" s="179"/>
      <c r="D138" s="180" t="s">
        <v>71</v>
      </c>
      <c r="E138" s="192" t="s">
        <v>315</v>
      </c>
      <c r="F138" s="192" t="s">
        <v>5010</v>
      </c>
      <c r="G138" s="179"/>
      <c r="H138" s="179"/>
      <c r="I138" s="182"/>
      <c r="J138" s="193">
        <f>BK138</f>
        <v>0</v>
      </c>
      <c r="K138" s="179"/>
      <c r="L138" s="184"/>
      <c r="M138" s="185"/>
      <c r="N138" s="186"/>
      <c r="O138" s="186"/>
      <c r="P138" s="187">
        <f>SUM(P139:P158)</f>
        <v>0</v>
      </c>
      <c r="Q138" s="186"/>
      <c r="R138" s="187">
        <f>SUM(R139:R158)</f>
        <v>6.820011</v>
      </c>
      <c r="S138" s="186"/>
      <c r="T138" s="188">
        <f>SUM(T139:T158)</f>
        <v>0</v>
      </c>
      <c r="AR138" s="189" t="s">
        <v>79</v>
      </c>
      <c r="AT138" s="190" t="s">
        <v>71</v>
      </c>
      <c r="AU138" s="190" t="s">
        <v>79</v>
      </c>
      <c r="AY138" s="189" t="s">
        <v>193</v>
      </c>
      <c r="BK138" s="191">
        <f>SUM(BK139:BK158)</f>
        <v>0</v>
      </c>
    </row>
    <row r="139" spans="1:65" s="2" customFormat="1" ht="21.75" customHeight="1">
      <c r="A139" s="36"/>
      <c r="B139" s="37"/>
      <c r="C139" s="194" t="s">
        <v>271</v>
      </c>
      <c r="D139" s="194" t="s">
        <v>195</v>
      </c>
      <c r="E139" s="195" t="s">
        <v>5011</v>
      </c>
      <c r="F139" s="196" t="s">
        <v>5012</v>
      </c>
      <c r="G139" s="197" t="s">
        <v>305</v>
      </c>
      <c r="H139" s="198">
        <v>309.04000000000002</v>
      </c>
      <c r="I139" s="199"/>
      <c r="J139" s="200">
        <f>ROUND(I139*H139,2)</f>
        <v>0</v>
      </c>
      <c r="K139" s="196" t="s">
        <v>199</v>
      </c>
      <c r="L139" s="41"/>
      <c r="M139" s="201" t="s">
        <v>19</v>
      </c>
      <c r="N139" s="202" t="s">
        <v>43</v>
      </c>
      <c r="O139" s="66"/>
      <c r="P139" s="203">
        <f>O139*H139</f>
        <v>0</v>
      </c>
      <c r="Q139" s="203">
        <v>0</v>
      </c>
      <c r="R139" s="203">
        <f>Q139*H139</f>
        <v>0</v>
      </c>
      <c r="S139" s="203">
        <v>0</v>
      </c>
      <c r="T139" s="204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200</v>
      </c>
      <c r="AT139" s="205" t="s">
        <v>195</v>
      </c>
      <c r="AU139" s="205" t="s">
        <v>81</v>
      </c>
      <c r="AY139" s="19" t="s">
        <v>193</v>
      </c>
      <c r="BE139" s="206">
        <f>IF(N139="základní",J139,0)</f>
        <v>0</v>
      </c>
      <c r="BF139" s="206">
        <f>IF(N139="snížená",J139,0)</f>
        <v>0</v>
      </c>
      <c r="BG139" s="206">
        <f>IF(N139="zákl. přenesená",J139,0)</f>
        <v>0</v>
      </c>
      <c r="BH139" s="206">
        <f>IF(N139="sníž. přenesená",J139,0)</f>
        <v>0</v>
      </c>
      <c r="BI139" s="206">
        <f>IF(N139="nulová",J139,0)</f>
        <v>0</v>
      </c>
      <c r="BJ139" s="19" t="s">
        <v>79</v>
      </c>
      <c r="BK139" s="206">
        <f>ROUND(I139*H139,2)</f>
        <v>0</v>
      </c>
      <c r="BL139" s="19" t="s">
        <v>200</v>
      </c>
      <c r="BM139" s="205" t="s">
        <v>5013</v>
      </c>
    </row>
    <row r="140" spans="1:65" s="13" customFormat="1">
      <c r="B140" s="207"/>
      <c r="C140" s="208"/>
      <c r="D140" s="209" t="s">
        <v>202</v>
      </c>
      <c r="E140" s="210" t="s">
        <v>19</v>
      </c>
      <c r="F140" s="211" t="s">
        <v>5014</v>
      </c>
      <c r="G140" s="208"/>
      <c r="H140" s="210" t="s">
        <v>19</v>
      </c>
      <c r="I140" s="212"/>
      <c r="J140" s="208"/>
      <c r="K140" s="208"/>
      <c r="L140" s="213"/>
      <c r="M140" s="214"/>
      <c r="N140" s="215"/>
      <c r="O140" s="215"/>
      <c r="P140" s="215"/>
      <c r="Q140" s="215"/>
      <c r="R140" s="215"/>
      <c r="S140" s="215"/>
      <c r="T140" s="216"/>
      <c r="AT140" s="217" t="s">
        <v>202</v>
      </c>
      <c r="AU140" s="217" t="s">
        <v>81</v>
      </c>
      <c r="AV140" s="13" t="s">
        <v>79</v>
      </c>
      <c r="AW140" s="13" t="s">
        <v>33</v>
      </c>
      <c r="AX140" s="13" t="s">
        <v>72</v>
      </c>
      <c r="AY140" s="217" t="s">
        <v>193</v>
      </c>
    </row>
    <row r="141" spans="1:65" s="13" customFormat="1">
      <c r="B141" s="207"/>
      <c r="C141" s="208"/>
      <c r="D141" s="209" t="s">
        <v>202</v>
      </c>
      <c r="E141" s="210" t="s">
        <v>19</v>
      </c>
      <c r="F141" s="211" t="s">
        <v>4998</v>
      </c>
      <c r="G141" s="208"/>
      <c r="H141" s="210" t="s">
        <v>19</v>
      </c>
      <c r="I141" s="212"/>
      <c r="J141" s="208"/>
      <c r="K141" s="208"/>
      <c r="L141" s="213"/>
      <c r="M141" s="214"/>
      <c r="N141" s="215"/>
      <c r="O141" s="215"/>
      <c r="P141" s="215"/>
      <c r="Q141" s="215"/>
      <c r="R141" s="215"/>
      <c r="S141" s="215"/>
      <c r="T141" s="216"/>
      <c r="AT141" s="217" t="s">
        <v>202</v>
      </c>
      <c r="AU141" s="217" t="s">
        <v>81</v>
      </c>
      <c r="AV141" s="13" t="s">
        <v>79</v>
      </c>
      <c r="AW141" s="13" t="s">
        <v>33</v>
      </c>
      <c r="AX141" s="13" t="s">
        <v>72</v>
      </c>
      <c r="AY141" s="217" t="s">
        <v>193</v>
      </c>
    </row>
    <row r="142" spans="1:65" s="14" customFormat="1">
      <c r="B142" s="218"/>
      <c r="C142" s="219"/>
      <c r="D142" s="209" t="s">
        <v>202</v>
      </c>
      <c r="E142" s="220" t="s">
        <v>19</v>
      </c>
      <c r="F142" s="221" t="s">
        <v>5015</v>
      </c>
      <c r="G142" s="219"/>
      <c r="H142" s="222">
        <v>152.80000000000001</v>
      </c>
      <c r="I142" s="223"/>
      <c r="J142" s="219"/>
      <c r="K142" s="219"/>
      <c r="L142" s="224"/>
      <c r="M142" s="225"/>
      <c r="N142" s="226"/>
      <c r="O142" s="226"/>
      <c r="P142" s="226"/>
      <c r="Q142" s="226"/>
      <c r="R142" s="226"/>
      <c r="S142" s="226"/>
      <c r="T142" s="227"/>
      <c r="AT142" s="228" t="s">
        <v>202</v>
      </c>
      <c r="AU142" s="228" t="s">
        <v>81</v>
      </c>
      <c r="AV142" s="14" t="s">
        <v>81</v>
      </c>
      <c r="AW142" s="14" t="s">
        <v>33</v>
      </c>
      <c r="AX142" s="14" t="s">
        <v>72</v>
      </c>
      <c r="AY142" s="228" t="s">
        <v>193</v>
      </c>
    </row>
    <row r="143" spans="1:65" s="14" customFormat="1">
      <c r="B143" s="218"/>
      <c r="C143" s="219"/>
      <c r="D143" s="209" t="s">
        <v>202</v>
      </c>
      <c r="E143" s="220" t="s">
        <v>19</v>
      </c>
      <c r="F143" s="221" t="s">
        <v>5016</v>
      </c>
      <c r="G143" s="219"/>
      <c r="H143" s="222">
        <v>56.64</v>
      </c>
      <c r="I143" s="223"/>
      <c r="J143" s="219"/>
      <c r="K143" s="219"/>
      <c r="L143" s="224"/>
      <c r="M143" s="225"/>
      <c r="N143" s="226"/>
      <c r="O143" s="226"/>
      <c r="P143" s="226"/>
      <c r="Q143" s="226"/>
      <c r="R143" s="226"/>
      <c r="S143" s="226"/>
      <c r="T143" s="227"/>
      <c r="AT143" s="228" t="s">
        <v>202</v>
      </c>
      <c r="AU143" s="228" t="s">
        <v>81</v>
      </c>
      <c r="AV143" s="14" t="s">
        <v>81</v>
      </c>
      <c r="AW143" s="14" t="s">
        <v>33</v>
      </c>
      <c r="AX143" s="14" t="s">
        <v>72</v>
      </c>
      <c r="AY143" s="228" t="s">
        <v>193</v>
      </c>
    </row>
    <row r="144" spans="1:65" s="14" customFormat="1">
      <c r="B144" s="218"/>
      <c r="C144" s="219"/>
      <c r="D144" s="209" t="s">
        <v>202</v>
      </c>
      <c r="E144" s="220" t="s">
        <v>19</v>
      </c>
      <c r="F144" s="221" t="s">
        <v>5017</v>
      </c>
      <c r="G144" s="219"/>
      <c r="H144" s="222">
        <v>1.6</v>
      </c>
      <c r="I144" s="223"/>
      <c r="J144" s="219"/>
      <c r="K144" s="219"/>
      <c r="L144" s="224"/>
      <c r="M144" s="225"/>
      <c r="N144" s="226"/>
      <c r="O144" s="226"/>
      <c r="P144" s="226"/>
      <c r="Q144" s="226"/>
      <c r="R144" s="226"/>
      <c r="S144" s="226"/>
      <c r="T144" s="227"/>
      <c r="AT144" s="228" t="s">
        <v>202</v>
      </c>
      <c r="AU144" s="228" t="s">
        <v>81</v>
      </c>
      <c r="AV144" s="14" t="s">
        <v>81</v>
      </c>
      <c r="AW144" s="14" t="s">
        <v>33</v>
      </c>
      <c r="AX144" s="14" t="s">
        <v>72</v>
      </c>
      <c r="AY144" s="228" t="s">
        <v>193</v>
      </c>
    </row>
    <row r="145" spans="1:65" s="14" customFormat="1">
      <c r="B145" s="218"/>
      <c r="C145" s="219"/>
      <c r="D145" s="209" t="s">
        <v>202</v>
      </c>
      <c r="E145" s="220" t="s">
        <v>19</v>
      </c>
      <c r="F145" s="221" t="s">
        <v>5018</v>
      </c>
      <c r="G145" s="219"/>
      <c r="H145" s="222">
        <v>98</v>
      </c>
      <c r="I145" s="223"/>
      <c r="J145" s="219"/>
      <c r="K145" s="219"/>
      <c r="L145" s="224"/>
      <c r="M145" s="225"/>
      <c r="N145" s="226"/>
      <c r="O145" s="226"/>
      <c r="P145" s="226"/>
      <c r="Q145" s="226"/>
      <c r="R145" s="226"/>
      <c r="S145" s="226"/>
      <c r="T145" s="227"/>
      <c r="AT145" s="228" t="s">
        <v>202</v>
      </c>
      <c r="AU145" s="228" t="s">
        <v>81</v>
      </c>
      <c r="AV145" s="14" t="s">
        <v>81</v>
      </c>
      <c r="AW145" s="14" t="s">
        <v>33</v>
      </c>
      <c r="AX145" s="14" t="s">
        <v>72</v>
      </c>
      <c r="AY145" s="228" t="s">
        <v>193</v>
      </c>
    </row>
    <row r="146" spans="1:65" s="15" customFormat="1">
      <c r="B146" s="229"/>
      <c r="C146" s="230"/>
      <c r="D146" s="209" t="s">
        <v>202</v>
      </c>
      <c r="E146" s="231" t="s">
        <v>19</v>
      </c>
      <c r="F146" s="232" t="s">
        <v>208</v>
      </c>
      <c r="G146" s="230"/>
      <c r="H146" s="233">
        <v>309.03999999999996</v>
      </c>
      <c r="I146" s="234"/>
      <c r="J146" s="230"/>
      <c r="K146" s="230"/>
      <c r="L146" s="235"/>
      <c r="M146" s="236"/>
      <c r="N146" s="237"/>
      <c r="O146" s="237"/>
      <c r="P146" s="237"/>
      <c r="Q146" s="237"/>
      <c r="R146" s="237"/>
      <c r="S146" s="237"/>
      <c r="T146" s="238"/>
      <c r="AT146" s="239" t="s">
        <v>202</v>
      </c>
      <c r="AU146" s="239" t="s">
        <v>81</v>
      </c>
      <c r="AV146" s="15" t="s">
        <v>209</v>
      </c>
      <c r="AW146" s="15" t="s">
        <v>33</v>
      </c>
      <c r="AX146" s="15" t="s">
        <v>79</v>
      </c>
      <c r="AY146" s="239" t="s">
        <v>193</v>
      </c>
    </row>
    <row r="147" spans="1:65" s="2" customFormat="1" ht="16.5" customHeight="1">
      <c r="A147" s="36"/>
      <c r="B147" s="37"/>
      <c r="C147" s="251" t="s">
        <v>269</v>
      </c>
      <c r="D147" s="251" t="s">
        <v>451</v>
      </c>
      <c r="E147" s="252" t="s">
        <v>5019</v>
      </c>
      <c r="F147" s="253" t="s">
        <v>5020</v>
      </c>
      <c r="G147" s="254" t="s">
        <v>198</v>
      </c>
      <c r="H147" s="255">
        <v>32.448999999999998</v>
      </c>
      <c r="I147" s="256"/>
      <c r="J147" s="257">
        <f>ROUND(I147*H147,2)</f>
        <v>0</v>
      </c>
      <c r="K147" s="253" t="s">
        <v>199</v>
      </c>
      <c r="L147" s="258"/>
      <c r="M147" s="259" t="s">
        <v>19</v>
      </c>
      <c r="N147" s="260" t="s">
        <v>43</v>
      </c>
      <c r="O147" s="66"/>
      <c r="P147" s="203">
        <f>O147*H147</f>
        <v>0</v>
      </c>
      <c r="Q147" s="203">
        <v>0.21</v>
      </c>
      <c r="R147" s="203">
        <f>Q147*H147</f>
        <v>6.8142899999999997</v>
      </c>
      <c r="S147" s="203">
        <v>0</v>
      </c>
      <c r="T147" s="204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258</v>
      </c>
      <c r="AT147" s="205" t="s">
        <v>451</v>
      </c>
      <c r="AU147" s="205" t="s">
        <v>81</v>
      </c>
      <c r="AY147" s="19" t="s">
        <v>193</v>
      </c>
      <c r="BE147" s="206">
        <f>IF(N147="základní",J147,0)</f>
        <v>0</v>
      </c>
      <c r="BF147" s="206">
        <f>IF(N147="snížená",J147,0)</f>
        <v>0</v>
      </c>
      <c r="BG147" s="206">
        <f>IF(N147="zákl. přenesená",J147,0)</f>
        <v>0</v>
      </c>
      <c r="BH147" s="206">
        <f>IF(N147="sníž. přenesená",J147,0)</f>
        <v>0</v>
      </c>
      <c r="BI147" s="206">
        <f>IF(N147="nulová",J147,0)</f>
        <v>0</v>
      </c>
      <c r="BJ147" s="19" t="s">
        <v>79</v>
      </c>
      <c r="BK147" s="206">
        <f>ROUND(I147*H147,2)</f>
        <v>0</v>
      </c>
      <c r="BL147" s="19" t="s">
        <v>200</v>
      </c>
      <c r="BM147" s="205" t="s">
        <v>5021</v>
      </c>
    </row>
    <row r="148" spans="1:65" s="14" customFormat="1">
      <c r="B148" s="218"/>
      <c r="C148" s="219"/>
      <c r="D148" s="209" t="s">
        <v>202</v>
      </c>
      <c r="E148" s="219"/>
      <c r="F148" s="221" t="s">
        <v>5022</v>
      </c>
      <c r="G148" s="219"/>
      <c r="H148" s="222">
        <v>32.448999999999998</v>
      </c>
      <c r="I148" s="223"/>
      <c r="J148" s="219"/>
      <c r="K148" s="219"/>
      <c r="L148" s="224"/>
      <c r="M148" s="225"/>
      <c r="N148" s="226"/>
      <c r="O148" s="226"/>
      <c r="P148" s="226"/>
      <c r="Q148" s="226"/>
      <c r="R148" s="226"/>
      <c r="S148" s="226"/>
      <c r="T148" s="227"/>
      <c r="AT148" s="228" t="s">
        <v>202</v>
      </c>
      <c r="AU148" s="228" t="s">
        <v>81</v>
      </c>
      <c r="AV148" s="14" t="s">
        <v>81</v>
      </c>
      <c r="AW148" s="14" t="s">
        <v>4</v>
      </c>
      <c r="AX148" s="14" t="s">
        <v>79</v>
      </c>
      <c r="AY148" s="228" t="s">
        <v>193</v>
      </c>
    </row>
    <row r="149" spans="1:65" s="2" customFormat="1" ht="21.75" customHeight="1">
      <c r="A149" s="36"/>
      <c r="B149" s="37"/>
      <c r="C149" s="194" t="s">
        <v>279</v>
      </c>
      <c r="D149" s="194" t="s">
        <v>195</v>
      </c>
      <c r="E149" s="195" t="s">
        <v>5023</v>
      </c>
      <c r="F149" s="196" t="s">
        <v>5024</v>
      </c>
      <c r="G149" s="197" t="s">
        <v>305</v>
      </c>
      <c r="H149" s="198">
        <v>381.4</v>
      </c>
      <c r="I149" s="199"/>
      <c r="J149" s="200">
        <f>ROUND(I149*H149,2)</f>
        <v>0</v>
      </c>
      <c r="K149" s="196" t="s">
        <v>199</v>
      </c>
      <c r="L149" s="41"/>
      <c r="M149" s="201" t="s">
        <v>19</v>
      </c>
      <c r="N149" s="202" t="s">
        <v>43</v>
      </c>
      <c r="O149" s="66"/>
      <c r="P149" s="203">
        <f>O149*H149</f>
        <v>0</v>
      </c>
      <c r="Q149" s="203">
        <v>0</v>
      </c>
      <c r="R149" s="203">
        <f>Q149*H149</f>
        <v>0</v>
      </c>
      <c r="S149" s="203">
        <v>0</v>
      </c>
      <c r="T149" s="204">
        <f>S149*H149</f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205" t="s">
        <v>200</v>
      </c>
      <c r="AT149" s="205" t="s">
        <v>195</v>
      </c>
      <c r="AU149" s="205" t="s">
        <v>81</v>
      </c>
      <c r="AY149" s="19" t="s">
        <v>193</v>
      </c>
      <c r="BE149" s="206">
        <f>IF(N149="základní",J149,0)</f>
        <v>0</v>
      </c>
      <c r="BF149" s="206">
        <f>IF(N149="snížená",J149,0)</f>
        <v>0</v>
      </c>
      <c r="BG149" s="206">
        <f>IF(N149="zákl. přenesená",J149,0)</f>
        <v>0</v>
      </c>
      <c r="BH149" s="206">
        <f>IF(N149="sníž. přenesená",J149,0)</f>
        <v>0</v>
      </c>
      <c r="BI149" s="206">
        <f>IF(N149="nulová",J149,0)</f>
        <v>0</v>
      </c>
      <c r="BJ149" s="19" t="s">
        <v>79</v>
      </c>
      <c r="BK149" s="206">
        <f>ROUND(I149*H149,2)</f>
        <v>0</v>
      </c>
      <c r="BL149" s="19" t="s">
        <v>200</v>
      </c>
      <c r="BM149" s="205" t="s">
        <v>5025</v>
      </c>
    </row>
    <row r="150" spans="1:65" s="13" customFormat="1">
      <c r="B150" s="207"/>
      <c r="C150" s="208"/>
      <c r="D150" s="209" t="s">
        <v>202</v>
      </c>
      <c r="E150" s="210" t="s">
        <v>19</v>
      </c>
      <c r="F150" s="211" t="s">
        <v>5014</v>
      </c>
      <c r="G150" s="208"/>
      <c r="H150" s="210" t="s">
        <v>19</v>
      </c>
      <c r="I150" s="212"/>
      <c r="J150" s="208"/>
      <c r="K150" s="208"/>
      <c r="L150" s="213"/>
      <c r="M150" s="214"/>
      <c r="N150" s="215"/>
      <c r="O150" s="215"/>
      <c r="P150" s="215"/>
      <c r="Q150" s="215"/>
      <c r="R150" s="215"/>
      <c r="S150" s="215"/>
      <c r="T150" s="216"/>
      <c r="AT150" s="217" t="s">
        <v>202</v>
      </c>
      <c r="AU150" s="217" t="s">
        <v>81</v>
      </c>
      <c r="AV150" s="13" t="s">
        <v>79</v>
      </c>
      <c r="AW150" s="13" t="s">
        <v>33</v>
      </c>
      <c r="AX150" s="13" t="s">
        <v>72</v>
      </c>
      <c r="AY150" s="217" t="s">
        <v>193</v>
      </c>
    </row>
    <row r="151" spans="1:65" s="13" customFormat="1">
      <c r="B151" s="207"/>
      <c r="C151" s="208"/>
      <c r="D151" s="209" t="s">
        <v>202</v>
      </c>
      <c r="E151" s="210" t="s">
        <v>19</v>
      </c>
      <c r="F151" s="211" t="s">
        <v>4998</v>
      </c>
      <c r="G151" s="208"/>
      <c r="H151" s="210" t="s">
        <v>19</v>
      </c>
      <c r="I151" s="212"/>
      <c r="J151" s="208"/>
      <c r="K151" s="208"/>
      <c r="L151" s="213"/>
      <c r="M151" s="214"/>
      <c r="N151" s="215"/>
      <c r="O151" s="215"/>
      <c r="P151" s="215"/>
      <c r="Q151" s="215"/>
      <c r="R151" s="215"/>
      <c r="S151" s="215"/>
      <c r="T151" s="216"/>
      <c r="AT151" s="217" t="s">
        <v>202</v>
      </c>
      <c r="AU151" s="217" t="s">
        <v>81</v>
      </c>
      <c r="AV151" s="13" t="s">
        <v>79</v>
      </c>
      <c r="AW151" s="13" t="s">
        <v>33</v>
      </c>
      <c r="AX151" s="13" t="s">
        <v>72</v>
      </c>
      <c r="AY151" s="217" t="s">
        <v>193</v>
      </c>
    </row>
    <row r="152" spans="1:65" s="14" customFormat="1">
      <c r="B152" s="218"/>
      <c r="C152" s="219"/>
      <c r="D152" s="209" t="s">
        <v>202</v>
      </c>
      <c r="E152" s="220" t="s">
        <v>19</v>
      </c>
      <c r="F152" s="221" t="s">
        <v>5026</v>
      </c>
      <c r="G152" s="219"/>
      <c r="H152" s="222">
        <v>191</v>
      </c>
      <c r="I152" s="223"/>
      <c r="J152" s="219"/>
      <c r="K152" s="219"/>
      <c r="L152" s="224"/>
      <c r="M152" s="225"/>
      <c r="N152" s="226"/>
      <c r="O152" s="226"/>
      <c r="P152" s="226"/>
      <c r="Q152" s="226"/>
      <c r="R152" s="226"/>
      <c r="S152" s="226"/>
      <c r="T152" s="227"/>
      <c r="AT152" s="228" t="s">
        <v>202</v>
      </c>
      <c r="AU152" s="228" t="s">
        <v>81</v>
      </c>
      <c r="AV152" s="14" t="s">
        <v>81</v>
      </c>
      <c r="AW152" s="14" t="s">
        <v>33</v>
      </c>
      <c r="AX152" s="14" t="s">
        <v>72</v>
      </c>
      <c r="AY152" s="228" t="s">
        <v>193</v>
      </c>
    </row>
    <row r="153" spans="1:65" s="14" customFormat="1">
      <c r="B153" s="218"/>
      <c r="C153" s="219"/>
      <c r="D153" s="209" t="s">
        <v>202</v>
      </c>
      <c r="E153" s="220" t="s">
        <v>19</v>
      </c>
      <c r="F153" s="221" t="s">
        <v>5027</v>
      </c>
      <c r="G153" s="219"/>
      <c r="H153" s="222">
        <v>70.8</v>
      </c>
      <c r="I153" s="223"/>
      <c r="J153" s="219"/>
      <c r="K153" s="219"/>
      <c r="L153" s="224"/>
      <c r="M153" s="225"/>
      <c r="N153" s="226"/>
      <c r="O153" s="226"/>
      <c r="P153" s="226"/>
      <c r="Q153" s="226"/>
      <c r="R153" s="226"/>
      <c r="S153" s="226"/>
      <c r="T153" s="227"/>
      <c r="AT153" s="228" t="s">
        <v>202</v>
      </c>
      <c r="AU153" s="228" t="s">
        <v>81</v>
      </c>
      <c r="AV153" s="14" t="s">
        <v>81</v>
      </c>
      <c r="AW153" s="14" t="s">
        <v>33</v>
      </c>
      <c r="AX153" s="14" t="s">
        <v>72</v>
      </c>
      <c r="AY153" s="228" t="s">
        <v>193</v>
      </c>
    </row>
    <row r="154" spans="1:65" s="14" customFormat="1">
      <c r="B154" s="218"/>
      <c r="C154" s="219"/>
      <c r="D154" s="209" t="s">
        <v>202</v>
      </c>
      <c r="E154" s="220" t="s">
        <v>19</v>
      </c>
      <c r="F154" s="221" t="s">
        <v>5028</v>
      </c>
      <c r="G154" s="219"/>
      <c r="H154" s="222">
        <v>2</v>
      </c>
      <c r="I154" s="223"/>
      <c r="J154" s="219"/>
      <c r="K154" s="219"/>
      <c r="L154" s="224"/>
      <c r="M154" s="225"/>
      <c r="N154" s="226"/>
      <c r="O154" s="226"/>
      <c r="P154" s="226"/>
      <c r="Q154" s="226"/>
      <c r="R154" s="226"/>
      <c r="S154" s="226"/>
      <c r="T154" s="227"/>
      <c r="AT154" s="228" t="s">
        <v>202</v>
      </c>
      <c r="AU154" s="228" t="s">
        <v>81</v>
      </c>
      <c r="AV154" s="14" t="s">
        <v>81</v>
      </c>
      <c r="AW154" s="14" t="s">
        <v>33</v>
      </c>
      <c r="AX154" s="14" t="s">
        <v>72</v>
      </c>
      <c r="AY154" s="228" t="s">
        <v>193</v>
      </c>
    </row>
    <row r="155" spans="1:65" s="14" customFormat="1">
      <c r="B155" s="218"/>
      <c r="C155" s="219"/>
      <c r="D155" s="209" t="s">
        <v>202</v>
      </c>
      <c r="E155" s="220" t="s">
        <v>19</v>
      </c>
      <c r="F155" s="221" t="s">
        <v>5029</v>
      </c>
      <c r="G155" s="219"/>
      <c r="H155" s="222">
        <v>117.6</v>
      </c>
      <c r="I155" s="223"/>
      <c r="J155" s="219"/>
      <c r="K155" s="219"/>
      <c r="L155" s="224"/>
      <c r="M155" s="225"/>
      <c r="N155" s="226"/>
      <c r="O155" s="226"/>
      <c r="P155" s="226"/>
      <c r="Q155" s="226"/>
      <c r="R155" s="226"/>
      <c r="S155" s="226"/>
      <c r="T155" s="227"/>
      <c r="AT155" s="228" t="s">
        <v>202</v>
      </c>
      <c r="AU155" s="228" t="s">
        <v>81</v>
      </c>
      <c r="AV155" s="14" t="s">
        <v>81</v>
      </c>
      <c r="AW155" s="14" t="s">
        <v>33</v>
      </c>
      <c r="AX155" s="14" t="s">
        <v>72</v>
      </c>
      <c r="AY155" s="228" t="s">
        <v>193</v>
      </c>
    </row>
    <row r="156" spans="1:65" s="15" customFormat="1">
      <c r="B156" s="229"/>
      <c r="C156" s="230"/>
      <c r="D156" s="209" t="s">
        <v>202</v>
      </c>
      <c r="E156" s="231" t="s">
        <v>19</v>
      </c>
      <c r="F156" s="232" t="s">
        <v>208</v>
      </c>
      <c r="G156" s="230"/>
      <c r="H156" s="233">
        <v>381.4</v>
      </c>
      <c r="I156" s="234"/>
      <c r="J156" s="230"/>
      <c r="K156" s="230"/>
      <c r="L156" s="235"/>
      <c r="M156" s="236"/>
      <c r="N156" s="237"/>
      <c r="O156" s="237"/>
      <c r="P156" s="237"/>
      <c r="Q156" s="237"/>
      <c r="R156" s="237"/>
      <c r="S156" s="237"/>
      <c r="T156" s="238"/>
      <c r="AT156" s="239" t="s">
        <v>202</v>
      </c>
      <c r="AU156" s="239" t="s">
        <v>81</v>
      </c>
      <c r="AV156" s="15" t="s">
        <v>209</v>
      </c>
      <c r="AW156" s="15" t="s">
        <v>33</v>
      </c>
      <c r="AX156" s="15" t="s">
        <v>79</v>
      </c>
      <c r="AY156" s="239" t="s">
        <v>193</v>
      </c>
    </row>
    <row r="157" spans="1:65" s="2" customFormat="1" ht="16.5" customHeight="1">
      <c r="A157" s="36"/>
      <c r="B157" s="37"/>
      <c r="C157" s="251" t="s">
        <v>285</v>
      </c>
      <c r="D157" s="251" t="s">
        <v>451</v>
      </c>
      <c r="E157" s="252" t="s">
        <v>5030</v>
      </c>
      <c r="F157" s="253" t="s">
        <v>5031</v>
      </c>
      <c r="G157" s="254" t="s">
        <v>2109</v>
      </c>
      <c r="H157" s="255">
        <v>5.7210000000000001</v>
      </c>
      <c r="I157" s="256"/>
      <c r="J157" s="257">
        <f>ROUND(I157*H157,2)</f>
        <v>0</v>
      </c>
      <c r="K157" s="253" t="s">
        <v>199</v>
      </c>
      <c r="L157" s="258"/>
      <c r="M157" s="259" t="s">
        <v>19</v>
      </c>
      <c r="N157" s="260" t="s">
        <v>43</v>
      </c>
      <c r="O157" s="66"/>
      <c r="P157" s="203">
        <f>O157*H157</f>
        <v>0</v>
      </c>
      <c r="Q157" s="203">
        <v>1E-3</v>
      </c>
      <c r="R157" s="203">
        <f>Q157*H157</f>
        <v>5.7210000000000004E-3</v>
      </c>
      <c r="S157" s="203">
        <v>0</v>
      </c>
      <c r="T157" s="204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205" t="s">
        <v>258</v>
      </c>
      <c r="AT157" s="205" t="s">
        <v>451</v>
      </c>
      <c r="AU157" s="205" t="s">
        <v>81</v>
      </c>
      <c r="AY157" s="19" t="s">
        <v>193</v>
      </c>
      <c r="BE157" s="206">
        <f>IF(N157="základní",J157,0)</f>
        <v>0</v>
      </c>
      <c r="BF157" s="206">
        <f>IF(N157="snížená",J157,0)</f>
        <v>0</v>
      </c>
      <c r="BG157" s="206">
        <f>IF(N157="zákl. přenesená",J157,0)</f>
        <v>0</v>
      </c>
      <c r="BH157" s="206">
        <f>IF(N157="sníž. přenesená",J157,0)</f>
        <v>0</v>
      </c>
      <c r="BI157" s="206">
        <f>IF(N157="nulová",J157,0)</f>
        <v>0</v>
      </c>
      <c r="BJ157" s="19" t="s">
        <v>79</v>
      </c>
      <c r="BK157" s="206">
        <f>ROUND(I157*H157,2)</f>
        <v>0</v>
      </c>
      <c r="BL157" s="19" t="s">
        <v>200</v>
      </c>
      <c r="BM157" s="205" t="s">
        <v>5032</v>
      </c>
    </row>
    <row r="158" spans="1:65" s="14" customFormat="1">
      <c r="B158" s="218"/>
      <c r="C158" s="219"/>
      <c r="D158" s="209" t="s">
        <v>202</v>
      </c>
      <c r="E158" s="219"/>
      <c r="F158" s="221" t="s">
        <v>5033</v>
      </c>
      <c r="G158" s="219"/>
      <c r="H158" s="222">
        <v>5.7210000000000001</v>
      </c>
      <c r="I158" s="223"/>
      <c r="J158" s="219"/>
      <c r="K158" s="219"/>
      <c r="L158" s="224"/>
      <c r="M158" s="225"/>
      <c r="N158" s="226"/>
      <c r="O158" s="226"/>
      <c r="P158" s="226"/>
      <c r="Q158" s="226"/>
      <c r="R158" s="226"/>
      <c r="S158" s="226"/>
      <c r="T158" s="227"/>
      <c r="AT158" s="228" t="s">
        <v>202</v>
      </c>
      <c r="AU158" s="228" t="s">
        <v>81</v>
      </c>
      <c r="AV158" s="14" t="s">
        <v>81</v>
      </c>
      <c r="AW158" s="14" t="s">
        <v>4</v>
      </c>
      <c r="AX158" s="14" t="s">
        <v>79</v>
      </c>
      <c r="AY158" s="228" t="s">
        <v>193</v>
      </c>
    </row>
    <row r="159" spans="1:65" s="12" customFormat="1" ht="22.9" customHeight="1">
      <c r="B159" s="178"/>
      <c r="C159" s="179"/>
      <c r="D159" s="180" t="s">
        <v>71</v>
      </c>
      <c r="E159" s="192" t="s">
        <v>554</v>
      </c>
      <c r="F159" s="192" t="s">
        <v>5034</v>
      </c>
      <c r="G159" s="179"/>
      <c r="H159" s="179"/>
      <c r="I159" s="182"/>
      <c r="J159" s="193">
        <f>BK159</f>
        <v>0</v>
      </c>
      <c r="K159" s="179"/>
      <c r="L159" s="184"/>
      <c r="M159" s="185"/>
      <c r="N159" s="186"/>
      <c r="O159" s="186"/>
      <c r="P159" s="187">
        <f>SUM(P160:P171)</f>
        <v>0</v>
      </c>
      <c r="Q159" s="186"/>
      <c r="R159" s="187">
        <f>SUM(R160:R171)</f>
        <v>278.42849999999999</v>
      </c>
      <c r="S159" s="186"/>
      <c r="T159" s="188">
        <f>SUM(T160:T171)</f>
        <v>0</v>
      </c>
      <c r="AR159" s="189" t="s">
        <v>79</v>
      </c>
      <c r="AT159" s="190" t="s">
        <v>71</v>
      </c>
      <c r="AU159" s="190" t="s">
        <v>79</v>
      </c>
      <c r="AY159" s="189" t="s">
        <v>193</v>
      </c>
      <c r="BK159" s="191">
        <f>SUM(BK160:BK171)</f>
        <v>0</v>
      </c>
    </row>
    <row r="160" spans="1:65" s="2" customFormat="1" ht="33" customHeight="1">
      <c r="A160" s="36"/>
      <c r="B160" s="37"/>
      <c r="C160" s="194" t="s">
        <v>291</v>
      </c>
      <c r="D160" s="194" t="s">
        <v>195</v>
      </c>
      <c r="E160" s="195" t="s">
        <v>5035</v>
      </c>
      <c r="F160" s="196" t="s">
        <v>5036</v>
      </c>
      <c r="G160" s="197" t="s">
        <v>305</v>
      </c>
      <c r="H160" s="198">
        <v>1050</v>
      </c>
      <c r="I160" s="199"/>
      <c r="J160" s="200">
        <f>ROUND(I160*H160,2)</f>
        <v>0</v>
      </c>
      <c r="K160" s="196" t="s">
        <v>199</v>
      </c>
      <c r="L160" s="41"/>
      <c r="M160" s="201" t="s">
        <v>19</v>
      </c>
      <c r="N160" s="202" t="s">
        <v>43</v>
      </c>
      <c r="O160" s="66"/>
      <c r="P160" s="203">
        <f>O160*H160</f>
        <v>0</v>
      </c>
      <c r="Q160" s="203">
        <v>8.5650000000000004E-2</v>
      </c>
      <c r="R160" s="203">
        <f>Q160*H160</f>
        <v>89.932500000000005</v>
      </c>
      <c r="S160" s="203">
        <v>0</v>
      </c>
      <c r="T160" s="204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205" t="s">
        <v>200</v>
      </c>
      <c r="AT160" s="205" t="s">
        <v>195</v>
      </c>
      <c r="AU160" s="205" t="s">
        <v>81</v>
      </c>
      <c r="AY160" s="19" t="s">
        <v>193</v>
      </c>
      <c r="BE160" s="206">
        <f>IF(N160="základní",J160,0)</f>
        <v>0</v>
      </c>
      <c r="BF160" s="206">
        <f>IF(N160="snížená",J160,0)</f>
        <v>0</v>
      </c>
      <c r="BG160" s="206">
        <f>IF(N160="zákl. přenesená",J160,0)</f>
        <v>0</v>
      </c>
      <c r="BH160" s="206">
        <f>IF(N160="sníž. přenesená",J160,0)</f>
        <v>0</v>
      </c>
      <c r="BI160" s="206">
        <f>IF(N160="nulová",J160,0)</f>
        <v>0</v>
      </c>
      <c r="BJ160" s="19" t="s">
        <v>79</v>
      </c>
      <c r="BK160" s="206">
        <f>ROUND(I160*H160,2)</f>
        <v>0</v>
      </c>
      <c r="BL160" s="19" t="s">
        <v>200</v>
      </c>
      <c r="BM160" s="205" t="s">
        <v>5037</v>
      </c>
    </row>
    <row r="161" spans="1:65" s="13" customFormat="1">
      <c r="B161" s="207"/>
      <c r="C161" s="208"/>
      <c r="D161" s="209" t="s">
        <v>202</v>
      </c>
      <c r="E161" s="210" t="s">
        <v>19</v>
      </c>
      <c r="F161" s="211" t="s">
        <v>5038</v>
      </c>
      <c r="G161" s="208"/>
      <c r="H161" s="210" t="s">
        <v>19</v>
      </c>
      <c r="I161" s="212"/>
      <c r="J161" s="208"/>
      <c r="K161" s="208"/>
      <c r="L161" s="213"/>
      <c r="M161" s="214"/>
      <c r="N161" s="215"/>
      <c r="O161" s="215"/>
      <c r="P161" s="215"/>
      <c r="Q161" s="215"/>
      <c r="R161" s="215"/>
      <c r="S161" s="215"/>
      <c r="T161" s="216"/>
      <c r="AT161" s="217" t="s">
        <v>202</v>
      </c>
      <c r="AU161" s="217" t="s">
        <v>81</v>
      </c>
      <c r="AV161" s="13" t="s">
        <v>79</v>
      </c>
      <c r="AW161" s="13" t="s">
        <v>33</v>
      </c>
      <c r="AX161" s="13" t="s">
        <v>72</v>
      </c>
      <c r="AY161" s="217" t="s">
        <v>193</v>
      </c>
    </row>
    <row r="162" spans="1:65" s="14" customFormat="1">
      <c r="B162" s="218"/>
      <c r="C162" s="219"/>
      <c r="D162" s="209" t="s">
        <v>202</v>
      </c>
      <c r="E162" s="220" t="s">
        <v>19</v>
      </c>
      <c r="F162" s="221" t="s">
        <v>5039</v>
      </c>
      <c r="G162" s="219"/>
      <c r="H162" s="222">
        <v>1050</v>
      </c>
      <c r="I162" s="223"/>
      <c r="J162" s="219"/>
      <c r="K162" s="219"/>
      <c r="L162" s="224"/>
      <c r="M162" s="225"/>
      <c r="N162" s="226"/>
      <c r="O162" s="226"/>
      <c r="P162" s="226"/>
      <c r="Q162" s="226"/>
      <c r="R162" s="226"/>
      <c r="S162" s="226"/>
      <c r="T162" s="227"/>
      <c r="AT162" s="228" t="s">
        <v>202</v>
      </c>
      <c r="AU162" s="228" t="s">
        <v>81</v>
      </c>
      <c r="AV162" s="14" t="s">
        <v>81</v>
      </c>
      <c r="AW162" s="14" t="s">
        <v>33</v>
      </c>
      <c r="AX162" s="14" t="s">
        <v>72</v>
      </c>
      <c r="AY162" s="228" t="s">
        <v>193</v>
      </c>
    </row>
    <row r="163" spans="1:65" s="15" customFormat="1">
      <c r="B163" s="229"/>
      <c r="C163" s="230"/>
      <c r="D163" s="209" t="s">
        <v>202</v>
      </c>
      <c r="E163" s="231" t="s">
        <v>19</v>
      </c>
      <c r="F163" s="232" t="s">
        <v>208</v>
      </c>
      <c r="G163" s="230"/>
      <c r="H163" s="233">
        <v>1050</v>
      </c>
      <c r="I163" s="234"/>
      <c r="J163" s="230"/>
      <c r="K163" s="230"/>
      <c r="L163" s="235"/>
      <c r="M163" s="236"/>
      <c r="N163" s="237"/>
      <c r="O163" s="237"/>
      <c r="P163" s="237"/>
      <c r="Q163" s="237"/>
      <c r="R163" s="237"/>
      <c r="S163" s="237"/>
      <c r="T163" s="238"/>
      <c r="AT163" s="239" t="s">
        <v>202</v>
      </c>
      <c r="AU163" s="239" t="s">
        <v>81</v>
      </c>
      <c r="AV163" s="15" t="s">
        <v>209</v>
      </c>
      <c r="AW163" s="15" t="s">
        <v>33</v>
      </c>
      <c r="AX163" s="15" t="s">
        <v>79</v>
      </c>
      <c r="AY163" s="239" t="s">
        <v>193</v>
      </c>
    </row>
    <row r="164" spans="1:65" s="2" customFormat="1" ht="16.5" customHeight="1">
      <c r="A164" s="36"/>
      <c r="B164" s="37"/>
      <c r="C164" s="251" t="s">
        <v>8</v>
      </c>
      <c r="D164" s="251" t="s">
        <v>451</v>
      </c>
      <c r="E164" s="252" t="s">
        <v>618</v>
      </c>
      <c r="F164" s="253" t="s">
        <v>5040</v>
      </c>
      <c r="G164" s="254" t="s">
        <v>305</v>
      </c>
      <c r="H164" s="255">
        <v>1071</v>
      </c>
      <c r="I164" s="256"/>
      <c r="J164" s="257">
        <f>ROUND(I164*H164,2)</f>
        <v>0</v>
      </c>
      <c r="K164" s="253" t="s">
        <v>199</v>
      </c>
      <c r="L164" s="258"/>
      <c r="M164" s="259" t="s">
        <v>19</v>
      </c>
      <c r="N164" s="260" t="s">
        <v>43</v>
      </c>
      <c r="O164" s="66"/>
      <c r="P164" s="203">
        <f>O164*H164</f>
        <v>0</v>
      </c>
      <c r="Q164" s="203">
        <v>0.17599999999999999</v>
      </c>
      <c r="R164" s="203">
        <f>Q164*H164</f>
        <v>188.49599999999998</v>
      </c>
      <c r="S164" s="203">
        <v>0</v>
      </c>
      <c r="T164" s="204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205" t="s">
        <v>258</v>
      </c>
      <c r="AT164" s="205" t="s">
        <v>451</v>
      </c>
      <c r="AU164" s="205" t="s">
        <v>81</v>
      </c>
      <c r="AY164" s="19" t="s">
        <v>193</v>
      </c>
      <c r="BE164" s="206">
        <f>IF(N164="základní",J164,0)</f>
        <v>0</v>
      </c>
      <c r="BF164" s="206">
        <f>IF(N164="snížená",J164,0)</f>
        <v>0</v>
      </c>
      <c r="BG164" s="206">
        <f>IF(N164="zákl. přenesená",J164,0)</f>
        <v>0</v>
      </c>
      <c r="BH164" s="206">
        <f>IF(N164="sníž. přenesená",J164,0)</f>
        <v>0</v>
      </c>
      <c r="BI164" s="206">
        <f>IF(N164="nulová",J164,0)</f>
        <v>0</v>
      </c>
      <c r="BJ164" s="19" t="s">
        <v>79</v>
      </c>
      <c r="BK164" s="206">
        <f>ROUND(I164*H164,2)</f>
        <v>0</v>
      </c>
      <c r="BL164" s="19" t="s">
        <v>200</v>
      </c>
      <c r="BM164" s="205" t="s">
        <v>5041</v>
      </c>
    </row>
    <row r="165" spans="1:65" s="14" customFormat="1">
      <c r="B165" s="218"/>
      <c r="C165" s="219"/>
      <c r="D165" s="209" t="s">
        <v>202</v>
      </c>
      <c r="E165" s="219"/>
      <c r="F165" s="221" t="s">
        <v>5042</v>
      </c>
      <c r="G165" s="219"/>
      <c r="H165" s="222">
        <v>1071</v>
      </c>
      <c r="I165" s="223"/>
      <c r="J165" s="219"/>
      <c r="K165" s="219"/>
      <c r="L165" s="224"/>
      <c r="M165" s="225"/>
      <c r="N165" s="226"/>
      <c r="O165" s="226"/>
      <c r="P165" s="226"/>
      <c r="Q165" s="226"/>
      <c r="R165" s="226"/>
      <c r="S165" s="226"/>
      <c r="T165" s="227"/>
      <c r="AT165" s="228" t="s">
        <v>202</v>
      </c>
      <c r="AU165" s="228" t="s">
        <v>81</v>
      </c>
      <c r="AV165" s="14" t="s">
        <v>81</v>
      </c>
      <c r="AW165" s="14" t="s">
        <v>4</v>
      </c>
      <c r="AX165" s="14" t="s">
        <v>79</v>
      </c>
      <c r="AY165" s="228" t="s">
        <v>193</v>
      </c>
    </row>
    <row r="166" spans="1:65" s="2" customFormat="1" ht="16.5" customHeight="1">
      <c r="A166" s="36"/>
      <c r="B166" s="37"/>
      <c r="C166" s="194" t="s">
        <v>302</v>
      </c>
      <c r="D166" s="194" t="s">
        <v>195</v>
      </c>
      <c r="E166" s="195" t="s">
        <v>562</v>
      </c>
      <c r="F166" s="196" t="s">
        <v>563</v>
      </c>
      <c r="G166" s="197" t="s">
        <v>305</v>
      </c>
      <c r="H166" s="198">
        <v>1050</v>
      </c>
      <c r="I166" s="199"/>
      <c r="J166" s="200">
        <f>ROUND(I166*H166,2)</f>
        <v>0</v>
      </c>
      <c r="K166" s="196" t="s">
        <v>199</v>
      </c>
      <c r="L166" s="41"/>
      <c r="M166" s="201" t="s">
        <v>19</v>
      </c>
      <c r="N166" s="202" t="s">
        <v>43</v>
      </c>
      <c r="O166" s="66"/>
      <c r="P166" s="203">
        <f>O166*H166</f>
        <v>0</v>
      </c>
      <c r="Q166" s="203">
        <v>0</v>
      </c>
      <c r="R166" s="203">
        <f>Q166*H166</f>
        <v>0</v>
      </c>
      <c r="S166" s="203">
        <v>0</v>
      </c>
      <c r="T166" s="204">
        <f>S166*H166</f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205" t="s">
        <v>200</v>
      </c>
      <c r="AT166" s="205" t="s">
        <v>195</v>
      </c>
      <c r="AU166" s="205" t="s">
        <v>81</v>
      </c>
      <c r="AY166" s="19" t="s">
        <v>193</v>
      </c>
      <c r="BE166" s="206">
        <f>IF(N166="základní",J166,0)</f>
        <v>0</v>
      </c>
      <c r="BF166" s="206">
        <f>IF(N166="snížená",J166,0)</f>
        <v>0</v>
      </c>
      <c r="BG166" s="206">
        <f>IF(N166="zákl. přenesená",J166,0)</f>
        <v>0</v>
      </c>
      <c r="BH166" s="206">
        <f>IF(N166="sníž. přenesená",J166,0)</f>
        <v>0</v>
      </c>
      <c r="BI166" s="206">
        <f>IF(N166="nulová",J166,0)</f>
        <v>0</v>
      </c>
      <c r="BJ166" s="19" t="s">
        <v>79</v>
      </c>
      <c r="BK166" s="206">
        <f>ROUND(I166*H166,2)</f>
        <v>0</v>
      </c>
      <c r="BL166" s="19" t="s">
        <v>200</v>
      </c>
      <c r="BM166" s="205" t="s">
        <v>5043</v>
      </c>
    </row>
    <row r="167" spans="1:65" s="2" customFormat="1" ht="16.5" customHeight="1">
      <c r="A167" s="36"/>
      <c r="B167" s="37"/>
      <c r="C167" s="194" t="s">
        <v>311</v>
      </c>
      <c r="D167" s="194" t="s">
        <v>195</v>
      </c>
      <c r="E167" s="195" t="s">
        <v>562</v>
      </c>
      <c r="F167" s="196" t="s">
        <v>563</v>
      </c>
      <c r="G167" s="197" t="s">
        <v>305</v>
      </c>
      <c r="H167" s="198">
        <v>1050</v>
      </c>
      <c r="I167" s="199"/>
      <c r="J167" s="200">
        <f>ROUND(I167*H167,2)</f>
        <v>0</v>
      </c>
      <c r="K167" s="196" t="s">
        <v>199</v>
      </c>
      <c r="L167" s="41"/>
      <c r="M167" s="201" t="s">
        <v>19</v>
      </c>
      <c r="N167" s="202" t="s">
        <v>43</v>
      </c>
      <c r="O167" s="66"/>
      <c r="P167" s="203">
        <f>O167*H167</f>
        <v>0</v>
      </c>
      <c r="Q167" s="203">
        <v>0</v>
      </c>
      <c r="R167" s="203">
        <f>Q167*H167</f>
        <v>0</v>
      </c>
      <c r="S167" s="203">
        <v>0</v>
      </c>
      <c r="T167" s="204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205" t="s">
        <v>200</v>
      </c>
      <c r="AT167" s="205" t="s">
        <v>195</v>
      </c>
      <c r="AU167" s="205" t="s">
        <v>81</v>
      </c>
      <c r="AY167" s="19" t="s">
        <v>193</v>
      </c>
      <c r="BE167" s="206">
        <f>IF(N167="základní",J167,0)</f>
        <v>0</v>
      </c>
      <c r="BF167" s="206">
        <f>IF(N167="snížená",J167,0)</f>
        <v>0</v>
      </c>
      <c r="BG167" s="206">
        <f>IF(N167="zákl. přenesená",J167,0)</f>
        <v>0</v>
      </c>
      <c r="BH167" s="206">
        <f>IF(N167="sníž. přenesená",J167,0)</f>
        <v>0</v>
      </c>
      <c r="BI167" s="206">
        <f>IF(N167="nulová",J167,0)</f>
        <v>0</v>
      </c>
      <c r="BJ167" s="19" t="s">
        <v>79</v>
      </c>
      <c r="BK167" s="206">
        <f>ROUND(I167*H167,2)</f>
        <v>0</v>
      </c>
      <c r="BL167" s="19" t="s">
        <v>200</v>
      </c>
      <c r="BM167" s="205" t="s">
        <v>5044</v>
      </c>
    </row>
    <row r="168" spans="1:65" s="2" customFormat="1" ht="16.5" customHeight="1">
      <c r="A168" s="36"/>
      <c r="B168" s="37"/>
      <c r="C168" s="194" t="s">
        <v>315</v>
      </c>
      <c r="D168" s="194" t="s">
        <v>195</v>
      </c>
      <c r="E168" s="195" t="s">
        <v>598</v>
      </c>
      <c r="F168" s="196" t="s">
        <v>599</v>
      </c>
      <c r="G168" s="197" t="s">
        <v>305</v>
      </c>
      <c r="H168" s="198">
        <v>1050</v>
      </c>
      <c r="I168" s="199"/>
      <c r="J168" s="200">
        <f>ROUND(I168*H168,2)</f>
        <v>0</v>
      </c>
      <c r="K168" s="196" t="s">
        <v>199</v>
      </c>
      <c r="L168" s="41"/>
      <c r="M168" s="201" t="s">
        <v>19</v>
      </c>
      <c r="N168" s="202" t="s">
        <v>43</v>
      </c>
      <c r="O168" s="66"/>
      <c r="P168" s="203">
        <f>O168*H168</f>
        <v>0</v>
      </c>
      <c r="Q168" s="203">
        <v>0</v>
      </c>
      <c r="R168" s="203">
        <f>Q168*H168</f>
        <v>0</v>
      </c>
      <c r="S168" s="203">
        <v>0</v>
      </c>
      <c r="T168" s="204">
        <f>S168*H168</f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205" t="s">
        <v>200</v>
      </c>
      <c r="AT168" s="205" t="s">
        <v>195</v>
      </c>
      <c r="AU168" s="205" t="s">
        <v>81</v>
      </c>
      <c r="AY168" s="19" t="s">
        <v>193</v>
      </c>
      <c r="BE168" s="206">
        <f>IF(N168="základní",J168,0)</f>
        <v>0</v>
      </c>
      <c r="BF168" s="206">
        <f>IF(N168="snížená",J168,0)</f>
        <v>0</v>
      </c>
      <c r="BG168" s="206">
        <f>IF(N168="zákl. přenesená",J168,0)</f>
        <v>0</v>
      </c>
      <c r="BH168" s="206">
        <f>IF(N168="sníž. přenesená",J168,0)</f>
        <v>0</v>
      </c>
      <c r="BI168" s="206">
        <f>IF(N168="nulová",J168,0)</f>
        <v>0</v>
      </c>
      <c r="BJ168" s="19" t="s">
        <v>79</v>
      </c>
      <c r="BK168" s="206">
        <f>ROUND(I168*H168,2)</f>
        <v>0</v>
      </c>
      <c r="BL168" s="19" t="s">
        <v>200</v>
      </c>
      <c r="BM168" s="205" t="s">
        <v>5045</v>
      </c>
    </row>
    <row r="169" spans="1:65" s="13" customFormat="1">
      <c r="B169" s="207"/>
      <c r="C169" s="208"/>
      <c r="D169" s="209" t="s">
        <v>202</v>
      </c>
      <c r="E169" s="210" t="s">
        <v>19</v>
      </c>
      <c r="F169" s="211" t="s">
        <v>5046</v>
      </c>
      <c r="G169" s="208"/>
      <c r="H169" s="210" t="s">
        <v>19</v>
      </c>
      <c r="I169" s="212"/>
      <c r="J169" s="208"/>
      <c r="K169" s="208"/>
      <c r="L169" s="213"/>
      <c r="M169" s="214"/>
      <c r="N169" s="215"/>
      <c r="O169" s="215"/>
      <c r="P169" s="215"/>
      <c r="Q169" s="215"/>
      <c r="R169" s="215"/>
      <c r="S169" s="215"/>
      <c r="T169" s="216"/>
      <c r="AT169" s="217" t="s">
        <v>202</v>
      </c>
      <c r="AU169" s="217" t="s">
        <v>81</v>
      </c>
      <c r="AV169" s="13" t="s">
        <v>79</v>
      </c>
      <c r="AW169" s="13" t="s">
        <v>33</v>
      </c>
      <c r="AX169" s="13" t="s">
        <v>72</v>
      </c>
      <c r="AY169" s="217" t="s">
        <v>193</v>
      </c>
    </row>
    <row r="170" spans="1:65" s="14" customFormat="1">
      <c r="B170" s="218"/>
      <c r="C170" s="219"/>
      <c r="D170" s="209" t="s">
        <v>202</v>
      </c>
      <c r="E170" s="220" t="s">
        <v>19</v>
      </c>
      <c r="F170" s="221" t="s">
        <v>5039</v>
      </c>
      <c r="G170" s="219"/>
      <c r="H170" s="222">
        <v>1050</v>
      </c>
      <c r="I170" s="223"/>
      <c r="J170" s="219"/>
      <c r="K170" s="219"/>
      <c r="L170" s="224"/>
      <c r="M170" s="225"/>
      <c r="N170" s="226"/>
      <c r="O170" s="226"/>
      <c r="P170" s="226"/>
      <c r="Q170" s="226"/>
      <c r="R170" s="226"/>
      <c r="S170" s="226"/>
      <c r="T170" s="227"/>
      <c r="AT170" s="228" t="s">
        <v>202</v>
      </c>
      <c r="AU170" s="228" t="s">
        <v>81</v>
      </c>
      <c r="AV170" s="14" t="s">
        <v>81</v>
      </c>
      <c r="AW170" s="14" t="s">
        <v>33</v>
      </c>
      <c r="AX170" s="14" t="s">
        <v>72</v>
      </c>
      <c r="AY170" s="228" t="s">
        <v>193</v>
      </c>
    </row>
    <row r="171" spans="1:65" s="15" customFormat="1">
      <c r="B171" s="229"/>
      <c r="C171" s="230"/>
      <c r="D171" s="209" t="s">
        <v>202</v>
      </c>
      <c r="E171" s="231" t="s">
        <v>19</v>
      </c>
      <c r="F171" s="232" t="s">
        <v>208</v>
      </c>
      <c r="G171" s="230"/>
      <c r="H171" s="233">
        <v>1050</v>
      </c>
      <c r="I171" s="234"/>
      <c r="J171" s="230"/>
      <c r="K171" s="230"/>
      <c r="L171" s="235"/>
      <c r="M171" s="236"/>
      <c r="N171" s="237"/>
      <c r="O171" s="237"/>
      <c r="P171" s="237"/>
      <c r="Q171" s="237"/>
      <c r="R171" s="237"/>
      <c r="S171" s="237"/>
      <c r="T171" s="238"/>
      <c r="AT171" s="239" t="s">
        <v>202</v>
      </c>
      <c r="AU171" s="239" t="s">
        <v>81</v>
      </c>
      <c r="AV171" s="15" t="s">
        <v>209</v>
      </c>
      <c r="AW171" s="15" t="s">
        <v>33</v>
      </c>
      <c r="AX171" s="15" t="s">
        <v>79</v>
      </c>
      <c r="AY171" s="239" t="s">
        <v>193</v>
      </c>
    </row>
    <row r="172" spans="1:65" s="12" customFormat="1" ht="22.9" customHeight="1">
      <c r="B172" s="178"/>
      <c r="C172" s="179"/>
      <c r="D172" s="180" t="s">
        <v>71</v>
      </c>
      <c r="E172" s="192" t="s">
        <v>580</v>
      </c>
      <c r="F172" s="192" t="s">
        <v>5047</v>
      </c>
      <c r="G172" s="179"/>
      <c r="H172" s="179"/>
      <c r="I172" s="182"/>
      <c r="J172" s="193">
        <f>BK172</f>
        <v>0</v>
      </c>
      <c r="K172" s="179"/>
      <c r="L172" s="184"/>
      <c r="M172" s="185"/>
      <c r="N172" s="186"/>
      <c r="O172" s="186"/>
      <c r="P172" s="187">
        <f>SUM(P173:P184)</f>
        <v>0</v>
      </c>
      <c r="Q172" s="186"/>
      <c r="R172" s="187">
        <f>SUM(R173:R184)</f>
        <v>44.286960000000001</v>
      </c>
      <c r="S172" s="186"/>
      <c r="T172" s="188">
        <f>SUM(T173:T184)</f>
        <v>0</v>
      </c>
      <c r="AR172" s="189" t="s">
        <v>79</v>
      </c>
      <c r="AT172" s="190" t="s">
        <v>71</v>
      </c>
      <c r="AU172" s="190" t="s">
        <v>79</v>
      </c>
      <c r="AY172" s="189" t="s">
        <v>193</v>
      </c>
      <c r="BK172" s="191">
        <f>SUM(BK173:BK184)</f>
        <v>0</v>
      </c>
    </row>
    <row r="173" spans="1:65" s="2" customFormat="1" ht="33" customHeight="1">
      <c r="A173" s="36"/>
      <c r="B173" s="37"/>
      <c r="C173" s="194" t="s">
        <v>320</v>
      </c>
      <c r="D173" s="194" t="s">
        <v>195</v>
      </c>
      <c r="E173" s="195" t="s">
        <v>5048</v>
      </c>
      <c r="F173" s="196" t="s">
        <v>5049</v>
      </c>
      <c r="G173" s="197" t="s">
        <v>305</v>
      </c>
      <c r="H173" s="198">
        <v>184</v>
      </c>
      <c r="I173" s="199"/>
      <c r="J173" s="200">
        <f>ROUND(I173*H173,2)</f>
        <v>0</v>
      </c>
      <c r="K173" s="196" t="s">
        <v>199</v>
      </c>
      <c r="L173" s="41"/>
      <c r="M173" s="201" t="s">
        <v>19</v>
      </c>
      <c r="N173" s="202" t="s">
        <v>43</v>
      </c>
      <c r="O173" s="66"/>
      <c r="P173" s="203">
        <f>O173*H173</f>
        <v>0</v>
      </c>
      <c r="Q173" s="203">
        <v>8.5650000000000004E-2</v>
      </c>
      <c r="R173" s="203">
        <f>Q173*H173</f>
        <v>15.759600000000001</v>
      </c>
      <c r="S173" s="203">
        <v>0</v>
      </c>
      <c r="T173" s="204">
        <f>S173*H173</f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205" t="s">
        <v>200</v>
      </c>
      <c r="AT173" s="205" t="s">
        <v>195</v>
      </c>
      <c r="AU173" s="205" t="s">
        <v>81</v>
      </c>
      <c r="AY173" s="19" t="s">
        <v>193</v>
      </c>
      <c r="BE173" s="206">
        <f>IF(N173="základní",J173,0)</f>
        <v>0</v>
      </c>
      <c r="BF173" s="206">
        <f>IF(N173="snížená",J173,0)</f>
        <v>0</v>
      </c>
      <c r="BG173" s="206">
        <f>IF(N173="zákl. přenesená",J173,0)</f>
        <v>0</v>
      </c>
      <c r="BH173" s="206">
        <f>IF(N173="sníž. přenesená",J173,0)</f>
        <v>0</v>
      </c>
      <c r="BI173" s="206">
        <f>IF(N173="nulová",J173,0)</f>
        <v>0</v>
      </c>
      <c r="BJ173" s="19" t="s">
        <v>79</v>
      </c>
      <c r="BK173" s="206">
        <f>ROUND(I173*H173,2)</f>
        <v>0</v>
      </c>
      <c r="BL173" s="19" t="s">
        <v>200</v>
      </c>
      <c r="BM173" s="205" t="s">
        <v>5050</v>
      </c>
    </row>
    <row r="174" spans="1:65" s="13" customFormat="1">
      <c r="B174" s="207"/>
      <c r="C174" s="208"/>
      <c r="D174" s="209" t="s">
        <v>202</v>
      </c>
      <c r="E174" s="210" t="s">
        <v>19</v>
      </c>
      <c r="F174" s="211" t="s">
        <v>5038</v>
      </c>
      <c r="G174" s="208"/>
      <c r="H174" s="210" t="s">
        <v>19</v>
      </c>
      <c r="I174" s="212"/>
      <c r="J174" s="208"/>
      <c r="K174" s="208"/>
      <c r="L174" s="213"/>
      <c r="M174" s="214"/>
      <c r="N174" s="215"/>
      <c r="O174" s="215"/>
      <c r="P174" s="215"/>
      <c r="Q174" s="215"/>
      <c r="R174" s="215"/>
      <c r="S174" s="215"/>
      <c r="T174" s="216"/>
      <c r="AT174" s="217" t="s">
        <v>202</v>
      </c>
      <c r="AU174" s="217" t="s">
        <v>81</v>
      </c>
      <c r="AV174" s="13" t="s">
        <v>79</v>
      </c>
      <c r="AW174" s="13" t="s">
        <v>33</v>
      </c>
      <c r="AX174" s="13" t="s">
        <v>72</v>
      </c>
      <c r="AY174" s="217" t="s">
        <v>193</v>
      </c>
    </row>
    <row r="175" spans="1:65" s="14" customFormat="1">
      <c r="B175" s="218"/>
      <c r="C175" s="219"/>
      <c r="D175" s="209" t="s">
        <v>202</v>
      </c>
      <c r="E175" s="220" t="s">
        <v>19</v>
      </c>
      <c r="F175" s="221" t="s">
        <v>5051</v>
      </c>
      <c r="G175" s="219"/>
      <c r="H175" s="222">
        <v>184</v>
      </c>
      <c r="I175" s="223"/>
      <c r="J175" s="219"/>
      <c r="K175" s="219"/>
      <c r="L175" s="224"/>
      <c r="M175" s="225"/>
      <c r="N175" s="226"/>
      <c r="O175" s="226"/>
      <c r="P175" s="226"/>
      <c r="Q175" s="226"/>
      <c r="R175" s="226"/>
      <c r="S175" s="226"/>
      <c r="T175" s="227"/>
      <c r="AT175" s="228" t="s">
        <v>202</v>
      </c>
      <c r="AU175" s="228" t="s">
        <v>81</v>
      </c>
      <c r="AV175" s="14" t="s">
        <v>81</v>
      </c>
      <c r="AW175" s="14" t="s">
        <v>33</v>
      </c>
      <c r="AX175" s="14" t="s">
        <v>72</v>
      </c>
      <c r="AY175" s="228" t="s">
        <v>193</v>
      </c>
    </row>
    <row r="176" spans="1:65" s="15" customFormat="1">
      <c r="B176" s="229"/>
      <c r="C176" s="230"/>
      <c r="D176" s="209" t="s">
        <v>202</v>
      </c>
      <c r="E176" s="231" t="s">
        <v>19</v>
      </c>
      <c r="F176" s="232" t="s">
        <v>208</v>
      </c>
      <c r="G176" s="230"/>
      <c r="H176" s="233">
        <v>184</v>
      </c>
      <c r="I176" s="234"/>
      <c r="J176" s="230"/>
      <c r="K176" s="230"/>
      <c r="L176" s="235"/>
      <c r="M176" s="236"/>
      <c r="N176" s="237"/>
      <c r="O176" s="237"/>
      <c r="P176" s="237"/>
      <c r="Q176" s="237"/>
      <c r="R176" s="237"/>
      <c r="S176" s="237"/>
      <c r="T176" s="238"/>
      <c r="AT176" s="239" t="s">
        <v>202</v>
      </c>
      <c r="AU176" s="239" t="s">
        <v>81</v>
      </c>
      <c r="AV176" s="15" t="s">
        <v>209</v>
      </c>
      <c r="AW176" s="15" t="s">
        <v>33</v>
      </c>
      <c r="AX176" s="15" t="s">
        <v>79</v>
      </c>
      <c r="AY176" s="239" t="s">
        <v>193</v>
      </c>
    </row>
    <row r="177" spans="1:65" s="2" customFormat="1" ht="16.5" customHeight="1">
      <c r="A177" s="36"/>
      <c r="B177" s="37"/>
      <c r="C177" s="251" t="s">
        <v>325</v>
      </c>
      <c r="D177" s="251" t="s">
        <v>451</v>
      </c>
      <c r="E177" s="252" t="s">
        <v>5052</v>
      </c>
      <c r="F177" s="253" t="s">
        <v>5053</v>
      </c>
      <c r="G177" s="254" t="s">
        <v>305</v>
      </c>
      <c r="H177" s="255">
        <v>187.68</v>
      </c>
      <c r="I177" s="256"/>
      <c r="J177" s="257">
        <f>ROUND(I177*H177,2)</f>
        <v>0</v>
      </c>
      <c r="K177" s="253" t="s">
        <v>199</v>
      </c>
      <c r="L177" s="258"/>
      <c r="M177" s="259" t="s">
        <v>19</v>
      </c>
      <c r="N177" s="260" t="s">
        <v>43</v>
      </c>
      <c r="O177" s="66"/>
      <c r="P177" s="203">
        <f>O177*H177</f>
        <v>0</v>
      </c>
      <c r="Q177" s="203">
        <v>0.152</v>
      </c>
      <c r="R177" s="203">
        <f>Q177*H177</f>
        <v>28.527360000000002</v>
      </c>
      <c r="S177" s="203">
        <v>0</v>
      </c>
      <c r="T177" s="204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205" t="s">
        <v>258</v>
      </c>
      <c r="AT177" s="205" t="s">
        <v>451</v>
      </c>
      <c r="AU177" s="205" t="s">
        <v>81</v>
      </c>
      <c r="AY177" s="19" t="s">
        <v>193</v>
      </c>
      <c r="BE177" s="206">
        <f>IF(N177="základní",J177,0)</f>
        <v>0</v>
      </c>
      <c r="BF177" s="206">
        <f>IF(N177="snížená",J177,0)</f>
        <v>0</v>
      </c>
      <c r="BG177" s="206">
        <f>IF(N177="zákl. přenesená",J177,0)</f>
        <v>0</v>
      </c>
      <c r="BH177" s="206">
        <f>IF(N177="sníž. přenesená",J177,0)</f>
        <v>0</v>
      </c>
      <c r="BI177" s="206">
        <f>IF(N177="nulová",J177,0)</f>
        <v>0</v>
      </c>
      <c r="BJ177" s="19" t="s">
        <v>79</v>
      </c>
      <c r="BK177" s="206">
        <f>ROUND(I177*H177,2)</f>
        <v>0</v>
      </c>
      <c r="BL177" s="19" t="s">
        <v>200</v>
      </c>
      <c r="BM177" s="205" t="s">
        <v>5054</v>
      </c>
    </row>
    <row r="178" spans="1:65" s="14" customFormat="1">
      <c r="B178" s="218"/>
      <c r="C178" s="219"/>
      <c r="D178" s="209" t="s">
        <v>202</v>
      </c>
      <c r="E178" s="219"/>
      <c r="F178" s="221" t="s">
        <v>5055</v>
      </c>
      <c r="G178" s="219"/>
      <c r="H178" s="222">
        <v>187.68</v>
      </c>
      <c r="I178" s="223"/>
      <c r="J178" s="219"/>
      <c r="K178" s="219"/>
      <c r="L178" s="224"/>
      <c r="M178" s="225"/>
      <c r="N178" s="226"/>
      <c r="O178" s="226"/>
      <c r="P178" s="226"/>
      <c r="Q178" s="226"/>
      <c r="R178" s="226"/>
      <c r="S178" s="226"/>
      <c r="T178" s="227"/>
      <c r="AT178" s="228" t="s">
        <v>202</v>
      </c>
      <c r="AU178" s="228" t="s">
        <v>81</v>
      </c>
      <c r="AV178" s="14" t="s">
        <v>81</v>
      </c>
      <c r="AW178" s="14" t="s">
        <v>4</v>
      </c>
      <c r="AX178" s="14" t="s">
        <v>79</v>
      </c>
      <c r="AY178" s="228" t="s">
        <v>193</v>
      </c>
    </row>
    <row r="179" spans="1:65" s="2" customFormat="1" ht="16.5" customHeight="1">
      <c r="A179" s="36"/>
      <c r="B179" s="37"/>
      <c r="C179" s="194" t="s">
        <v>7</v>
      </c>
      <c r="D179" s="194" t="s">
        <v>195</v>
      </c>
      <c r="E179" s="195" t="s">
        <v>562</v>
      </c>
      <c r="F179" s="196" t="s">
        <v>563</v>
      </c>
      <c r="G179" s="197" t="s">
        <v>305</v>
      </c>
      <c r="H179" s="198">
        <v>184</v>
      </c>
      <c r="I179" s="199"/>
      <c r="J179" s="200">
        <f>ROUND(I179*H179,2)</f>
        <v>0</v>
      </c>
      <c r="K179" s="196" t="s">
        <v>199</v>
      </c>
      <c r="L179" s="41"/>
      <c r="M179" s="201" t="s">
        <v>19</v>
      </c>
      <c r="N179" s="202" t="s">
        <v>43</v>
      </c>
      <c r="O179" s="66"/>
      <c r="P179" s="203">
        <f>O179*H179</f>
        <v>0</v>
      </c>
      <c r="Q179" s="203">
        <v>0</v>
      </c>
      <c r="R179" s="203">
        <f>Q179*H179</f>
        <v>0</v>
      </c>
      <c r="S179" s="203">
        <v>0</v>
      </c>
      <c r="T179" s="204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205" t="s">
        <v>200</v>
      </c>
      <c r="AT179" s="205" t="s">
        <v>195</v>
      </c>
      <c r="AU179" s="205" t="s">
        <v>81</v>
      </c>
      <c r="AY179" s="19" t="s">
        <v>193</v>
      </c>
      <c r="BE179" s="206">
        <f>IF(N179="základní",J179,0)</f>
        <v>0</v>
      </c>
      <c r="BF179" s="206">
        <f>IF(N179="snížená",J179,0)</f>
        <v>0</v>
      </c>
      <c r="BG179" s="206">
        <f>IF(N179="zákl. přenesená",J179,0)</f>
        <v>0</v>
      </c>
      <c r="BH179" s="206">
        <f>IF(N179="sníž. přenesená",J179,0)</f>
        <v>0</v>
      </c>
      <c r="BI179" s="206">
        <f>IF(N179="nulová",J179,0)</f>
        <v>0</v>
      </c>
      <c r="BJ179" s="19" t="s">
        <v>79</v>
      </c>
      <c r="BK179" s="206">
        <f>ROUND(I179*H179,2)</f>
        <v>0</v>
      </c>
      <c r="BL179" s="19" t="s">
        <v>200</v>
      </c>
      <c r="BM179" s="205" t="s">
        <v>5056</v>
      </c>
    </row>
    <row r="180" spans="1:65" s="2" customFormat="1" ht="16.5" customHeight="1">
      <c r="A180" s="36"/>
      <c r="B180" s="37"/>
      <c r="C180" s="194" t="s">
        <v>335</v>
      </c>
      <c r="D180" s="194" t="s">
        <v>195</v>
      </c>
      <c r="E180" s="195" t="s">
        <v>562</v>
      </c>
      <c r="F180" s="196" t="s">
        <v>563</v>
      </c>
      <c r="G180" s="197" t="s">
        <v>305</v>
      </c>
      <c r="H180" s="198">
        <v>184</v>
      </c>
      <c r="I180" s="199"/>
      <c r="J180" s="200">
        <f>ROUND(I180*H180,2)</f>
        <v>0</v>
      </c>
      <c r="K180" s="196" t="s">
        <v>199</v>
      </c>
      <c r="L180" s="41"/>
      <c r="M180" s="201" t="s">
        <v>19</v>
      </c>
      <c r="N180" s="202" t="s">
        <v>43</v>
      </c>
      <c r="O180" s="66"/>
      <c r="P180" s="203">
        <f>O180*H180</f>
        <v>0</v>
      </c>
      <c r="Q180" s="203">
        <v>0</v>
      </c>
      <c r="R180" s="203">
        <f>Q180*H180</f>
        <v>0</v>
      </c>
      <c r="S180" s="203">
        <v>0</v>
      </c>
      <c r="T180" s="204">
        <f>S180*H180</f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205" t="s">
        <v>200</v>
      </c>
      <c r="AT180" s="205" t="s">
        <v>195</v>
      </c>
      <c r="AU180" s="205" t="s">
        <v>81</v>
      </c>
      <c r="AY180" s="19" t="s">
        <v>193</v>
      </c>
      <c r="BE180" s="206">
        <f>IF(N180="základní",J180,0)</f>
        <v>0</v>
      </c>
      <c r="BF180" s="206">
        <f>IF(N180="snížená",J180,0)</f>
        <v>0</v>
      </c>
      <c r="BG180" s="206">
        <f>IF(N180="zákl. přenesená",J180,0)</f>
        <v>0</v>
      </c>
      <c r="BH180" s="206">
        <f>IF(N180="sníž. přenesená",J180,0)</f>
        <v>0</v>
      </c>
      <c r="BI180" s="206">
        <f>IF(N180="nulová",J180,0)</f>
        <v>0</v>
      </c>
      <c r="BJ180" s="19" t="s">
        <v>79</v>
      </c>
      <c r="BK180" s="206">
        <f>ROUND(I180*H180,2)</f>
        <v>0</v>
      </c>
      <c r="BL180" s="19" t="s">
        <v>200</v>
      </c>
      <c r="BM180" s="205" t="s">
        <v>5057</v>
      </c>
    </row>
    <row r="181" spans="1:65" s="2" customFormat="1" ht="16.5" customHeight="1">
      <c r="A181" s="36"/>
      <c r="B181" s="37"/>
      <c r="C181" s="194" t="s">
        <v>347</v>
      </c>
      <c r="D181" s="194" t="s">
        <v>195</v>
      </c>
      <c r="E181" s="195" t="s">
        <v>598</v>
      </c>
      <c r="F181" s="196" t="s">
        <v>599</v>
      </c>
      <c r="G181" s="197" t="s">
        <v>305</v>
      </c>
      <c r="H181" s="198">
        <v>184</v>
      </c>
      <c r="I181" s="199"/>
      <c r="J181" s="200">
        <f>ROUND(I181*H181,2)</f>
        <v>0</v>
      </c>
      <c r="K181" s="196" t="s">
        <v>199</v>
      </c>
      <c r="L181" s="41"/>
      <c r="M181" s="201" t="s">
        <v>19</v>
      </c>
      <c r="N181" s="202" t="s">
        <v>43</v>
      </c>
      <c r="O181" s="66"/>
      <c r="P181" s="203">
        <f>O181*H181</f>
        <v>0</v>
      </c>
      <c r="Q181" s="203">
        <v>0</v>
      </c>
      <c r="R181" s="203">
        <f>Q181*H181</f>
        <v>0</v>
      </c>
      <c r="S181" s="203">
        <v>0</v>
      </c>
      <c r="T181" s="204">
        <f>S181*H181</f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205" t="s">
        <v>200</v>
      </c>
      <c r="AT181" s="205" t="s">
        <v>195</v>
      </c>
      <c r="AU181" s="205" t="s">
        <v>81</v>
      </c>
      <c r="AY181" s="19" t="s">
        <v>193</v>
      </c>
      <c r="BE181" s="206">
        <f>IF(N181="základní",J181,0)</f>
        <v>0</v>
      </c>
      <c r="BF181" s="206">
        <f>IF(N181="snížená",J181,0)</f>
        <v>0</v>
      </c>
      <c r="BG181" s="206">
        <f>IF(N181="zákl. přenesená",J181,0)</f>
        <v>0</v>
      </c>
      <c r="BH181" s="206">
        <f>IF(N181="sníž. přenesená",J181,0)</f>
        <v>0</v>
      </c>
      <c r="BI181" s="206">
        <f>IF(N181="nulová",J181,0)</f>
        <v>0</v>
      </c>
      <c r="BJ181" s="19" t="s">
        <v>79</v>
      </c>
      <c r="BK181" s="206">
        <f>ROUND(I181*H181,2)</f>
        <v>0</v>
      </c>
      <c r="BL181" s="19" t="s">
        <v>200</v>
      </c>
      <c r="BM181" s="205" t="s">
        <v>5058</v>
      </c>
    </row>
    <row r="182" spans="1:65" s="13" customFormat="1">
      <c r="B182" s="207"/>
      <c r="C182" s="208"/>
      <c r="D182" s="209" t="s">
        <v>202</v>
      </c>
      <c r="E182" s="210" t="s">
        <v>19</v>
      </c>
      <c r="F182" s="211" t="s">
        <v>5046</v>
      </c>
      <c r="G182" s="208"/>
      <c r="H182" s="210" t="s">
        <v>19</v>
      </c>
      <c r="I182" s="212"/>
      <c r="J182" s="208"/>
      <c r="K182" s="208"/>
      <c r="L182" s="213"/>
      <c r="M182" s="214"/>
      <c r="N182" s="215"/>
      <c r="O182" s="215"/>
      <c r="P182" s="215"/>
      <c r="Q182" s="215"/>
      <c r="R182" s="215"/>
      <c r="S182" s="215"/>
      <c r="T182" s="216"/>
      <c r="AT182" s="217" t="s">
        <v>202</v>
      </c>
      <c r="AU182" s="217" t="s">
        <v>81</v>
      </c>
      <c r="AV182" s="13" t="s">
        <v>79</v>
      </c>
      <c r="AW182" s="13" t="s">
        <v>33</v>
      </c>
      <c r="AX182" s="13" t="s">
        <v>72</v>
      </c>
      <c r="AY182" s="217" t="s">
        <v>193</v>
      </c>
    </row>
    <row r="183" spans="1:65" s="14" customFormat="1">
      <c r="B183" s="218"/>
      <c r="C183" s="219"/>
      <c r="D183" s="209" t="s">
        <v>202</v>
      </c>
      <c r="E183" s="220" t="s">
        <v>19</v>
      </c>
      <c r="F183" s="221" t="s">
        <v>5051</v>
      </c>
      <c r="G183" s="219"/>
      <c r="H183" s="222">
        <v>184</v>
      </c>
      <c r="I183" s="223"/>
      <c r="J183" s="219"/>
      <c r="K183" s="219"/>
      <c r="L183" s="224"/>
      <c r="M183" s="225"/>
      <c r="N183" s="226"/>
      <c r="O183" s="226"/>
      <c r="P183" s="226"/>
      <c r="Q183" s="226"/>
      <c r="R183" s="226"/>
      <c r="S183" s="226"/>
      <c r="T183" s="227"/>
      <c r="AT183" s="228" t="s">
        <v>202</v>
      </c>
      <c r="AU183" s="228" t="s">
        <v>81</v>
      </c>
      <c r="AV183" s="14" t="s">
        <v>81</v>
      </c>
      <c r="AW183" s="14" t="s">
        <v>33</v>
      </c>
      <c r="AX183" s="14" t="s">
        <v>72</v>
      </c>
      <c r="AY183" s="228" t="s">
        <v>193</v>
      </c>
    </row>
    <row r="184" spans="1:65" s="15" customFormat="1">
      <c r="B184" s="229"/>
      <c r="C184" s="230"/>
      <c r="D184" s="209" t="s">
        <v>202</v>
      </c>
      <c r="E184" s="231" t="s">
        <v>19</v>
      </c>
      <c r="F184" s="232" t="s">
        <v>208</v>
      </c>
      <c r="G184" s="230"/>
      <c r="H184" s="233">
        <v>184</v>
      </c>
      <c r="I184" s="234"/>
      <c r="J184" s="230"/>
      <c r="K184" s="230"/>
      <c r="L184" s="235"/>
      <c r="M184" s="236"/>
      <c r="N184" s="237"/>
      <c r="O184" s="237"/>
      <c r="P184" s="237"/>
      <c r="Q184" s="237"/>
      <c r="R184" s="237"/>
      <c r="S184" s="237"/>
      <c r="T184" s="238"/>
      <c r="AT184" s="239" t="s">
        <v>202</v>
      </c>
      <c r="AU184" s="239" t="s">
        <v>81</v>
      </c>
      <c r="AV184" s="15" t="s">
        <v>209</v>
      </c>
      <c r="AW184" s="15" t="s">
        <v>33</v>
      </c>
      <c r="AX184" s="15" t="s">
        <v>79</v>
      </c>
      <c r="AY184" s="239" t="s">
        <v>193</v>
      </c>
    </row>
    <row r="185" spans="1:65" s="12" customFormat="1" ht="22.9" customHeight="1">
      <c r="B185" s="178"/>
      <c r="C185" s="179"/>
      <c r="D185" s="180" t="s">
        <v>71</v>
      </c>
      <c r="E185" s="192" t="s">
        <v>610</v>
      </c>
      <c r="F185" s="192" t="s">
        <v>5059</v>
      </c>
      <c r="G185" s="179"/>
      <c r="H185" s="179"/>
      <c r="I185" s="182"/>
      <c r="J185" s="193">
        <f>BK185</f>
        <v>0</v>
      </c>
      <c r="K185" s="179"/>
      <c r="L185" s="184"/>
      <c r="M185" s="185"/>
      <c r="N185" s="186"/>
      <c r="O185" s="186"/>
      <c r="P185" s="187">
        <f>SUM(P186:P202)</f>
        <v>0</v>
      </c>
      <c r="Q185" s="186"/>
      <c r="R185" s="187">
        <f>SUM(R186:R202)</f>
        <v>42.005336</v>
      </c>
      <c r="S185" s="186"/>
      <c r="T185" s="188">
        <f>SUM(T186:T202)</f>
        <v>0</v>
      </c>
      <c r="AR185" s="189" t="s">
        <v>79</v>
      </c>
      <c r="AT185" s="190" t="s">
        <v>71</v>
      </c>
      <c r="AU185" s="190" t="s">
        <v>79</v>
      </c>
      <c r="AY185" s="189" t="s">
        <v>193</v>
      </c>
      <c r="BK185" s="191">
        <f>SUM(BK186:BK202)</f>
        <v>0</v>
      </c>
    </row>
    <row r="186" spans="1:65" s="2" customFormat="1" ht="33" customHeight="1">
      <c r="A186" s="36"/>
      <c r="B186" s="37"/>
      <c r="C186" s="194" t="s">
        <v>353</v>
      </c>
      <c r="D186" s="194" t="s">
        <v>195</v>
      </c>
      <c r="E186" s="195" t="s">
        <v>5060</v>
      </c>
      <c r="F186" s="196" t="s">
        <v>5061</v>
      </c>
      <c r="G186" s="197" t="s">
        <v>305</v>
      </c>
      <c r="H186" s="198">
        <v>192.8</v>
      </c>
      <c r="I186" s="199"/>
      <c r="J186" s="200">
        <f>ROUND(I186*H186,2)</f>
        <v>0</v>
      </c>
      <c r="K186" s="196" t="s">
        <v>199</v>
      </c>
      <c r="L186" s="41"/>
      <c r="M186" s="201" t="s">
        <v>19</v>
      </c>
      <c r="N186" s="202" t="s">
        <v>43</v>
      </c>
      <c r="O186" s="66"/>
      <c r="P186" s="203">
        <f>O186*H186</f>
        <v>0</v>
      </c>
      <c r="Q186" s="203">
        <v>8.4250000000000005E-2</v>
      </c>
      <c r="R186" s="203">
        <f>Q186*H186</f>
        <v>16.243400000000001</v>
      </c>
      <c r="S186" s="203">
        <v>0</v>
      </c>
      <c r="T186" s="204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205" t="s">
        <v>200</v>
      </c>
      <c r="AT186" s="205" t="s">
        <v>195</v>
      </c>
      <c r="AU186" s="205" t="s">
        <v>81</v>
      </c>
      <c r="AY186" s="19" t="s">
        <v>193</v>
      </c>
      <c r="BE186" s="206">
        <f>IF(N186="základní",J186,0)</f>
        <v>0</v>
      </c>
      <c r="BF186" s="206">
        <f>IF(N186="snížená",J186,0)</f>
        <v>0</v>
      </c>
      <c r="BG186" s="206">
        <f>IF(N186="zákl. přenesená",J186,0)</f>
        <v>0</v>
      </c>
      <c r="BH186" s="206">
        <f>IF(N186="sníž. přenesená",J186,0)</f>
        <v>0</v>
      </c>
      <c r="BI186" s="206">
        <f>IF(N186="nulová",J186,0)</f>
        <v>0</v>
      </c>
      <c r="BJ186" s="19" t="s">
        <v>79</v>
      </c>
      <c r="BK186" s="206">
        <f>ROUND(I186*H186,2)</f>
        <v>0</v>
      </c>
      <c r="BL186" s="19" t="s">
        <v>200</v>
      </c>
      <c r="BM186" s="205" t="s">
        <v>5062</v>
      </c>
    </row>
    <row r="187" spans="1:65" s="13" customFormat="1">
      <c r="B187" s="207"/>
      <c r="C187" s="208"/>
      <c r="D187" s="209" t="s">
        <v>202</v>
      </c>
      <c r="E187" s="210" t="s">
        <v>19</v>
      </c>
      <c r="F187" s="211" t="s">
        <v>5038</v>
      </c>
      <c r="G187" s="208"/>
      <c r="H187" s="210" t="s">
        <v>19</v>
      </c>
      <c r="I187" s="212"/>
      <c r="J187" s="208"/>
      <c r="K187" s="208"/>
      <c r="L187" s="213"/>
      <c r="M187" s="214"/>
      <c r="N187" s="215"/>
      <c r="O187" s="215"/>
      <c r="P187" s="215"/>
      <c r="Q187" s="215"/>
      <c r="R187" s="215"/>
      <c r="S187" s="215"/>
      <c r="T187" s="216"/>
      <c r="AT187" s="217" t="s">
        <v>202</v>
      </c>
      <c r="AU187" s="217" t="s">
        <v>81</v>
      </c>
      <c r="AV187" s="13" t="s">
        <v>79</v>
      </c>
      <c r="AW187" s="13" t="s">
        <v>33</v>
      </c>
      <c r="AX187" s="13" t="s">
        <v>72</v>
      </c>
      <c r="AY187" s="217" t="s">
        <v>193</v>
      </c>
    </row>
    <row r="188" spans="1:65" s="13" customFormat="1">
      <c r="B188" s="207"/>
      <c r="C188" s="208"/>
      <c r="D188" s="209" t="s">
        <v>202</v>
      </c>
      <c r="E188" s="210" t="s">
        <v>19</v>
      </c>
      <c r="F188" s="211" t="s">
        <v>5063</v>
      </c>
      <c r="G188" s="208"/>
      <c r="H188" s="210" t="s">
        <v>19</v>
      </c>
      <c r="I188" s="212"/>
      <c r="J188" s="208"/>
      <c r="K188" s="208"/>
      <c r="L188" s="213"/>
      <c r="M188" s="214"/>
      <c r="N188" s="215"/>
      <c r="O188" s="215"/>
      <c r="P188" s="215"/>
      <c r="Q188" s="215"/>
      <c r="R188" s="215"/>
      <c r="S188" s="215"/>
      <c r="T188" s="216"/>
      <c r="AT188" s="217" t="s">
        <v>202</v>
      </c>
      <c r="AU188" s="217" t="s">
        <v>81</v>
      </c>
      <c r="AV188" s="13" t="s">
        <v>79</v>
      </c>
      <c r="AW188" s="13" t="s">
        <v>33</v>
      </c>
      <c r="AX188" s="13" t="s">
        <v>72</v>
      </c>
      <c r="AY188" s="217" t="s">
        <v>193</v>
      </c>
    </row>
    <row r="189" spans="1:65" s="14" customFormat="1">
      <c r="B189" s="218"/>
      <c r="C189" s="219"/>
      <c r="D189" s="209" t="s">
        <v>202</v>
      </c>
      <c r="E189" s="220" t="s">
        <v>19</v>
      </c>
      <c r="F189" s="221" t="s">
        <v>5064</v>
      </c>
      <c r="G189" s="219"/>
      <c r="H189" s="222">
        <v>191.2</v>
      </c>
      <c r="I189" s="223"/>
      <c r="J189" s="219"/>
      <c r="K189" s="219"/>
      <c r="L189" s="224"/>
      <c r="M189" s="225"/>
      <c r="N189" s="226"/>
      <c r="O189" s="226"/>
      <c r="P189" s="226"/>
      <c r="Q189" s="226"/>
      <c r="R189" s="226"/>
      <c r="S189" s="226"/>
      <c r="T189" s="227"/>
      <c r="AT189" s="228" t="s">
        <v>202</v>
      </c>
      <c r="AU189" s="228" t="s">
        <v>81</v>
      </c>
      <c r="AV189" s="14" t="s">
        <v>81</v>
      </c>
      <c r="AW189" s="14" t="s">
        <v>33</v>
      </c>
      <c r="AX189" s="14" t="s">
        <v>72</v>
      </c>
      <c r="AY189" s="228" t="s">
        <v>193</v>
      </c>
    </row>
    <row r="190" spans="1:65" s="13" customFormat="1">
      <c r="B190" s="207"/>
      <c r="C190" s="208"/>
      <c r="D190" s="209" t="s">
        <v>202</v>
      </c>
      <c r="E190" s="210" t="s">
        <v>19</v>
      </c>
      <c r="F190" s="211" t="s">
        <v>5065</v>
      </c>
      <c r="G190" s="208"/>
      <c r="H190" s="210" t="s">
        <v>19</v>
      </c>
      <c r="I190" s="212"/>
      <c r="J190" s="208"/>
      <c r="K190" s="208"/>
      <c r="L190" s="213"/>
      <c r="M190" s="214"/>
      <c r="N190" s="215"/>
      <c r="O190" s="215"/>
      <c r="P190" s="215"/>
      <c r="Q190" s="215"/>
      <c r="R190" s="215"/>
      <c r="S190" s="215"/>
      <c r="T190" s="216"/>
      <c r="AT190" s="217" t="s">
        <v>202</v>
      </c>
      <c r="AU190" s="217" t="s">
        <v>81</v>
      </c>
      <c r="AV190" s="13" t="s">
        <v>79</v>
      </c>
      <c r="AW190" s="13" t="s">
        <v>33</v>
      </c>
      <c r="AX190" s="13" t="s">
        <v>72</v>
      </c>
      <c r="AY190" s="217" t="s">
        <v>193</v>
      </c>
    </row>
    <row r="191" spans="1:65" s="14" customFormat="1">
      <c r="B191" s="218"/>
      <c r="C191" s="219"/>
      <c r="D191" s="209" t="s">
        <v>202</v>
      </c>
      <c r="E191" s="220" t="s">
        <v>19</v>
      </c>
      <c r="F191" s="221" t="s">
        <v>5066</v>
      </c>
      <c r="G191" s="219"/>
      <c r="H191" s="222">
        <v>1.6</v>
      </c>
      <c r="I191" s="223"/>
      <c r="J191" s="219"/>
      <c r="K191" s="219"/>
      <c r="L191" s="224"/>
      <c r="M191" s="225"/>
      <c r="N191" s="226"/>
      <c r="O191" s="226"/>
      <c r="P191" s="226"/>
      <c r="Q191" s="226"/>
      <c r="R191" s="226"/>
      <c r="S191" s="226"/>
      <c r="T191" s="227"/>
      <c r="AT191" s="228" t="s">
        <v>202</v>
      </c>
      <c r="AU191" s="228" t="s">
        <v>81</v>
      </c>
      <c r="AV191" s="14" t="s">
        <v>81</v>
      </c>
      <c r="AW191" s="14" t="s">
        <v>33</v>
      </c>
      <c r="AX191" s="14" t="s">
        <v>72</v>
      </c>
      <c r="AY191" s="228" t="s">
        <v>193</v>
      </c>
    </row>
    <row r="192" spans="1:65" s="15" customFormat="1">
      <c r="B192" s="229"/>
      <c r="C192" s="230"/>
      <c r="D192" s="209" t="s">
        <v>202</v>
      </c>
      <c r="E192" s="231" t="s">
        <v>19</v>
      </c>
      <c r="F192" s="232" t="s">
        <v>208</v>
      </c>
      <c r="G192" s="230"/>
      <c r="H192" s="233">
        <v>192.8</v>
      </c>
      <c r="I192" s="234"/>
      <c r="J192" s="230"/>
      <c r="K192" s="230"/>
      <c r="L192" s="235"/>
      <c r="M192" s="236"/>
      <c r="N192" s="237"/>
      <c r="O192" s="237"/>
      <c r="P192" s="237"/>
      <c r="Q192" s="237"/>
      <c r="R192" s="237"/>
      <c r="S192" s="237"/>
      <c r="T192" s="238"/>
      <c r="AT192" s="239" t="s">
        <v>202</v>
      </c>
      <c r="AU192" s="239" t="s">
        <v>81</v>
      </c>
      <c r="AV192" s="15" t="s">
        <v>209</v>
      </c>
      <c r="AW192" s="15" t="s">
        <v>33</v>
      </c>
      <c r="AX192" s="15" t="s">
        <v>79</v>
      </c>
      <c r="AY192" s="239" t="s">
        <v>193</v>
      </c>
    </row>
    <row r="193" spans="1:65" s="2" customFormat="1" ht="16.5" customHeight="1">
      <c r="A193" s="36"/>
      <c r="B193" s="37"/>
      <c r="C193" s="251" t="s">
        <v>361</v>
      </c>
      <c r="D193" s="251" t="s">
        <v>451</v>
      </c>
      <c r="E193" s="252" t="s">
        <v>5067</v>
      </c>
      <c r="F193" s="253" t="s">
        <v>5068</v>
      </c>
      <c r="G193" s="254" t="s">
        <v>305</v>
      </c>
      <c r="H193" s="255">
        <v>195.024</v>
      </c>
      <c r="I193" s="256"/>
      <c r="J193" s="257">
        <f>ROUND(I193*H193,2)</f>
        <v>0</v>
      </c>
      <c r="K193" s="253" t="s">
        <v>199</v>
      </c>
      <c r="L193" s="258"/>
      <c r="M193" s="259" t="s">
        <v>19</v>
      </c>
      <c r="N193" s="260" t="s">
        <v>43</v>
      </c>
      <c r="O193" s="66"/>
      <c r="P193" s="203">
        <f>O193*H193</f>
        <v>0</v>
      </c>
      <c r="Q193" s="203">
        <v>0.13100000000000001</v>
      </c>
      <c r="R193" s="203">
        <f>Q193*H193</f>
        <v>25.548144000000001</v>
      </c>
      <c r="S193" s="203">
        <v>0</v>
      </c>
      <c r="T193" s="204">
        <f>S193*H193</f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205" t="s">
        <v>258</v>
      </c>
      <c r="AT193" s="205" t="s">
        <v>451</v>
      </c>
      <c r="AU193" s="205" t="s">
        <v>81</v>
      </c>
      <c r="AY193" s="19" t="s">
        <v>193</v>
      </c>
      <c r="BE193" s="206">
        <f>IF(N193="základní",J193,0)</f>
        <v>0</v>
      </c>
      <c r="BF193" s="206">
        <f>IF(N193="snížená",J193,0)</f>
        <v>0</v>
      </c>
      <c r="BG193" s="206">
        <f>IF(N193="zákl. přenesená",J193,0)</f>
        <v>0</v>
      </c>
      <c r="BH193" s="206">
        <f>IF(N193="sníž. přenesená",J193,0)</f>
        <v>0</v>
      </c>
      <c r="BI193" s="206">
        <f>IF(N193="nulová",J193,0)</f>
        <v>0</v>
      </c>
      <c r="BJ193" s="19" t="s">
        <v>79</v>
      </c>
      <c r="BK193" s="206">
        <f>ROUND(I193*H193,2)</f>
        <v>0</v>
      </c>
      <c r="BL193" s="19" t="s">
        <v>200</v>
      </c>
      <c r="BM193" s="205" t="s">
        <v>5069</v>
      </c>
    </row>
    <row r="194" spans="1:65" s="14" customFormat="1">
      <c r="B194" s="218"/>
      <c r="C194" s="219"/>
      <c r="D194" s="209" t="s">
        <v>202</v>
      </c>
      <c r="E194" s="219"/>
      <c r="F194" s="221" t="s">
        <v>5070</v>
      </c>
      <c r="G194" s="219"/>
      <c r="H194" s="222">
        <v>195.024</v>
      </c>
      <c r="I194" s="223"/>
      <c r="J194" s="219"/>
      <c r="K194" s="219"/>
      <c r="L194" s="224"/>
      <c r="M194" s="225"/>
      <c r="N194" s="226"/>
      <c r="O194" s="226"/>
      <c r="P194" s="226"/>
      <c r="Q194" s="226"/>
      <c r="R194" s="226"/>
      <c r="S194" s="226"/>
      <c r="T194" s="227"/>
      <c r="AT194" s="228" t="s">
        <v>202</v>
      </c>
      <c r="AU194" s="228" t="s">
        <v>81</v>
      </c>
      <c r="AV194" s="14" t="s">
        <v>81</v>
      </c>
      <c r="AW194" s="14" t="s">
        <v>4</v>
      </c>
      <c r="AX194" s="14" t="s">
        <v>79</v>
      </c>
      <c r="AY194" s="228" t="s">
        <v>193</v>
      </c>
    </row>
    <row r="195" spans="1:65" s="2" customFormat="1" ht="16.5" customHeight="1">
      <c r="A195" s="36"/>
      <c r="B195" s="37"/>
      <c r="C195" s="251" t="s">
        <v>369</v>
      </c>
      <c r="D195" s="251" t="s">
        <v>451</v>
      </c>
      <c r="E195" s="252" t="s">
        <v>5071</v>
      </c>
      <c r="F195" s="253" t="s">
        <v>5072</v>
      </c>
      <c r="G195" s="254" t="s">
        <v>305</v>
      </c>
      <c r="H195" s="255">
        <v>1.6319999999999999</v>
      </c>
      <c r="I195" s="256"/>
      <c r="J195" s="257">
        <f>ROUND(I195*H195,2)</f>
        <v>0</v>
      </c>
      <c r="K195" s="253" t="s">
        <v>199</v>
      </c>
      <c r="L195" s="258"/>
      <c r="M195" s="259" t="s">
        <v>19</v>
      </c>
      <c r="N195" s="260" t="s">
        <v>43</v>
      </c>
      <c r="O195" s="66"/>
      <c r="P195" s="203">
        <f>O195*H195</f>
        <v>0</v>
      </c>
      <c r="Q195" s="203">
        <v>0.13100000000000001</v>
      </c>
      <c r="R195" s="203">
        <f>Q195*H195</f>
        <v>0.21379199999999998</v>
      </c>
      <c r="S195" s="203">
        <v>0</v>
      </c>
      <c r="T195" s="204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205" t="s">
        <v>258</v>
      </c>
      <c r="AT195" s="205" t="s">
        <v>451</v>
      </c>
      <c r="AU195" s="205" t="s">
        <v>81</v>
      </c>
      <c r="AY195" s="19" t="s">
        <v>193</v>
      </c>
      <c r="BE195" s="206">
        <f>IF(N195="základní",J195,0)</f>
        <v>0</v>
      </c>
      <c r="BF195" s="206">
        <f>IF(N195="snížená",J195,0)</f>
        <v>0</v>
      </c>
      <c r="BG195" s="206">
        <f>IF(N195="zákl. přenesená",J195,0)</f>
        <v>0</v>
      </c>
      <c r="BH195" s="206">
        <f>IF(N195="sníž. přenesená",J195,0)</f>
        <v>0</v>
      </c>
      <c r="BI195" s="206">
        <f>IF(N195="nulová",J195,0)</f>
        <v>0</v>
      </c>
      <c r="BJ195" s="19" t="s">
        <v>79</v>
      </c>
      <c r="BK195" s="206">
        <f>ROUND(I195*H195,2)</f>
        <v>0</v>
      </c>
      <c r="BL195" s="19" t="s">
        <v>200</v>
      </c>
      <c r="BM195" s="205" t="s">
        <v>5073</v>
      </c>
    </row>
    <row r="196" spans="1:65" s="14" customFormat="1">
      <c r="B196" s="218"/>
      <c r="C196" s="219"/>
      <c r="D196" s="209" t="s">
        <v>202</v>
      </c>
      <c r="E196" s="219"/>
      <c r="F196" s="221" t="s">
        <v>5074</v>
      </c>
      <c r="G196" s="219"/>
      <c r="H196" s="222">
        <v>1.6319999999999999</v>
      </c>
      <c r="I196" s="223"/>
      <c r="J196" s="219"/>
      <c r="K196" s="219"/>
      <c r="L196" s="224"/>
      <c r="M196" s="225"/>
      <c r="N196" s="226"/>
      <c r="O196" s="226"/>
      <c r="P196" s="226"/>
      <c r="Q196" s="226"/>
      <c r="R196" s="226"/>
      <c r="S196" s="226"/>
      <c r="T196" s="227"/>
      <c r="AT196" s="228" t="s">
        <v>202</v>
      </c>
      <c r="AU196" s="228" t="s">
        <v>81</v>
      </c>
      <c r="AV196" s="14" t="s">
        <v>81</v>
      </c>
      <c r="AW196" s="14" t="s">
        <v>4</v>
      </c>
      <c r="AX196" s="14" t="s">
        <v>79</v>
      </c>
      <c r="AY196" s="228" t="s">
        <v>193</v>
      </c>
    </row>
    <row r="197" spans="1:65" s="2" customFormat="1" ht="16.5" customHeight="1">
      <c r="A197" s="36"/>
      <c r="B197" s="37"/>
      <c r="C197" s="194" t="s">
        <v>374</v>
      </c>
      <c r="D197" s="194" t="s">
        <v>195</v>
      </c>
      <c r="E197" s="195" t="s">
        <v>5075</v>
      </c>
      <c r="F197" s="196" t="s">
        <v>5076</v>
      </c>
      <c r="G197" s="197" t="s">
        <v>305</v>
      </c>
      <c r="H197" s="198">
        <v>192.8</v>
      </c>
      <c r="I197" s="199"/>
      <c r="J197" s="200">
        <f>ROUND(I197*H197,2)</f>
        <v>0</v>
      </c>
      <c r="K197" s="196" t="s">
        <v>199</v>
      </c>
      <c r="L197" s="41"/>
      <c r="M197" s="201" t="s">
        <v>19</v>
      </c>
      <c r="N197" s="202" t="s">
        <v>43</v>
      </c>
      <c r="O197" s="66"/>
      <c r="P197" s="203">
        <f>O197*H197</f>
        <v>0</v>
      </c>
      <c r="Q197" s="203">
        <v>0</v>
      </c>
      <c r="R197" s="203">
        <f>Q197*H197</f>
        <v>0</v>
      </c>
      <c r="S197" s="203">
        <v>0</v>
      </c>
      <c r="T197" s="204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205" t="s">
        <v>200</v>
      </c>
      <c r="AT197" s="205" t="s">
        <v>195</v>
      </c>
      <c r="AU197" s="205" t="s">
        <v>81</v>
      </c>
      <c r="AY197" s="19" t="s">
        <v>193</v>
      </c>
      <c r="BE197" s="206">
        <f>IF(N197="základní",J197,0)</f>
        <v>0</v>
      </c>
      <c r="BF197" s="206">
        <f>IF(N197="snížená",J197,0)</f>
        <v>0</v>
      </c>
      <c r="BG197" s="206">
        <f>IF(N197="zákl. přenesená",J197,0)</f>
        <v>0</v>
      </c>
      <c r="BH197" s="206">
        <f>IF(N197="sníž. přenesená",J197,0)</f>
        <v>0</v>
      </c>
      <c r="BI197" s="206">
        <f>IF(N197="nulová",J197,0)</f>
        <v>0</v>
      </c>
      <c r="BJ197" s="19" t="s">
        <v>79</v>
      </c>
      <c r="BK197" s="206">
        <f>ROUND(I197*H197,2)</f>
        <v>0</v>
      </c>
      <c r="BL197" s="19" t="s">
        <v>200</v>
      </c>
      <c r="BM197" s="205" t="s">
        <v>5077</v>
      </c>
    </row>
    <row r="198" spans="1:65" s="2" customFormat="1" ht="16.5" customHeight="1">
      <c r="A198" s="36"/>
      <c r="B198" s="37"/>
      <c r="C198" s="194" t="s">
        <v>382</v>
      </c>
      <c r="D198" s="194" t="s">
        <v>195</v>
      </c>
      <c r="E198" s="195" t="s">
        <v>5075</v>
      </c>
      <c r="F198" s="196" t="s">
        <v>5076</v>
      </c>
      <c r="G198" s="197" t="s">
        <v>305</v>
      </c>
      <c r="H198" s="198">
        <v>192.8</v>
      </c>
      <c r="I198" s="199"/>
      <c r="J198" s="200">
        <f>ROUND(I198*H198,2)</f>
        <v>0</v>
      </c>
      <c r="K198" s="196" t="s">
        <v>199</v>
      </c>
      <c r="L198" s="41"/>
      <c r="M198" s="201" t="s">
        <v>19</v>
      </c>
      <c r="N198" s="202" t="s">
        <v>43</v>
      </c>
      <c r="O198" s="66"/>
      <c r="P198" s="203">
        <f>O198*H198</f>
        <v>0</v>
      </c>
      <c r="Q198" s="203">
        <v>0</v>
      </c>
      <c r="R198" s="203">
        <f>Q198*H198</f>
        <v>0</v>
      </c>
      <c r="S198" s="203">
        <v>0</v>
      </c>
      <c r="T198" s="204">
        <f>S198*H198</f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205" t="s">
        <v>200</v>
      </c>
      <c r="AT198" s="205" t="s">
        <v>195</v>
      </c>
      <c r="AU198" s="205" t="s">
        <v>81</v>
      </c>
      <c r="AY198" s="19" t="s">
        <v>193</v>
      </c>
      <c r="BE198" s="206">
        <f>IF(N198="základní",J198,0)</f>
        <v>0</v>
      </c>
      <c r="BF198" s="206">
        <f>IF(N198="snížená",J198,0)</f>
        <v>0</v>
      </c>
      <c r="BG198" s="206">
        <f>IF(N198="zákl. přenesená",J198,0)</f>
        <v>0</v>
      </c>
      <c r="BH198" s="206">
        <f>IF(N198="sníž. přenesená",J198,0)</f>
        <v>0</v>
      </c>
      <c r="BI198" s="206">
        <f>IF(N198="nulová",J198,0)</f>
        <v>0</v>
      </c>
      <c r="BJ198" s="19" t="s">
        <v>79</v>
      </c>
      <c r="BK198" s="206">
        <f>ROUND(I198*H198,2)</f>
        <v>0</v>
      </c>
      <c r="BL198" s="19" t="s">
        <v>200</v>
      </c>
      <c r="BM198" s="205" t="s">
        <v>5078</v>
      </c>
    </row>
    <row r="199" spans="1:65" s="2" customFormat="1" ht="16.5" customHeight="1">
      <c r="A199" s="36"/>
      <c r="B199" s="37"/>
      <c r="C199" s="194" t="s">
        <v>388</v>
      </c>
      <c r="D199" s="194" t="s">
        <v>195</v>
      </c>
      <c r="E199" s="195" t="s">
        <v>598</v>
      </c>
      <c r="F199" s="196" t="s">
        <v>599</v>
      </c>
      <c r="G199" s="197" t="s">
        <v>305</v>
      </c>
      <c r="H199" s="198">
        <v>192.8</v>
      </c>
      <c r="I199" s="199"/>
      <c r="J199" s="200">
        <f>ROUND(I199*H199,2)</f>
        <v>0</v>
      </c>
      <c r="K199" s="196" t="s">
        <v>199</v>
      </c>
      <c r="L199" s="41"/>
      <c r="M199" s="201" t="s">
        <v>19</v>
      </c>
      <c r="N199" s="202" t="s">
        <v>43</v>
      </c>
      <c r="O199" s="66"/>
      <c r="P199" s="203">
        <f>O199*H199</f>
        <v>0</v>
      </c>
      <c r="Q199" s="203">
        <v>0</v>
      </c>
      <c r="R199" s="203">
        <f>Q199*H199</f>
        <v>0</v>
      </c>
      <c r="S199" s="203">
        <v>0</v>
      </c>
      <c r="T199" s="204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205" t="s">
        <v>200</v>
      </c>
      <c r="AT199" s="205" t="s">
        <v>195</v>
      </c>
      <c r="AU199" s="205" t="s">
        <v>81</v>
      </c>
      <c r="AY199" s="19" t="s">
        <v>193</v>
      </c>
      <c r="BE199" s="206">
        <f>IF(N199="základní",J199,0)</f>
        <v>0</v>
      </c>
      <c r="BF199" s="206">
        <f>IF(N199="snížená",J199,0)</f>
        <v>0</v>
      </c>
      <c r="BG199" s="206">
        <f>IF(N199="zákl. přenesená",J199,0)</f>
        <v>0</v>
      </c>
      <c r="BH199" s="206">
        <f>IF(N199="sníž. přenesená",J199,0)</f>
        <v>0</v>
      </c>
      <c r="BI199" s="206">
        <f>IF(N199="nulová",J199,0)</f>
        <v>0</v>
      </c>
      <c r="BJ199" s="19" t="s">
        <v>79</v>
      </c>
      <c r="BK199" s="206">
        <f>ROUND(I199*H199,2)</f>
        <v>0</v>
      </c>
      <c r="BL199" s="19" t="s">
        <v>200</v>
      </c>
      <c r="BM199" s="205" t="s">
        <v>5079</v>
      </c>
    </row>
    <row r="200" spans="1:65" s="13" customFormat="1">
      <c r="B200" s="207"/>
      <c r="C200" s="208"/>
      <c r="D200" s="209" t="s">
        <v>202</v>
      </c>
      <c r="E200" s="210" t="s">
        <v>19</v>
      </c>
      <c r="F200" s="211" t="s">
        <v>5080</v>
      </c>
      <c r="G200" s="208"/>
      <c r="H200" s="210" t="s">
        <v>19</v>
      </c>
      <c r="I200" s="212"/>
      <c r="J200" s="208"/>
      <c r="K200" s="208"/>
      <c r="L200" s="213"/>
      <c r="M200" s="214"/>
      <c r="N200" s="215"/>
      <c r="O200" s="215"/>
      <c r="P200" s="215"/>
      <c r="Q200" s="215"/>
      <c r="R200" s="215"/>
      <c r="S200" s="215"/>
      <c r="T200" s="216"/>
      <c r="AT200" s="217" t="s">
        <v>202</v>
      </c>
      <c r="AU200" s="217" t="s">
        <v>81</v>
      </c>
      <c r="AV200" s="13" t="s">
        <v>79</v>
      </c>
      <c r="AW200" s="13" t="s">
        <v>33</v>
      </c>
      <c r="AX200" s="13" t="s">
        <v>72</v>
      </c>
      <c r="AY200" s="217" t="s">
        <v>193</v>
      </c>
    </row>
    <row r="201" spans="1:65" s="14" customFormat="1">
      <c r="B201" s="218"/>
      <c r="C201" s="219"/>
      <c r="D201" s="209" t="s">
        <v>202</v>
      </c>
      <c r="E201" s="220" t="s">
        <v>19</v>
      </c>
      <c r="F201" s="221" t="s">
        <v>5081</v>
      </c>
      <c r="G201" s="219"/>
      <c r="H201" s="222">
        <v>192.8</v>
      </c>
      <c r="I201" s="223"/>
      <c r="J201" s="219"/>
      <c r="K201" s="219"/>
      <c r="L201" s="224"/>
      <c r="M201" s="225"/>
      <c r="N201" s="226"/>
      <c r="O201" s="226"/>
      <c r="P201" s="226"/>
      <c r="Q201" s="226"/>
      <c r="R201" s="226"/>
      <c r="S201" s="226"/>
      <c r="T201" s="227"/>
      <c r="AT201" s="228" t="s">
        <v>202</v>
      </c>
      <c r="AU201" s="228" t="s">
        <v>81</v>
      </c>
      <c r="AV201" s="14" t="s">
        <v>81</v>
      </c>
      <c r="AW201" s="14" t="s">
        <v>33</v>
      </c>
      <c r="AX201" s="14" t="s">
        <v>72</v>
      </c>
      <c r="AY201" s="228" t="s">
        <v>193</v>
      </c>
    </row>
    <row r="202" spans="1:65" s="15" customFormat="1">
      <c r="B202" s="229"/>
      <c r="C202" s="230"/>
      <c r="D202" s="209" t="s">
        <v>202</v>
      </c>
      <c r="E202" s="231" t="s">
        <v>19</v>
      </c>
      <c r="F202" s="232" t="s">
        <v>208</v>
      </c>
      <c r="G202" s="230"/>
      <c r="H202" s="233">
        <v>192.8</v>
      </c>
      <c r="I202" s="234"/>
      <c r="J202" s="230"/>
      <c r="K202" s="230"/>
      <c r="L202" s="235"/>
      <c r="M202" s="236"/>
      <c r="N202" s="237"/>
      <c r="O202" s="237"/>
      <c r="P202" s="237"/>
      <c r="Q202" s="237"/>
      <c r="R202" s="237"/>
      <c r="S202" s="237"/>
      <c r="T202" s="238"/>
      <c r="AT202" s="239" t="s">
        <v>202</v>
      </c>
      <c r="AU202" s="239" t="s">
        <v>81</v>
      </c>
      <c r="AV202" s="15" t="s">
        <v>209</v>
      </c>
      <c r="AW202" s="15" t="s">
        <v>33</v>
      </c>
      <c r="AX202" s="15" t="s">
        <v>79</v>
      </c>
      <c r="AY202" s="239" t="s">
        <v>193</v>
      </c>
    </row>
    <row r="203" spans="1:65" s="12" customFormat="1" ht="22.9" customHeight="1">
      <c r="B203" s="178"/>
      <c r="C203" s="179"/>
      <c r="D203" s="180" t="s">
        <v>71</v>
      </c>
      <c r="E203" s="192" t="s">
        <v>263</v>
      </c>
      <c r="F203" s="192" t="s">
        <v>873</v>
      </c>
      <c r="G203" s="179"/>
      <c r="H203" s="179"/>
      <c r="I203" s="182"/>
      <c r="J203" s="193">
        <f>BK203</f>
        <v>0</v>
      </c>
      <c r="K203" s="179"/>
      <c r="L203" s="184"/>
      <c r="M203" s="185"/>
      <c r="N203" s="186"/>
      <c r="O203" s="186"/>
      <c r="P203" s="187">
        <f>P204</f>
        <v>0</v>
      </c>
      <c r="Q203" s="186"/>
      <c r="R203" s="187">
        <f>R204</f>
        <v>134.3749784</v>
      </c>
      <c r="S203" s="186"/>
      <c r="T203" s="188">
        <f>T204</f>
        <v>0</v>
      </c>
      <c r="AR203" s="189" t="s">
        <v>79</v>
      </c>
      <c r="AT203" s="190" t="s">
        <v>71</v>
      </c>
      <c r="AU203" s="190" t="s">
        <v>79</v>
      </c>
      <c r="AY203" s="189" t="s">
        <v>193</v>
      </c>
      <c r="BK203" s="191">
        <f>BK204</f>
        <v>0</v>
      </c>
    </row>
    <row r="204" spans="1:65" s="12" customFormat="1" ht="20.85" customHeight="1">
      <c r="B204" s="178"/>
      <c r="C204" s="179"/>
      <c r="D204" s="180" t="s">
        <v>71</v>
      </c>
      <c r="E204" s="192" t="s">
        <v>739</v>
      </c>
      <c r="F204" s="192" t="s">
        <v>5082</v>
      </c>
      <c r="G204" s="179"/>
      <c r="H204" s="179"/>
      <c r="I204" s="182"/>
      <c r="J204" s="193">
        <f>BK204</f>
        <v>0</v>
      </c>
      <c r="K204" s="179"/>
      <c r="L204" s="184"/>
      <c r="M204" s="185"/>
      <c r="N204" s="186"/>
      <c r="O204" s="186"/>
      <c r="P204" s="187">
        <f>SUM(P205:P224)</f>
        <v>0</v>
      </c>
      <c r="Q204" s="186"/>
      <c r="R204" s="187">
        <f>SUM(R205:R224)</f>
        <v>134.3749784</v>
      </c>
      <c r="S204" s="186"/>
      <c r="T204" s="188">
        <f>SUM(T205:T224)</f>
        <v>0</v>
      </c>
      <c r="AR204" s="189" t="s">
        <v>79</v>
      </c>
      <c r="AT204" s="190" t="s">
        <v>71</v>
      </c>
      <c r="AU204" s="190" t="s">
        <v>81</v>
      </c>
      <c r="AY204" s="189" t="s">
        <v>193</v>
      </c>
      <c r="BK204" s="191">
        <f>SUM(BK205:BK224)</f>
        <v>0</v>
      </c>
    </row>
    <row r="205" spans="1:65" s="2" customFormat="1" ht="16.5" customHeight="1">
      <c r="A205" s="36"/>
      <c r="B205" s="37"/>
      <c r="C205" s="194" t="s">
        <v>394</v>
      </c>
      <c r="D205" s="194" t="s">
        <v>195</v>
      </c>
      <c r="E205" s="195" t="s">
        <v>5083</v>
      </c>
      <c r="F205" s="196" t="s">
        <v>5084</v>
      </c>
      <c r="G205" s="197" t="s">
        <v>391</v>
      </c>
      <c r="H205" s="198">
        <v>69.7</v>
      </c>
      <c r="I205" s="199"/>
      <c r="J205" s="200">
        <f>ROUND(I205*H205,2)</f>
        <v>0</v>
      </c>
      <c r="K205" s="196" t="s">
        <v>199</v>
      </c>
      <c r="L205" s="41"/>
      <c r="M205" s="201" t="s">
        <v>19</v>
      </c>
      <c r="N205" s="202" t="s">
        <v>43</v>
      </c>
      <c r="O205" s="66"/>
      <c r="P205" s="203">
        <f>O205*H205</f>
        <v>0</v>
      </c>
      <c r="Q205" s="203">
        <v>0</v>
      </c>
      <c r="R205" s="203">
        <f>Q205*H205</f>
        <v>0</v>
      </c>
      <c r="S205" s="203">
        <v>0</v>
      </c>
      <c r="T205" s="204">
        <f>S205*H205</f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205" t="s">
        <v>200</v>
      </c>
      <c r="AT205" s="205" t="s">
        <v>195</v>
      </c>
      <c r="AU205" s="205" t="s">
        <v>209</v>
      </c>
      <c r="AY205" s="19" t="s">
        <v>193</v>
      </c>
      <c r="BE205" s="206">
        <f>IF(N205="základní",J205,0)</f>
        <v>0</v>
      </c>
      <c r="BF205" s="206">
        <f>IF(N205="snížená",J205,0)</f>
        <v>0</v>
      </c>
      <c r="BG205" s="206">
        <f>IF(N205="zákl. přenesená",J205,0)</f>
        <v>0</v>
      </c>
      <c r="BH205" s="206">
        <f>IF(N205="sníž. přenesená",J205,0)</f>
        <v>0</v>
      </c>
      <c r="BI205" s="206">
        <f>IF(N205="nulová",J205,0)</f>
        <v>0</v>
      </c>
      <c r="BJ205" s="19" t="s">
        <v>79</v>
      </c>
      <c r="BK205" s="206">
        <f>ROUND(I205*H205,2)</f>
        <v>0</v>
      </c>
      <c r="BL205" s="19" t="s">
        <v>200</v>
      </c>
      <c r="BM205" s="205" t="s">
        <v>5085</v>
      </c>
    </row>
    <row r="206" spans="1:65" s="13" customFormat="1">
      <c r="B206" s="207"/>
      <c r="C206" s="208"/>
      <c r="D206" s="209" t="s">
        <v>202</v>
      </c>
      <c r="E206" s="210" t="s">
        <v>19</v>
      </c>
      <c r="F206" s="211" t="s">
        <v>5086</v>
      </c>
      <c r="G206" s="208"/>
      <c r="H206" s="210" t="s">
        <v>19</v>
      </c>
      <c r="I206" s="212"/>
      <c r="J206" s="208"/>
      <c r="K206" s="208"/>
      <c r="L206" s="213"/>
      <c r="M206" s="214"/>
      <c r="N206" s="215"/>
      <c r="O206" s="215"/>
      <c r="P206" s="215"/>
      <c r="Q206" s="215"/>
      <c r="R206" s="215"/>
      <c r="S206" s="215"/>
      <c r="T206" s="216"/>
      <c r="AT206" s="217" t="s">
        <v>202</v>
      </c>
      <c r="AU206" s="217" t="s">
        <v>209</v>
      </c>
      <c r="AV206" s="13" t="s">
        <v>79</v>
      </c>
      <c r="AW206" s="13" t="s">
        <v>33</v>
      </c>
      <c r="AX206" s="13" t="s">
        <v>72</v>
      </c>
      <c r="AY206" s="217" t="s">
        <v>193</v>
      </c>
    </row>
    <row r="207" spans="1:65" s="14" customFormat="1">
      <c r="B207" s="218"/>
      <c r="C207" s="219"/>
      <c r="D207" s="209" t="s">
        <v>202</v>
      </c>
      <c r="E207" s="220" t="s">
        <v>19</v>
      </c>
      <c r="F207" s="221" t="s">
        <v>5087</v>
      </c>
      <c r="G207" s="219"/>
      <c r="H207" s="222">
        <v>69.7</v>
      </c>
      <c r="I207" s="223"/>
      <c r="J207" s="219"/>
      <c r="K207" s="219"/>
      <c r="L207" s="224"/>
      <c r="M207" s="225"/>
      <c r="N207" s="226"/>
      <c r="O207" s="226"/>
      <c r="P207" s="226"/>
      <c r="Q207" s="226"/>
      <c r="R207" s="226"/>
      <c r="S207" s="226"/>
      <c r="T207" s="227"/>
      <c r="AT207" s="228" t="s">
        <v>202</v>
      </c>
      <c r="AU207" s="228" t="s">
        <v>209</v>
      </c>
      <c r="AV207" s="14" t="s">
        <v>81</v>
      </c>
      <c r="AW207" s="14" t="s">
        <v>33</v>
      </c>
      <c r="AX207" s="14" t="s">
        <v>72</v>
      </c>
      <c r="AY207" s="228" t="s">
        <v>193</v>
      </c>
    </row>
    <row r="208" spans="1:65" s="15" customFormat="1">
      <c r="B208" s="229"/>
      <c r="C208" s="230"/>
      <c r="D208" s="209" t="s">
        <v>202</v>
      </c>
      <c r="E208" s="231" t="s">
        <v>19</v>
      </c>
      <c r="F208" s="232" t="s">
        <v>208</v>
      </c>
      <c r="G208" s="230"/>
      <c r="H208" s="233">
        <v>69.7</v>
      </c>
      <c r="I208" s="234"/>
      <c r="J208" s="230"/>
      <c r="K208" s="230"/>
      <c r="L208" s="235"/>
      <c r="M208" s="236"/>
      <c r="N208" s="237"/>
      <c r="O208" s="237"/>
      <c r="P208" s="237"/>
      <c r="Q208" s="237"/>
      <c r="R208" s="237"/>
      <c r="S208" s="237"/>
      <c r="T208" s="238"/>
      <c r="AT208" s="239" t="s">
        <v>202</v>
      </c>
      <c r="AU208" s="239" t="s">
        <v>209</v>
      </c>
      <c r="AV208" s="15" t="s">
        <v>209</v>
      </c>
      <c r="AW208" s="15" t="s">
        <v>33</v>
      </c>
      <c r="AX208" s="15" t="s">
        <v>79</v>
      </c>
      <c r="AY208" s="239" t="s">
        <v>193</v>
      </c>
    </row>
    <row r="209" spans="1:65" s="2" customFormat="1" ht="21.75" customHeight="1">
      <c r="A209" s="36"/>
      <c r="B209" s="37"/>
      <c r="C209" s="194" t="s">
        <v>399</v>
      </c>
      <c r="D209" s="194" t="s">
        <v>195</v>
      </c>
      <c r="E209" s="195" t="s">
        <v>5088</v>
      </c>
      <c r="F209" s="196" t="s">
        <v>5089</v>
      </c>
      <c r="G209" s="197" t="s">
        <v>391</v>
      </c>
      <c r="H209" s="198">
        <v>468</v>
      </c>
      <c r="I209" s="199"/>
      <c r="J209" s="200">
        <f>ROUND(I209*H209,2)</f>
        <v>0</v>
      </c>
      <c r="K209" s="196" t="s">
        <v>199</v>
      </c>
      <c r="L209" s="41"/>
      <c r="M209" s="201" t="s">
        <v>19</v>
      </c>
      <c r="N209" s="202" t="s">
        <v>43</v>
      </c>
      <c r="O209" s="66"/>
      <c r="P209" s="203">
        <f>O209*H209</f>
        <v>0</v>
      </c>
      <c r="Q209" s="203">
        <v>0.15540000000000001</v>
      </c>
      <c r="R209" s="203">
        <f>Q209*H209</f>
        <v>72.727200000000011</v>
      </c>
      <c r="S209" s="203">
        <v>0</v>
      </c>
      <c r="T209" s="204">
        <f>S209*H209</f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205" t="s">
        <v>200</v>
      </c>
      <c r="AT209" s="205" t="s">
        <v>195</v>
      </c>
      <c r="AU209" s="205" t="s">
        <v>209</v>
      </c>
      <c r="AY209" s="19" t="s">
        <v>193</v>
      </c>
      <c r="BE209" s="206">
        <f>IF(N209="základní",J209,0)</f>
        <v>0</v>
      </c>
      <c r="BF209" s="206">
        <f>IF(N209="snížená",J209,0)</f>
        <v>0</v>
      </c>
      <c r="BG209" s="206">
        <f>IF(N209="zákl. přenesená",J209,0)</f>
        <v>0</v>
      </c>
      <c r="BH209" s="206">
        <f>IF(N209="sníž. přenesená",J209,0)</f>
        <v>0</v>
      </c>
      <c r="BI209" s="206">
        <f>IF(N209="nulová",J209,0)</f>
        <v>0</v>
      </c>
      <c r="BJ209" s="19" t="s">
        <v>79</v>
      </c>
      <c r="BK209" s="206">
        <f>ROUND(I209*H209,2)</f>
        <v>0</v>
      </c>
      <c r="BL209" s="19" t="s">
        <v>200</v>
      </c>
      <c r="BM209" s="205" t="s">
        <v>5090</v>
      </c>
    </row>
    <row r="210" spans="1:65" s="14" customFormat="1">
      <c r="B210" s="218"/>
      <c r="C210" s="219"/>
      <c r="D210" s="209" t="s">
        <v>202</v>
      </c>
      <c r="E210" s="220" t="s">
        <v>19</v>
      </c>
      <c r="F210" s="221" t="s">
        <v>5091</v>
      </c>
      <c r="G210" s="219"/>
      <c r="H210" s="222">
        <v>275</v>
      </c>
      <c r="I210" s="223"/>
      <c r="J210" s="219"/>
      <c r="K210" s="219"/>
      <c r="L210" s="224"/>
      <c r="M210" s="225"/>
      <c r="N210" s="226"/>
      <c r="O210" s="226"/>
      <c r="P210" s="226"/>
      <c r="Q210" s="226"/>
      <c r="R210" s="226"/>
      <c r="S210" s="226"/>
      <c r="T210" s="227"/>
      <c r="AT210" s="228" t="s">
        <v>202</v>
      </c>
      <c r="AU210" s="228" t="s">
        <v>209</v>
      </c>
      <c r="AV210" s="14" t="s">
        <v>81</v>
      </c>
      <c r="AW210" s="14" t="s">
        <v>33</v>
      </c>
      <c r="AX210" s="14" t="s">
        <v>72</v>
      </c>
      <c r="AY210" s="228" t="s">
        <v>193</v>
      </c>
    </row>
    <row r="211" spans="1:65" s="14" customFormat="1">
      <c r="B211" s="218"/>
      <c r="C211" s="219"/>
      <c r="D211" s="209" t="s">
        <v>202</v>
      </c>
      <c r="E211" s="220" t="s">
        <v>19</v>
      </c>
      <c r="F211" s="221" t="s">
        <v>5092</v>
      </c>
      <c r="G211" s="219"/>
      <c r="H211" s="222">
        <v>191</v>
      </c>
      <c r="I211" s="223"/>
      <c r="J211" s="219"/>
      <c r="K211" s="219"/>
      <c r="L211" s="224"/>
      <c r="M211" s="225"/>
      <c r="N211" s="226"/>
      <c r="O211" s="226"/>
      <c r="P211" s="226"/>
      <c r="Q211" s="226"/>
      <c r="R211" s="226"/>
      <c r="S211" s="226"/>
      <c r="T211" s="227"/>
      <c r="AT211" s="228" t="s">
        <v>202</v>
      </c>
      <c r="AU211" s="228" t="s">
        <v>209</v>
      </c>
      <c r="AV211" s="14" t="s">
        <v>81</v>
      </c>
      <c r="AW211" s="14" t="s">
        <v>33</v>
      </c>
      <c r="AX211" s="14" t="s">
        <v>72</v>
      </c>
      <c r="AY211" s="228" t="s">
        <v>193</v>
      </c>
    </row>
    <row r="212" spans="1:65" s="14" customFormat="1">
      <c r="B212" s="218"/>
      <c r="C212" s="219"/>
      <c r="D212" s="209" t="s">
        <v>202</v>
      </c>
      <c r="E212" s="220" t="s">
        <v>19</v>
      </c>
      <c r="F212" s="221" t="s">
        <v>5093</v>
      </c>
      <c r="G212" s="219"/>
      <c r="H212" s="222">
        <v>2</v>
      </c>
      <c r="I212" s="223"/>
      <c r="J212" s="219"/>
      <c r="K212" s="219"/>
      <c r="L212" s="224"/>
      <c r="M212" s="225"/>
      <c r="N212" s="226"/>
      <c r="O212" s="226"/>
      <c r="P212" s="226"/>
      <c r="Q212" s="226"/>
      <c r="R212" s="226"/>
      <c r="S212" s="226"/>
      <c r="T212" s="227"/>
      <c r="AT212" s="228" t="s">
        <v>202</v>
      </c>
      <c r="AU212" s="228" t="s">
        <v>209</v>
      </c>
      <c r="AV212" s="14" t="s">
        <v>81</v>
      </c>
      <c r="AW212" s="14" t="s">
        <v>33</v>
      </c>
      <c r="AX212" s="14" t="s">
        <v>72</v>
      </c>
      <c r="AY212" s="228" t="s">
        <v>193</v>
      </c>
    </row>
    <row r="213" spans="1:65" s="15" customFormat="1">
      <c r="B213" s="229"/>
      <c r="C213" s="230"/>
      <c r="D213" s="209" t="s">
        <v>202</v>
      </c>
      <c r="E213" s="231" t="s">
        <v>19</v>
      </c>
      <c r="F213" s="232" t="s">
        <v>208</v>
      </c>
      <c r="G213" s="230"/>
      <c r="H213" s="233">
        <v>468</v>
      </c>
      <c r="I213" s="234"/>
      <c r="J213" s="230"/>
      <c r="K213" s="230"/>
      <c r="L213" s="235"/>
      <c r="M213" s="236"/>
      <c r="N213" s="237"/>
      <c r="O213" s="237"/>
      <c r="P213" s="237"/>
      <c r="Q213" s="237"/>
      <c r="R213" s="237"/>
      <c r="S213" s="237"/>
      <c r="T213" s="238"/>
      <c r="AT213" s="239" t="s">
        <v>202</v>
      </c>
      <c r="AU213" s="239" t="s">
        <v>209</v>
      </c>
      <c r="AV213" s="15" t="s">
        <v>209</v>
      </c>
      <c r="AW213" s="15" t="s">
        <v>33</v>
      </c>
      <c r="AX213" s="15" t="s">
        <v>79</v>
      </c>
      <c r="AY213" s="239" t="s">
        <v>193</v>
      </c>
    </row>
    <row r="214" spans="1:65" s="2" customFormat="1" ht="16.5" customHeight="1">
      <c r="A214" s="36"/>
      <c r="B214" s="37"/>
      <c r="C214" s="251" t="s">
        <v>404</v>
      </c>
      <c r="D214" s="251" t="s">
        <v>451</v>
      </c>
      <c r="E214" s="252" t="s">
        <v>5094</v>
      </c>
      <c r="F214" s="253" t="s">
        <v>5095</v>
      </c>
      <c r="G214" s="254" t="s">
        <v>391</v>
      </c>
      <c r="H214" s="255">
        <v>2.02</v>
      </c>
      <c r="I214" s="256"/>
      <c r="J214" s="257">
        <f>ROUND(I214*H214,2)</f>
        <v>0</v>
      </c>
      <c r="K214" s="253" t="s">
        <v>199</v>
      </c>
      <c r="L214" s="258"/>
      <c r="M214" s="259" t="s">
        <v>19</v>
      </c>
      <c r="N214" s="260" t="s">
        <v>43</v>
      </c>
      <c r="O214" s="66"/>
      <c r="P214" s="203">
        <f>O214*H214</f>
        <v>0</v>
      </c>
      <c r="Q214" s="203">
        <v>6.5670000000000006E-2</v>
      </c>
      <c r="R214" s="203">
        <f>Q214*H214</f>
        <v>0.1326534</v>
      </c>
      <c r="S214" s="203">
        <v>0</v>
      </c>
      <c r="T214" s="204">
        <f>S214*H214</f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205" t="s">
        <v>258</v>
      </c>
      <c r="AT214" s="205" t="s">
        <v>451</v>
      </c>
      <c r="AU214" s="205" t="s">
        <v>209</v>
      </c>
      <c r="AY214" s="19" t="s">
        <v>193</v>
      </c>
      <c r="BE214" s="206">
        <f>IF(N214="základní",J214,0)</f>
        <v>0</v>
      </c>
      <c r="BF214" s="206">
        <f>IF(N214="snížená",J214,0)</f>
        <v>0</v>
      </c>
      <c r="BG214" s="206">
        <f>IF(N214="zákl. přenesená",J214,0)</f>
        <v>0</v>
      </c>
      <c r="BH214" s="206">
        <f>IF(N214="sníž. přenesená",J214,0)</f>
        <v>0</v>
      </c>
      <c r="BI214" s="206">
        <f>IF(N214="nulová",J214,0)</f>
        <v>0</v>
      </c>
      <c r="BJ214" s="19" t="s">
        <v>79</v>
      </c>
      <c r="BK214" s="206">
        <f>ROUND(I214*H214,2)</f>
        <v>0</v>
      </c>
      <c r="BL214" s="19" t="s">
        <v>200</v>
      </c>
      <c r="BM214" s="205" t="s">
        <v>5096</v>
      </c>
    </row>
    <row r="215" spans="1:65" s="14" customFormat="1">
      <c r="B215" s="218"/>
      <c r="C215" s="219"/>
      <c r="D215" s="209" t="s">
        <v>202</v>
      </c>
      <c r="E215" s="219"/>
      <c r="F215" s="221" t="s">
        <v>5097</v>
      </c>
      <c r="G215" s="219"/>
      <c r="H215" s="222">
        <v>2.02</v>
      </c>
      <c r="I215" s="223"/>
      <c r="J215" s="219"/>
      <c r="K215" s="219"/>
      <c r="L215" s="224"/>
      <c r="M215" s="225"/>
      <c r="N215" s="226"/>
      <c r="O215" s="226"/>
      <c r="P215" s="226"/>
      <c r="Q215" s="226"/>
      <c r="R215" s="226"/>
      <c r="S215" s="226"/>
      <c r="T215" s="227"/>
      <c r="AT215" s="228" t="s">
        <v>202</v>
      </c>
      <c r="AU215" s="228" t="s">
        <v>209</v>
      </c>
      <c r="AV215" s="14" t="s">
        <v>81</v>
      </c>
      <c r="AW215" s="14" t="s">
        <v>4</v>
      </c>
      <c r="AX215" s="14" t="s">
        <v>79</v>
      </c>
      <c r="AY215" s="228" t="s">
        <v>193</v>
      </c>
    </row>
    <row r="216" spans="1:65" s="2" customFormat="1" ht="16.5" customHeight="1">
      <c r="A216" s="36"/>
      <c r="B216" s="37"/>
      <c r="C216" s="251" t="s">
        <v>408</v>
      </c>
      <c r="D216" s="251" t="s">
        <v>451</v>
      </c>
      <c r="E216" s="252" t="s">
        <v>5098</v>
      </c>
      <c r="F216" s="253" t="s">
        <v>5099</v>
      </c>
      <c r="G216" s="254" t="s">
        <v>391</v>
      </c>
      <c r="H216" s="255">
        <v>277.75</v>
      </c>
      <c r="I216" s="256"/>
      <c r="J216" s="257">
        <f>ROUND(I216*H216,2)</f>
        <v>0</v>
      </c>
      <c r="K216" s="253" t="s">
        <v>199</v>
      </c>
      <c r="L216" s="258"/>
      <c r="M216" s="259" t="s">
        <v>19</v>
      </c>
      <c r="N216" s="260" t="s">
        <v>43</v>
      </c>
      <c r="O216" s="66"/>
      <c r="P216" s="203">
        <f>O216*H216</f>
        <v>0</v>
      </c>
      <c r="Q216" s="203">
        <v>4.8300000000000003E-2</v>
      </c>
      <c r="R216" s="203">
        <f>Q216*H216</f>
        <v>13.415325000000001</v>
      </c>
      <c r="S216" s="203">
        <v>0</v>
      </c>
      <c r="T216" s="204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205" t="s">
        <v>258</v>
      </c>
      <c r="AT216" s="205" t="s">
        <v>451</v>
      </c>
      <c r="AU216" s="205" t="s">
        <v>209</v>
      </c>
      <c r="AY216" s="19" t="s">
        <v>193</v>
      </c>
      <c r="BE216" s="206">
        <f>IF(N216="základní",J216,0)</f>
        <v>0</v>
      </c>
      <c r="BF216" s="206">
        <f>IF(N216="snížená",J216,0)</f>
        <v>0</v>
      </c>
      <c r="BG216" s="206">
        <f>IF(N216="zákl. přenesená",J216,0)</f>
        <v>0</v>
      </c>
      <c r="BH216" s="206">
        <f>IF(N216="sníž. přenesená",J216,0)</f>
        <v>0</v>
      </c>
      <c r="BI216" s="206">
        <f>IF(N216="nulová",J216,0)</f>
        <v>0</v>
      </c>
      <c r="BJ216" s="19" t="s">
        <v>79</v>
      </c>
      <c r="BK216" s="206">
        <f>ROUND(I216*H216,2)</f>
        <v>0</v>
      </c>
      <c r="BL216" s="19" t="s">
        <v>200</v>
      </c>
      <c r="BM216" s="205" t="s">
        <v>5100</v>
      </c>
    </row>
    <row r="217" spans="1:65" s="14" customFormat="1">
      <c r="B217" s="218"/>
      <c r="C217" s="219"/>
      <c r="D217" s="209" t="s">
        <v>202</v>
      </c>
      <c r="E217" s="219"/>
      <c r="F217" s="221" t="s">
        <v>5101</v>
      </c>
      <c r="G217" s="219"/>
      <c r="H217" s="222">
        <v>277.75</v>
      </c>
      <c r="I217" s="223"/>
      <c r="J217" s="219"/>
      <c r="K217" s="219"/>
      <c r="L217" s="224"/>
      <c r="M217" s="225"/>
      <c r="N217" s="226"/>
      <c r="O217" s="226"/>
      <c r="P217" s="226"/>
      <c r="Q217" s="226"/>
      <c r="R217" s="226"/>
      <c r="S217" s="226"/>
      <c r="T217" s="227"/>
      <c r="AT217" s="228" t="s">
        <v>202</v>
      </c>
      <c r="AU217" s="228" t="s">
        <v>209</v>
      </c>
      <c r="AV217" s="14" t="s">
        <v>81</v>
      </c>
      <c r="AW217" s="14" t="s">
        <v>4</v>
      </c>
      <c r="AX217" s="14" t="s">
        <v>79</v>
      </c>
      <c r="AY217" s="228" t="s">
        <v>193</v>
      </c>
    </row>
    <row r="218" spans="1:65" s="2" customFormat="1" ht="16.5" customHeight="1">
      <c r="A218" s="36"/>
      <c r="B218" s="37"/>
      <c r="C218" s="251" t="s">
        <v>413</v>
      </c>
      <c r="D218" s="251" t="s">
        <v>451</v>
      </c>
      <c r="E218" s="252" t="s">
        <v>5102</v>
      </c>
      <c r="F218" s="253" t="s">
        <v>5103</v>
      </c>
      <c r="G218" s="254" t="s">
        <v>391</v>
      </c>
      <c r="H218" s="255">
        <v>192.91</v>
      </c>
      <c r="I218" s="256"/>
      <c r="J218" s="257">
        <f>ROUND(I218*H218,2)</f>
        <v>0</v>
      </c>
      <c r="K218" s="253" t="s">
        <v>199</v>
      </c>
      <c r="L218" s="258"/>
      <c r="M218" s="259" t="s">
        <v>19</v>
      </c>
      <c r="N218" s="260" t="s">
        <v>43</v>
      </c>
      <c r="O218" s="66"/>
      <c r="P218" s="203">
        <f>O218*H218</f>
        <v>0</v>
      </c>
      <c r="Q218" s="203">
        <v>0.08</v>
      </c>
      <c r="R218" s="203">
        <f>Q218*H218</f>
        <v>15.4328</v>
      </c>
      <c r="S218" s="203">
        <v>0</v>
      </c>
      <c r="T218" s="204">
        <f>S218*H218</f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205" t="s">
        <v>258</v>
      </c>
      <c r="AT218" s="205" t="s">
        <v>451</v>
      </c>
      <c r="AU218" s="205" t="s">
        <v>209</v>
      </c>
      <c r="AY218" s="19" t="s">
        <v>193</v>
      </c>
      <c r="BE218" s="206">
        <f>IF(N218="základní",J218,0)</f>
        <v>0</v>
      </c>
      <c r="BF218" s="206">
        <f>IF(N218="snížená",J218,0)</f>
        <v>0</v>
      </c>
      <c r="BG218" s="206">
        <f>IF(N218="zákl. přenesená",J218,0)</f>
        <v>0</v>
      </c>
      <c r="BH218" s="206">
        <f>IF(N218="sníž. přenesená",J218,0)</f>
        <v>0</v>
      </c>
      <c r="BI218" s="206">
        <f>IF(N218="nulová",J218,0)</f>
        <v>0</v>
      </c>
      <c r="BJ218" s="19" t="s">
        <v>79</v>
      </c>
      <c r="BK218" s="206">
        <f>ROUND(I218*H218,2)</f>
        <v>0</v>
      </c>
      <c r="BL218" s="19" t="s">
        <v>200</v>
      </c>
      <c r="BM218" s="205" t="s">
        <v>5104</v>
      </c>
    </row>
    <row r="219" spans="1:65" s="14" customFormat="1">
      <c r="B219" s="218"/>
      <c r="C219" s="219"/>
      <c r="D219" s="209" t="s">
        <v>202</v>
      </c>
      <c r="E219" s="219"/>
      <c r="F219" s="221" t="s">
        <v>5105</v>
      </c>
      <c r="G219" s="219"/>
      <c r="H219" s="222">
        <v>192.91</v>
      </c>
      <c r="I219" s="223"/>
      <c r="J219" s="219"/>
      <c r="K219" s="219"/>
      <c r="L219" s="224"/>
      <c r="M219" s="225"/>
      <c r="N219" s="226"/>
      <c r="O219" s="226"/>
      <c r="P219" s="226"/>
      <c r="Q219" s="226"/>
      <c r="R219" s="226"/>
      <c r="S219" s="226"/>
      <c r="T219" s="227"/>
      <c r="AT219" s="228" t="s">
        <v>202</v>
      </c>
      <c r="AU219" s="228" t="s">
        <v>209</v>
      </c>
      <c r="AV219" s="14" t="s">
        <v>81</v>
      </c>
      <c r="AW219" s="14" t="s">
        <v>4</v>
      </c>
      <c r="AX219" s="14" t="s">
        <v>79</v>
      </c>
      <c r="AY219" s="228" t="s">
        <v>193</v>
      </c>
    </row>
    <row r="220" spans="1:65" s="2" customFormat="1" ht="21.75" customHeight="1">
      <c r="A220" s="36"/>
      <c r="B220" s="37"/>
      <c r="C220" s="194" t="s">
        <v>418</v>
      </c>
      <c r="D220" s="194" t="s">
        <v>195</v>
      </c>
      <c r="E220" s="195" t="s">
        <v>5106</v>
      </c>
      <c r="F220" s="196" t="s">
        <v>5107</v>
      </c>
      <c r="G220" s="197" t="s">
        <v>391</v>
      </c>
      <c r="H220" s="198">
        <v>200</v>
      </c>
      <c r="I220" s="199"/>
      <c r="J220" s="200">
        <f>ROUND(I220*H220,2)</f>
        <v>0</v>
      </c>
      <c r="K220" s="196" t="s">
        <v>199</v>
      </c>
      <c r="L220" s="41"/>
      <c r="M220" s="201" t="s">
        <v>19</v>
      </c>
      <c r="N220" s="202" t="s">
        <v>43</v>
      </c>
      <c r="O220" s="66"/>
      <c r="P220" s="203">
        <f>O220*H220</f>
        <v>0</v>
      </c>
      <c r="Q220" s="203">
        <v>0.1295</v>
      </c>
      <c r="R220" s="203">
        <f>Q220*H220</f>
        <v>25.900000000000002</v>
      </c>
      <c r="S220" s="203">
        <v>0</v>
      </c>
      <c r="T220" s="204">
        <f>S220*H220</f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205" t="s">
        <v>200</v>
      </c>
      <c r="AT220" s="205" t="s">
        <v>195</v>
      </c>
      <c r="AU220" s="205" t="s">
        <v>209</v>
      </c>
      <c r="AY220" s="19" t="s">
        <v>193</v>
      </c>
      <c r="BE220" s="206">
        <f>IF(N220="základní",J220,0)</f>
        <v>0</v>
      </c>
      <c r="BF220" s="206">
        <f>IF(N220="snížená",J220,0)</f>
        <v>0</v>
      </c>
      <c r="BG220" s="206">
        <f>IF(N220="zákl. přenesená",J220,0)</f>
        <v>0</v>
      </c>
      <c r="BH220" s="206">
        <f>IF(N220="sníž. přenesená",J220,0)</f>
        <v>0</v>
      </c>
      <c r="BI220" s="206">
        <f>IF(N220="nulová",J220,0)</f>
        <v>0</v>
      </c>
      <c r="BJ220" s="19" t="s">
        <v>79</v>
      </c>
      <c r="BK220" s="206">
        <f>ROUND(I220*H220,2)</f>
        <v>0</v>
      </c>
      <c r="BL220" s="19" t="s">
        <v>200</v>
      </c>
      <c r="BM220" s="205" t="s">
        <v>5108</v>
      </c>
    </row>
    <row r="221" spans="1:65" s="14" customFormat="1">
      <c r="B221" s="218"/>
      <c r="C221" s="219"/>
      <c r="D221" s="209" t="s">
        <v>202</v>
      </c>
      <c r="E221" s="220" t="s">
        <v>19</v>
      </c>
      <c r="F221" s="221" t="s">
        <v>5109</v>
      </c>
      <c r="G221" s="219"/>
      <c r="H221" s="222">
        <v>200</v>
      </c>
      <c r="I221" s="223"/>
      <c r="J221" s="219"/>
      <c r="K221" s="219"/>
      <c r="L221" s="224"/>
      <c r="M221" s="225"/>
      <c r="N221" s="226"/>
      <c r="O221" s="226"/>
      <c r="P221" s="226"/>
      <c r="Q221" s="226"/>
      <c r="R221" s="226"/>
      <c r="S221" s="226"/>
      <c r="T221" s="227"/>
      <c r="AT221" s="228" t="s">
        <v>202</v>
      </c>
      <c r="AU221" s="228" t="s">
        <v>209</v>
      </c>
      <c r="AV221" s="14" t="s">
        <v>81</v>
      </c>
      <c r="AW221" s="14" t="s">
        <v>33</v>
      </c>
      <c r="AX221" s="14" t="s">
        <v>72</v>
      </c>
      <c r="AY221" s="228" t="s">
        <v>193</v>
      </c>
    </row>
    <row r="222" spans="1:65" s="15" customFormat="1">
      <c r="B222" s="229"/>
      <c r="C222" s="230"/>
      <c r="D222" s="209" t="s">
        <v>202</v>
      </c>
      <c r="E222" s="231" t="s">
        <v>19</v>
      </c>
      <c r="F222" s="232" t="s">
        <v>208</v>
      </c>
      <c r="G222" s="230"/>
      <c r="H222" s="233">
        <v>200</v>
      </c>
      <c r="I222" s="234"/>
      <c r="J222" s="230"/>
      <c r="K222" s="230"/>
      <c r="L222" s="235"/>
      <c r="M222" s="236"/>
      <c r="N222" s="237"/>
      <c r="O222" s="237"/>
      <c r="P222" s="237"/>
      <c r="Q222" s="237"/>
      <c r="R222" s="237"/>
      <c r="S222" s="237"/>
      <c r="T222" s="238"/>
      <c r="AT222" s="239" t="s">
        <v>202</v>
      </c>
      <c r="AU222" s="239" t="s">
        <v>209</v>
      </c>
      <c r="AV222" s="15" t="s">
        <v>209</v>
      </c>
      <c r="AW222" s="15" t="s">
        <v>33</v>
      </c>
      <c r="AX222" s="15" t="s">
        <v>79</v>
      </c>
      <c r="AY222" s="239" t="s">
        <v>193</v>
      </c>
    </row>
    <row r="223" spans="1:65" s="2" customFormat="1" ht="16.5" customHeight="1">
      <c r="A223" s="36"/>
      <c r="B223" s="37"/>
      <c r="C223" s="251" t="s">
        <v>422</v>
      </c>
      <c r="D223" s="251" t="s">
        <v>451</v>
      </c>
      <c r="E223" s="252" t="s">
        <v>5110</v>
      </c>
      <c r="F223" s="253" t="s">
        <v>5111</v>
      </c>
      <c r="G223" s="254" t="s">
        <v>391</v>
      </c>
      <c r="H223" s="255">
        <v>202</v>
      </c>
      <c r="I223" s="256"/>
      <c r="J223" s="257">
        <f>ROUND(I223*H223,2)</f>
        <v>0</v>
      </c>
      <c r="K223" s="253" t="s">
        <v>199</v>
      </c>
      <c r="L223" s="258"/>
      <c r="M223" s="259" t="s">
        <v>19</v>
      </c>
      <c r="N223" s="260" t="s">
        <v>43</v>
      </c>
      <c r="O223" s="66"/>
      <c r="P223" s="203">
        <f>O223*H223</f>
        <v>0</v>
      </c>
      <c r="Q223" s="203">
        <v>3.3500000000000002E-2</v>
      </c>
      <c r="R223" s="203">
        <f>Q223*H223</f>
        <v>6.7670000000000003</v>
      </c>
      <c r="S223" s="203">
        <v>0</v>
      </c>
      <c r="T223" s="204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205" t="s">
        <v>258</v>
      </c>
      <c r="AT223" s="205" t="s">
        <v>451</v>
      </c>
      <c r="AU223" s="205" t="s">
        <v>209</v>
      </c>
      <c r="AY223" s="19" t="s">
        <v>193</v>
      </c>
      <c r="BE223" s="206">
        <f>IF(N223="základní",J223,0)</f>
        <v>0</v>
      </c>
      <c r="BF223" s="206">
        <f>IF(N223="snížená",J223,0)</f>
        <v>0</v>
      </c>
      <c r="BG223" s="206">
        <f>IF(N223="zákl. přenesená",J223,0)</f>
        <v>0</v>
      </c>
      <c r="BH223" s="206">
        <f>IF(N223="sníž. přenesená",J223,0)</f>
        <v>0</v>
      </c>
      <c r="BI223" s="206">
        <f>IF(N223="nulová",J223,0)</f>
        <v>0</v>
      </c>
      <c r="BJ223" s="19" t="s">
        <v>79</v>
      </c>
      <c r="BK223" s="206">
        <f>ROUND(I223*H223,2)</f>
        <v>0</v>
      </c>
      <c r="BL223" s="19" t="s">
        <v>200</v>
      </c>
      <c r="BM223" s="205" t="s">
        <v>5112</v>
      </c>
    </row>
    <row r="224" spans="1:65" s="14" customFormat="1">
      <c r="B224" s="218"/>
      <c r="C224" s="219"/>
      <c r="D224" s="209" t="s">
        <v>202</v>
      </c>
      <c r="E224" s="219"/>
      <c r="F224" s="221" t="s">
        <v>5113</v>
      </c>
      <c r="G224" s="219"/>
      <c r="H224" s="222">
        <v>202</v>
      </c>
      <c r="I224" s="223"/>
      <c r="J224" s="219"/>
      <c r="K224" s="219"/>
      <c r="L224" s="224"/>
      <c r="M224" s="225"/>
      <c r="N224" s="226"/>
      <c r="O224" s="226"/>
      <c r="P224" s="226"/>
      <c r="Q224" s="226"/>
      <c r="R224" s="226"/>
      <c r="S224" s="226"/>
      <c r="T224" s="227"/>
      <c r="AT224" s="228" t="s">
        <v>202</v>
      </c>
      <c r="AU224" s="228" t="s">
        <v>209</v>
      </c>
      <c r="AV224" s="14" t="s">
        <v>81</v>
      </c>
      <c r="AW224" s="14" t="s">
        <v>4</v>
      </c>
      <c r="AX224" s="14" t="s">
        <v>79</v>
      </c>
      <c r="AY224" s="228" t="s">
        <v>193</v>
      </c>
    </row>
    <row r="225" spans="1:65" s="12" customFormat="1" ht="22.9" customHeight="1">
      <c r="B225" s="178"/>
      <c r="C225" s="179"/>
      <c r="D225" s="180" t="s">
        <v>71</v>
      </c>
      <c r="E225" s="192" t="s">
        <v>948</v>
      </c>
      <c r="F225" s="192" t="s">
        <v>949</v>
      </c>
      <c r="G225" s="179"/>
      <c r="H225" s="179"/>
      <c r="I225" s="182"/>
      <c r="J225" s="193">
        <f>BK225</f>
        <v>0</v>
      </c>
      <c r="K225" s="179"/>
      <c r="L225" s="184"/>
      <c r="M225" s="185"/>
      <c r="N225" s="186"/>
      <c r="O225" s="186"/>
      <c r="P225" s="187">
        <f>P226</f>
        <v>0</v>
      </c>
      <c r="Q225" s="186"/>
      <c r="R225" s="187">
        <f>R226</f>
        <v>0</v>
      </c>
      <c r="S225" s="186"/>
      <c r="T225" s="188">
        <f>T226</f>
        <v>0</v>
      </c>
      <c r="AR225" s="189" t="s">
        <v>79</v>
      </c>
      <c r="AT225" s="190" t="s">
        <v>71</v>
      </c>
      <c r="AU225" s="190" t="s">
        <v>79</v>
      </c>
      <c r="AY225" s="189" t="s">
        <v>193</v>
      </c>
      <c r="BK225" s="191">
        <f>BK226</f>
        <v>0</v>
      </c>
    </row>
    <row r="226" spans="1:65" s="2" customFormat="1" ht="21.75" customHeight="1">
      <c r="A226" s="36"/>
      <c r="B226" s="37"/>
      <c r="C226" s="194" t="s">
        <v>427</v>
      </c>
      <c r="D226" s="194" t="s">
        <v>195</v>
      </c>
      <c r="E226" s="195" t="s">
        <v>5114</v>
      </c>
      <c r="F226" s="196" t="s">
        <v>5115</v>
      </c>
      <c r="G226" s="197" t="s">
        <v>266</v>
      </c>
      <c r="H226" s="198">
        <v>505.916</v>
      </c>
      <c r="I226" s="199"/>
      <c r="J226" s="200">
        <f>ROUND(I226*H226,2)</f>
        <v>0</v>
      </c>
      <c r="K226" s="196" t="s">
        <v>199</v>
      </c>
      <c r="L226" s="41"/>
      <c r="M226" s="270" t="s">
        <v>19</v>
      </c>
      <c r="N226" s="271" t="s">
        <v>43</v>
      </c>
      <c r="O226" s="272"/>
      <c r="P226" s="273">
        <f>O226*H226</f>
        <v>0</v>
      </c>
      <c r="Q226" s="273">
        <v>0</v>
      </c>
      <c r="R226" s="273">
        <f>Q226*H226</f>
        <v>0</v>
      </c>
      <c r="S226" s="273">
        <v>0</v>
      </c>
      <c r="T226" s="274">
        <f>S226*H226</f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205" t="s">
        <v>200</v>
      </c>
      <c r="AT226" s="205" t="s">
        <v>195</v>
      </c>
      <c r="AU226" s="205" t="s">
        <v>81</v>
      </c>
      <c r="AY226" s="19" t="s">
        <v>193</v>
      </c>
      <c r="BE226" s="206">
        <f>IF(N226="základní",J226,0)</f>
        <v>0</v>
      </c>
      <c r="BF226" s="206">
        <f>IF(N226="snížená",J226,0)</f>
        <v>0</v>
      </c>
      <c r="BG226" s="206">
        <f>IF(N226="zákl. přenesená",J226,0)</f>
        <v>0</v>
      </c>
      <c r="BH226" s="206">
        <f>IF(N226="sníž. přenesená",J226,0)</f>
        <v>0</v>
      </c>
      <c r="BI226" s="206">
        <f>IF(N226="nulová",J226,0)</f>
        <v>0</v>
      </c>
      <c r="BJ226" s="19" t="s">
        <v>79</v>
      </c>
      <c r="BK226" s="206">
        <f>ROUND(I226*H226,2)</f>
        <v>0</v>
      </c>
      <c r="BL226" s="19" t="s">
        <v>200</v>
      </c>
      <c r="BM226" s="205" t="s">
        <v>5116</v>
      </c>
    </row>
    <row r="227" spans="1:65" s="2" customFormat="1" ht="6.95" customHeight="1">
      <c r="A227" s="36"/>
      <c r="B227" s="49"/>
      <c r="C227" s="50"/>
      <c r="D227" s="50"/>
      <c r="E227" s="50"/>
      <c r="F227" s="50"/>
      <c r="G227" s="50"/>
      <c r="H227" s="50"/>
      <c r="I227" s="144"/>
      <c r="J227" s="50"/>
      <c r="K227" s="50"/>
      <c r="L227" s="41"/>
      <c r="M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</sheetData>
  <sheetProtection algorithmName="SHA-512" hashValue="bvXMZaYNO4Xr7UHgK/m+Q6m7Ic5rRbl/QCn/AgtQODoVc+AFCzFZnn9kualN5eAl1WYsdhSEAQoLaW3ptoId4A==" saltValue="2nwFxpWUVRD/J2akxOq/Nv5WotIoOJ6K7O718tUMuNKpcAG0AZDYWuVnbjc9+frlOsdPCXqKvdxmTc31Av3+oA==" spinCount="100000" sheet="1" objects="1" scenarios="1" formatColumns="0" formatRows="0" autoFilter="0"/>
  <autoFilter ref="C87:K226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37</vt:i4>
      </vt:variant>
    </vt:vector>
  </HeadingPairs>
  <TitlesOfParts>
    <vt:vector size="56" baseType="lpstr">
      <vt:lpstr>Rekapitulace stavby</vt:lpstr>
      <vt:lpstr>01 - stavební část</vt:lpstr>
      <vt:lpstr>02 - ZTI</vt:lpstr>
      <vt:lpstr>03 - Vytápění</vt:lpstr>
      <vt:lpstr>04 - elektromontáže (siln...</vt:lpstr>
      <vt:lpstr>05 - vzduchotechnika</vt:lpstr>
      <vt:lpstr>06 - gastrovybavení</vt:lpstr>
      <vt:lpstr>SO_03 - altán</vt:lpstr>
      <vt:lpstr>SO_04 - zpevněné plochy</vt:lpstr>
      <vt:lpstr>IO 01 - Prodloužení vodov...</vt:lpstr>
      <vt:lpstr>IO 02 - Vodovodní a kanal...</vt:lpstr>
      <vt:lpstr>IO 03 - Přípojka plynu</vt:lpstr>
      <vt:lpstr>VON - Vedlejší a ostatní ...</vt:lpstr>
      <vt:lpstr>Pokyny pro vyplnění</vt:lpstr>
      <vt:lpstr>SO 02 stav není součástí</vt:lpstr>
      <vt:lpstr>SO 02 ZTI není součástí</vt:lpstr>
      <vt:lpstr>SO 02 Topení není součástí</vt:lpstr>
      <vt:lpstr>SO 02 elektro není součástí</vt:lpstr>
      <vt:lpstr>SO 02 VZT není součástí</vt:lpstr>
      <vt:lpstr>'01 - stavební část'!Názvy_tisku</vt:lpstr>
      <vt:lpstr>'02 - ZTI'!Názvy_tisku</vt:lpstr>
      <vt:lpstr>'03 - Vytápění'!Názvy_tisku</vt:lpstr>
      <vt:lpstr>'04 - elektromontáže (siln...'!Názvy_tisku</vt:lpstr>
      <vt:lpstr>'05 - vzduchotechnika'!Názvy_tisku</vt:lpstr>
      <vt:lpstr>'06 - gastrovybavení'!Názvy_tisku</vt:lpstr>
      <vt:lpstr>'IO 01 - Prodloužení vodov...'!Názvy_tisku</vt:lpstr>
      <vt:lpstr>'IO 02 - Vodovodní a kanal...'!Názvy_tisku</vt:lpstr>
      <vt:lpstr>'IO 03 - Přípojka plynu'!Názvy_tisku</vt:lpstr>
      <vt:lpstr>'Rekapitulace stavby'!Názvy_tisku</vt:lpstr>
      <vt:lpstr>'SO 02 elektro není součástí'!Názvy_tisku</vt:lpstr>
      <vt:lpstr>'SO 02 stav není součástí'!Názvy_tisku</vt:lpstr>
      <vt:lpstr>'SO 02 Topení není součástí'!Názvy_tisku</vt:lpstr>
      <vt:lpstr>'SO 02 VZT není součástí'!Názvy_tisku</vt:lpstr>
      <vt:lpstr>'SO 02 ZTI není součástí'!Názvy_tisku</vt:lpstr>
      <vt:lpstr>'SO_03 - altán'!Názvy_tisku</vt:lpstr>
      <vt:lpstr>'SO_04 - zpevněné plochy'!Názvy_tisku</vt:lpstr>
      <vt:lpstr>'VON - Vedlejší a ostatní ...'!Názvy_tisku</vt:lpstr>
      <vt:lpstr>'01 - stavební část'!Oblast_tisku</vt:lpstr>
      <vt:lpstr>'02 - ZTI'!Oblast_tisku</vt:lpstr>
      <vt:lpstr>'03 - Vytápění'!Oblast_tisku</vt:lpstr>
      <vt:lpstr>'04 - elektromontáže (siln...'!Oblast_tisku</vt:lpstr>
      <vt:lpstr>'05 - vzduchotechnika'!Oblast_tisku</vt:lpstr>
      <vt:lpstr>'06 - gastrovybavení'!Oblast_tisku</vt:lpstr>
      <vt:lpstr>'IO 01 - Prodloužení vodov...'!Oblast_tisku</vt:lpstr>
      <vt:lpstr>'IO 02 - Vodovodní a kanal...'!Oblast_tisku</vt:lpstr>
      <vt:lpstr>'IO 03 - Přípojka plynu'!Oblast_tisku</vt:lpstr>
      <vt:lpstr>'Pokyny pro vyplnění'!Oblast_tisku</vt:lpstr>
      <vt:lpstr>'Rekapitulace stavby'!Oblast_tisku</vt:lpstr>
      <vt:lpstr>'SO 02 elektro není součástí'!Oblast_tisku</vt:lpstr>
      <vt:lpstr>'SO 02 stav není součástí'!Oblast_tisku</vt:lpstr>
      <vt:lpstr>'SO 02 Topení není součástí'!Oblast_tisku</vt:lpstr>
      <vt:lpstr>'SO 02 VZT není součástí'!Oblast_tisku</vt:lpstr>
      <vt:lpstr>'SO 02 ZTI není součástí'!Oblast_tisku</vt:lpstr>
      <vt:lpstr>'SO_03 - altán'!Oblast_tisku</vt:lpstr>
      <vt:lpstr>'SO_04 - zpevněné plochy'!Oblast_tisku</vt:lpstr>
      <vt:lpstr>'VON - Vedlejší a ostatní ...'!Oblast_tisku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NEUWIRTH\Uzivatel</dc:creator>
  <cp:lastModifiedBy>Pohořelý Jiří Ing.</cp:lastModifiedBy>
  <dcterms:created xsi:type="dcterms:W3CDTF">2020-12-02T08:18:25Z</dcterms:created>
  <dcterms:modified xsi:type="dcterms:W3CDTF">2022-01-31T11:10:15Z</dcterms:modified>
</cp:coreProperties>
</file>