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zlklo\Downloads\"/>
    </mc:Choice>
  </mc:AlternateContent>
  <bookViews>
    <workbookView xWindow="0" yWindow="0" windowWidth="0" windowHeight="0"/>
  </bookViews>
  <sheets>
    <sheet name="Rekapitulace stavby" sheetId="1" r:id="rId1"/>
    <sheet name="SO 01 - Terénní úpravy" sheetId="2" r:id="rId2"/>
    <sheet name="SO 02 - Složiště, 3. etapa" sheetId="3" r:id="rId3"/>
    <sheet name="SO 03 - Odplynění" sheetId="4" r:id="rId4"/>
    <sheet name="SO 04 - Nové oplocení" sheetId="5" r:id="rId5"/>
    <sheet name="SO 05 - Odstínění skládky..." sheetId="6" r:id="rId6"/>
    <sheet name="VON - Vedlejší a ostatní 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01 - Terénní úpravy'!$C$120:$K$205</definedName>
    <definedName name="_xlnm.Print_Area" localSheetId="1">'SO 01 - Terénní úpravy'!$C$4:$J$76,'SO 01 - Terénní úpravy'!$C$82:$J$102,'SO 01 - Terénní úpravy'!$C$108:$K$205</definedName>
    <definedName name="_xlnm.Print_Titles" localSheetId="1">'SO 01 - Terénní úpravy'!$120:$120</definedName>
    <definedName name="_xlnm._FilterDatabase" localSheetId="2" hidden="1">'SO 02 - Složiště, 3. etapa'!$C$118:$K$225</definedName>
    <definedName name="_xlnm.Print_Area" localSheetId="2">'SO 02 - Složiště, 3. etapa'!$C$4:$J$76,'SO 02 - Složiště, 3. etapa'!$C$82:$J$100,'SO 02 - Složiště, 3. etapa'!$C$106:$K$225</definedName>
    <definedName name="_xlnm.Print_Titles" localSheetId="2">'SO 02 - Složiště, 3. etapa'!$118:$118</definedName>
    <definedName name="_xlnm._FilterDatabase" localSheetId="3" hidden="1">'SO 03 - Odplynění'!$C$116:$K$119</definedName>
    <definedName name="_xlnm.Print_Area" localSheetId="3">'SO 03 - Odplynění'!$C$4:$J$76,'SO 03 - Odplynění'!$C$82:$J$98,'SO 03 - Odplynění'!$C$104:$K$119</definedName>
    <definedName name="_xlnm.Print_Titles" localSheetId="3">'SO 03 - Odplynění'!$116:$116</definedName>
    <definedName name="_xlnm._FilterDatabase" localSheetId="4" hidden="1">'SO 04 - Nové oplocení'!$C$121:$K$171</definedName>
    <definedName name="_xlnm.Print_Area" localSheetId="4">'SO 04 - Nové oplocení'!$C$4:$J$76,'SO 04 - Nové oplocení'!$C$82:$J$103,'SO 04 - Nové oplocení'!$C$109:$K$171</definedName>
    <definedName name="_xlnm.Print_Titles" localSheetId="4">'SO 04 - Nové oplocení'!$121:$121</definedName>
    <definedName name="_xlnm._FilterDatabase" localSheetId="5" hidden="1">'SO 05 - Odstínění skládky...'!$C$118:$K$238</definedName>
    <definedName name="_xlnm.Print_Area" localSheetId="5">'SO 05 - Odstínění skládky...'!$C$4:$J$76,'SO 05 - Odstínění skládky...'!$C$82:$J$100,'SO 05 - Odstínění skládky...'!$C$106:$K$238</definedName>
    <definedName name="_xlnm.Print_Titles" localSheetId="5">'SO 05 - Odstínění skládky...'!$118:$118</definedName>
    <definedName name="_xlnm._FilterDatabase" localSheetId="6" hidden="1">'VON - Vedlejší a ostatní ...'!$C$117:$K$121</definedName>
    <definedName name="_xlnm.Print_Area" localSheetId="6">'VON - Vedlejší a ostatní ...'!$C$4:$J$76,'VON - Vedlejší a ostatní ...'!$C$82:$J$99,'VON - Vedlejší a ostatní ...'!$C$105:$K$121</definedName>
    <definedName name="_xlnm.Print_Titles" localSheetId="6">'VON - Vedlejší a ostatní ...'!$117:$117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21"/>
  <c r="BH121"/>
  <c r="BG121"/>
  <c r="BF121"/>
  <c r="T121"/>
  <c r="T120"/>
  <c r="T119"/>
  <c r="T118"/>
  <c r="R121"/>
  <c r="R120"/>
  <c r="R119"/>
  <c r="R118"/>
  <c r="P121"/>
  <c r="P120"/>
  <c r="P119"/>
  <c r="P118"/>
  <c i="1" r="AU100"/>
  <c i="7" r="J114"/>
  <c r="F114"/>
  <c r="F112"/>
  <c r="E110"/>
  <c r="J91"/>
  <c r="F91"/>
  <c r="F89"/>
  <c r="E87"/>
  <c r="J24"/>
  <c r="E24"/>
  <c r="J115"/>
  <c r="J23"/>
  <c r="J18"/>
  <c r="E18"/>
  <c r="F92"/>
  <c r="J17"/>
  <c r="J12"/>
  <c r="J112"/>
  <c r="E7"/>
  <c r="E85"/>
  <c i="6" r="J37"/>
  <c r="J36"/>
  <c i="1" r="AY99"/>
  <c i="6" r="J35"/>
  <c i="1" r="AX99"/>
  <c i="6" r="BI236"/>
  <c r="BH236"/>
  <c r="BG236"/>
  <c r="BF236"/>
  <c r="T236"/>
  <c r="T235"/>
  <c r="R236"/>
  <c r="R235"/>
  <c r="P236"/>
  <c r="P235"/>
  <c r="BI229"/>
  <c r="BH229"/>
  <c r="BG229"/>
  <c r="BF229"/>
  <c r="T229"/>
  <c r="R229"/>
  <c r="P229"/>
  <c r="BI228"/>
  <c r="BH228"/>
  <c r="BG228"/>
  <c r="BF228"/>
  <c r="T228"/>
  <c r="R228"/>
  <c r="P228"/>
  <c r="BI223"/>
  <c r="BH223"/>
  <c r="BG223"/>
  <c r="BF223"/>
  <c r="T223"/>
  <c r="R223"/>
  <c r="P223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4"/>
  <c r="BH154"/>
  <c r="BG154"/>
  <c r="BF154"/>
  <c r="T154"/>
  <c r="R154"/>
  <c r="P154"/>
  <c r="BI149"/>
  <c r="BH149"/>
  <c r="BG149"/>
  <c r="BF149"/>
  <c r="T149"/>
  <c r="R149"/>
  <c r="P149"/>
  <c r="BI143"/>
  <c r="BH143"/>
  <c r="BG143"/>
  <c r="BF143"/>
  <c r="T143"/>
  <c r="R143"/>
  <c r="P14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J115"/>
  <c r="F115"/>
  <c r="F113"/>
  <c r="E111"/>
  <c r="J91"/>
  <c r="F91"/>
  <c r="F89"/>
  <c r="E87"/>
  <c r="J24"/>
  <c r="E24"/>
  <c r="J116"/>
  <c r="J23"/>
  <c r="J18"/>
  <c r="E18"/>
  <c r="F92"/>
  <c r="J17"/>
  <c r="J12"/>
  <c r="J113"/>
  <c r="E7"/>
  <c r="E109"/>
  <c i="5" r="J37"/>
  <c r="J36"/>
  <c i="1" r="AY98"/>
  <c i="5" r="J35"/>
  <c i="1" r="AX98"/>
  <c i="5" r="BI168"/>
  <c r="BH168"/>
  <c r="BG168"/>
  <c r="BF168"/>
  <c r="T168"/>
  <c r="T167"/>
  <c r="R168"/>
  <c r="R167"/>
  <c r="P168"/>
  <c r="P167"/>
  <c r="BI161"/>
  <c r="BH161"/>
  <c r="BG161"/>
  <c r="BF161"/>
  <c r="T161"/>
  <c r="T160"/>
  <c r="R161"/>
  <c r="R160"/>
  <c r="P161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89"/>
  <c r="E7"/>
  <c r="E112"/>
  <c i="4" r="J37"/>
  <c r="J36"/>
  <c i="1" r="AY97"/>
  <c i="4" r="J35"/>
  <c i="1" r="AX97"/>
  <c i="4" r="BI119"/>
  <c r="BH119"/>
  <c r="BG119"/>
  <c r="BF119"/>
  <c r="T119"/>
  <c r="T118"/>
  <c r="T117"/>
  <c r="R119"/>
  <c r="R118"/>
  <c r="R117"/>
  <c r="P119"/>
  <c r="P118"/>
  <c r="P117"/>
  <c i="1" r="AU97"/>
  <c i="4" r="J113"/>
  <c r="F113"/>
  <c r="F111"/>
  <c r="E109"/>
  <c r="J91"/>
  <c r="F91"/>
  <c r="F89"/>
  <c r="E87"/>
  <c r="J24"/>
  <c r="E24"/>
  <c r="J92"/>
  <c r="J23"/>
  <c r="J18"/>
  <c r="E18"/>
  <c r="F92"/>
  <c r="J17"/>
  <c r="J12"/>
  <c r="J89"/>
  <c r="E7"/>
  <c r="E107"/>
  <c i="3" r="J37"/>
  <c r="J36"/>
  <c i="1" r="AY96"/>
  <c i="3" r="J35"/>
  <c i="1" r="AX96"/>
  <c i="3"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4"/>
  <c r="BH134"/>
  <c r="BG134"/>
  <c r="BF134"/>
  <c r="T134"/>
  <c r="R134"/>
  <c r="P134"/>
  <c r="BI133"/>
  <c r="BH133"/>
  <c r="BG133"/>
  <c r="BF133"/>
  <c r="T133"/>
  <c r="R133"/>
  <c r="P133"/>
  <c r="BI128"/>
  <c r="BH128"/>
  <c r="BG128"/>
  <c r="BF128"/>
  <c r="T128"/>
  <c r="R128"/>
  <c r="P128"/>
  <c r="BI122"/>
  <c r="BH122"/>
  <c r="BG122"/>
  <c r="BF122"/>
  <c r="T122"/>
  <c r="R122"/>
  <c r="P122"/>
  <c r="J115"/>
  <c r="F115"/>
  <c r="F113"/>
  <c r="E111"/>
  <c r="J91"/>
  <c r="F91"/>
  <c r="F89"/>
  <c r="E87"/>
  <c r="J24"/>
  <c r="E24"/>
  <c r="J92"/>
  <c r="J23"/>
  <c r="J18"/>
  <c r="E18"/>
  <c r="F116"/>
  <c r="J17"/>
  <c r="J12"/>
  <c r="J113"/>
  <c r="E7"/>
  <c r="E109"/>
  <c i="2" r="J37"/>
  <c r="J36"/>
  <c i="1" r="AY95"/>
  <c i="2" r="J35"/>
  <c i="1" r="AX95"/>
  <c i="2" r="BI203"/>
  <c r="BH203"/>
  <c r="BG203"/>
  <c r="BF203"/>
  <c r="T203"/>
  <c r="T202"/>
  <c r="R203"/>
  <c r="R202"/>
  <c r="P203"/>
  <c r="P202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8"/>
  <c r="BH178"/>
  <c r="BG178"/>
  <c r="BF178"/>
  <c r="T178"/>
  <c r="R178"/>
  <c r="P178"/>
  <c r="BI171"/>
  <c r="BH171"/>
  <c r="BG171"/>
  <c r="BF171"/>
  <c r="T171"/>
  <c r="R171"/>
  <c r="P171"/>
  <c r="BI167"/>
  <c r="BH167"/>
  <c r="BG167"/>
  <c r="BF167"/>
  <c r="T167"/>
  <c r="R167"/>
  <c r="P167"/>
  <c r="BI161"/>
  <c r="BH161"/>
  <c r="BG161"/>
  <c r="BF161"/>
  <c r="T161"/>
  <c r="R161"/>
  <c r="P161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0"/>
  <c r="BH130"/>
  <c r="BG130"/>
  <c r="BF130"/>
  <c r="T130"/>
  <c r="R130"/>
  <c r="P130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1" r="L90"/>
  <c r="AM90"/>
  <c r="AM89"/>
  <c r="L89"/>
  <c r="AM87"/>
  <c r="L87"/>
  <c r="L85"/>
  <c r="L84"/>
  <c i="2" r="BK203"/>
  <c r="BK191"/>
  <c r="BK178"/>
  <c r="J178"/>
  <c r="BK161"/>
  <c r="J161"/>
  <c r="BK154"/>
  <c r="BK149"/>
  <c r="J149"/>
  <c r="J146"/>
  <c r="BK136"/>
  <c r="J136"/>
  <c r="J130"/>
  <c r="J124"/>
  <c r="J191"/>
  <c i="3" r="J222"/>
  <c r="J173"/>
  <c r="J163"/>
  <c r="J133"/>
  <c r="J160"/>
  <c r="BK140"/>
  <c r="BK220"/>
  <c r="J198"/>
  <c r="BK163"/>
  <c r="J140"/>
  <c r="J223"/>
  <c r="BK214"/>
  <c r="J184"/>
  <c r="J147"/>
  <c i="4" r="F36"/>
  <c i="1" r="BC97"/>
  <c i="5" r="J144"/>
  <c r="BK168"/>
  <c r="J132"/>
  <c r="BK144"/>
  <c r="BK132"/>
  <c r="BK138"/>
  <c i="6" r="BK228"/>
  <c r="J194"/>
  <c r="BK166"/>
  <c r="BK143"/>
  <c r="J229"/>
  <c r="BK208"/>
  <c r="BK202"/>
  <c r="BK178"/>
  <c r="BK229"/>
  <c r="J200"/>
  <c r="J178"/>
  <c r="BK154"/>
  <c i="7" r="J34"/>
  <c i="1" r="AW100"/>
  <c i="2" r="J203"/>
  <c r="BK184"/>
  <c r="BK171"/>
  <c r="J171"/>
  <c r="BK167"/>
  <c r="J167"/>
  <c r="J154"/>
  <c r="BK146"/>
  <c r="BK141"/>
  <c r="J141"/>
  <c r="BK124"/>
  <c r="J197"/>
  <c i="3" r="BK223"/>
  <c r="BK221"/>
  <c r="J210"/>
  <c r="J167"/>
  <c r="BK147"/>
  <c r="BK219"/>
  <c r="BK210"/>
  <c r="J153"/>
  <c r="BK222"/>
  <c r="J193"/>
  <c r="BK153"/>
  <c r="J134"/>
  <c r="J219"/>
  <c r="BK193"/>
  <c r="BK167"/>
  <c r="J128"/>
  <c i="4" r="J119"/>
  <c r="J34"/>
  <c i="1" r="AW97"/>
  <c i="5" r="J150"/>
  <c r="BK139"/>
  <c r="J156"/>
  <c r="BK125"/>
  <c r="J143"/>
  <c r="BK134"/>
  <c i="6" r="BK206"/>
  <c r="J196"/>
  <c r="J169"/>
  <c r="J149"/>
  <c r="BK125"/>
  <c r="J223"/>
  <c r="J206"/>
  <c r="BK200"/>
  <c r="J175"/>
  <c r="BK172"/>
  <c r="BK169"/>
  <c r="J166"/>
  <c r="J143"/>
  <c r="J125"/>
  <c r="BK223"/>
  <c r="BK210"/>
  <c r="J181"/>
  <c r="BK163"/>
  <c r="BK128"/>
  <c i="7" r="J121"/>
  <c r="F35"/>
  <c i="1" r="BB100"/>
  <c i="2" r="BK130"/>
  <c i="1" r="AS94"/>
  <c i="3" r="J157"/>
  <c r="J220"/>
  <c r="BK178"/>
  <c r="J144"/>
  <c r="J218"/>
  <c r="BK184"/>
  <c r="BK144"/>
  <c r="BK122"/>
  <c r="BK203"/>
  <c r="BK160"/>
  <c r="J122"/>
  <c i="4" r="F37"/>
  <c i="1" r="BD97"/>
  <c i="5" r="J161"/>
  <c r="BK153"/>
  <c r="BK161"/>
  <c r="BK143"/>
  <c r="J153"/>
  <c r="J139"/>
  <c r="J128"/>
  <c r="J125"/>
  <c i="6" r="J208"/>
  <c r="J202"/>
  <c r="BK181"/>
  <c r="J163"/>
  <c r="J128"/>
  <c r="J228"/>
  <c r="J217"/>
  <c r="BK204"/>
  <c r="BK196"/>
  <c r="J236"/>
  <c r="BK217"/>
  <c r="BK198"/>
  <c r="BK149"/>
  <c r="J122"/>
  <c i="7" r="BK121"/>
  <c r="F36"/>
  <c i="1" r="BC100"/>
  <c i="2" r="BK197"/>
  <c r="J184"/>
  <c i="3" r="BK218"/>
  <c r="BK143"/>
  <c r="J214"/>
  <c r="BK157"/>
  <c r="BK133"/>
  <c r="J203"/>
  <c r="J178"/>
  <c r="J143"/>
  <c r="BK128"/>
  <c r="J221"/>
  <c r="BK198"/>
  <c r="BK173"/>
  <c r="BK134"/>
  <c i="4" r="BK119"/>
  <c r="F35"/>
  <c i="1" r="BB97"/>
  <c i="5" r="BK156"/>
  <c r="J134"/>
  <c r="BK150"/>
  <c r="J138"/>
  <c r="J168"/>
  <c r="BK128"/>
  <c i="6" r="J210"/>
  <c r="J204"/>
  <c r="J172"/>
  <c r="J154"/>
  <c r="BK131"/>
  <c r="BK236"/>
  <c r="J214"/>
  <c r="J198"/>
  <c r="BK122"/>
  <c r="BK214"/>
  <c r="BK194"/>
  <c r="BK175"/>
  <c r="J131"/>
  <c i="7" r="F37"/>
  <c i="1" r="BD100"/>
  <c i="2" l="1" r="R123"/>
  <c r="R160"/>
  <c r="R177"/>
  <c i="3" r="BK121"/>
  <c r="J121"/>
  <c r="J98"/>
  <c r="T166"/>
  <c i="5" r="P124"/>
  <c r="R133"/>
  <c r="P152"/>
  <c i="6" r="R121"/>
  <c r="R120"/>
  <c r="R119"/>
  <c i="2" r="T123"/>
  <c r="T122"/>
  <c r="T121"/>
  <c r="T160"/>
  <c r="T177"/>
  <c i="3" r="P121"/>
  <c r="R166"/>
  <c i="5" r="T124"/>
  <c r="T133"/>
  <c r="T152"/>
  <c i="6" r="P121"/>
  <c r="P120"/>
  <c r="P119"/>
  <c i="1" r="AU99"/>
  <c i="2" r="BK123"/>
  <c r="J123"/>
  <c r="J98"/>
  <c r="P160"/>
  <c r="P177"/>
  <c i="3" r="T121"/>
  <c r="T120"/>
  <c r="T119"/>
  <c r="P166"/>
  <c i="5" r="R124"/>
  <c r="P133"/>
  <c r="R152"/>
  <c i="6" r="T121"/>
  <c r="T120"/>
  <c r="T119"/>
  <c i="2" r="P123"/>
  <c r="P122"/>
  <c r="P121"/>
  <c i="1" r="AU95"/>
  <c i="2" r="BK160"/>
  <c r="J160"/>
  <c r="J99"/>
  <c r="BK177"/>
  <c r="J177"/>
  <c r="J100"/>
  <c i="3" r="R121"/>
  <c r="R120"/>
  <c r="R119"/>
  <c r="BK166"/>
  <c r="J166"/>
  <c r="J99"/>
  <c i="5" r="BK124"/>
  <c r="J124"/>
  <c r="J98"/>
  <c r="BK133"/>
  <c r="J133"/>
  <c r="J99"/>
  <c r="BK152"/>
  <c r="J152"/>
  <c r="J100"/>
  <c i="6" r="BK121"/>
  <c r="J121"/>
  <c r="J98"/>
  <c i="2" r="BK202"/>
  <c r="J202"/>
  <c r="J101"/>
  <c i="4" r="BK118"/>
  <c r="J118"/>
  <c r="J97"/>
  <c i="6" r="BK235"/>
  <c r="J235"/>
  <c r="J99"/>
  <c i="5" r="BK160"/>
  <c r="J160"/>
  <c r="J101"/>
  <c r="BK167"/>
  <c r="J167"/>
  <c r="J102"/>
  <c i="7" r="BK120"/>
  <c r="J120"/>
  <c r="J98"/>
  <c r="E108"/>
  <c r="J89"/>
  <c r="J92"/>
  <c r="F115"/>
  <c r="BE121"/>
  <c i="6" r="E85"/>
  <c r="J92"/>
  <c r="BE166"/>
  <c r="BE169"/>
  <c r="J89"/>
  <c r="F116"/>
  <c r="BE122"/>
  <c r="BE125"/>
  <c r="BE128"/>
  <c r="BE149"/>
  <c r="BE172"/>
  <c r="BE175"/>
  <c r="BE198"/>
  <c r="BE200"/>
  <c r="BE210"/>
  <c r="BE214"/>
  <c r="BE217"/>
  <c r="BE228"/>
  <c r="BE229"/>
  <c r="BE236"/>
  <c r="BE131"/>
  <c r="BE143"/>
  <c r="BE154"/>
  <c r="BE163"/>
  <c r="BE178"/>
  <c r="BE181"/>
  <c r="BE194"/>
  <c r="BE196"/>
  <c r="BE202"/>
  <c r="BE204"/>
  <c r="BE206"/>
  <c r="BE208"/>
  <c r="BE223"/>
  <c i="5" r="F92"/>
  <c r="BE143"/>
  <c r="BE144"/>
  <c r="J92"/>
  <c r="J116"/>
  <c r="BE125"/>
  <c r="BE153"/>
  <c r="BE156"/>
  <c r="E85"/>
  <c r="BE138"/>
  <c r="BE150"/>
  <c r="BE168"/>
  <c r="BE128"/>
  <c r="BE132"/>
  <c r="BE134"/>
  <c r="BE139"/>
  <c r="BE161"/>
  <c i="4" r="J111"/>
  <c r="J114"/>
  <c r="F114"/>
  <c r="E85"/>
  <c r="BE119"/>
  <c i="3" r="E85"/>
  <c r="F92"/>
  <c r="BE147"/>
  <c r="BE153"/>
  <c r="BE163"/>
  <c r="BE173"/>
  <c r="BE218"/>
  <c r="BE222"/>
  <c r="BE140"/>
  <c r="BE167"/>
  <c r="BE203"/>
  <c r="BE210"/>
  <c r="BE221"/>
  <c r="J116"/>
  <c r="BE128"/>
  <c r="BE157"/>
  <c r="BE198"/>
  <c r="J89"/>
  <c r="BE122"/>
  <c r="BE133"/>
  <c r="BE134"/>
  <c r="BE143"/>
  <c r="BE144"/>
  <c r="BE160"/>
  <c r="BE178"/>
  <c r="BE184"/>
  <c r="BE193"/>
  <c r="BE214"/>
  <c r="BE219"/>
  <c r="BE220"/>
  <c r="BE223"/>
  <c i="2" r="E85"/>
  <c r="J89"/>
  <c r="F92"/>
  <c r="J92"/>
  <c r="BE124"/>
  <c r="BE130"/>
  <c r="BE136"/>
  <c r="BE141"/>
  <c r="BE146"/>
  <c r="BE149"/>
  <c r="BE154"/>
  <c r="BE161"/>
  <c r="BE167"/>
  <c r="BE171"/>
  <c r="BE178"/>
  <c r="BE184"/>
  <c r="BE191"/>
  <c r="BE197"/>
  <c r="BE203"/>
  <c r="F36"/>
  <c i="1" r="BC95"/>
  <c i="3" r="F35"/>
  <c i="1" r="BB96"/>
  <c i="4" r="F34"/>
  <c i="1" r="BA97"/>
  <c i="5" r="F37"/>
  <c i="1" r="BD98"/>
  <c i="5" r="F36"/>
  <c i="1" r="BC98"/>
  <c i="6" r="F37"/>
  <c i="1" r="BD99"/>
  <c i="2" r="J34"/>
  <c i="1" r="AW95"/>
  <c i="3" r="F34"/>
  <c i="1" r="BA96"/>
  <c i="4" r="J33"/>
  <c i="1" r="AV97"/>
  <c r="AT97"/>
  <c i="5" r="F35"/>
  <c i="1" r="BB98"/>
  <c i="6" r="F34"/>
  <c i="1" r="BA99"/>
  <c i="7" r="F34"/>
  <c i="1" r="BA100"/>
  <c i="2" r="F34"/>
  <c i="1" r="BA95"/>
  <c i="3" r="J34"/>
  <c i="1" r="AW96"/>
  <c i="5" r="F34"/>
  <c i="1" r="BA98"/>
  <c i="5" r="J34"/>
  <c i="1" r="AW98"/>
  <c i="6" r="F35"/>
  <c i="1" r="BB99"/>
  <c i="7" r="J33"/>
  <c i="1" r="AV100"/>
  <c r="AT100"/>
  <c i="2" r="F37"/>
  <c i="1" r="BD95"/>
  <c i="2" r="F35"/>
  <c i="1" r="BB95"/>
  <c i="3" r="F36"/>
  <c i="1" r="BC96"/>
  <c i="3" r="F37"/>
  <c i="1" r="BD96"/>
  <c i="6" r="J34"/>
  <c i="1" r="AW99"/>
  <c i="6" r="F36"/>
  <c i="1" r="BC99"/>
  <c i="5" l="1" r="R123"/>
  <c r="R122"/>
  <c i="3" r="P120"/>
  <c r="P119"/>
  <c i="1" r="AU96"/>
  <c i="5" r="T123"/>
  <c r="T122"/>
  <c r="P123"/>
  <c r="P122"/>
  <c i="1" r="AU98"/>
  <c i="2" r="R122"/>
  <c r="R121"/>
  <c i="6" r="BK120"/>
  <c r="J120"/>
  <c r="J97"/>
  <c i="3" r="BK120"/>
  <c r="J120"/>
  <c r="J97"/>
  <c i="4" r="BK117"/>
  <c r="J117"/>
  <c i="2" r="BK122"/>
  <c r="J122"/>
  <c r="J97"/>
  <c i="5" r="BK123"/>
  <c r="J123"/>
  <c r="J97"/>
  <c i="7" r="BK119"/>
  <c r="J119"/>
  <c r="J97"/>
  <c i="6" r="BK119"/>
  <c r="J119"/>
  <c i="3" r="F33"/>
  <c i="1" r="AZ96"/>
  <c i="6" r="F33"/>
  <c i="1" r="AZ99"/>
  <c i="4" r="J30"/>
  <c i="1" r="AG97"/>
  <c i="2" r="J33"/>
  <c i="1" r="AV95"/>
  <c r="AT95"/>
  <c i="4" r="F33"/>
  <c i="1" r="AZ97"/>
  <c i="5" r="F33"/>
  <c i="1" r="AZ98"/>
  <c i="6" r="J30"/>
  <c i="1" r="AG99"/>
  <c r="BD94"/>
  <c r="W33"/>
  <c r="BC94"/>
  <c r="W32"/>
  <c i="2" r="F33"/>
  <c i="1" r="AZ95"/>
  <c i="5" r="J33"/>
  <c i="1" r="AV98"/>
  <c r="AT98"/>
  <c i="7" r="F33"/>
  <c i="1" r="AZ100"/>
  <c r="BB94"/>
  <c r="W31"/>
  <c r="BA94"/>
  <c r="W30"/>
  <c i="3" r="J33"/>
  <c i="1" r="AV96"/>
  <c r="AT96"/>
  <c i="6" r="J33"/>
  <c i="1" r="AV99"/>
  <c r="AT99"/>
  <c i="4" l="1" r="J39"/>
  <c i="5" r="BK122"/>
  <c r="J122"/>
  <c r="J96"/>
  <c i="4" r="J96"/>
  <c i="3" r="BK119"/>
  <c r="J119"/>
  <c r="J96"/>
  <c i="2" r="BK121"/>
  <c r="J121"/>
  <c i="7" r="BK118"/>
  <c r="J118"/>
  <c r="J96"/>
  <c i="1" r="AN99"/>
  <c i="6" r="J96"/>
  <c r="J39"/>
  <c i="1" r="AN97"/>
  <c r="AU94"/>
  <c i="2" r="J30"/>
  <c i="1" r="AG95"/>
  <c r="AY94"/>
  <c r="AW94"/>
  <c r="AK30"/>
  <c r="AX94"/>
  <c r="AZ94"/>
  <c r="W29"/>
  <c i="2" l="1" r="J39"/>
  <c r="J96"/>
  <c i="1" r="AN95"/>
  <c i="3" r="J30"/>
  <c i="1" r="AG96"/>
  <c i="5" r="J30"/>
  <c i="1" r="AG98"/>
  <c i="7" r="J30"/>
  <c i="1" r="AG100"/>
  <c r="AV94"/>
  <c r="AK29"/>
  <c i="5" l="1" r="J39"/>
  <c i="3" r="J39"/>
  <c i="7" r="J39"/>
  <c i="1" r="AN100"/>
  <c r="AG94"/>
  <c r="AK26"/>
  <c r="AN98"/>
  <c r="AN9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<sst xmlns="http://schemas.openxmlformats.org/spreadsheetml/2006/main">
  <si>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</si>
  <si>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</si>
  <si>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</si>
  <si>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</si>
  <si>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</si>
  <si>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{65ddd567-a5e3-446e-8fca-e7a2a6e8903f}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</si>
  <si>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</si>
  <si>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</si>
  <si>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</si>
  <si>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</si>
  <si>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</si>
  <si>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</si>
  <si>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</si>
  <si>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</si>
  <si>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Pacov_2021_09_01OP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</si>
  <si>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</si>
  <si>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</si>
  <si>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Skládka odpadů Hrádek u Pacova – Rozšíření skládky III. etapa</t>
  </si>
  <si>
    <t>KSO:</t>
  </si>
  <si>
    <t>CC-CZ:</t>
  </si>
  <si>
    <t>Místo:</t>
  </si>
  <si>
    <t xml:space="preserve"> </t>
  </si>
  <si>
    <t>Datum:</t>
  </si>
  <si>
    <t>1. 9. 2021</t>
  </si>
  <si>
    <t>Zadavatel:</t>
  </si>
  <si>
    <t>IČ:</t>
  </si>
  <si>
    <t>SOMPO a.s., Svatovítské nám. 126, 393 01 Pelhřimov</t>
  </si>
  <si>
    <t>DIČ:</t>
  </si>
  <si>
    <t>Uchazeč:</t>
  </si>
  <si>
    <t>Vyplň údaj</t>
  </si>
  <si>
    <t>Projektant:</t>
  </si>
  <si>
    <t>26475081</t>
  </si>
  <si>
    <t>Sweco Hydroprojekt a.s.</t>
  </si>
  <si>
    <t>CZ26475081</t>
  </si>
  <si>
    <t>True</t>
  </si>
  <si>
    <t>Zpracovatel:</t>
  </si>
  <si>
    <t>Poznámka: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</si>
  <si>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 sloupci "Cenová soustava" uveden žádný údaj, nepochází z Cenové soustavy ÚRS._x000d_
CU 2021/II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</si>
  <si>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</si>
  <si>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</si>
  <si>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</si>
  <si>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</si>
  <si>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</si>
  <si>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</si>
  <si>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</si>
  <si>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</si>
  <si>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</si>
  <si>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</si>
  <si>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</si>
  <si>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</si>
  <si>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</si>
  <si>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</si>
  <si>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</si>
  <si>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</si>
  <si>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</si>
  <si>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</si>
  <si>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</si>
  <si>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</si>
  <si>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</si>
  <si>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</si>
  <si>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</si>
  <si>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</si>
  <si>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</si>
  <si>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</si>
  <si>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</si>
  <si>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</si>
  <si>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</si>
  <si>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</si>
  <si>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</si>
  <si>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</si>
  <si>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</si>
  <si>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</si>
  <si>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</si>
  <si>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</si>
  <si>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</si>
  <si>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</si>
  <si>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</si>
  <si>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</si>
  <si>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</si>
  <si>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</si>
  <si>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</si>
  <si>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</si>
  <si>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</si>
  <si>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</si>
  <si>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Terénní úpravy</t>
  </si>
  <si>
    <t>STA</t>
  </si>
  <si>
    <t>1</t>
  </si>
  <si>
    <t>{1992085a-88d6-4853-adca-53089ba05b70}</t>
  </si>
  <si>
    <t>2</t>
  </si>
  <si>
    <t>SO 02</t>
  </si>
  <si>
    <t>Složiště, 3. etapa</t>
  </si>
  <si>
    <t>{99a90ba8-cbb2-436c-8995-15e8c0b9b136}</t>
  </si>
  <si>
    <t>SO 03</t>
  </si>
  <si>
    <t>Odplynění</t>
  </si>
  <si>
    <t>{f0596b14-127a-4400-b9cd-6260aaead99e}</t>
  </si>
  <si>
    <t>SO 04</t>
  </si>
  <si>
    <t>Nové oplocení</t>
  </si>
  <si>
    <t>{fd75937d-e994-407e-abb4-e3eea23393ff}</t>
  </si>
  <si>
    <t>SO 05</t>
  </si>
  <si>
    <t>Odstínění skládky komunálního odpadu</t>
  </si>
  <si>
    <t>{c48a0e6f-2bd0-420f-bf92-c564296ee182}</t>
  </si>
  <si>
    <t>VON</t>
  </si>
  <si>
    <t>Vedlejší a ostatní náklady</t>
  </si>
  <si>
    <t>{8e7fea74-9f67-4922-8dba-2edaa3d54276}</t>
  </si>
  <si>
    <t>KRYCÍ LIST SOUPISU PRACÍ</t>
  </si>
  <si>
    <t>Objekt:</t>
  </si>
  <si>
    <t>SO 01 - Terénní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</si>
  <si>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</si>
  <si>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</si>
  <si>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</si>
  <si>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</si>
  <si>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</si>
  <si>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</si>
  <si>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</si>
  <si>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</si>
  <si>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</si>
  <si>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</si>
  <si>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</si>
  <si>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</si>
  <si>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</si>
  <si>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</si>
  <si>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</si>
  <si>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</si>
  <si>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</si>
  <si>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</si>
  <si>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</si>
  <si>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</si>
  <si>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</si>
  <si>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</si>
  <si>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</si>
  <si>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</si>
  <si>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</si>
  <si>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</si>
  <si>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</si>
  <si>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</si>
  <si>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122251107</t>
  </si>
  <si>
    <t>Odkopávky a prokopávky nezapažené v hornině třídy těžitelnosti I skupiny 3 objem přes 5000 m3 strojně</t>
  </si>
  <si>
    <t>m3</t>
  </si>
  <si>
    <t>CS ÚRS 2021 02</t>
  </si>
  <si>
    <t>4</t>
  </si>
  <si>
    <t>153264183</t>
  </si>
  <si>
    <t>PP</t>
  </si>
  <si>
    <t>Odkopávky a prokopávky nezapažené strojně v hornině třídy těžitelnosti I skupiny 3 přes 5 000 m3</t>
  </si>
  <si>
    <t>Online PSC</t>
  </si>
  <si>
    <t>https://podminky.urs.cz/item/CS_URS_2021_02/122251107</t>
  </si>
  <si>
    <t>VV</t>
  </si>
  <si>
    <t xml:space="preserve">16000"m3"  "odkopávka rekultivační zeminy z parcely 1698</t>
  </si>
  <si>
    <t xml:space="preserve">56728"m3"  "odkopávka</t>
  </si>
  <si>
    <t>Součet</t>
  </si>
  <si>
    <t>162351103</t>
  </si>
  <si>
    <t>Vodorovné přemístění přes 50 do 500 m výkopku/sypaniny z horniny třídy těžitelnosti I skupiny 1 až 3</t>
  </si>
  <si>
    <t>-1083053816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</si>
  <si>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</si>
  <si>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https://podminky.urs.cz/item/CS_URS_2021_02/162351103</t>
  </si>
  <si>
    <t xml:space="preserve">56728-100   "přebytek výkopku </t>
  </si>
  <si>
    <t xml:space="preserve">16000"m3"  "přemístění rekultivační zeminy z parcely 1698 na parcelu 1699</t>
  </si>
  <si>
    <t>3</t>
  </si>
  <si>
    <t>171111103</t>
  </si>
  <si>
    <t>Uložení sypaniny z hornin soudržných do násypů zhutněných ručně</t>
  </si>
  <si>
    <t>574290468</t>
  </si>
  <si>
    <t>Uložení sypanin do násypů ručně s rozprostřením sypaniny ve vrstvách a s hrubým urovnáním zhutněných z hornin soudržných jakékoliv třídy těžitelnosti</t>
  </si>
  <si>
    <t>https://podminky.urs.cz/item/CS_URS_2021_02/171111103</t>
  </si>
  <si>
    <t xml:space="preserve">100"m3"      "zemní krajnice</t>
  </si>
  <si>
    <t>171251101</t>
  </si>
  <si>
    <t>Uložení sypaniny do násypů nezhutněných strojně</t>
  </si>
  <si>
    <t>1009639273</t>
  </si>
  <si>
    <t>Uložení sypanin do násypů strojně s rozprostřením sypaniny ve vrstvách a s hrubým urovnáním nezhutněných jakékoliv třídy těžitelnosti</t>
  </si>
  <si>
    <t>https://podminky.urs.cz/item/CS_URS_2021_02/171251101</t>
  </si>
  <si>
    <t xml:space="preserve">16000"m3"  "rozprostření rekultivační zeminy na parcelu 1699</t>
  </si>
  <si>
    <t>5</t>
  </si>
  <si>
    <t>171251201</t>
  </si>
  <si>
    <t>Uložení sypaniny na skládky nebo meziskládky</t>
  </si>
  <si>
    <t>852472461</t>
  </si>
  <si>
    <t>Uložení sypaniny na skládky nebo meziskládky bez hutnění s upravením uložené sypaniny do předepsaného tvaru</t>
  </si>
  <si>
    <t>https://podminky.urs.cz/item/CS_URS_2021_02/171251201</t>
  </si>
  <si>
    <t>6</t>
  </si>
  <si>
    <t>181951112</t>
  </si>
  <si>
    <t>Úprava pláně v hornině třídy těžitelnosti I skupiny 1 až 3 se zhutněním strojně</t>
  </si>
  <si>
    <t>m2</t>
  </si>
  <si>
    <t>-1917838133</t>
  </si>
  <si>
    <t>Úprava pláně vyrovnáním výškových rozdílů strojně v hornině třídy těžitelnosti I, skupiny 1 až 3 se zhutněním</t>
  </si>
  <si>
    <t>https://podminky.urs.cz/item/CS_URS_2021_02/181951112</t>
  </si>
  <si>
    <t xml:space="preserve">11548,1"m2"   "viz tabulka</t>
  </si>
  <si>
    <t>7</t>
  </si>
  <si>
    <t>182201101</t>
  </si>
  <si>
    <t>Svahování násypů strojně</t>
  </si>
  <si>
    <t>1093645684</t>
  </si>
  <si>
    <t>Svahování trvalých svahů do projektovaných profilů s potřebným přemístěním výkopku při svahování násypů v jakékoliv hornině</t>
  </si>
  <si>
    <t>https://podminky.urs.cz/item/CS_URS_2021_02/182201101</t>
  </si>
  <si>
    <t>PSC</t>
  </si>
  <si>
    <t xml:space="preserve">Poznámka k souboru cen:_x000d_
1. Ceny jsou určeny pro svahování všech nově zřizovaných ploch výkopů nebo násypů ve sklonu přes 1 : 5 a pro úpravu lavic (berem) šířky do 3 m přerušujících svahy, pod jakékoliv zpevnění ploch, pod humusování, drnování apod., pro úpravy dna a stěn silničních a železničních příkopů a pro úpravy dna šířky do 1 m melioračních kanálů a vodotečí. 2. Ceny nelze použít pro urovnání stěn příkopů při čištění; toto urovnání se oceňuje cenami souboru cen 938 90-2 . čištění příkopů komunikací v suchu nebo ve vodě A02 Zemní práce pro objekty oborů 821 až 828. 3. Úprava ploch vodorovných nebo ve sklonu do 1 : 5 s výjimkou ustanovení v poznámce č. 1 se oceňuje cenami souboru cen 181 *0-11 Úprava pláně vyrovnáním výškových rozdílů. </t>
  </si>
  <si>
    <t xml:space="preserve">6243,2"m2"    "viz tabulka</t>
  </si>
  <si>
    <t>Vodorovné konstrukce</t>
  </si>
  <si>
    <t>8</t>
  </si>
  <si>
    <t>451579877</t>
  </si>
  <si>
    <t>Příplatek ZKD 10 mm tl u podkladu nebo lože pod dlažbu ze štěrkopísku</t>
  </si>
  <si>
    <t>1890815225</t>
  </si>
  <si>
    <t xml:space="preserve">Podklad nebo lože pod dlažbu (přídlažbu)  Příplatek k cenám za každých dalších i započatých 10 mm tloušťky podkladu nebo lože ze štěrkopísku</t>
  </si>
  <si>
    <t>https://podminky.urs.cz/item/CS_URS_2021_02/451579877</t>
  </si>
  <si>
    <t>Panelová cesta po obvodu skládky, pískový podsyp tl. 5 cm - příplatek ZKD 10 mm</t>
  </si>
  <si>
    <t>1350"m2"</t>
  </si>
  <si>
    <t>9</t>
  </si>
  <si>
    <t>462512370</t>
  </si>
  <si>
    <t>Zához z lomového kamene s proštěrkováním z terénu hmotnost přes 200 do 500 kg</t>
  </si>
  <si>
    <t>246856274</t>
  </si>
  <si>
    <t xml:space="preserve">Zához z lomového kamene neupraveného záhozového  s proštěrkováním z terénu, hmotnosti jednotlivých kamenů přes 200 do 500 kg</t>
  </si>
  <si>
    <t>https://podminky.urs.cz/item/CS_URS_2021_02/462512370</t>
  </si>
  <si>
    <t>342"m3"</t>
  </si>
  <si>
    <t>10</t>
  </si>
  <si>
    <t>462519003</t>
  </si>
  <si>
    <t>Příplatek za urovnání ploch záhozu z lomového kamene hmotnost přes 200 do 500 kg</t>
  </si>
  <si>
    <t>-1173842024</t>
  </si>
  <si>
    <t xml:space="preserve">Zához z lomového kamene neupraveného záhozového  Příplatek k cenám za urovnání viditelných ploch záhozu z kamene, hmotnosti jednotlivých kamenů přes 200 do 500 kg</t>
  </si>
  <si>
    <t>https://podminky.urs.cz/item/CS_URS_2021_02/462519003</t>
  </si>
  <si>
    <t>Opevnění příkopu záhozem tl. 300 mm</t>
  </si>
  <si>
    <t>342"m3"/0,3"m"</t>
  </si>
  <si>
    <t>Komunikace pozemní</t>
  </si>
  <si>
    <t>11</t>
  </si>
  <si>
    <t>564871111</t>
  </si>
  <si>
    <t>Podklad ze štěrkodrtě ŠD tl 250 mm</t>
  </si>
  <si>
    <t>-1035852170</t>
  </si>
  <si>
    <t>Podklad ze štěrkodrti ŠD s rozprostřením a zhutněním, po zhutnění tl. 250 mm</t>
  </si>
  <si>
    <t>https://podminky.urs.cz/item/CS_URS_2021_02/564871111</t>
  </si>
  <si>
    <t>Panelová cesta po obvodu skládky</t>
  </si>
  <si>
    <t>450*4</t>
  </si>
  <si>
    <t>12</t>
  </si>
  <si>
    <t>567122114</t>
  </si>
  <si>
    <t>Podklad ze směsi stmelené cementem SC C 8/10 (KSC I) tl 150 mm</t>
  </si>
  <si>
    <t>295925908</t>
  </si>
  <si>
    <t>Podklad ze směsi stmelené cementem SC bez dilatačních spár, s rozprostřením a zhutněním SC C 8/10 (KSC I), po zhutnění tl. 150 mm</t>
  </si>
  <si>
    <t>https://podminky.urs.cz/item/CS_URS_2021_02/567122114</t>
  </si>
  <si>
    <t xml:space="preserve">Poznámka k souboru cen:_x000d_
1. V cenách jsou započteny i náklady na ošetření povrchu podkladu vodou. 2. V cenách 567 1.-4 jsou započteny i náklady postřik proti odpařování vody. 3. V cenách nejsou započteny náklady na: a) příp. postřik, který se oceňuje cenou 919 74-8111 Postřik popř. zdrsnění povrchu cementobetonového krytu nebo podkladu ochrannou emulzí, b) zřízení dilatačních spár a jejich vyplnění; tyto práce se oceňují cenami souborů cen 919 11-1 Řezání dilatačních spár, 919 12-. Těsnění dilatačních spár a 919 13 Vyztužení dilatačních spár. </t>
  </si>
  <si>
    <t>13</t>
  </si>
  <si>
    <t>584121112</t>
  </si>
  <si>
    <t>Osazení silničních dílců z ŽB do lože z kameniva těženého tl 40 mm plochy přes 200 m2</t>
  </si>
  <si>
    <t>-1905948032</t>
  </si>
  <si>
    <t xml:space="preserve">Osazení silničních dílců ze železového betonu  s podkladem z kameniva těženého do tl. 40 mm jakéhokoliv druhu a velikosti, na plochu jednotlivě přes 200 m2</t>
  </si>
  <si>
    <t>https://podminky.urs.cz/item/CS_URS_2021_02/584121112</t>
  </si>
  <si>
    <t>450*3</t>
  </si>
  <si>
    <t>14</t>
  </si>
  <si>
    <t>M</t>
  </si>
  <si>
    <t>59381006</t>
  </si>
  <si>
    <t>panel silniční 3,00x1,00x0,215m</t>
  </si>
  <si>
    <t>kus</t>
  </si>
  <si>
    <t>284324060</t>
  </si>
  <si>
    <t>1350"m2"/3</t>
  </si>
  <si>
    <t>998</t>
  </si>
  <si>
    <t>Přesun hmot</t>
  </si>
  <si>
    <t>998231311</t>
  </si>
  <si>
    <t>Přesun hmot pro sadovnické a krajinářské úpravy vodorovně do 5000 m</t>
  </si>
  <si>
    <t>t</t>
  </si>
  <si>
    <t>-1962456785</t>
  </si>
  <si>
    <t>Přesun hmot pro sadovnické a krajinářské úpravy - strojně dopravní vzdálenost do 5000 m</t>
  </si>
  <si>
    <t>https://podminky.urs.cz/item/CS_URS_2021_02/998231311</t>
  </si>
  <si>
    <t>SO 02 - Složiště, 3. etapa</t>
  </si>
  <si>
    <t xml:space="preserve">    A - Těsnění dna skládky</t>
  </si>
  <si>
    <t xml:space="preserve">    B - Drenážní systém</t>
  </si>
  <si>
    <t>A</t>
  </si>
  <si>
    <t>Těsnění dna skládky</t>
  </si>
  <si>
    <t>132251104</t>
  </si>
  <si>
    <t>Hloubení rýh nezapažených š do 800 mm v hornině třídy těžitelnosti I skupiny 3 objem přes 100 m3 strojně</t>
  </si>
  <si>
    <t>-135677429</t>
  </si>
  <si>
    <t>Hloubení nezapažených rýh šířky do 800 mm strojně s urovnáním dna do předepsaného profilu a spádu v hornině třídy těžitelnosti I skupiny 3 přes 100 m3</t>
  </si>
  <si>
    <t>https://podminky.urs.cz/item/CS_URS_2021_02/132251104</t>
  </si>
  <si>
    <t>kotevní ostruha, hloubení rýhy š=500 mm, hl. 1000 mm</t>
  </si>
  <si>
    <t>446"m"*1"m2"</t>
  </si>
  <si>
    <t>-1805774362</t>
  </si>
  <si>
    <t xml:space="preserve">446"m3"*2   "přemístění zeminy na mezideponii  a zpět, využití na zásyp</t>
  </si>
  <si>
    <t>171R</t>
  </si>
  <si>
    <t xml:space="preserve">Bentonitový prášek -  šíře napojení 1 m</t>
  </si>
  <si>
    <t>m</t>
  </si>
  <si>
    <t>R-položka</t>
  </si>
  <si>
    <t>1614590791</t>
  </si>
  <si>
    <t>174101101</t>
  </si>
  <si>
    <t>Zásyp jam, šachet rýh nebo kolem objektů sypaninou se zhutněním</t>
  </si>
  <si>
    <t>-973406402</t>
  </si>
  <si>
    <t>Zásyp sypaninou z jakékoliv horniny s uložením výkopku ve vrstvách se zhutněním jam, šachet, rýh nebo kolem objektů v těchto vykopávkách</t>
  </si>
  <si>
    <t>https://podminky.urs.cz/item/CS_URS_2021_02/174101101</t>
  </si>
  <si>
    <t xml:space="preserve">Poznámka k souboru cen:_x000d_
1. Ceny 174 10- . . jsou určeny pro zhutněné zásypy s mírou zhutnění: a) z hornin soudržných do 100 % PS, b) z hornin nesoudržných do I(d) 0,9, c) z hornin kamenitých pro jakoukoliv míru zhutnění. 2. Je-li projektem předepsáno vyšší zhutnění, podle bodu a) a b) poznámky č 1., ocení se zásyp individuálně. 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 betonových a železobetonových trub v polních a lučních tratích se oceňuje cenou -1101 Zásyp sypaninou rýh bez ohledu na šířku kanálu; cena obsahuje i náklady na ruční nezhutněný zásyp výšky do 200 mm nad vrchol potrubí. 4. V cenách 10-1101, 10-1103, 20-1101 a 20-1103 je započteno přemístění sypaniny ze vzdálenosti 10 m od kraje výkopu nebo zasypávaného prostoru, měřeno k těžišti skládky. 5. V ceně 10-1102 je započteno přemístění sypaniny ze vzdálenosti 15 m od hrany zasypávaného prostoru, měřeno k těžišti skládky. 6. Objem zásypu je rozdíl objemu výkopu a objemu do něho vestavěných konstrukcí nebo uložených vedení i s 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 7. Odklizení zbylého výkopku po provedení zásypu zářezů se šikmými stěnami pro podzemní vedení nebo zásypu jam a rýh pro podzemní vedení se oceňuje, je-li objem zbylého výkopku: 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 b) přes 1 m3 na 1 m vedení, jestliže projekt předepíše, že se zbylý výkopek bude odklízet zároveň s 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 8. Rozprostření zbylého výkopku podél výkopu a nad výkopem po provedení zásypů zářezů se šikmými stěnami pro podzemní vedení nebo zásypu jam a rýh pro podzemní vedení se oceňuje: a) cenou 171 20-1101 Uložení sypaniny do nezhutněných násypů, není-li projektem předepsáno zhutnění rozprostřeného zbylého výkopku, b) cenou 171 10-1111 Uložení sypaniny do násypů z hornin sypkých, je-li předepsáno zhutnění rozprostřeného zbylého výkopku, a to v objemu vypočteném podle poznámky č.6, příp. zmenšeném o objem výkopku, který byl již odklizen. 9. Míru zhutnění předepisuje projekt. </t>
  </si>
  <si>
    <t xml:space="preserve">446"m3"      "zásyp kotevní ostruhy zeminou z výkopku</t>
  </si>
  <si>
    <t>45797000R</t>
  </si>
  <si>
    <t>Vodotěsné svaření folií</t>
  </si>
  <si>
    <t>620668021</t>
  </si>
  <si>
    <t xml:space="preserve">400"m"  "extruzní svar</t>
  </si>
  <si>
    <t>45797001R</t>
  </si>
  <si>
    <t xml:space="preserve">Očištění stávající folie </t>
  </si>
  <si>
    <t>1562775095</t>
  </si>
  <si>
    <t>45797111R</t>
  </si>
  <si>
    <t>Zřízení a dodávka bentonitové matrace</t>
  </si>
  <si>
    <t>878734018</t>
  </si>
  <si>
    <t>18497,9"m2"*1,03</t>
  </si>
  <si>
    <t>457971121</t>
  </si>
  <si>
    <t>Zřízení vrstvy z geotextilie o sklonu přes 10° do 35° š do 3 m</t>
  </si>
  <si>
    <t>-26663938</t>
  </si>
  <si>
    <t>Zřízení vrstvy z geotextilie s přesahem bez připevnění k podkladu, s potřebným dočasným zatěžováním včetně zakotvení okraje o sklonu přes 10 st. do 35 st., šířky geotextilie do 3 m</t>
  </si>
  <si>
    <t>https://podminky.urs.cz/item/CS_URS_2021_02/457971121</t>
  </si>
  <si>
    <t xml:space="preserve">Poznámka k souboru cen:_x000d_
1. Ceny jsou určeny pro ukládání geotextilií jakéhokoliv druhu a obchodní značky. 2. Ceny neplatí pro zřízení břehového opevnění perforovanou fólií z umělých hmot. Tyto práce se oceňují cenami souboru cen 469 15-11 Zřízení břehového opevnění perforovanou fólií. 3. Plocha se stanoví v m2 rozvinuté pohledové plochy, na níž má být uložena geotextilie. Při vícevrstvové konstrukci se takto zjištěná plocha u cen -1111 až 1122 násobí počtem vrstev. 4. V cenách nejsou započteny náklady na dodávku geotextilií; tyto se oceňují ve specifikaci. Ztratné, které kryje i náklady na nezbytný technologický přesah geotextilií, lze dohodnout u pásů šířky do 3 m ve výši 20 %, u pásů šířky přes 3 do 7,5 m ve výši 8 %. </t>
  </si>
  <si>
    <t>19576,3"m2"</t>
  </si>
  <si>
    <t>69311086R</t>
  </si>
  <si>
    <t>geotextilie netkaná separační, ochranná, filtrační, drenážní PP 1000g/m2</t>
  </si>
  <si>
    <t>986902713</t>
  </si>
  <si>
    <t>19576,3"m2"*1,08</t>
  </si>
  <si>
    <t>46900001R</t>
  </si>
  <si>
    <t>Systém pro měření celistvosti folie</t>
  </si>
  <si>
    <t>495451779</t>
  </si>
  <si>
    <t>46915112R</t>
  </si>
  <si>
    <t>Těsnící folie PEHD 1,5 mm hladká - mtž a dodávka</t>
  </si>
  <si>
    <t>1211984748</t>
  </si>
  <si>
    <t>19576,3*1,03</t>
  </si>
  <si>
    <t>-1821602933</t>
  </si>
  <si>
    <t>B</t>
  </si>
  <si>
    <t>Drenážní systém</t>
  </si>
  <si>
    <t>132251103</t>
  </si>
  <si>
    <t>Hloubení rýh nezapažených š do 800 mm v hornině třídy těžitelnosti I skupiny 3 objem do 100 m3 strojně</t>
  </si>
  <si>
    <t>-1729850854</t>
  </si>
  <si>
    <t>Hloubení nezapažených rýh šířky do 800 mm strojně s urovnáním dna do předepsaného profilu a spádu v hornině třídy těžitelnosti I skupiny 3 přes 50 do 100 m3</t>
  </si>
  <si>
    <t>https://podminky.urs.cz/item/CS_URS_2021_02/132251103</t>
  </si>
  <si>
    <t>výkop rýhy pro uložení potrubí</t>
  </si>
  <si>
    <t>0,6*1,5*86</t>
  </si>
  <si>
    <t>-2146384327</t>
  </si>
  <si>
    <t xml:space="preserve">77,4-50   "přebytek výkopku</t>
  </si>
  <si>
    <t>-643225197</t>
  </si>
  <si>
    <t xml:space="preserve">78-28   "zpětný zásyp potrubí</t>
  </si>
  <si>
    <t>16</t>
  </si>
  <si>
    <t>175151101</t>
  </si>
  <si>
    <t>Obsypání potrubí strojně sypaninou bez prohození, uloženou do 3 m</t>
  </si>
  <si>
    <t>-1050447552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</si>
  <si>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</si>
  <si>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https://podminky.urs.cz/item/CS_URS_2021_02/175151101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</si>
  <si>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 2. Míru zhutnění předepisuje projekt. 3. V cenách nejsou zahrnuty náklady na nakupovanou sypaninu. Tato se oceňuje ve specifikaci. 4. V cenách nejsou zahrnuty náklady na prohození sypaniny, tyto náklady se oceňují položkou 17511-1109 Příplatek za prohození sypaniny. </t>
  </si>
  <si>
    <t>"obsyp potrubí fr. 16/32 mm</t>
  </si>
  <si>
    <t>213*1,8</t>
  </si>
  <si>
    <t>"obsyp potrubí fr. 8/16 mm</t>
  </si>
  <si>
    <t>213*0,8</t>
  </si>
  <si>
    <t>17</t>
  </si>
  <si>
    <t>58333674</t>
  </si>
  <si>
    <t>kamenivo těžené hrubé frakce 16/32</t>
  </si>
  <si>
    <t>-1145171016</t>
  </si>
  <si>
    <t>kamenivo těžené hrubé frakce 16-32</t>
  </si>
  <si>
    <t>383"m3"*1,8"t/m3"</t>
  </si>
  <si>
    <t>18</t>
  </si>
  <si>
    <t>58333651</t>
  </si>
  <si>
    <t>kamenivo těžené hrubé frakce 8/16</t>
  </si>
  <si>
    <t>1110614880</t>
  </si>
  <si>
    <t>kamenivo těžené hrubé frakce 8-16</t>
  </si>
  <si>
    <t>obsyp potrubí fr. 8/16 mm</t>
  </si>
  <si>
    <t>170,4"m3"*1,58"t/m3"</t>
  </si>
  <si>
    <t>19</t>
  </si>
  <si>
    <t>451573111</t>
  </si>
  <si>
    <t>Lože pod potrubí otevřený výkop ze štěrkopísku</t>
  </si>
  <si>
    <t>-794209241</t>
  </si>
  <si>
    <t>Lože pod potrubí, stoky a drobné objekty v otevřeném výkopu z písku a štěrkopísku do 63 mm</t>
  </si>
  <si>
    <t>https://podminky.urs.cz/item/CS_URS_2021_02/451573111</t>
  </si>
  <si>
    <t xml:space="preserve">Poznámka k souboru cen:_x000d_
1. Ceny -1111 a -1192 lze použít i pro zřízení sběrných vrstev nad drenážními trubkami. 2. V cenách -5111 a -1192 jsou započteny i náklady na prohození výkopku získaného při zemních pracích. </t>
  </si>
  <si>
    <t xml:space="preserve">"podsyp a obsyp potrubí - písek </t>
  </si>
  <si>
    <t>(0,6*0,4+0,6*0,3-0,07)*78</t>
  </si>
  <si>
    <t>20</t>
  </si>
  <si>
    <t>457571211R</t>
  </si>
  <si>
    <t>Plošný drén z těženého kameniva, tl. 300 mm</t>
  </si>
  <si>
    <t>-873662039</t>
  </si>
  <si>
    <t>plošný drén z těženého kameniva, tl. 300 mm</t>
  </si>
  <si>
    <t>(5220+5710*1,08)*0,3+(365*2+230*4)*0,5</t>
  </si>
  <si>
    <t>87137114R</t>
  </si>
  <si>
    <t>Montáž potrubí z trubek PEHD D 315 x 28,7 mm</t>
  </si>
  <si>
    <t>1741561532</t>
  </si>
  <si>
    <t xml:space="preserve">213  "potrubí PEHD DN 315x28,7 - perforované</t>
  </si>
  <si>
    <t xml:space="preserve">86    "potrubí PEHD DN 315x28,7 - plnostěnné</t>
  </si>
  <si>
    <t>22</t>
  </si>
  <si>
    <t>87137R2</t>
  </si>
  <si>
    <t>PEHD DN 315x28,7 perforované</t>
  </si>
  <si>
    <t>-590937364</t>
  </si>
  <si>
    <t>23</t>
  </si>
  <si>
    <t>87137R1</t>
  </si>
  <si>
    <t>PEHD DN 315x28,7 plnostěnný</t>
  </si>
  <si>
    <t>-2054611302</t>
  </si>
  <si>
    <t>24</t>
  </si>
  <si>
    <t>877R_1</t>
  </si>
  <si>
    <t>Napojení PEHD potrubí na sebe (svaření)</t>
  </si>
  <si>
    <t>kpl</t>
  </si>
  <si>
    <t>2018953844</t>
  </si>
  <si>
    <t>25</t>
  </si>
  <si>
    <t>877R_2</t>
  </si>
  <si>
    <t>Napojení potrubí do šachty</t>
  </si>
  <si>
    <t>-1747388916</t>
  </si>
  <si>
    <t>26</t>
  </si>
  <si>
    <t>89481000R</t>
  </si>
  <si>
    <t>Šachta plastová DN 600 hl. 2 m vč. poklopu</t>
  </si>
  <si>
    <t>734917007</t>
  </si>
  <si>
    <t>27</t>
  </si>
  <si>
    <t>1367251988</t>
  </si>
  <si>
    <t>SO 03 - Odplynění</t>
  </si>
  <si>
    <t>R_SO 03</t>
  </si>
  <si>
    <t>Odplyňovací studna s poklopem - montáž a dodávka</t>
  </si>
  <si>
    <t>-133065383</t>
  </si>
  <si>
    <t>SO 04 - Nové oplocení</t>
  </si>
  <si>
    <t xml:space="preserve">    3 - Svislé a kompletní konstrukce</t>
  </si>
  <si>
    <t xml:space="preserve">    9 - Ostatní konstrukce a práce-bourání</t>
  </si>
  <si>
    <t xml:space="preserve">    997 - Přesun sutě</t>
  </si>
  <si>
    <t>-1290712667</t>
  </si>
  <si>
    <t>171201201</t>
  </si>
  <si>
    <t>-496619222</t>
  </si>
  <si>
    <t>Uložení sypaniny na skládky</t>
  </si>
  <si>
    <t>https://podminky.urs.cz/item/CS_URS_2021_02/171201201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</si>
  <si>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6. Cenu -1211 lze po dohodě upravit podle místních podmínek. </t>
  </si>
  <si>
    <t>18315000R</t>
  </si>
  <si>
    <t>Hloubení jamek pro betonové patky</t>
  </si>
  <si>
    <t>-1552680831</t>
  </si>
  <si>
    <t>Svislé a kompletní konstrukce</t>
  </si>
  <si>
    <t>338171123</t>
  </si>
  <si>
    <t>Osazování sloupků a vzpěr plotových ocelových v do 2,60 m se zabetonováním</t>
  </si>
  <si>
    <t>-1290539516</t>
  </si>
  <si>
    <t>Osazování sloupků a vzpěr plotových ocelových trubkových nebo profilovaných výšky do 2,60 m se zabetonováním (tř. C 25/30) do 0,16 m3 do připravených jamek</t>
  </si>
  <si>
    <t>https://podminky.urs.cz/item/CS_URS_2021_02/338171123</t>
  </si>
  <si>
    <t xml:space="preserve">Poznámka k souboru cen:_x000d_
1. Ceny lze použít i pro zalití (zabetonování) vzpěr rohových sloupků. 2. V cenách nejsou započteny náklady na sloupky a vzpěry. Jejich dodání se oceňuje ve specifikaci. 3. Výškou sloupku se rozumí jeho délka před osazením. 4. Montáž pletiva se oceňuje cenami souboru cen 348 17 Osazení oplocení. 5. V cenách osazování do zemního vrutu je započten i štěrk fixující sloupek. </t>
  </si>
  <si>
    <t>5534226R</t>
  </si>
  <si>
    <t xml:space="preserve">sloupek plotový  Pz a komaxitový 2500</t>
  </si>
  <si>
    <t>633599470</t>
  </si>
  <si>
    <t>348401230</t>
  </si>
  <si>
    <t>Montáž oplocení ze strojového pletiva bez napínacích drátů v přes 1,6 do 2,0 m</t>
  </si>
  <si>
    <t>-1387721898</t>
  </si>
  <si>
    <t>Osazení oplocení ze strojového pletiva bez napínacích drátů do 15 st. sklonu svahu, výšky přes 1,6 do 2,0 m</t>
  </si>
  <si>
    <t>https://podminky.urs.cz/item/CS_URS_2021_02/348401230</t>
  </si>
  <si>
    <t xml:space="preserve">Poznámka k souboru cen:_x000d_
1. V cenách nejsou započteny náklady na dodávku pletiva a drátů, tyto se oceňují ve specifikaci. </t>
  </si>
  <si>
    <t>31324768R</t>
  </si>
  <si>
    <t>pletivo drátěné se čtvercovými oky poplastované 50 x 3,5 x 2000 mm</t>
  </si>
  <si>
    <t>2053756885</t>
  </si>
  <si>
    <t>348401320</t>
  </si>
  <si>
    <t>Rozvinutí, montáž a napnutí ostnatého drátu</t>
  </si>
  <si>
    <t>2075391363</t>
  </si>
  <si>
    <t>Montáž oplocení z pletiva rozvinutí, uchycení a napnutí drátu ostnatého</t>
  </si>
  <si>
    <t>https://podminky.urs.cz/item/CS_URS_2021_02/348401320</t>
  </si>
  <si>
    <t>dvojitý ostnatý drát</t>
  </si>
  <si>
    <t>358*2</t>
  </si>
  <si>
    <t>31478001</t>
  </si>
  <si>
    <t>drát ostnatý D 2mm</t>
  </si>
  <si>
    <t>1776720773</t>
  </si>
  <si>
    <t>Ostatní konstrukce a práce-bourání</t>
  </si>
  <si>
    <t>966052121</t>
  </si>
  <si>
    <t>Bourání sloupků a vzpěr ŽB plotových s betonovou patkou</t>
  </si>
  <si>
    <t>554362197</t>
  </si>
  <si>
    <t>Bourání plotových sloupků a vzpěr železobetonových výšky do 2,5 m s betonovou patkou</t>
  </si>
  <si>
    <t>https://podminky.urs.cz/item/CS_URS_2021_02/966052121</t>
  </si>
  <si>
    <t>966071822</t>
  </si>
  <si>
    <t>Rozebrání oplocení z drátěného pletiva se čtvercovými oky v přes 1,6 do 2,0 m</t>
  </si>
  <si>
    <t>-594042046</t>
  </si>
  <si>
    <t>Rozebrání oplocení z pletiva drátěného se čtvercovými oky, výšky přes 1,6 do 2,0 m</t>
  </si>
  <si>
    <t>https://podminky.urs.cz/item/CS_URS_2021_02/966071822</t>
  </si>
  <si>
    <t xml:space="preserve">Poznámka k souboru cen:_x000d_
1. V cenách nejsou započteny náklady na demontáž sloupků. </t>
  </si>
  <si>
    <t>997</t>
  </si>
  <si>
    <t>Přesun sutě</t>
  </si>
  <si>
    <t>997013501</t>
  </si>
  <si>
    <t>Odvoz suti a vybouraných hmot na skládku nebo meziskládku do 1 km se složením</t>
  </si>
  <si>
    <t>-1345841557</t>
  </si>
  <si>
    <t>Odvoz suti a vybouraných hmot na skládku nebo meziskládku se složením, na vzdálenost do 1 km</t>
  </si>
  <si>
    <t>https://podminky.urs.cz/item/CS_URS_2021_02/997013501</t>
  </si>
  <si>
    <t xml:space="preserve">Poznámka k souboru cen:_x000d_
1. Délka odvozu suti je vzdálenost od místa naložení suti na dopravní prostředek až po místo složení na určené skládce nebo meziskládce. 2. V ceně -3501 jsou započteny i náklady na složení suti na skládku nebo meziskládku. 3. Ceny jsou určeny pro odvoz suti na skládku nebo meziskládku jakýmkoliv způsobem silniční dopravy (i prostřednictvím kontejnerů). 4. Odvoz suti z meziskládky se oceňuje cenou 997 01-3511. </t>
  </si>
  <si>
    <t xml:space="preserve">15,597"t"    "oplocení, uložení </t>
  </si>
  <si>
    <t>998232110</t>
  </si>
  <si>
    <t>Přesun hmot pro oplocení zděné z cihel nebo tvárnic v do 3 m</t>
  </si>
  <si>
    <t>-438502684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</si>
  <si>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</si>
  <si>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https://podminky.urs.cz/item/CS_URS_2021_02/998232110</t>
  </si>
  <si>
    <t xml:space="preserve">Poznámka k souboru cen:_x000d_
1. Cenu -2111 lze použít i pro oplocení ze sloupků a dílců prefabrikovaných dřevěných, kovových nebo železobetonových </t>
  </si>
  <si>
    <t>SO 05 - Odstínění skládky komunálního odpadu</t>
  </si>
  <si>
    <t xml:space="preserve">    1 - Zemní práce </t>
  </si>
  <si>
    <t xml:space="preserve">Zemní práce </t>
  </si>
  <si>
    <t>181151311</t>
  </si>
  <si>
    <t>Plošná úprava terénu přes 500 m2 zemina skupiny 1 až 4 nerovnosti přes 50 do 100 mm v rovině a svahu do 1:5</t>
  </si>
  <si>
    <t>343377548</t>
  </si>
  <si>
    <t>Plošná úprava terénu v zemině skupiny 1 až 4 s urovnáním povrchu bez doplnění ornice souvislé plochy přes 500 m2 při nerovnostech terénu přes 50 do 100 mm v rovině nebo na svahu do 1:5</t>
  </si>
  <si>
    <t>https://podminky.urs.cz/item/CS_URS_2021_02/181151311</t>
  </si>
  <si>
    <t>181451121</t>
  </si>
  <si>
    <t>Založení lučního trávníku výsevem pl přes 1000 m2 v rovině a ve svahu do 1:5</t>
  </si>
  <si>
    <t>-289952290</t>
  </si>
  <si>
    <t>Založení trávníku na půdě předem připravené plochy přes 1000 m2 výsevem včetně utažení lučního v rovině nebo na svahu do 1:5</t>
  </si>
  <si>
    <t>https://podminky.urs.cz/item/CS_URS_2021_02/181451121</t>
  </si>
  <si>
    <t>00572100</t>
  </si>
  <si>
    <t>osivo jetelotráva intenzivní víceletá</t>
  </si>
  <si>
    <t>kg</t>
  </si>
  <si>
    <t>-506980185</t>
  </si>
  <si>
    <t>14177*0,02 'Přepočtené koeficientem množství</t>
  </si>
  <si>
    <t>183101314</t>
  </si>
  <si>
    <t>Jamky pro výsadbu s výměnou 100 % půdy zeminy tř 1 až 4 obj přes 0,05 do 0,125 m3 v rovině a svahu do 1:5</t>
  </si>
  <si>
    <t>-1420150421</t>
  </si>
  <si>
    <t>Hloubení jamek pro vysazování rostlin v zemině tř.1 až 4 s výměnou půdy z 100% v rovině nebo na svahu do 1:5, objemu přes 0,05 do 0,125 m3</t>
  </si>
  <si>
    <t>https://podminky.urs.cz/item/CS_URS_2021_02/183101314</t>
  </si>
  <si>
    <t xml:space="preserve">130 "ks"    "lípa srdčitá (Tilia cordata)</t>
  </si>
  <si>
    <t xml:space="preserve">120 "ks"   "javor klen (Acer pseudoplatanus)</t>
  </si>
  <si>
    <t xml:space="preserve">85 "ks"   "buk lesní (Fagus sylvatica)</t>
  </si>
  <si>
    <t xml:space="preserve">50 "ks"   "jeřáb ptačí (Sorbus aucuparia)</t>
  </si>
  <si>
    <t xml:space="preserve">5 "ks"     "dub letní (Quercus robur)</t>
  </si>
  <si>
    <t xml:space="preserve">40 "ks"   "borovice lesní (Pinus sylvestris)</t>
  </si>
  <si>
    <t xml:space="preserve">20 "ks"   "smrk ztepilý (Picea abies)</t>
  </si>
  <si>
    <t xml:space="preserve">20 "ks"   "modřín opadavý (Larix decidua)</t>
  </si>
  <si>
    <t>10321100</t>
  </si>
  <si>
    <t>zahradní substrát pro výsadbu VL</t>
  </si>
  <si>
    <t>2104486776</t>
  </si>
  <si>
    <t>P</t>
  </si>
  <si>
    <t>Poznámka k položce:_x000d_
Poznámka k položce: - kompost</t>
  </si>
  <si>
    <t xml:space="preserve">prosátá středně těžká ornice s příměsí kompostu </t>
  </si>
  <si>
    <t xml:space="preserve">470"ks"*0,125"m3"*0,5"%"     "počet stromů * jamka 0,125 m3 * 50% objemu </t>
  </si>
  <si>
    <t>10364101</t>
  </si>
  <si>
    <t xml:space="preserve">zemina pro terénní úpravy -  ornice</t>
  </si>
  <si>
    <t>1090487561</t>
  </si>
  <si>
    <t xml:space="preserve">prosátá středně těžká ornice </t>
  </si>
  <si>
    <t xml:space="preserve">470"ks"*0,125"m3"*0,5"%"*1,8"t/m3"     "počet stromů * jamka 0,125 m3 * 50% objemu * obj. hm. </t>
  </si>
  <si>
    <t>183151111</t>
  </si>
  <si>
    <t>Hloubení jam pro výsadbu dřevin strojně v rovině nebo ve svahu do 1:5 obj jamky do 0,2 m3</t>
  </si>
  <si>
    <t>760972891</t>
  </si>
  <si>
    <t>Hloubení jam pro výsadbu dřevin strojně v rovině nebo ve svahu do 1:5, objem do 0,20 m3</t>
  </si>
  <si>
    <t>https://podminky.urs.cz/item/CS_URS_2021_02/183151111</t>
  </si>
  <si>
    <t xml:space="preserve">335"ks"     "růže šípková (Rosa canina)</t>
  </si>
  <si>
    <t xml:space="preserve">200"ks"    "trnka obecná (Prunus spinosa)</t>
  </si>
  <si>
    <t xml:space="preserve">175"ks"     "brslen evropský (Euonymus europeus)</t>
  </si>
  <si>
    <t xml:space="preserve">80 "ks"      "líska obecná (Coryllus avellana)</t>
  </si>
  <si>
    <t xml:space="preserve">15"ks"       "hloh (Crataegus sp.)</t>
  </si>
  <si>
    <t>184102110</t>
  </si>
  <si>
    <t>Výsadba dřeviny s balem D do 0,1 m do jamky se zalitím v rovině a svahu do 1:5</t>
  </si>
  <si>
    <t>1095677951</t>
  </si>
  <si>
    <t xml:space="preserve">Výsadba dřeviny s balem do předem vyhloubené jamky se zalitím  v rovině nebo na svahu do 1:5, při průměru balu do 100 mm</t>
  </si>
  <si>
    <t>https://podminky.urs.cz/item/CS_URS_2021_02/184102110</t>
  </si>
  <si>
    <t>026R1</t>
  </si>
  <si>
    <t>růže šípková (Rosa canina)</t>
  </si>
  <si>
    <t>-1027773107</t>
  </si>
  <si>
    <t>026R2</t>
  </si>
  <si>
    <t>trnka obecná (Prunus spinosa)</t>
  </si>
  <si>
    <t>1104872165</t>
  </si>
  <si>
    <t>026R3</t>
  </si>
  <si>
    <t>brslen evropský (Euonymus europeus)</t>
  </si>
  <si>
    <t>-1659273042</t>
  </si>
  <si>
    <t>026R4</t>
  </si>
  <si>
    <t>líska obecná (Coryllus avellana)</t>
  </si>
  <si>
    <t>960902864</t>
  </si>
  <si>
    <t>026R5</t>
  </si>
  <si>
    <t>hloh (Crataegus sp.)</t>
  </si>
  <si>
    <t>1464222362</t>
  </si>
  <si>
    <t>184102113</t>
  </si>
  <si>
    <t>Výsadba dřeviny s balem D přes 0,3 do 0,4 m do jamky se zalitím v rovině a svahu do 1:5</t>
  </si>
  <si>
    <t>1423574779</t>
  </si>
  <si>
    <t xml:space="preserve">Výsadba dřeviny s balem do předem vyhloubené jamky se zalitím  v rovině nebo na svahu do 1:5, při průměru balu přes 300 do 400 mm</t>
  </si>
  <si>
    <t>https://podminky.urs.cz/item/CS_URS_2021_02/184102113</t>
  </si>
  <si>
    <t xml:space="preserve">Poznámka k položce:_x000d_
Počet náhradní výsadby bude dle kácených stromů nad průměr  25cm, (43 ks)_x000d_
_x000d_
druhy: Lípa srdčitá, Habr obecný, Dub letní, Jírovec maďal </t>
  </si>
  <si>
    <t>026505R1</t>
  </si>
  <si>
    <t>lípa srdčitá (Tilia cordata)</t>
  </si>
  <si>
    <t>-1927138032</t>
  </si>
  <si>
    <t>026505R2</t>
  </si>
  <si>
    <t>javor klen (Acer pseudoplatanus)</t>
  </si>
  <si>
    <t>367548904</t>
  </si>
  <si>
    <t>026505R3</t>
  </si>
  <si>
    <t>buk lesní (Fagus sylvatica)</t>
  </si>
  <si>
    <t>-1627845142</t>
  </si>
  <si>
    <t>026505R4</t>
  </si>
  <si>
    <t>jeřáb ptačí (Sorbus aucuparia)</t>
  </si>
  <si>
    <t>-1477963759</t>
  </si>
  <si>
    <t>026505R5</t>
  </si>
  <si>
    <t>dub letní (Quercus robur)</t>
  </si>
  <si>
    <t>-1575260872</t>
  </si>
  <si>
    <t>026505R6</t>
  </si>
  <si>
    <t>borovice lesní (Pinus sylvestris)</t>
  </si>
  <si>
    <t>-1194838444</t>
  </si>
  <si>
    <t>026505R7</t>
  </si>
  <si>
    <t>smrk ztepilý (Picea abies)</t>
  </si>
  <si>
    <t>1265915048</t>
  </si>
  <si>
    <t>026505R8</t>
  </si>
  <si>
    <t>modřín opadavý (Larix decidua)</t>
  </si>
  <si>
    <t>2050910615</t>
  </si>
  <si>
    <t>184215132</t>
  </si>
  <si>
    <t>Ukotvení kmene dřevin třemi kůly D do 0,1 m dl přes 1 do 2 m</t>
  </si>
  <si>
    <t>-1896318654</t>
  </si>
  <si>
    <t>Ukotvení dřeviny kůly třemi kůly, délky přes 1 do 2 m</t>
  </si>
  <si>
    <t>https://podminky.urs.cz/item/CS_URS_2021_02/184215132</t>
  </si>
  <si>
    <t>470"ks"</t>
  </si>
  <si>
    <t>60591255</t>
  </si>
  <si>
    <t>kůl vyvazovací dřevěný impregnovaný D 8cm dl 2,5m</t>
  </si>
  <si>
    <t>-1815331589</t>
  </si>
  <si>
    <t>470"ks"*3</t>
  </si>
  <si>
    <t>184816111</t>
  </si>
  <si>
    <t>Hnojení sazenic průmyslovými hnojivy do 0,25 kg k jedné sazenici</t>
  </si>
  <si>
    <t>1130063276</t>
  </si>
  <si>
    <t xml:space="preserve">Hnojení sazenic  průmyslovými hnojivy v množství do 0,25 kg k jedné sazenici</t>
  </si>
  <si>
    <t>https://podminky.urs.cz/item/CS_URS_2021_02/184816111</t>
  </si>
  <si>
    <t xml:space="preserve">805"ks"     "keře</t>
  </si>
  <si>
    <t xml:space="preserve">470"ks"    "stromy</t>
  </si>
  <si>
    <t>25191155</t>
  </si>
  <si>
    <t>hnojivo průmyslové</t>
  </si>
  <si>
    <t>1564808496</t>
  </si>
  <si>
    <t xml:space="preserve">805"ks"*0,25"kg/kus"         "keře</t>
  </si>
  <si>
    <t xml:space="preserve">470"ks"*0,25"kg/kus"         "stromy</t>
  </si>
  <si>
    <t>18491111R</t>
  </si>
  <si>
    <t>Uvázání dřeviny jedním úvazkem ke kůlům</t>
  </si>
  <si>
    <t>-2143109493</t>
  </si>
  <si>
    <t>28</t>
  </si>
  <si>
    <t>185804311</t>
  </si>
  <si>
    <t>Zalití rostlin vodou plocha do 20 m2</t>
  </si>
  <si>
    <t>-160934483</t>
  </si>
  <si>
    <t>Zalití rostlin vodou plochy záhonů jednotlivě do 20 m2</t>
  </si>
  <si>
    <t>https://podminky.urs.cz/item/CS_URS_2021_02/185804311</t>
  </si>
  <si>
    <t xml:space="preserve">470"ks"*8*0,03"m3"   "8x za rok 30 l na strom</t>
  </si>
  <si>
    <t xml:space="preserve">805"ks"*8*0,01"m3"   "8x za rok 10 l na keř</t>
  </si>
  <si>
    <t>29</t>
  </si>
  <si>
    <t>597426398</t>
  </si>
  <si>
    <t>VON - Vedlejší a ostatní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</si>
  <si>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</si>
  <si>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</si>
  <si>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</si>
  <si>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</si>
  <si>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</si>
  <si>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</si>
  <si>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032603001</t>
  </si>
  <si>
    <t>Kč</t>
  </si>
  <si>
    <t>1024</t>
  </si>
  <si>
    <t>-1540956154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</si>
</sst>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7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71111103" TargetMode="External" /><Relationship Id="rId4" Type="http://schemas.openxmlformats.org/officeDocument/2006/relationships/hyperlink" Target="https://podminky.urs.cz/item/CS_URS_2021_02/171251101" TargetMode="External" /><Relationship Id="rId5" Type="http://schemas.openxmlformats.org/officeDocument/2006/relationships/hyperlink" Target="https://podminky.urs.cz/item/CS_URS_2021_02/171251201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182201101" TargetMode="External" /><Relationship Id="rId8" Type="http://schemas.openxmlformats.org/officeDocument/2006/relationships/hyperlink" Target="https://podminky.urs.cz/item/CS_URS_2021_02/451579877" TargetMode="External" /><Relationship Id="rId9" Type="http://schemas.openxmlformats.org/officeDocument/2006/relationships/hyperlink" Target="https://podminky.urs.cz/item/CS_URS_2021_02/462512370" TargetMode="External" /><Relationship Id="rId10" Type="http://schemas.openxmlformats.org/officeDocument/2006/relationships/hyperlink" Target="https://podminky.urs.cz/item/CS_URS_2021_02/462519003" TargetMode="External" /><Relationship Id="rId11" Type="http://schemas.openxmlformats.org/officeDocument/2006/relationships/hyperlink" Target="https://podminky.urs.cz/item/CS_URS_2021_02/564871111" TargetMode="External" /><Relationship Id="rId12" Type="http://schemas.openxmlformats.org/officeDocument/2006/relationships/hyperlink" Target="https://podminky.urs.cz/item/CS_URS_2021_02/567122114" TargetMode="External" /><Relationship Id="rId13" Type="http://schemas.openxmlformats.org/officeDocument/2006/relationships/hyperlink" Target="https://podminky.urs.cz/item/CS_URS_2021_02/584121112" TargetMode="External" /><Relationship Id="rId14" Type="http://schemas.openxmlformats.org/officeDocument/2006/relationships/hyperlink" Target="https://podminky.urs.cz/item/CS_URS_2021_02/998231311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104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74101101" TargetMode="External" /><Relationship Id="rId4" Type="http://schemas.openxmlformats.org/officeDocument/2006/relationships/hyperlink" Target="https://podminky.urs.cz/item/CS_URS_2021_02/457971121" TargetMode="External" /><Relationship Id="rId5" Type="http://schemas.openxmlformats.org/officeDocument/2006/relationships/hyperlink" Target="https://podminky.urs.cz/item/CS_URS_2021_02/998231311" TargetMode="External" /><Relationship Id="rId6" Type="http://schemas.openxmlformats.org/officeDocument/2006/relationships/hyperlink" Target="https://podminky.urs.cz/item/CS_URS_2021_02/132251103" TargetMode="External" /><Relationship Id="rId7" Type="http://schemas.openxmlformats.org/officeDocument/2006/relationships/hyperlink" Target="https://podminky.urs.cz/item/CS_URS_2021_02/162351103" TargetMode="External" /><Relationship Id="rId8" Type="http://schemas.openxmlformats.org/officeDocument/2006/relationships/hyperlink" Target="https://podminky.urs.cz/item/CS_URS_2021_02/174101101" TargetMode="External" /><Relationship Id="rId9" Type="http://schemas.openxmlformats.org/officeDocument/2006/relationships/hyperlink" Target="https://podminky.urs.cz/item/CS_URS_2021_02/175151101" TargetMode="External" /><Relationship Id="rId10" Type="http://schemas.openxmlformats.org/officeDocument/2006/relationships/hyperlink" Target="https://podminky.urs.cz/item/CS_URS_2021_02/451573111" TargetMode="External" /><Relationship Id="rId11" Type="http://schemas.openxmlformats.org/officeDocument/2006/relationships/hyperlink" Target="https://podminky.urs.cz/item/CS_URS_2021_02/998231311" TargetMode="External" /><Relationship Id="rId1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62351103" TargetMode="External" /><Relationship Id="rId2" Type="http://schemas.openxmlformats.org/officeDocument/2006/relationships/hyperlink" Target="https://podminky.urs.cz/item/CS_URS_2021_02/171201201" TargetMode="External" /><Relationship Id="rId3" Type="http://schemas.openxmlformats.org/officeDocument/2006/relationships/hyperlink" Target="https://podminky.urs.cz/item/CS_URS_2021_02/338171123" TargetMode="External" /><Relationship Id="rId4" Type="http://schemas.openxmlformats.org/officeDocument/2006/relationships/hyperlink" Target="https://podminky.urs.cz/item/CS_URS_2021_02/348401230" TargetMode="External" /><Relationship Id="rId5" Type="http://schemas.openxmlformats.org/officeDocument/2006/relationships/hyperlink" Target="https://podminky.urs.cz/item/CS_URS_2021_02/348401320" TargetMode="External" /><Relationship Id="rId6" Type="http://schemas.openxmlformats.org/officeDocument/2006/relationships/hyperlink" Target="https://podminky.urs.cz/item/CS_URS_2021_02/966052121" TargetMode="External" /><Relationship Id="rId7" Type="http://schemas.openxmlformats.org/officeDocument/2006/relationships/hyperlink" Target="https://podminky.urs.cz/item/CS_URS_2021_02/966071822" TargetMode="External" /><Relationship Id="rId8" Type="http://schemas.openxmlformats.org/officeDocument/2006/relationships/hyperlink" Target="https://podminky.urs.cz/item/CS_URS_2021_02/997013501" TargetMode="External" /><Relationship Id="rId9" Type="http://schemas.openxmlformats.org/officeDocument/2006/relationships/hyperlink" Target="https://podminky.urs.cz/item/CS_URS_2021_02/998232110" TargetMode="External" /><Relationship Id="rId1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81151311" TargetMode="External" /><Relationship Id="rId2" Type="http://schemas.openxmlformats.org/officeDocument/2006/relationships/hyperlink" Target="https://podminky.urs.cz/item/CS_URS_2021_02/181451121" TargetMode="External" /><Relationship Id="rId3" Type="http://schemas.openxmlformats.org/officeDocument/2006/relationships/hyperlink" Target="https://podminky.urs.cz/item/CS_URS_2021_02/183101314" TargetMode="External" /><Relationship Id="rId4" Type="http://schemas.openxmlformats.org/officeDocument/2006/relationships/hyperlink" Target="https://podminky.urs.cz/item/CS_URS_2021_02/183151111" TargetMode="External" /><Relationship Id="rId5" Type="http://schemas.openxmlformats.org/officeDocument/2006/relationships/hyperlink" Target="https://podminky.urs.cz/item/CS_URS_2021_02/184102110" TargetMode="External" /><Relationship Id="rId6" Type="http://schemas.openxmlformats.org/officeDocument/2006/relationships/hyperlink" Target="https://podminky.urs.cz/item/CS_URS_2021_02/184102113" TargetMode="External" /><Relationship Id="rId7" Type="http://schemas.openxmlformats.org/officeDocument/2006/relationships/hyperlink" Target="https://podminky.urs.cz/item/CS_URS_2021_02/184215132" TargetMode="External" /><Relationship Id="rId8" Type="http://schemas.openxmlformats.org/officeDocument/2006/relationships/hyperlink" Target="https://podminky.urs.cz/item/CS_URS_2021_02/184816111" TargetMode="External" /><Relationship Id="rId9" Type="http://schemas.openxmlformats.org/officeDocument/2006/relationships/hyperlink" Target="https://podminky.urs.cz/item/CS_URS_2021_02/185804311" TargetMode="External" /><Relationship Id="rId10" Type="http://schemas.openxmlformats.org/officeDocument/2006/relationships/hyperlink" Target="https://podminky.urs.cz/item/CS_URS_2021_02/998231311" TargetMode="External" /><Relationship Id="rId1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33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59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Pacov_2021_09_01OP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Skládka odpadů Hrádek u Pacova – Rozšíření skládky III. etapa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1. 9. 2021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SOMPO a.s., Svatovítské nám. 126, 393 01 Pelhřimov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Sweco Hydroprojekt a.s.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01 - Terénní úpravy'!J30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'SO 01 - Terénní úpravy'!P121</f>
        <v>0</v>
      </c>
      <c r="AV95" s="128">
        <f>'SO 01 - Terénní úpravy'!J33</f>
        <v>0</v>
      </c>
      <c r="AW95" s="128">
        <f>'SO 01 - Terénní úpravy'!J34</f>
        <v>0</v>
      </c>
      <c r="AX95" s="128">
        <f>'SO 01 - Terénní úpravy'!J35</f>
        <v>0</v>
      </c>
      <c r="AY95" s="128">
        <f>'SO 01 - Terénní úpravy'!J36</f>
        <v>0</v>
      </c>
      <c r="AZ95" s="128">
        <f>'SO 01 - Terénní úpravy'!F33</f>
        <v>0</v>
      </c>
      <c r="BA95" s="128">
        <f>'SO 01 - Terénní úpravy'!F34</f>
        <v>0</v>
      </c>
      <c r="BB95" s="128">
        <f>'SO 01 - Terénní úpravy'!F35</f>
        <v>0</v>
      </c>
      <c r="BC95" s="128">
        <f>'SO 01 - Terénní úpravy'!F36</f>
        <v>0</v>
      </c>
      <c r="BD95" s="130">
        <f>'SO 01 - Terénní úpravy'!F37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16.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02 - Složiště, 3. etapa'!J30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'SO 02 - Složiště, 3. etapa'!P119</f>
        <v>0</v>
      </c>
      <c r="AV96" s="128">
        <f>'SO 02 - Složiště, 3. etapa'!J33</f>
        <v>0</v>
      </c>
      <c r="AW96" s="128">
        <f>'SO 02 - Složiště, 3. etapa'!J34</f>
        <v>0</v>
      </c>
      <c r="AX96" s="128">
        <f>'SO 02 - Složiště, 3. etapa'!J35</f>
        <v>0</v>
      </c>
      <c r="AY96" s="128">
        <f>'SO 02 - Složiště, 3. etapa'!J36</f>
        <v>0</v>
      </c>
      <c r="AZ96" s="128">
        <f>'SO 02 - Složiště, 3. etapa'!F33</f>
        <v>0</v>
      </c>
      <c r="BA96" s="128">
        <f>'SO 02 - Složiště, 3. etapa'!F34</f>
        <v>0</v>
      </c>
      <c r="BB96" s="128">
        <f>'SO 02 - Složiště, 3. etapa'!F35</f>
        <v>0</v>
      </c>
      <c r="BC96" s="128">
        <f>'SO 02 - Složiště, 3. etapa'!F36</f>
        <v>0</v>
      </c>
      <c r="BD96" s="130">
        <f>'SO 02 - Složiště, 3. etapa'!F37</f>
        <v>0</v>
      </c>
      <c r="BE96" s="7"/>
      <c r="BT96" s="131" t="s">
        <v>86</v>
      </c>
      <c r="BV96" s="131" t="s">
        <v>80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7" customFormat="1" ht="16.5" customHeight="1">
      <c r="A97" s="119" t="s">
        <v>82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03 - Odplynění'!J30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27">
        <v>0</v>
      </c>
      <c r="AT97" s="128">
        <f>ROUND(SUM(AV97:AW97),2)</f>
        <v>0</v>
      </c>
      <c r="AU97" s="129">
        <f>'SO 03 - Odplynění'!P117</f>
        <v>0</v>
      </c>
      <c r="AV97" s="128">
        <f>'SO 03 - Odplynění'!J33</f>
        <v>0</v>
      </c>
      <c r="AW97" s="128">
        <f>'SO 03 - Odplynění'!J34</f>
        <v>0</v>
      </c>
      <c r="AX97" s="128">
        <f>'SO 03 - Odplynění'!J35</f>
        <v>0</v>
      </c>
      <c r="AY97" s="128">
        <f>'SO 03 - Odplynění'!J36</f>
        <v>0</v>
      </c>
      <c r="AZ97" s="128">
        <f>'SO 03 - Odplynění'!F33</f>
        <v>0</v>
      </c>
      <c r="BA97" s="128">
        <f>'SO 03 - Odplynění'!F34</f>
        <v>0</v>
      </c>
      <c r="BB97" s="128">
        <f>'SO 03 - Odplynění'!F35</f>
        <v>0</v>
      </c>
      <c r="BC97" s="128">
        <f>'SO 03 - Odplynění'!F36</f>
        <v>0</v>
      </c>
      <c r="BD97" s="130">
        <f>'SO 03 - Odplynění'!F37</f>
        <v>0</v>
      </c>
      <c r="BE97" s="7"/>
      <c r="BT97" s="131" t="s">
        <v>86</v>
      </c>
      <c r="BV97" s="131" t="s">
        <v>80</v>
      </c>
      <c r="BW97" s="131" t="s">
        <v>94</v>
      </c>
      <c r="BX97" s="131" t="s">
        <v>5</v>
      </c>
      <c r="CL97" s="131" t="s">
        <v>1</v>
      </c>
      <c r="CM97" s="131" t="s">
        <v>88</v>
      </c>
    </row>
    <row r="98" s="7" customFormat="1" ht="16.5" customHeight="1">
      <c r="A98" s="119" t="s">
        <v>82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04 - Nové oplocení'!J30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85</v>
      </c>
      <c r="AR98" s="126"/>
      <c r="AS98" s="127">
        <v>0</v>
      </c>
      <c r="AT98" s="128">
        <f>ROUND(SUM(AV98:AW98),2)</f>
        <v>0</v>
      </c>
      <c r="AU98" s="129">
        <f>'SO 04 - Nové oplocení'!P122</f>
        <v>0</v>
      </c>
      <c r="AV98" s="128">
        <f>'SO 04 - Nové oplocení'!J33</f>
        <v>0</v>
      </c>
      <c r="AW98" s="128">
        <f>'SO 04 - Nové oplocení'!J34</f>
        <v>0</v>
      </c>
      <c r="AX98" s="128">
        <f>'SO 04 - Nové oplocení'!J35</f>
        <v>0</v>
      </c>
      <c r="AY98" s="128">
        <f>'SO 04 - Nové oplocení'!J36</f>
        <v>0</v>
      </c>
      <c r="AZ98" s="128">
        <f>'SO 04 - Nové oplocení'!F33</f>
        <v>0</v>
      </c>
      <c r="BA98" s="128">
        <f>'SO 04 - Nové oplocení'!F34</f>
        <v>0</v>
      </c>
      <c r="BB98" s="128">
        <f>'SO 04 - Nové oplocení'!F35</f>
        <v>0</v>
      </c>
      <c r="BC98" s="128">
        <f>'SO 04 - Nové oplocení'!F36</f>
        <v>0</v>
      </c>
      <c r="BD98" s="130">
        <f>'SO 04 - Nové oplocení'!F37</f>
        <v>0</v>
      </c>
      <c r="BE98" s="7"/>
      <c r="BT98" s="131" t="s">
        <v>86</v>
      </c>
      <c r="BV98" s="131" t="s">
        <v>80</v>
      </c>
      <c r="BW98" s="131" t="s">
        <v>97</v>
      </c>
      <c r="BX98" s="131" t="s">
        <v>5</v>
      </c>
      <c r="CL98" s="131" t="s">
        <v>1</v>
      </c>
      <c r="CM98" s="131" t="s">
        <v>88</v>
      </c>
    </row>
    <row r="99" s="7" customFormat="1" ht="16.5" customHeight="1">
      <c r="A99" s="119" t="s">
        <v>82</v>
      </c>
      <c r="B99" s="120"/>
      <c r="C99" s="121"/>
      <c r="D99" s="122" t="s">
        <v>98</v>
      </c>
      <c r="E99" s="122"/>
      <c r="F99" s="122"/>
      <c r="G99" s="122"/>
      <c r="H99" s="122"/>
      <c r="I99" s="123"/>
      <c r="J99" s="122" t="s">
        <v>99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 05 - Odstínění skládky...'!J30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85</v>
      </c>
      <c r="AR99" s="126"/>
      <c r="AS99" s="127">
        <v>0</v>
      </c>
      <c r="AT99" s="128">
        <f>ROUND(SUM(AV99:AW99),2)</f>
        <v>0</v>
      </c>
      <c r="AU99" s="129">
        <f>'SO 05 - Odstínění skládky...'!P119</f>
        <v>0</v>
      </c>
      <c r="AV99" s="128">
        <f>'SO 05 - Odstínění skládky...'!J33</f>
        <v>0</v>
      </c>
      <c r="AW99" s="128">
        <f>'SO 05 - Odstínění skládky...'!J34</f>
        <v>0</v>
      </c>
      <c r="AX99" s="128">
        <f>'SO 05 - Odstínění skládky...'!J35</f>
        <v>0</v>
      </c>
      <c r="AY99" s="128">
        <f>'SO 05 - Odstínění skládky...'!J36</f>
        <v>0</v>
      </c>
      <c r="AZ99" s="128">
        <f>'SO 05 - Odstínění skládky...'!F33</f>
        <v>0</v>
      </c>
      <c r="BA99" s="128">
        <f>'SO 05 - Odstínění skládky...'!F34</f>
        <v>0</v>
      </c>
      <c r="BB99" s="128">
        <f>'SO 05 - Odstínění skládky...'!F35</f>
        <v>0</v>
      </c>
      <c r="BC99" s="128">
        <f>'SO 05 - Odstínění skládky...'!F36</f>
        <v>0</v>
      </c>
      <c r="BD99" s="130">
        <f>'SO 05 - Odstínění skládky...'!F37</f>
        <v>0</v>
      </c>
      <c r="BE99" s="7"/>
      <c r="BT99" s="131" t="s">
        <v>86</v>
      </c>
      <c r="BV99" s="131" t="s">
        <v>80</v>
      </c>
      <c r="BW99" s="131" t="s">
        <v>100</v>
      </c>
      <c r="BX99" s="131" t="s">
        <v>5</v>
      </c>
      <c r="CL99" s="131" t="s">
        <v>1</v>
      </c>
      <c r="CM99" s="131" t="s">
        <v>88</v>
      </c>
    </row>
    <row r="100" s="7" customFormat="1" ht="16.5" customHeight="1">
      <c r="A100" s="119" t="s">
        <v>82</v>
      </c>
      <c r="B100" s="120"/>
      <c r="C100" s="121"/>
      <c r="D100" s="122" t="s">
        <v>101</v>
      </c>
      <c r="E100" s="122"/>
      <c r="F100" s="122"/>
      <c r="G100" s="122"/>
      <c r="H100" s="122"/>
      <c r="I100" s="123"/>
      <c r="J100" s="122" t="s">
        <v>102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'VON - Vedlejší a ostatní 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101</v>
      </c>
      <c r="AR100" s="126"/>
      <c r="AS100" s="132">
        <v>0</v>
      </c>
      <c r="AT100" s="133">
        <f>ROUND(SUM(AV100:AW100),2)</f>
        <v>0</v>
      </c>
      <c r="AU100" s="134">
        <f>'VON - Vedlejší a ostatní ...'!P118</f>
        <v>0</v>
      </c>
      <c r="AV100" s="133">
        <f>'VON - Vedlejší a ostatní ...'!J33</f>
        <v>0</v>
      </c>
      <c r="AW100" s="133">
        <f>'VON - Vedlejší a ostatní ...'!J34</f>
        <v>0</v>
      </c>
      <c r="AX100" s="133">
        <f>'VON - Vedlejší a ostatní ...'!J35</f>
        <v>0</v>
      </c>
      <c r="AY100" s="133">
        <f>'VON - Vedlejší a ostatní ...'!J36</f>
        <v>0</v>
      </c>
      <c r="AZ100" s="133">
        <f>'VON - Vedlejší a ostatní ...'!F33</f>
        <v>0</v>
      </c>
      <c r="BA100" s="133">
        <f>'VON - Vedlejší a ostatní ...'!F34</f>
        <v>0</v>
      </c>
      <c r="BB100" s="133">
        <f>'VON - Vedlejší a ostatní ...'!F35</f>
        <v>0</v>
      </c>
      <c r="BC100" s="133">
        <f>'VON - Vedlejší a ostatní ...'!F36</f>
        <v>0</v>
      </c>
      <c r="BD100" s="135">
        <f>'VON - Vedlejší a ostatní ...'!F37</f>
        <v>0</v>
      </c>
      <c r="BE100" s="7"/>
      <c r="BT100" s="131" t="s">
        <v>86</v>
      </c>
      <c r="BV100" s="131" t="s">
        <v>80</v>
      </c>
      <c r="BW100" s="131" t="s">
        <v>103</v>
      </c>
      <c r="BX100" s="131" t="s">
        <v>5</v>
      </c>
      <c r="CL100" s="131" t="s">
        <v>1</v>
      </c>
      <c r="CM100" s="131" t="s">
        <v>88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ykZ1a4nuAVs7u2tQI1E4YCYvFvH+CreRY90CxWmM7CGeFY5IkajNc4u6qdPsqeWs9f9nvJMrsohQ5xLCH/4RPQ==" hashValue="N35tQolv5nkI8v+n1JF7Ia30LfEpXowUMAPvvTlZh8FpxdSU7YgO1x2kbfqxcFarsshL6aEKyxrRoOD3X/oGxA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Terénní úpravy'!C2" display="/"/>
    <hyperlink ref="A96" location="'SO 02 - Složiště, 3. etapa'!C2" display="/"/>
    <hyperlink ref="A97" location="'SO 03 - Odplynění'!C2" display="/"/>
    <hyperlink ref="A98" location="'SO 04 - Nové oplocení'!C2" display="/"/>
    <hyperlink ref="A99" location="'SO 05 - Odstínění skládky...'!C2" display="/"/>
    <hyperlink ref="A100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Skládka odpadů Hrádek u Pacova – Rozšíření skládky III.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ROUND((SUM(BE121:BE205)),  2)</f>
        <v>0</v>
      </c>
      <c r="G33" s="38"/>
      <c r="H33" s="38"/>
      <c r="I33" s="155">
        <v>0.20999999999999999</v>
      </c>
      <c r="J33" s="154">
        <f>ROUND(((SUM(BE121:BE205))*I33),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ROUND((SUM(BF121:BF205)),  2)</f>
        <v>0</v>
      </c>
      <c r="G34" s="38"/>
      <c r="H34" s="38"/>
      <c r="I34" s="155">
        <v>0.14999999999999999</v>
      </c>
      <c r="J34" s="154">
        <f>ROUND(((SUM(BF121:BF205))*I34),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ROUND((SUM(BG121:BG205)),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ROUND((SUM(BH121:BH205)),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ROUND((SUM(BI121:BI205)),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Skládka odpadů Hrádek u Pacova – Rozšíření skládky III.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01 - Terénní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SOMPO a.s., Svatovítské nám. 126, 393 01 Pelhřimov</v>
      </c>
      <c r="G91" s="40"/>
      <c r="H91" s="40"/>
      <c r="I91" s="32" t="s">
        <v>30</v>
      </c>
      <c r="J91" s="36" t="str">
        <f>E21</f>
        <v>Sweco Hydroprojekt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179"/>
      <c r="C97" s="180"/>
      <c r="D97" s="181" t="s">
        <v>112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113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114</v>
      </c>
      <c r="E99" s="188"/>
      <c r="F99" s="188"/>
      <c r="G99" s="188"/>
      <c r="H99" s="188"/>
      <c r="I99" s="188"/>
      <c r="J99" s="189">
        <f>J160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115</v>
      </c>
      <c r="E100" s="188"/>
      <c r="F100" s="188"/>
      <c r="G100" s="188"/>
      <c r="H100" s="188"/>
      <c r="I100" s="188"/>
      <c r="J100" s="189">
        <f>J177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116</v>
      </c>
      <c r="E101" s="188"/>
      <c r="F101" s="188"/>
      <c r="G101" s="188"/>
      <c r="H101" s="188"/>
      <c r="I101" s="188"/>
      <c r="J101" s="189">
        <f>J202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117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Skládka odpadů Hrádek u Pacova – Rozšíření skládky III. etapa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 01 - Terénní úpravy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1. 9. 2021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E15</f>
        <v>SOMPO a.s., Svatovítské nám. 126, 393 01 Pelhřimov</v>
      </c>
      <c r="G117" s="40"/>
      <c r="H117" s="40"/>
      <c r="I117" s="32" t="s">
        <v>30</v>
      </c>
      <c r="J117" s="36" t="str">
        <f>E21</f>
        <v>Sweco Hydroprojekt a.s.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118</v>
      </c>
      <c r="D120" s="194" t="s">
        <v>63</v>
      </c>
      <c r="E120" s="194" t="s">
        <v>59</v>
      </c>
      <c r="F120" s="194" t="s">
        <v>60</v>
      </c>
      <c r="G120" s="194" t="s">
        <v>119</v>
      </c>
      <c r="H120" s="194" t="s">
        <v>120</v>
      </c>
      <c r="I120" s="194" t="s">
        <v>121</v>
      </c>
      <c r="J120" s="194" t="s">
        <v>109</v>
      </c>
      <c r="K120" s="195" t="s">
        <v>122</v>
      </c>
      <c r="L120" s="196"/>
      <c r="M120" s="100" t="s">
        <v>1</v>
      </c>
      <c r="N120" s="101" t="s">
        <v>42</v>
      </c>
      <c r="O120" s="101" t="s">
        <v>123</v>
      </c>
      <c r="P120" s="101" t="s">
        <v>124</v>
      </c>
      <c r="Q120" s="101" t="s">
        <v>125</v>
      </c>
      <c r="R120" s="101" t="s">
        <v>126</v>
      </c>
      <c r="S120" s="101" t="s">
        <v>127</v>
      </c>
      <c r="T120" s="102" t="s">
        <v>128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129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1654.70436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77</v>
      </c>
      <c r="AU121" s="17" t="s">
        <v>111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77</v>
      </c>
      <c r="E122" s="205" t="s">
        <v>130</v>
      </c>
      <c r="F122" s="205" t="s">
        <v>131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P123+P160+P177+P202</f>
        <v>0</v>
      </c>
      <c r="Q122" s="210"/>
      <c r="R122" s="211">
        <f>R123+R160+R177+R202</f>
        <v>1654.70436</v>
      </c>
      <c r="S122" s="210"/>
      <c r="T122" s="212">
        <f>T123+T160+T177+T202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77</v>
      </c>
      <c r="AU122" s="214" t="s">
        <v>78</v>
      </c>
      <c r="AY122" s="213" t="s">
        <v>132</v>
      </c>
      <c r="BK122" s="215">
        <f>BK123+BK160+BK177+BK202</f>
        <v>0</v>
      </c>
    </row>
    <row r="123" s="12" customFormat="1" ht="22.8" customHeight="1">
      <c r="A123" s="12"/>
      <c r="B123" s="202"/>
      <c r="C123" s="203"/>
      <c r="D123" s="204" t="s">
        <v>77</v>
      </c>
      <c r="E123" s="216" t="s">
        <v>86</v>
      </c>
      <c r="F123" s="216" t="s">
        <v>133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SUM(P124:P159)</f>
        <v>0</v>
      </c>
      <c r="Q123" s="210"/>
      <c r="R123" s="211">
        <f>SUM(R124:R159)</f>
        <v>0</v>
      </c>
      <c r="S123" s="210"/>
      <c r="T123" s="212">
        <f>SUM(T124:T159)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86</v>
      </c>
      <c r="AT123" s="214" t="s">
        <v>77</v>
      </c>
      <c r="AU123" s="214" t="s">
        <v>86</v>
      </c>
      <c r="AY123" s="213" t="s">
        <v>132</v>
      </c>
      <c r="BK123" s="215">
        <f>SUM(BK124:BK159)</f>
        <v>0</v>
      </c>
    </row>
    <row r="124" s="2" customFormat="1" ht="33" customHeight="1">
      <c r="A124" s="38"/>
      <c r="B124" s="39"/>
      <c r="C124" s="218" t="s">
        <v>86</v>
      </c>
      <c r="D124" s="218" t="s">
        <v>134</v>
      </c>
      <c r="E124" s="219" t="s">
        <v>135</v>
      </c>
      <c r="F124" s="220" t="s">
        <v>136</v>
      </c>
      <c r="G124" s="221" t="s">
        <v>137</v>
      </c>
      <c r="H124" s="222">
        <v>72728</v>
      </c>
      <c r="I124" s="223"/>
      <c r="J124" s="224">
        <f>ROUND(I124*H124,2)</f>
        <v>0</v>
      </c>
      <c r="K124" s="220" t="s">
        <v>138</v>
      </c>
      <c r="L124" s="44"/>
      <c r="M124" s="225" t="s">
        <v>1</v>
      </c>
      <c r="N124" s="226" t="s">
        <v>43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139</v>
      </c>
      <c r="AT124" s="229" t="s">
        <v>134</v>
      </c>
      <c r="AU124" s="229" t="s">
        <v>88</v>
      </c>
      <c r="AY124" s="17" t="s">
        <v>132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86</v>
      </c>
      <c r="BK124" s="230">
        <f>ROUND(I124*H124,2)</f>
        <v>0</v>
      </c>
      <c r="BL124" s="17" t="s">
        <v>139</v>
      </c>
      <c r="BM124" s="229" t="s">
        <v>140</v>
      </c>
    </row>
    <row r="125" s="2" customFormat="1">
      <c r="A125" s="38"/>
      <c r="B125" s="39"/>
      <c r="C125" s="40"/>
      <c r="D125" s="231" t="s">
        <v>141</v>
      </c>
      <c r="E125" s="40"/>
      <c r="F125" s="232" t="s">
        <v>142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141</v>
      </c>
      <c r="AU125" s="17" t="s">
        <v>88</v>
      </c>
    </row>
    <row r="126" s="2" customFormat="1">
      <c r="A126" s="38"/>
      <c r="B126" s="39"/>
      <c r="C126" s="40"/>
      <c r="D126" s="236" t="s">
        <v>143</v>
      </c>
      <c r="E126" s="40"/>
      <c r="F126" s="237" t="s">
        <v>144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143</v>
      </c>
      <c r="AU126" s="17" t="s">
        <v>88</v>
      </c>
    </row>
    <row r="127" s="13" customFormat="1">
      <c r="A127" s="13"/>
      <c r="B127" s="238"/>
      <c r="C127" s="239"/>
      <c r="D127" s="231" t="s">
        <v>145</v>
      </c>
      <c r="E127" s="240" t="s">
        <v>1</v>
      </c>
      <c r="F127" s="241" t="s">
        <v>146</v>
      </c>
      <c r="G127" s="239"/>
      <c r="H127" s="242">
        <v>16000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145</v>
      </c>
      <c r="AU127" s="248" t="s">
        <v>88</v>
      </c>
      <c r="AV127" s="13" t="s">
        <v>88</v>
      </c>
      <c r="AW127" s="13" t="s">
        <v>34</v>
      </c>
      <c r="AX127" s="13" t="s">
        <v>78</v>
      </c>
      <c r="AY127" s="248" t="s">
        <v>132</v>
      </c>
    </row>
    <row r="128" s="13" customFormat="1">
      <c r="A128" s="13"/>
      <c r="B128" s="238"/>
      <c r="C128" s="239"/>
      <c r="D128" s="231" t="s">
        <v>145</v>
      </c>
      <c r="E128" s="240" t="s">
        <v>1</v>
      </c>
      <c r="F128" s="241" t="s">
        <v>147</v>
      </c>
      <c r="G128" s="239"/>
      <c r="H128" s="242">
        <v>56728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145</v>
      </c>
      <c r="AU128" s="248" t="s">
        <v>88</v>
      </c>
      <c r="AV128" s="13" t="s">
        <v>88</v>
      </c>
      <c r="AW128" s="13" t="s">
        <v>34</v>
      </c>
      <c r="AX128" s="13" t="s">
        <v>78</v>
      </c>
      <c r="AY128" s="248" t="s">
        <v>132</v>
      </c>
    </row>
    <row r="129" s="14" customFormat="1">
      <c r="A129" s="14"/>
      <c r="B129" s="249"/>
      <c r="C129" s="250"/>
      <c r="D129" s="231" t="s">
        <v>145</v>
      </c>
      <c r="E129" s="251" t="s">
        <v>1</v>
      </c>
      <c r="F129" s="252" t="s">
        <v>148</v>
      </c>
      <c r="G129" s="250"/>
      <c r="H129" s="253">
        <v>72728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9" t="s">
        <v>145</v>
      </c>
      <c r="AU129" s="259" t="s">
        <v>88</v>
      </c>
      <c r="AV129" s="14" t="s">
        <v>139</v>
      </c>
      <c r="AW129" s="14" t="s">
        <v>34</v>
      </c>
      <c r="AX129" s="14" t="s">
        <v>86</v>
      </c>
      <c r="AY129" s="259" t="s">
        <v>132</v>
      </c>
    </row>
    <row r="130" s="2" customFormat="1" ht="37.8" customHeight="1">
      <c r="A130" s="38"/>
      <c r="B130" s="39"/>
      <c r="C130" s="218" t="s">
        <v>88</v>
      </c>
      <c r="D130" s="218" t="s">
        <v>134</v>
      </c>
      <c r="E130" s="219" t="s">
        <v>149</v>
      </c>
      <c r="F130" s="220" t="s">
        <v>150</v>
      </c>
      <c r="G130" s="221" t="s">
        <v>137</v>
      </c>
      <c r="H130" s="222">
        <v>72628</v>
      </c>
      <c r="I130" s="223"/>
      <c r="J130" s="224">
        <f>ROUND(I130*H130,2)</f>
        <v>0</v>
      </c>
      <c r="K130" s="220" t="s">
        <v>138</v>
      </c>
      <c r="L130" s="44"/>
      <c r="M130" s="225" t="s">
        <v>1</v>
      </c>
      <c r="N130" s="226" t="s">
        <v>43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139</v>
      </c>
      <c r="AT130" s="229" t="s">
        <v>134</v>
      </c>
      <c r="AU130" s="229" t="s">
        <v>88</v>
      </c>
      <c r="AY130" s="17" t="s">
        <v>132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86</v>
      </c>
      <c r="BK130" s="230">
        <f>ROUND(I130*H130,2)</f>
        <v>0</v>
      </c>
      <c r="BL130" s="17" t="s">
        <v>139</v>
      </c>
      <c r="BM130" s="229" t="s">
        <v>151</v>
      </c>
    </row>
    <row r="131" s="2" customFormat="1">
      <c r="A131" s="38"/>
      <c r="B131" s="39"/>
      <c r="C131" s="40"/>
      <c r="D131" s="231" t="s">
        <v>141</v>
      </c>
      <c r="E131" s="40"/>
      <c r="F131" s="232" t="s">
        <v>152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141</v>
      </c>
      <c r="AU131" s="17" t="s">
        <v>88</v>
      </c>
    </row>
    <row r="132" s="2" customFormat="1">
      <c r="A132" s="38"/>
      <c r="B132" s="39"/>
      <c r="C132" s="40"/>
      <c r="D132" s="236" t="s">
        <v>143</v>
      </c>
      <c r="E132" s="40"/>
      <c r="F132" s="237" t="s">
        <v>153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143</v>
      </c>
      <c r="AU132" s="17" t="s">
        <v>88</v>
      </c>
    </row>
    <row r="133" s="13" customFormat="1">
      <c r="A133" s="13"/>
      <c r="B133" s="238"/>
      <c r="C133" s="239"/>
      <c r="D133" s="231" t="s">
        <v>145</v>
      </c>
      <c r="E133" s="240" t="s">
        <v>1</v>
      </c>
      <c r="F133" s="241" t="s">
        <v>154</v>
      </c>
      <c r="G133" s="239"/>
      <c r="H133" s="242">
        <v>56628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145</v>
      </c>
      <c r="AU133" s="248" t="s">
        <v>88</v>
      </c>
      <c r="AV133" s="13" t="s">
        <v>88</v>
      </c>
      <c r="AW133" s="13" t="s">
        <v>34</v>
      </c>
      <c r="AX133" s="13" t="s">
        <v>78</v>
      </c>
      <c r="AY133" s="248" t="s">
        <v>132</v>
      </c>
    </row>
    <row r="134" s="13" customFormat="1">
      <c r="A134" s="13"/>
      <c r="B134" s="238"/>
      <c r="C134" s="239"/>
      <c r="D134" s="231" t="s">
        <v>145</v>
      </c>
      <c r="E134" s="240" t="s">
        <v>1</v>
      </c>
      <c r="F134" s="241" t="s">
        <v>155</v>
      </c>
      <c r="G134" s="239"/>
      <c r="H134" s="242">
        <v>16000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145</v>
      </c>
      <c r="AU134" s="248" t="s">
        <v>88</v>
      </c>
      <c r="AV134" s="13" t="s">
        <v>88</v>
      </c>
      <c r="AW134" s="13" t="s">
        <v>34</v>
      </c>
      <c r="AX134" s="13" t="s">
        <v>78</v>
      </c>
      <c r="AY134" s="248" t="s">
        <v>132</v>
      </c>
    </row>
    <row r="135" s="14" customFormat="1">
      <c r="A135" s="14"/>
      <c r="B135" s="249"/>
      <c r="C135" s="250"/>
      <c r="D135" s="231" t="s">
        <v>145</v>
      </c>
      <c r="E135" s="251" t="s">
        <v>1</v>
      </c>
      <c r="F135" s="252" t="s">
        <v>148</v>
      </c>
      <c r="G135" s="250"/>
      <c r="H135" s="253">
        <v>72628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145</v>
      </c>
      <c r="AU135" s="259" t="s">
        <v>88</v>
      </c>
      <c r="AV135" s="14" t="s">
        <v>139</v>
      </c>
      <c r="AW135" s="14" t="s">
        <v>34</v>
      </c>
      <c r="AX135" s="14" t="s">
        <v>86</v>
      </c>
      <c r="AY135" s="259" t="s">
        <v>132</v>
      </c>
    </row>
    <row r="136" s="2" customFormat="1" ht="24.15" customHeight="1">
      <c r="A136" s="38"/>
      <c r="B136" s="39"/>
      <c r="C136" s="218" t="s">
        <v>156</v>
      </c>
      <c r="D136" s="218" t="s">
        <v>134</v>
      </c>
      <c r="E136" s="219" t="s">
        <v>157</v>
      </c>
      <c r="F136" s="220" t="s">
        <v>158</v>
      </c>
      <c r="G136" s="221" t="s">
        <v>137</v>
      </c>
      <c r="H136" s="222">
        <v>100</v>
      </c>
      <c r="I136" s="223"/>
      <c r="J136" s="224">
        <f>ROUND(I136*H136,2)</f>
        <v>0</v>
      </c>
      <c r="K136" s="220" t="s">
        <v>138</v>
      </c>
      <c r="L136" s="44"/>
      <c r="M136" s="225" t="s">
        <v>1</v>
      </c>
      <c r="N136" s="226" t="s">
        <v>43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139</v>
      </c>
      <c r="AT136" s="229" t="s">
        <v>134</v>
      </c>
      <c r="AU136" s="229" t="s">
        <v>88</v>
      </c>
      <c r="AY136" s="17" t="s">
        <v>132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86</v>
      </c>
      <c r="BK136" s="230">
        <f>ROUND(I136*H136,2)</f>
        <v>0</v>
      </c>
      <c r="BL136" s="17" t="s">
        <v>139</v>
      </c>
      <c r="BM136" s="229" t="s">
        <v>159</v>
      </c>
    </row>
    <row r="137" s="2" customFormat="1">
      <c r="A137" s="38"/>
      <c r="B137" s="39"/>
      <c r="C137" s="40"/>
      <c r="D137" s="231" t="s">
        <v>141</v>
      </c>
      <c r="E137" s="40"/>
      <c r="F137" s="232" t="s">
        <v>160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141</v>
      </c>
      <c r="AU137" s="17" t="s">
        <v>88</v>
      </c>
    </row>
    <row r="138" s="2" customFormat="1">
      <c r="A138" s="38"/>
      <c r="B138" s="39"/>
      <c r="C138" s="40"/>
      <c r="D138" s="236" t="s">
        <v>143</v>
      </c>
      <c r="E138" s="40"/>
      <c r="F138" s="237" t="s">
        <v>161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143</v>
      </c>
      <c r="AU138" s="17" t="s">
        <v>88</v>
      </c>
    </row>
    <row r="139" s="13" customFormat="1">
      <c r="A139" s="13"/>
      <c r="B139" s="238"/>
      <c r="C139" s="239"/>
      <c r="D139" s="231" t="s">
        <v>145</v>
      </c>
      <c r="E139" s="240" t="s">
        <v>1</v>
      </c>
      <c r="F139" s="241" t="s">
        <v>162</v>
      </c>
      <c r="G139" s="239"/>
      <c r="H139" s="242">
        <v>100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145</v>
      </c>
      <c r="AU139" s="248" t="s">
        <v>88</v>
      </c>
      <c r="AV139" s="13" t="s">
        <v>88</v>
      </c>
      <c r="AW139" s="13" t="s">
        <v>34</v>
      </c>
      <c r="AX139" s="13" t="s">
        <v>78</v>
      </c>
      <c r="AY139" s="248" t="s">
        <v>132</v>
      </c>
    </row>
    <row r="140" s="14" customFormat="1">
      <c r="A140" s="14"/>
      <c r="B140" s="249"/>
      <c r="C140" s="250"/>
      <c r="D140" s="231" t="s">
        <v>145</v>
      </c>
      <c r="E140" s="251" t="s">
        <v>1</v>
      </c>
      <c r="F140" s="252" t="s">
        <v>148</v>
      </c>
      <c r="G140" s="250"/>
      <c r="H140" s="253">
        <v>100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145</v>
      </c>
      <c r="AU140" s="259" t="s">
        <v>88</v>
      </c>
      <c r="AV140" s="14" t="s">
        <v>139</v>
      </c>
      <c r="AW140" s="14" t="s">
        <v>34</v>
      </c>
      <c r="AX140" s="14" t="s">
        <v>86</v>
      </c>
      <c r="AY140" s="259" t="s">
        <v>132</v>
      </c>
    </row>
    <row r="141" s="2" customFormat="1" ht="16.5" customHeight="1">
      <c r="A141" s="38"/>
      <c r="B141" s="39"/>
      <c r="C141" s="218" t="s">
        <v>139</v>
      </c>
      <c r="D141" s="218" t="s">
        <v>134</v>
      </c>
      <c r="E141" s="219" t="s">
        <v>163</v>
      </c>
      <c r="F141" s="220" t="s">
        <v>164</v>
      </c>
      <c r="G141" s="221" t="s">
        <v>137</v>
      </c>
      <c r="H141" s="222">
        <v>16000</v>
      </c>
      <c r="I141" s="223"/>
      <c r="J141" s="224">
        <f>ROUND(I141*H141,2)</f>
        <v>0</v>
      </c>
      <c r="K141" s="220" t="s">
        <v>138</v>
      </c>
      <c r="L141" s="44"/>
      <c r="M141" s="225" t="s">
        <v>1</v>
      </c>
      <c r="N141" s="226" t="s">
        <v>43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139</v>
      </c>
      <c r="AT141" s="229" t="s">
        <v>134</v>
      </c>
      <c r="AU141" s="229" t="s">
        <v>88</v>
      </c>
      <c r="AY141" s="17" t="s">
        <v>132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86</v>
      </c>
      <c r="BK141" s="230">
        <f>ROUND(I141*H141,2)</f>
        <v>0</v>
      </c>
      <c r="BL141" s="17" t="s">
        <v>139</v>
      </c>
      <c r="BM141" s="229" t="s">
        <v>165</v>
      </c>
    </row>
    <row r="142" s="2" customFormat="1">
      <c r="A142" s="38"/>
      <c r="B142" s="39"/>
      <c r="C142" s="40"/>
      <c r="D142" s="231" t="s">
        <v>141</v>
      </c>
      <c r="E142" s="40"/>
      <c r="F142" s="232" t="s">
        <v>166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141</v>
      </c>
      <c r="AU142" s="17" t="s">
        <v>88</v>
      </c>
    </row>
    <row r="143" s="2" customFormat="1">
      <c r="A143" s="38"/>
      <c r="B143" s="39"/>
      <c r="C143" s="40"/>
      <c r="D143" s="236" t="s">
        <v>143</v>
      </c>
      <c r="E143" s="40"/>
      <c r="F143" s="237" t="s">
        <v>167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143</v>
      </c>
      <c r="AU143" s="17" t="s">
        <v>88</v>
      </c>
    </row>
    <row r="144" s="13" customFormat="1">
      <c r="A144" s="13"/>
      <c r="B144" s="238"/>
      <c r="C144" s="239"/>
      <c r="D144" s="231" t="s">
        <v>145</v>
      </c>
      <c r="E144" s="240" t="s">
        <v>1</v>
      </c>
      <c r="F144" s="241" t="s">
        <v>168</v>
      </c>
      <c r="G144" s="239"/>
      <c r="H144" s="242">
        <v>16000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145</v>
      </c>
      <c r="AU144" s="248" t="s">
        <v>88</v>
      </c>
      <c r="AV144" s="13" t="s">
        <v>88</v>
      </c>
      <c r="AW144" s="13" t="s">
        <v>34</v>
      </c>
      <c r="AX144" s="13" t="s">
        <v>78</v>
      </c>
      <c r="AY144" s="248" t="s">
        <v>132</v>
      </c>
    </row>
    <row r="145" s="14" customFormat="1">
      <c r="A145" s="14"/>
      <c r="B145" s="249"/>
      <c r="C145" s="250"/>
      <c r="D145" s="231" t="s">
        <v>145</v>
      </c>
      <c r="E145" s="251" t="s">
        <v>1</v>
      </c>
      <c r="F145" s="252" t="s">
        <v>148</v>
      </c>
      <c r="G145" s="250"/>
      <c r="H145" s="253">
        <v>16000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145</v>
      </c>
      <c r="AU145" s="259" t="s">
        <v>88</v>
      </c>
      <c r="AV145" s="14" t="s">
        <v>139</v>
      </c>
      <c r="AW145" s="14" t="s">
        <v>34</v>
      </c>
      <c r="AX145" s="14" t="s">
        <v>86</v>
      </c>
      <c r="AY145" s="259" t="s">
        <v>132</v>
      </c>
    </row>
    <row r="146" s="2" customFormat="1" ht="16.5" customHeight="1">
      <c r="A146" s="38"/>
      <c r="B146" s="39"/>
      <c r="C146" s="218" t="s">
        <v>169</v>
      </c>
      <c r="D146" s="218" t="s">
        <v>134</v>
      </c>
      <c r="E146" s="219" t="s">
        <v>170</v>
      </c>
      <c r="F146" s="220" t="s">
        <v>171</v>
      </c>
      <c r="G146" s="221" t="s">
        <v>137</v>
      </c>
      <c r="H146" s="222">
        <v>56628</v>
      </c>
      <c r="I146" s="223"/>
      <c r="J146" s="224">
        <f>ROUND(I146*H146,2)</f>
        <v>0</v>
      </c>
      <c r="K146" s="220" t="s">
        <v>138</v>
      </c>
      <c r="L146" s="44"/>
      <c r="M146" s="225" t="s">
        <v>1</v>
      </c>
      <c r="N146" s="226" t="s">
        <v>43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139</v>
      </c>
      <c r="AT146" s="229" t="s">
        <v>134</v>
      </c>
      <c r="AU146" s="229" t="s">
        <v>88</v>
      </c>
      <c r="AY146" s="17" t="s">
        <v>132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86</v>
      </c>
      <c r="BK146" s="230">
        <f>ROUND(I146*H146,2)</f>
        <v>0</v>
      </c>
      <c r="BL146" s="17" t="s">
        <v>139</v>
      </c>
      <c r="BM146" s="229" t="s">
        <v>172</v>
      </c>
    </row>
    <row r="147" s="2" customFormat="1">
      <c r="A147" s="38"/>
      <c r="B147" s="39"/>
      <c r="C147" s="40"/>
      <c r="D147" s="231" t="s">
        <v>141</v>
      </c>
      <c r="E147" s="40"/>
      <c r="F147" s="232" t="s">
        <v>173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141</v>
      </c>
      <c r="AU147" s="17" t="s">
        <v>88</v>
      </c>
    </row>
    <row r="148" s="2" customFormat="1">
      <c r="A148" s="38"/>
      <c r="B148" s="39"/>
      <c r="C148" s="40"/>
      <c r="D148" s="236" t="s">
        <v>143</v>
      </c>
      <c r="E148" s="40"/>
      <c r="F148" s="237" t="s">
        <v>174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143</v>
      </c>
      <c r="AU148" s="17" t="s">
        <v>88</v>
      </c>
    </row>
    <row r="149" s="2" customFormat="1" ht="24.15" customHeight="1">
      <c r="A149" s="38"/>
      <c r="B149" s="39"/>
      <c r="C149" s="218" t="s">
        <v>175</v>
      </c>
      <c r="D149" s="218" t="s">
        <v>134</v>
      </c>
      <c r="E149" s="219" t="s">
        <v>176</v>
      </c>
      <c r="F149" s="220" t="s">
        <v>177</v>
      </c>
      <c r="G149" s="221" t="s">
        <v>178</v>
      </c>
      <c r="H149" s="222">
        <v>11548.1</v>
      </c>
      <c r="I149" s="223"/>
      <c r="J149" s="224">
        <f>ROUND(I149*H149,2)</f>
        <v>0</v>
      </c>
      <c r="K149" s="220" t="s">
        <v>138</v>
      </c>
      <c r="L149" s="44"/>
      <c r="M149" s="225" t="s">
        <v>1</v>
      </c>
      <c r="N149" s="226" t="s">
        <v>43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139</v>
      </c>
      <c r="AT149" s="229" t="s">
        <v>134</v>
      </c>
      <c r="AU149" s="229" t="s">
        <v>88</v>
      </c>
      <c r="AY149" s="17" t="s">
        <v>132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86</v>
      </c>
      <c r="BK149" s="230">
        <f>ROUND(I149*H149,2)</f>
        <v>0</v>
      </c>
      <c r="BL149" s="17" t="s">
        <v>139</v>
      </c>
      <c r="BM149" s="229" t="s">
        <v>179</v>
      </c>
    </row>
    <row r="150" s="2" customFormat="1">
      <c r="A150" s="38"/>
      <c r="B150" s="39"/>
      <c r="C150" s="40"/>
      <c r="D150" s="231" t="s">
        <v>141</v>
      </c>
      <c r="E150" s="40"/>
      <c r="F150" s="232" t="s">
        <v>180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141</v>
      </c>
      <c r="AU150" s="17" t="s">
        <v>88</v>
      </c>
    </row>
    <row r="151" s="2" customFormat="1">
      <c r="A151" s="38"/>
      <c r="B151" s="39"/>
      <c r="C151" s="40"/>
      <c r="D151" s="236" t="s">
        <v>143</v>
      </c>
      <c r="E151" s="40"/>
      <c r="F151" s="237" t="s">
        <v>181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143</v>
      </c>
      <c r="AU151" s="17" t="s">
        <v>88</v>
      </c>
    </row>
    <row r="152" s="13" customFormat="1">
      <c r="A152" s="13"/>
      <c r="B152" s="238"/>
      <c r="C152" s="239"/>
      <c r="D152" s="231" t="s">
        <v>145</v>
      </c>
      <c r="E152" s="240" t="s">
        <v>1</v>
      </c>
      <c r="F152" s="241" t="s">
        <v>182</v>
      </c>
      <c r="G152" s="239"/>
      <c r="H152" s="242">
        <v>11548.1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145</v>
      </c>
      <c r="AU152" s="248" t="s">
        <v>88</v>
      </c>
      <c r="AV152" s="13" t="s">
        <v>88</v>
      </c>
      <c r="AW152" s="13" t="s">
        <v>34</v>
      </c>
      <c r="AX152" s="13" t="s">
        <v>78</v>
      </c>
      <c r="AY152" s="248" t="s">
        <v>132</v>
      </c>
    </row>
    <row r="153" s="14" customFormat="1">
      <c r="A153" s="14"/>
      <c r="B153" s="249"/>
      <c r="C153" s="250"/>
      <c r="D153" s="231" t="s">
        <v>145</v>
      </c>
      <c r="E153" s="251" t="s">
        <v>1</v>
      </c>
      <c r="F153" s="252" t="s">
        <v>148</v>
      </c>
      <c r="G153" s="250"/>
      <c r="H153" s="253">
        <v>11548.1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145</v>
      </c>
      <c r="AU153" s="259" t="s">
        <v>88</v>
      </c>
      <c r="AV153" s="14" t="s">
        <v>139</v>
      </c>
      <c r="AW153" s="14" t="s">
        <v>34</v>
      </c>
      <c r="AX153" s="14" t="s">
        <v>86</v>
      </c>
      <c r="AY153" s="259" t="s">
        <v>132</v>
      </c>
    </row>
    <row r="154" s="2" customFormat="1" ht="16.5" customHeight="1">
      <c r="A154" s="38"/>
      <c r="B154" s="39"/>
      <c r="C154" s="218" t="s">
        <v>183</v>
      </c>
      <c r="D154" s="218" t="s">
        <v>134</v>
      </c>
      <c r="E154" s="219" t="s">
        <v>184</v>
      </c>
      <c r="F154" s="220" t="s">
        <v>185</v>
      </c>
      <c r="G154" s="221" t="s">
        <v>178</v>
      </c>
      <c r="H154" s="222">
        <v>6243.1999999999998</v>
      </c>
      <c r="I154" s="223"/>
      <c r="J154" s="224">
        <f>ROUND(I154*H154,2)</f>
        <v>0</v>
      </c>
      <c r="K154" s="220" t="s">
        <v>138</v>
      </c>
      <c r="L154" s="44"/>
      <c r="M154" s="225" t="s">
        <v>1</v>
      </c>
      <c r="N154" s="226" t="s">
        <v>43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139</v>
      </c>
      <c r="AT154" s="229" t="s">
        <v>134</v>
      </c>
      <c r="AU154" s="229" t="s">
        <v>88</v>
      </c>
      <c r="AY154" s="17" t="s">
        <v>132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86</v>
      </c>
      <c r="BK154" s="230">
        <f>ROUND(I154*H154,2)</f>
        <v>0</v>
      </c>
      <c r="BL154" s="17" t="s">
        <v>139</v>
      </c>
      <c r="BM154" s="229" t="s">
        <v>186</v>
      </c>
    </row>
    <row r="155" s="2" customFormat="1">
      <c r="A155" s="38"/>
      <c r="B155" s="39"/>
      <c r="C155" s="40"/>
      <c r="D155" s="231" t="s">
        <v>141</v>
      </c>
      <c r="E155" s="40"/>
      <c r="F155" s="232" t="s">
        <v>187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141</v>
      </c>
      <c r="AU155" s="17" t="s">
        <v>88</v>
      </c>
    </row>
    <row r="156" s="2" customFormat="1">
      <c r="A156" s="38"/>
      <c r="B156" s="39"/>
      <c r="C156" s="40"/>
      <c r="D156" s="236" t="s">
        <v>143</v>
      </c>
      <c r="E156" s="40"/>
      <c r="F156" s="237" t="s">
        <v>188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143</v>
      </c>
      <c r="AU156" s="17" t="s">
        <v>88</v>
      </c>
    </row>
    <row r="157" s="2" customFormat="1">
      <c r="A157" s="38"/>
      <c r="B157" s="39"/>
      <c r="C157" s="40"/>
      <c r="D157" s="231" t="s">
        <v>189</v>
      </c>
      <c r="E157" s="40"/>
      <c r="F157" s="260" t="s">
        <v>190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189</v>
      </c>
      <c r="AU157" s="17" t="s">
        <v>88</v>
      </c>
    </row>
    <row r="158" s="13" customFormat="1">
      <c r="A158" s="13"/>
      <c r="B158" s="238"/>
      <c r="C158" s="239"/>
      <c r="D158" s="231" t="s">
        <v>145</v>
      </c>
      <c r="E158" s="240" t="s">
        <v>1</v>
      </c>
      <c r="F158" s="241" t="s">
        <v>191</v>
      </c>
      <c r="G158" s="239"/>
      <c r="H158" s="242">
        <v>6243.1999999999998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145</v>
      </c>
      <c r="AU158" s="248" t="s">
        <v>88</v>
      </c>
      <c r="AV158" s="13" t="s">
        <v>88</v>
      </c>
      <c r="AW158" s="13" t="s">
        <v>34</v>
      </c>
      <c r="AX158" s="13" t="s">
        <v>78</v>
      </c>
      <c r="AY158" s="248" t="s">
        <v>132</v>
      </c>
    </row>
    <row r="159" s="14" customFormat="1">
      <c r="A159" s="14"/>
      <c r="B159" s="249"/>
      <c r="C159" s="250"/>
      <c r="D159" s="231" t="s">
        <v>145</v>
      </c>
      <c r="E159" s="251" t="s">
        <v>1</v>
      </c>
      <c r="F159" s="252" t="s">
        <v>148</v>
      </c>
      <c r="G159" s="250"/>
      <c r="H159" s="253">
        <v>6243.1999999999998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145</v>
      </c>
      <c r="AU159" s="259" t="s">
        <v>88</v>
      </c>
      <c r="AV159" s="14" t="s">
        <v>139</v>
      </c>
      <c r="AW159" s="14" t="s">
        <v>34</v>
      </c>
      <c r="AX159" s="14" t="s">
        <v>86</v>
      </c>
      <c r="AY159" s="259" t="s">
        <v>132</v>
      </c>
    </row>
    <row r="160" s="12" customFormat="1" ht="22.8" customHeight="1">
      <c r="A160" s="12"/>
      <c r="B160" s="202"/>
      <c r="C160" s="203"/>
      <c r="D160" s="204" t="s">
        <v>77</v>
      </c>
      <c r="E160" s="216" t="s">
        <v>139</v>
      </c>
      <c r="F160" s="216" t="s">
        <v>192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SUM(P161:P176)</f>
        <v>0</v>
      </c>
      <c r="Q160" s="210"/>
      <c r="R160" s="211">
        <f>SUM(R161:R176)</f>
        <v>859.77935999999988</v>
      </c>
      <c r="S160" s="210"/>
      <c r="T160" s="212">
        <f>SUM(T161:T176)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86</v>
      </c>
      <c r="AT160" s="214" t="s">
        <v>77</v>
      </c>
      <c r="AU160" s="214" t="s">
        <v>86</v>
      </c>
      <c r="AY160" s="213" t="s">
        <v>132</v>
      </c>
      <c r="BK160" s="215">
        <f>SUM(BK161:BK176)</f>
        <v>0</v>
      </c>
    </row>
    <row r="161" s="2" customFormat="1" ht="24.15" customHeight="1">
      <c r="A161" s="38"/>
      <c r="B161" s="39"/>
      <c r="C161" s="218" t="s">
        <v>193</v>
      </c>
      <c r="D161" s="218" t="s">
        <v>134</v>
      </c>
      <c r="E161" s="219" t="s">
        <v>194</v>
      </c>
      <c r="F161" s="220" t="s">
        <v>195</v>
      </c>
      <c r="G161" s="221" t="s">
        <v>178</v>
      </c>
      <c r="H161" s="222">
        <v>1350</v>
      </c>
      <c r="I161" s="223"/>
      <c r="J161" s="224">
        <f>ROUND(I161*H161,2)</f>
        <v>0</v>
      </c>
      <c r="K161" s="220" t="s">
        <v>138</v>
      </c>
      <c r="L161" s="44"/>
      <c r="M161" s="225" t="s">
        <v>1</v>
      </c>
      <c r="N161" s="226" t="s">
        <v>43</v>
      </c>
      <c r="O161" s="91"/>
      <c r="P161" s="227">
        <f>O161*H161</f>
        <v>0</v>
      </c>
      <c r="Q161" s="227">
        <v>0.020240000000000001</v>
      </c>
      <c r="R161" s="227">
        <f>Q161*H161</f>
        <v>27.324000000000002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139</v>
      </c>
      <c r="AT161" s="229" t="s">
        <v>134</v>
      </c>
      <c r="AU161" s="229" t="s">
        <v>88</v>
      </c>
      <c r="AY161" s="17" t="s">
        <v>132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86</v>
      </c>
      <c r="BK161" s="230">
        <f>ROUND(I161*H161,2)</f>
        <v>0</v>
      </c>
      <c r="BL161" s="17" t="s">
        <v>139</v>
      </c>
      <c r="BM161" s="229" t="s">
        <v>196</v>
      </c>
    </row>
    <row r="162" s="2" customFormat="1">
      <c r="A162" s="38"/>
      <c r="B162" s="39"/>
      <c r="C162" s="40"/>
      <c r="D162" s="231" t="s">
        <v>141</v>
      </c>
      <c r="E162" s="40"/>
      <c r="F162" s="232" t="s">
        <v>197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141</v>
      </c>
      <c r="AU162" s="17" t="s">
        <v>88</v>
      </c>
    </row>
    <row r="163" s="2" customFormat="1">
      <c r="A163" s="38"/>
      <c r="B163" s="39"/>
      <c r="C163" s="40"/>
      <c r="D163" s="236" t="s">
        <v>143</v>
      </c>
      <c r="E163" s="40"/>
      <c r="F163" s="237" t="s">
        <v>198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143</v>
      </c>
      <c r="AU163" s="17" t="s">
        <v>88</v>
      </c>
    </row>
    <row r="164" s="15" customFormat="1">
      <c r="A164" s="15"/>
      <c r="B164" s="261"/>
      <c r="C164" s="262"/>
      <c r="D164" s="231" t="s">
        <v>145</v>
      </c>
      <c r="E164" s="263" t="s">
        <v>1</v>
      </c>
      <c r="F164" s="264" t="s">
        <v>199</v>
      </c>
      <c r="G164" s="262"/>
      <c r="H164" s="263" t="s">
        <v>1</v>
      </c>
      <c r="I164" s="265"/>
      <c r="J164" s="262"/>
      <c r="K164" s="262"/>
      <c r="L164" s="266"/>
      <c r="M164" s="267"/>
      <c r="N164" s="268"/>
      <c r="O164" s="268"/>
      <c r="P164" s="268"/>
      <c r="Q164" s="268"/>
      <c r="R164" s="268"/>
      <c r="S164" s="268"/>
      <c r="T164" s="26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0" t="s">
        <v>145</v>
      </c>
      <c r="AU164" s="270" t="s">
        <v>88</v>
      </c>
      <c r="AV164" s="15" t="s">
        <v>86</v>
      </c>
      <c r="AW164" s="15" t="s">
        <v>34</v>
      </c>
      <c r="AX164" s="15" t="s">
        <v>78</v>
      </c>
      <c r="AY164" s="270" t="s">
        <v>132</v>
      </c>
    </row>
    <row r="165" s="13" customFormat="1">
      <c r="A165" s="13"/>
      <c r="B165" s="238"/>
      <c r="C165" s="239"/>
      <c r="D165" s="231" t="s">
        <v>145</v>
      </c>
      <c r="E165" s="240" t="s">
        <v>1</v>
      </c>
      <c r="F165" s="241" t="s">
        <v>200</v>
      </c>
      <c r="G165" s="239"/>
      <c r="H165" s="242">
        <v>1350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145</v>
      </c>
      <c r="AU165" s="248" t="s">
        <v>88</v>
      </c>
      <c r="AV165" s="13" t="s">
        <v>88</v>
      </c>
      <c r="AW165" s="13" t="s">
        <v>34</v>
      </c>
      <c r="AX165" s="13" t="s">
        <v>78</v>
      </c>
      <c r="AY165" s="248" t="s">
        <v>132</v>
      </c>
    </row>
    <row r="166" s="14" customFormat="1">
      <c r="A166" s="14"/>
      <c r="B166" s="249"/>
      <c r="C166" s="250"/>
      <c r="D166" s="231" t="s">
        <v>145</v>
      </c>
      <c r="E166" s="251" t="s">
        <v>1</v>
      </c>
      <c r="F166" s="252" t="s">
        <v>148</v>
      </c>
      <c r="G166" s="250"/>
      <c r="H166" s="253">
        <v>1350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145</v>
      </c>
      <c r="AU166" s="259" t="s">
        <v>88</v>
      </c>
      <c r="AV166" s="14" t="s">
        <v>139</v>
      </c>
      <c r="AW166" s="14" t="s">
        <v>34</v>
      </c>
      <c r="AX166" s="14" t="s">
        <v>86</v>
      </c>
      <c r="AY166" s="259" t="s">
        <v>132</v>
      </c>
    </row>
    <row r="167" s="2" customFormat="1" ht="24.15" customHeight="1">
      <c r="A167" s="38"/>
      <c r="B167" s="39"/>
      <c r="C167" s="218" t="s">
        <v>201</v>
      </c>
      <c r="D167" s="218" t="s">
        <v>134</v>
      </c>
      <c r="E167" s="219" t="s">
        <v>202</v>
      </c>
      <c r="F167" s="220" t="s">
        <v>203</v>
      </c>
      <c r="G167" s="221" t="s">
        <v>137</v>
      </c>
      <c r="H167" s="222">
        <v>342</v>
      </c>
      <c r="I167" s="223"/>
      <c r="J167" s="224">
        <f>ROUND(I167*H167,2)</f>
        <v>0</v>
      </c>
      <c r="K167" s="220" t="s">
        <v>138</v>
      </c>
      <c r="L167" s="44"/>
      <c r="M167" s="225" t="s">
        <v>1</v>
      </c>
      <c r="N167" s="226" t="s">
        <v>43</v>
      </c>
      <c r="O167" s="91"/>
      <c r="P167" s="227">
        <f>O167*H167</f>
        <v>0</v>
      </c>
      <c r="Q167" s="227">
        <v>2.4340799999999998</v>
      </c>
      <c r="R167" s="227">
        <f>Q167*H167</f>
        <v>832.45535999999993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139</v>
      </c>
      <c r="AT167" s="229" t="s">
        <v>134</v>
      </c>
      <c r="AU167" s="229" t="s">
        <v>88</v>
      </c>
      <c r="AY167" s="17" t="s">
        <v>132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86</v>
      </c>
      <c r="BK167" s="230">
        <f>ROUND(I167*H167,2)</f>
        <v>0</v>
      </c>
      <c r="BL167" s="17" t="s">
        <v>139</v>
      </c>
      <c r="BM167" s="229" t="s">
        <v>204</v>
      </c>
    </row>
    <row r="168" s="2" customFormat="1">
      <c r="A168" s="38"/>
      <c r="B168" s="39"/>
      <c r="C168" s="40"/>
      <c r="D168" s="231" t="s">
        <v>141</v>
      </c>
      <c r="E168" s="40"/>
      <c r="F168" s="232" t="s">
        <v>205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141</v>
      </c>
      <c r="AU168" s="17" t="s">
        <v>88</v>
      </c>
    </row>
    <row r="169" s="2" customFormat="1">
      <c r="A169" s="38"/>
      <c r="B169" s="39"/>
      <c r="C169" s="40"/>
      <c r="D169" s="236" t="s">
        <v>143</v>
      </c>
      <c r="E169" s="40"/>
      <c r="F169" s="237" t="s">
        <v>206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143</v>
      </c>
      <c r="AU169" s="17" t="s">
        <v>88</v>
      </c>
    </row>
    <row r="170" s="13" customFormat="1">
      <c r="A170" s="13"/>
      <c r="B170" s="238"/>
      <c r="C170" s="239"/>
      <c r="D170" s="231" t="s">
        <v>145</v>
      </c>
      <c r="E170" s="240" t="s">
        <v>1</v>
      </c>
      <c r="F170" s="241" t="s">
        <v>207</v>
      </c>
      <c r="G170" s="239"/>
      <c r="H170" s="242">
        <v>342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145</v>
      </c>
      <c r="AU170" s="248" t="s">
        <v>88</v>
      </c>
      <c r="AV170" s="13" t="s">
        <v>88</v>
      </c>
      <c r="AW170" s="13" t="s">
        <v>34</v>
      </c>
      <c r="AX170" s="13" t="s">
        <v>86</v>
      </c>
      <c r="AY170" s="248" t="s">
        <v>132</v>
      </c>
    </row>
    <row r="171" s="2" customFormat="1" ht="24.15" customHeight="1">
      <c r="A171" s="38"/>
      <c r="B171" s="39"/>
      <c r="C171" s="218" t="s">
        <v>208</v>
      </c>
      <c r="D171" s="218" t="s">
        <v>134</v>
      </c>
      <c r="E171" s="219" t="s">
        <v>209</v>
      </c>
      <c r="F171" s="220" t="s">
        <v>210</v>
      </c>
      <c r="G171" s="221" t="s">
        <v>178</v>
      </c>
      <c r="H171" s="222">
        <v>1140</v>
      </c>
      <c r="I171" s="223"/>
      <c r="J171" s="224">
        <f>ROUND(I171*H171,2)</f>
        <v>0</v>
      </c>
      <c r="K171" s="220" t="s">
        <v>138</v>
      </c>
      <c r="L171" s="44"/>
      <c r="M171" s="225" t="s">
        <v>1</v>
      </c>
      <c r="N171" s="226" t="s">
        <v>43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139</v>
      </c>
      <c r="AT171" s="229" t="s">
        <v>134</v>
      </c>
      <c r="AU171" s="229" t="s">
        <v>88</v>
      </c>
      <c r="AY171" s="17" t="s">
        <v>132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86</v>
      </c>
      <c r="BK171" s="230">
        <f>ROUND(I171*H171,2)</f>
        <v>0</v>
      </c>
      <c r="BL171" s="17" t="s">
        <v>139</v>
      </c>
      <c r="BM171" s="229" t="s">
        <v>211</v>
      </c>
    </row>
    <row r="172" s="2" customFormat="1">
      <c r="A172" s="38"/>
      <c r="B172" s="39"/>
      <c r="C172" s="40"/>
      <c r="D172" s="231" t="s">
        <v>141</v>
      </c>
      <c r="E172" s="40"/>
      <c r="F172" s="232" t="s">
        <v>212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141</v>
      </c>
      <c r="AU172" s="17" t="s">
        <v>88</v>
      </c>
    </row>
    <row r="173" s="2" customFormat="1">
      <c r="A173" s="38"/>
      <c r="B173" s="39"/>
      <c r="C173" s="40"/>
      <c r="D173" s="236" t="s">
        <v>143</v>
      </c>
      <c r="E173" s="40"/>
      <c r="F173" s="237" t="s">
        <v>213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143</v>
      </c>
      <c r="AU173" s="17" t="s">
        <v>88</v>
      </c>
    </row>
    <row r="174" s="15" customFormat="1">
      <c r="A174" s="15"/>
      <c r="B174" s="261"/>
      <c r="C174" s="262"/>
      <c r="D174" s="231" t="s">
        <v>145</v>
      </c>
      <c r="E174" s="263" t="s">
        <v>1</v>
      </c>
      <c r="F174" s="264" t="s">
        <v>214</v>
      </c>
      <c r="G174" s="262"/>
      <c r="H174" s="263" t="s">
        <v>1</v>
      </c>
      <c r="I174" s="265"/>
      <c r="J174" s="262"/>
      <c r="K174" s="262"/>
      <c r="L174" s="266"/>
      <c r="M174" s="267"/>
      <c r="N174" s="268"/>
      <c r="O174" s="268"/>
      <c r="P174" s="268"/>
      <c r="Q174" s="268"/>
      <c r="R174" s="268"/>
      <c r="S174" s="268"/>
      <c r="T174" s="26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0" t="s">
        <v>145</v>
      </c>
      <c r="AU174" s="270" t="s">
        <v>88</v>
      </c>
      <c r="AV174" s="15" t="s">
        <v>86</v>
      </c>
      <c r="AW174" s="15" t="s">
        <v>34</v>
      </c>
      <c r="AX174" s="15" t="s">
        <v>78</v>
      </c>
      <c r="AY174" s="270" t="s">
        <v>132</v>
      </c>
    </row>
    <row r="175" s="13" customFormat="1">
      <c r="A175" s="13"/>
      <c r="B175" s="238"/>
      <c r="C175" s="239"/>
      <c r="D175" s="231" t="s">
        <v>145</v>
      </c>
      <c r="E175" s="240" t="s">
        <v>1</v>
      </c>
      <c r="F175" s="241" t="s">
        <v>215</v>
      </c>
      <c r="G175" s="239"/>
      <c r="H175" s="242">
        <v>1140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145</v>
      </c>
      <c r="AU175" s="248" t="s">
        <v>88</v>
      </c>
      <c r="AV175" s="13" t="s">
        <v>88</v>
      </c>
      <c r="AW175" s="13" t="s">
        <v>34</v>
      </c>
      <c r="AX175" s="13" t="s">
        <v>78</v>
      </c>
      <c r="AY175" s="248" t="s">
        <v>132</v>
      </c>
    </row>
    <row r="176" s="14" customFormat="1">
      <c r="A176" s="14"/>
      <c r="B176" s="249"/>
      <c r="C176" s="250"/>
      <c r="D176" s="231" t="s">
        <v>145</v>
      </c>
      <c r="E176" s="251" t="s">
        <v>1</v>
      </c>
      <c r="F176" s="252" t="s">
        <v>148</v>
      </c>
      <c r="G176" s="250"/>
      <c r="H176" s="253">
        <v>1140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9" t="s">
        <v>145</v>
      </c>
      <c r="AU176" s="259" t="s">
        <v>88</v>
      </c>
      <c r="AV176" s="14" t="s">
        <v>139</v>
      </c>
      <c r="AW176" s="14" t="s">
        <v>34</v>
      </c>
      <c r="AX176" s="14" t="s">
        <v>86</v>
      </c>
      <c r="AY176" s="259" t="s">
        <v>132</v>
      </c>
    </row>
    <row r="177" s="12" customFormat="1" ht="22.8" customHeight="1">
      <c r="A177" s="12"/>
      <c r="B177" s="202"/>
      <c r="C177" s="203"/>
      <c r="D177" s="204" t="s">
        <v>77</v>
      </c>
      <c r="E177" s="216" t="s">
        <v>169</v>
      </c>
      <c r="F177" s="216" t="s">
        <v>216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SUM(P178:P201)</f>
        <v>0</v>
      </c>
      <c r="Q177" s="210"/>
      <c r="R177" s="211">
        <f>SUM(R178:R201)</f>
        <v>794.92500000000007</v>
      </c>
      <c r="S177" s="210"/>
      <c r="T177" s="212">
        <f>SUM(T178:T201)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86</v>
      </c>
      <c r="AT177" s="214" t="s">
        <v>77</v>
      </c>
      <c r="AU177" s="214" t="s">
        <v>86</v>
      </c>
      <c r="AY177" s="213" t="s">
        <v>132</v>
      </c>
      <c r="BK177" s="215">
        <f>SUM(BK178:BK201)</f>
        <v>0</v>
      </c>
    </row>
    <row r="178" s="2" customFormat="1" ht="16.5" customHeight="1">
      <c r="A178" s="38"/>
      <c r="B178" s="39"/>
      <c r="C178" s="218" t="s">
        <v>217</v>
      </c>
      <c r="D178" s="218" t="s">
        <v>134</v>
      </c>
      <c r="E178" s="219" t="s">
        <v>218</v>
      </c>
      <c r="F178" s="220" t="s">
        <v>219</v>
      </c>
      <c r="G178" s="221" t="s">
        <v>178</v>
      </c>
      <c r="H178" s="222">
        <v>1800</v>
      </c>
      <c r="I178" s="223"/>
      <c r="J178" s="224">
        <f>ROUND(I178*H178,2)</f>
        <v>0</v>
      </c>
      <c r="K178" s="220" t="s">
        <v>138</v>
      </c>
      <c r="L178" s="44"/>
      <c r="M178" s="225" t="s">
        <v>1</v>
      </c>
      <c r="N178" s="226" t="s">
        <v>43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139</v>
      </c>
      <c r="AT178" s="229" t="s">
        <v>134</v>
      </c>
      <c r="AU178" s="229" t="s">
        <v>88</v>
      </c>
      <c r="AY178" s="17" t="s">
        <v>132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86</v>
      </c>
      <c r="BK178" s="230">
        <f>ROUND(I178*H178,2)</f>
        <v>0</v>
      </c>
      <c r="BL178" s="17" t="s">
        <v>139</v>
      </c>
      <c r="BM178" s="229" t="s">
        <v>220</v>
      </c>
    </row>
    <row r="179" s="2" customFormat="1">
      <c r="A179" s="38"/>
      <c r="B179" s="39"/>
      <c r="C179" s="40"/>
      <c r="D179" s="231" t="s">
        <v>141</v>
      </c>
      <c r="E179" s="40"/>
      <c r="F179" s="232" t="s">
        <v>221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141</v>
      </c>
      <c r="AU179" s="17" t="s">
        <v>88</v>
      </c>
    </row>
    <row r="180" s="2" customFormat="1">
      <c r="A180" s="38"/>
      <c r="B180" s="39"/>
      <c r="C180" s="40"/>
      <c r="D180" s="236" t="s">
        <v>143</v>
      </c>
      <c r="E180" s="40"/>
      <c r="F180" s="237" t="s">
        <v>222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143</v>
      </c>
      <c r="AU180" s="17" t="s">
        <v>88</v>
      </c>
    </row>
    <row r="181" s="15" customFormat="1">
      <c r="A181" s="15"/>
      <c r="B181" s="261"/>
      <c r="C181" s="262"/>
      <c r="D181" s="231" t="s">
        <v>145</v>
      </c>
      <c r="E181" s="263" t="s">
        <v>1</v>
      </c>
      <c r="F181" s="264" t="s">
        <v>223</v>
      </c>
      <c r="G181" s="262"/>
      <c r="H181" s="263" t="s">
        <v>1</v>
      </c>
      <c r="I181" s="265"/>
      <c r="J181" s="262"/>
      <c r="K181" s="262"/>
      <c r="L181" s="266"/>
      <c r="M181" s="267"/>
      <c r="N181" s="268"/>
      <c r="O181" s="268"/>
      <c r="P181" s="268"/>
      <c r="Q181" s="268"/>
      <c r="R181" s="268"/>
      <c r="S181" s="268"/>
      <c r="T181" s="269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0" t="s">
        <v>145</v>
      </c>
      <c r="AU181" s="270" t="s">
        <v>88</v>
      </c>
      <c r="AV181" s="15" t="s">
        <v>86</v>
      </c>
      <c r="AW181" s="15" t="s">
        <v>34</v>
      </c>
      <c r="AX181" s="15" t="s">
        <v>78</v>
      </c>
      <c r="AY181" s="270" t="s">
        <v>132</v>
      </c>
    </row>
    <row r="182" s="13" customFormat="1">
      <c r="A182" s="13"/>
      <c r="B182" s="238"/>
      <c r="C182" s="239"/>
      <c r="D182" s="231" t="s">
        <v>145</v>
      </c>
      <c r="E182" s="240" t="s">
        <v>1</v>
      </c>
      <c r="F182" s="241" t="s">
        <v>224</v>
      </c>
      <c r="G182" s="239"/>
      <c r="H182" s="242">
        <v>1800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145</v>
      </c>
      <c r="AU182" s="248" t="s">
        <v>88</v>
      </c>
      <c r="AV182" s="13" t="s">
        <v>88</v>
      </c>
      <c r="AW182" s="13" t="s">
        <v>34</v>
      </c>
      <c r="AX182" s="13" t="s">
        <v>78</v>
      </c>
      <c r="AY182" s="248" t="s">
        <v>132</v>
      </c>
    </row>
    <row r="183" s="14" customFormat="1">
      <c r="A183" s="14"/>
      <c r="B183" s="249"/>
      <c r="C183" s="250"/>
      <c r="D183" s="231" t="s">
        <v>145</v>
      </c>
      <c r="E183" s="251" t="s">
        <v>1</v>
      </c>
      <c r="F183" s="252" t="s">
        <v>148</v>
      </c>
      <c r="G183" s="250"/>
      <c r="H183" s="253">
        <v>1800</v>
      </c>
      <c r="I183" s="254"/>
      <c r="J183" s="250"/>
      <c r="K183" s="250"/>
      <c r="L183" s="255"/>
      <c r="M183" s="256"/>
      <c r="N183" s="257"/>
      <c r="O183" s="257"/>
      <c r="P183" s="257"/>
      <c r="Q183" s="257"/>
      <c r="R183" s="257"/>
      <c r="S183" s="257"/>
      <c r="T183" s="25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9" t="s">
        <v>145</v>
      </c>
      <c r="AU183" s="259" t="s">
        <v>88</v>
      </c>
      <c r="AV183" s="14" t="s">
        <v>139</v>
      </c>
      <c r="AW183" s="14" t="s">
        <v>34</v>
      </c>
      <c r="AX183" s="14" t="s">
        <v>86</v>
      </c>
      <c r="AY183" s="259" t="s">
        <v>132</v>
      </c>
    </row>
    <row r="184" s="2" customFormat="1" ht="24.15" customHeight="1">
      <c r="A184" s="38"/>
      <c r="B184" s="39"/>
      <c r="C184" s="218" t="s">
        <v>225</v>
      </c>
      <c r="D184" s="218" t="s">
        <v>134</v>
      </c>
      <c r="E184" s="219" t="s">
        <v>226</v>
      </c>
      <c r="F184" s="220" t="s">
        <v>227</v>
      </c>
      <c r="G184" s="221" t="s">
        <v>178</v>
      </c>
      <c r="H184" s="222">
        <v>1800</v>
      </c>
      <c r="I184" s="223"/>
      <c r="J184" s="224">
        <f>ROUND(I184*H184,2)</f>
        <v>0</v>
      </c>
      <c r="K184" s="220" t="s">
        <v>138</v>
      </c>
      <c r="L184" s="44"/>
      <c r="M184" s="225" t="s">
        <v>1</v>
      </c>
      <c r="N184" s="226" t="s">
        <v>43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139</v>
      </c>
      <c r="AT184" s="229" t="s">
        <v>134</v>
      </c>
      <c r="AU184" s="229" t="s">
        <v>88</v>
      </c>
      <c r="AY184" s="17" t="s">
        <v>132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86</v>
      </c>
      <c r="BK184" s="230">
        <f>ROUND(I184*H184,2)</f>
        <v>0</v>
      </c>
      <c r="BL184" s="17" t="s">
        <v>139</v>
      </c>
      <c r="BM184" s="229" t="s">
        <v>228</v>
      </c>
    </row>
    <row r="185" s="2" customFormat="1">
      <c r="A185" s="38"/>
      <c r="B185" s="39"/>
      <c r="C185" s="40"/>
      <c r="D185" s="231" t="s">
        <v>141</v>
      </c>
      <c r="E185" s="40"/>
      <c r="F185" s="232" t="s">
        <v>229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141</v>
      </c>
      <c r="AU185" s="17" t="s">
        <v>88</v>
      </c>
    </row>
    <row r="186" s="2" customFormat="1">
      <c r="A186" s="38"/>
      <c r="B186" s="39"/>
      <c r="C186" s="40"/>
      <c r="D186" s="236" t="s">
        <v>143</v>
      </c>
      <c r="E186" s="40"/>
      <c r="F186" s="237" t="s">
        <v>230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143</v>
      </c>
      <c r="AU186" s="17" t="s">
        <v>88</v>
      </c>
    </row>
    <row r="187" s="2" customFormat="1">
      <c r="A187" s="38"/>
      <c r="B187" s="39"/>
      <c r="C187" s="40"/>
      <c r="D187" s="231" t="s">
        <v>189</v>
      </c>
      <c r="E187" s="40"/>
      <c r="F187" s="260" t="s">
        <v>231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189</v>
      </c>
      <c r="AU187" s="17" t="s">
        <v>88</v>
      </c>
    </row>
    <row r="188" s="15" customFormat="1">
      <c r="A188" s="15"/>
      <c r="B188" s="261"/>
      <c r="C188" s="262"/>
      <c r="D188" s="231" t="s">
        <v>145</v>
      </c>
      <c r="E188" s="263" t="s">
        <v>1</v>
      </c>
      <c r="F188" s="264" t="s">
        <v>223</v>
      </c>
      <c r="G188" s="262"/>
      <c r="H188" s="263" t="s">
        <v>1</v>
      </c>
      <c r="I188" s="265"/>
      <c r="J188" s="262"/>
      <c r="K188" s="262"/>
      <c r="L188" s="266"/>
      <c r="M188" s="267"/>
      <c r="N188" s="268"/>
      <c r="O188" s="268"/>
      <c r="P188" s="268"/>
      <c r="Q188" s="268"/>
      <c r="R188" s="268"/>
      <c r="S188" s="268"/>
      <c r="T188" s="26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0" t="s">
        <v>145</v>
      </c>
      <c r="AU188" s="270" t="s">
        <v>88</v>
      </c>
      <c r="AV188" s="15" t="s">
        <v>86</v>
      </c>
      <c r="AW188" s="15" t="s">
        <v>34</v>
      </c>
      <c r="AX188" s="15" t="s">
        <v>78</v>
      </c>
      <c r="AY188" s="270" t="s">
        <v>132</v>
      </c>
    </row>
    <row r="189" s="13" customFormat="1">
      <c r="A189" s="13"/>
      <c r="B189" s="238"/>
      <c r="C189" s="239"/>
      <c r="D189" s="231" t="s">
        <v>145</v>
      </c>
      <c r="E189" s="240" t="s">
        <v>1</v>
      </c>
      <c r="F189" s="241" t="s">
        <v>224</v>
      </c>
      <c r="G189" s="239"/>
      <c r="H189" s="242">
        <v>1800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145</v>
      </c>
      <c r="AU189" s="248" t="s">
        <v>88</v>
      </c>
      <c r="AV189" s="13" t="s">
        <v>88</v>
      </c>
      <c r="AW189" s="13" t="s">
        <v>34</v>
      </c>
      <c r="AX189" s="13" t="s">
        <v>78</v>
      </c>
      <c r="AY189" s="248" t="s">
        <v>132</v>
      </c>
    </row>
    <row r="190" s="14" customFormat="1">
      <c r="A190" s="14"/>
      <c r="B190" s="249"/>
      <c r="C190" s="250"/>
      <c r="D190" s="231" t="s">
        <v>145</v>
      </c>
      <c r="E190" s="251" t="s">
        <v>1</v>
      </c>
      <c r="F190" s="252" t="s">
        <v>148</v>
      </c>
      <c r="G190" s="250"/>
      <c r="H190" s="253">
        <v>1800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145</v>
      </c>
      <c r="AU190" s="259" t="s">
        <v>88</v>
      </c>
      <c r="AV190" s="14" t="s">
        <v>139</v>
      </c>
      <c r="AW190" s="14" t="s">
        <v>34</v>
      </c>
      <c r="AX190" s="14" t="s">
        <v>86</v>
      </c>
      <c r="AY190" s="259" t="s">
        <v>132</v>
      </c>
    </row>
    <row r="191" s="2" customFormat="1" ht="33" customHeight="1">
      <c r="A191" s="38"/>
      <c r="B191" s="39"/>
      <c r="C191" s="218" t="s">
        <v>232</v>
      </c>
      <c r="D191" s="218" t="s">
        <v>134</v>
      </c>
      <c r="E191" s="219" t="s">
        <v>233</v>
      </c>
      <c r="F191" s="220" t="s">
        <v>234</v>
      </c>
      <c r="G191" s="221" t="s">
        <v>178</v>
      </c>
      <c r="H191" s="222">
        <v>1350</v>
      </c>
      <c r="I191" s="223"/>
      <c r="J191" s="224">
        <f>ROUND(I191*H191,2)</f>
        <v>0</v>
      </c>
      <c r="K191" s="220" t="s">
        <v>138</v>
      </c>
      <c r="L191" s="44"/>
      <c r="M191" s="225" t="s">
        <v>1</v>
      </c>
      <c r="N191" s="226" t="s">
        <v>43</v>
      </c>
      <c r="O191" s="91"/>
      <c r="P191" s="227">
        <f>O191*H191</f>
        <v>0</v>
      </c>
      <c r="Q191" s="227">
        <v>0.083500000000000005</v>
      </c>
      <c r="R191" s="227">
        <f>Q191*H191</f>
        <v>112.72500000000001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139</v>
      </c>
      <c r="AT191" s="229" t="s">
        <v>134</v>
      </c>
      <c r="AU191" s="229" t="s">
        <v>88</v>
      </c>
      <c r="AY191" s="17" t="s">
        <v>132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86</v>
      </c>
      <c r="BK191" s="230">
        <f>ROUND(I191*H191,2)</f>
        <v>0</v>
      </c>
      <c r="BL191" s="17" t="s">
        <v>139</v>
      </c>
      <c r="BM191" s="229" t="s">
        <v>235</v>
      </c>
    </row>
    <row r="192" s="2" customFormat="1">
      <c r="A192" s="38"/>
      <c r="B192" s="39"/>
      <c r="C192" s="40"/>
      <c r="D192" s="231" t="s">
        <v>141</v>
      </c>
      <c r="E192" s="40"/>
      <c r="F192" s="232" t="s">
        <v>236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141</v>
      </c>
      <c r="AU192" s="17" t="s">
        <v>88</v>
      </c>
    </row>
    <row r="193" s="2" customFormat="1">
      <c r="A193" s="38"/>
      <c r="B193" s="39"/>
      <c r="C193" s="40"/>
      <c r="D193" s="236" t="s">
        <v>143</v>
      </c>
      <c r="E193" s="40"/>
      <c r="F193" s="237" t="s">
        <v>237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143</v>
      </c>
      <c r="AU193" s="17" t="s">
        <v>88</v>
      </c>
    </row>
    <row r="194" s="15" customFormat="1">
      <c r="A194" s="15"/>
      <c r="B194" s="261"/>
      <c r="C194" s="262"/>
      <c r="D194" s="231" t="s">
        <v>145</v>
      </c>
      <c r="E194" s="263" t="s">
        <v>1</v>
      </c>
      <c r="F194" s="264" t="s">
        <v>223</v>
      </c>
      <c r="G194" s="262"/>
      <c r="H194" s="263" t="s">
        <v>1</v>
      </c>
      <c r="I194" s="265"/>
      <c r="J194" s="262"/>
      <c r="K194" s="262"/>
      <c r="L194" s="266"/>
      <c r="M194" s="267"/>
      <c r="N194" s="268"/>
      <c r="O194" s="268"/>
      <c r="P194" s="268"/>
      <c r="Q194" s="268"/>
      <c r="R194" s="268"/>
      <c r="S194" s="268"/>
      <c r="T194" s="26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0" t="s">
        <v>145</v>
      </c>
      <c r="AU194" s="270" t="s">
        <v>88</v>
      </c>
      <c r="AV194" s="15" t="s">
        <v>86</v>
      </c>
      <c r="AW194" s="15" t="s">
        <v>34</v>
      </c>
      <c r="AX194" s="15" t="s">
        <v>78</v>
      </c>
      <c r="AY194" s="270" t="s">
        <v>132</v>
      </c>
    </row>
    <row r="195" s="13" customFormat="1">
      <c r="A195" s="13"/>
      <c r="B195" s="238"/>
      <c r="C195" s="239"/>
      <c r="D195" s="231" t="s">
        <v>145</v>
      </c>
      <c r="E195" s="240" t="s">
        <v>1</v>
      </c>
      <c r="F195" s="241" t="s">
        <v>238</v>
      </c>
      <c r="G195" s="239"/>
      <c r="H195" s="242">
        <v>1350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145</v>
      </c>
      <c r="AU195" s="248" t="s">
        <v>88</v>
      </c>
      <c r="AV195" s="13" t="s">
        <v>88</v>
      </c>
      <c r="AW195" s="13" t="s">
        <v>34</v>
      </c>
      <c r="AX195" s="13" t="s">
        <v>78</v>
      </c>
      <c r="AY195" s="248" t="s">
        <v>132</v>
      </c>
    </row>
    <row r="196" s="14" customFormat="1">
      <c r="A196" s="14"/>
      <c r="B196" s="249"/>
      <c r="C196" s="250"/>
      <c r="D196" s="231" t="s">
        <v>145</v>
      </c>
      <c r="E196" s="251" t="s">
        <v>1</v>
      </c>
      <c r="F196" s="252" t="s">
        <v>148</v>
      </c>
      <c r="G196" s="250"/>
      <c r="H196" s="253">
        <v>1350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9" t="s">
        <v>145</v>
      </c>
      <c r="AU196" s="259" t="s">
        <v>88</v>
      </c>
      <c r="AV196" s="14" t="s">
        <v>139</v>
      </c>
      <c r="AW196" s="14" t="s">
        <v>34</v>
      </c>
      <c r="AX196" s="14" t="s">
        <v>86</v>
      </c>
      <c r="AY196" s="259" t="s">
        <v>132</v>
      </c>
    </row>
    <row r="197" s="2" customFormat="1" ht="16.5" customHeight="1">
      <c r="A197" s="38"/>
      <c r="B197" s="39"/>
      <c r="C197" s="271" t="s">
        <v>239</v>
      </c>
      <c r="D197" s="271" t="s">
        <v>240</v>
      </c>
      <c r="E197" s="272" t="s">
        <v>241</v>
      </c>
      <c r="F197" s="273" t="s">
        <v>242</v>
      </c>
      <c r="G197" s="274" t="s">
        <v>243</v>
      </c>
      <c r="H197" s="275">
        <v>450</v>
      </c>
      <c r="I197" s="276"/>
      <c r="J197" s="277">
        <f>ROUND(I197*H197,2)</f>
        <v>0</v>
      </c>
      <c r="K197" s="273" t="s">
        <v>138</v>
      </c>
      <c r="L197" s="278"/>
      <c r="M197" s="279" t="s">
        <v>1</v>
      </c>
      <c r="N197" s="280" t="s">
        <v>43</v>
      </c>
      <c r="O197" s="91"/>
      <c r="P197" s="227">
        <f>O197*H197</f>
        <v>0</v>
      </c>
      <c r="Q197" s="227">
        <v>1.516</v>
      </c>
      <c r="R197" s="227">
        <f>Q197*H197</f>
        <v>682.20000000000005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193</v>
      </c>
      <c r="AT197" s="229" t="s">
        <v>240</v>
      </c>
      <c r="AU197" s="229" t="s">
        <v>88</v>
      </c>
      <c r="AY197" s="17" t="s">
        <v>132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86</v>
      </c>
      <c r="BK197" s="230">
        <f>ROUND(I197*H197,2)</f>
        <v>0</v>
      </c>
      <c r="BL197" s="17" t="s">
        <v>139</v>
      </c>
      <c r="BM197" s="229" t="s">
        <v>244</v>
      </c>
    </row>
    <row r="198" s="2" customFormat="1">
      <c r="A198" s="38"/>
      <c r="B198" s="39"/>
      <c r="C198" s="40"/>
      <c r="D198" s="231" t="s">
        <v>141</v>
      </c>
      <c r="E198" s="40"/>
      <c r="F198" s="232" t="s">
        <v>242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141</v>
      </c>
      <c r="AU198" s="17" t="s">
        <v>88</v>
      </c>
    </row>
    <row r="199" s="15" customFormat="1">
      <c r="A199" s="15"/>
      <c r="B199" s="261"/>
      <c r="C199" s="262"/>
      <c r="D199" s="231" t="s">
        <v>145</v>
      </c>
      <c r="E199" s="263" t="s">
        <v>1</v>
      </c>
      <c r="F199" s="264" t="s">
        <v>223</v>
      </c>
      <c r="G199" s="262"/>
      <c r="H199" s="263" t="s">
        <v>1</v>
      </c>
      <c r="I199" s="265"/>
      <c r="J199" s="262"/>
      <c r="K199" s="262"/>
      <c r="L199" s="266"/>
      <c r="M199" s="267"/>
      <c r="N199" s="268"/>
      <c r="O199" s="268"/>
      <c r="P199" s="268"/>
      <c r="Q199" s="268"/>
      <c r="R199" s="268"/>
      <c r="S199" s="268"/>
      <c r="T199" s="26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0" t="s">
        <v>145</v>
      </c>
      <c r="AU199" s="270" t="s">
        <v>88</v>
      </c>
      <c r="AV199" s="15" t="s">
        <v>86</v>
      </c>
      <c r="AW199" s="15" t="s">
        <v>34</v>
      </c>
      <c r="AX199" s="15" t="s">
        <v>78</v>
      </c>
      <c r="AY199" s="270" t="s">
        <v>132</v>
      </c>
    </row>
    <row r="200" s="13" customFormat="1">
      <c r="A200" s="13"/>
      <c r="B200" s="238"/>
      <c r="C200" s="239"/>
      <c r="D200" s="231" t="s">
        <v>145</v>
      </c>
      <c r="E200" s="240" t="s">
        <v>1</v>
      </c>
      <c r="F200" s="241" t="s">
        <v>245</v>
      </c>
      <c r="G200" s="239"/>
      <c r="H200" s="242">
        <v>450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145</v>
      </c>
      <c r="AU200" s="248" t="s">
        <v>88</v>
      </c>
      <c r="AV200" s="13" t="s">
        <v>88</v>
      </c>
      <c r="AW200" s="13" t="s">
        <v>34</v>
      </c>
      <c r="AX200" s="13" t="s">
        <v>78</v>
      </c>
      <c r="AY200" s="248" t="s">
        <v>132</v>
      </c>
    </row>
    <row r="201" s="14" customFormat="1">
      <c r="A201" s="14"/>
      <c r="B201" s="249"/>
      <c r="C201" s="250"/>
      <c r="D201" s="231" t="s">
        <v>145</v>
      </c>
      <c r="E201" s="251" t="s">
        <v>1</v>
      </c>
      <c r="F201" s="252" t="s">
        <v>148</v>
      </c>
      <c r="G201" s="250"/>
      <c r="H201" s="253">
        <v>450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9" t="s">
        <v>145</v>
      </c>
      <c r="AU201" s="259" t="s">
        <v>88</v>
      </c>
      <c r="AV201" s="14" t="s">
        <v>139</v>
      </c>
      <c r="AW201" s="14" t="s">
        <v>34</v>
      </c>
      <c r="AX201" s="14" t="s">
        <v>86</v>
      </c>
      <c r="AY201" s="259" t="s">
        <v>132</v>
      </c>
    </row>
    <row r="202" s="12" customFormat="1" ht="22.8" customHeight="1">
      <c r="A202" s="12"/>
      <c r="B202" s="202"/>
      <c r="C202" s="203"/>
      <c r="D202" s="204" t="s">
        <v>77</v>
      </c>
      <c r="E202" s="216" t="s">
        <v>246</v>
      </c>
      <c r="F202" s="216" t="s">
        <v>247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SUM(P203:P205)</f>
        <v>0</v>
      </c>
      <c r="Q202" s="210"/>
      <c r="R202" s="211">
        <f>SUM(R203:R205)</f>
        <v>0</v>
      </c>
      <c r="S202" s="210"/>
      <c r="T202" s="212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86</v>
      </c>
      <c r="AT202" s="214" t="s">
        <v>77</v>
      </c>
      <c r="AU202" s="214" t="s">
        <v>86</v>
      </c>
      <c r="AY202" s="213" t="s">
        <v>132</v>
      </c>
      <c r="BK202" s="215">
        <f>SUM(BK203:BK205)</f>
        <v>0</v>
      </c>
    </row>
    <row r="203" s="2" customFormat="1" ht="24.15" customHeight="1">
      <c r="A203" s="38"/>
      <c r="B203" s="39"/>
      <c r="C203" s="218" t="s">
        <v>8</v>
      </c>
      <c r="D203" s="218" t="s">
        <v>134</v>
      </c>
      <c r="E203" s="219" t="s">
        <v>248</v>
      </c>
      <c r="F203" s="220" t="s">
        <v>249</v>
      </c>
      <c r="G203" s="221" t="s">
        <v>250</v>
      </c>
      <c r="H203" s="222">
        <v>1654.704</v>
      </c>
      <c r="I203" s="223"/>
      <c r="J203" s="224">
        <f>ROUND(I203*H203,2)</f>
        <v>0</v>
      </c>
      <c r="K203" s="220" t="s">
        <v>138</v>
      </c>
      <c r="L203" s="44"/>
      <c r="M203" s="225" t="s">
        <v>1</v>
      </c>
      <c r="N203" s="226" t="s">
        <v>43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139</v>
      </c>
      <c r="AT203" s="229" t="s">
        <v>134</v>
      </c>
      <c r="AU203" s="229" t="s">
        <v>88</v>
      </c>
      <c r="AY203" s="17" t="s">
        <v>132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86</v>
      </c>
      <c r="BK203" s="230">
        <f>ROUND(I203*H203,2)</f>
        <v>0</v>
      </c>
      <c r="BL203" s="17" t="s">
        <v>139</v>
      </c>
      <c r="BM203" s="229" t="s">
        <v>251</v>
      </c>
    </row>
    <row r="204" s="2" customFormat="1">
      <c r="A204" s="38"/>
      <c r="B204" s="39"/>
      <c r="C204" s="40"/>
      <c r="D204" s="231" t="s">
        <v>141</v>
      </c>
      <c r="E204" s="40"/>
      <c r="F204" s="232" t="s">
        <v>252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141</v>
      </c>
      <c r="AU204" s="17" t="s">
        <v>88</v>
      </c>
    </row>
    <row r="205" s="2" customFormat="1">
      <c r="A205" s="38"/>
      <c r="B205" s="39"/>
      <c r="C205" s="40"/>
      <c r="D205" s="236" t="s">
        <v>143</v>
      </c>
      <c r="E205" s="40"/>
      <c r="F205" s="237" t="s">
        <v>253</v>
      </c>
      <c r="G205" s="40"/>
      <c r="H205" s="40"/>
      <c r="I205" s="233"/>
      <c r="J205" s="40"/>
      <c r="K205" s="40"/>
      <c r="L205" s="44"/>
      <c r="M205" s="281"/>
      <c r="N205" s="282"/>
      <c r="O205" s="283"/>
      <c r="P205" s="283"/>
      <c r="Q205" s="283"/>
      <c r="R205" s="283"/>
      <c r="S205" s="283"/>
      <c r="T205" s="284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143</v>
      </c>
      <c r="AU205" s="17" t="s">
        <v>88</v>
      </c>
    </row>
    <row r="206" s="2" customFormat="1" ht="6.96" customHeight="1">
      <c r="A206" s="38"/>
      <c r="B206" s="66"/>
      <c r="C206" s="67"/>
      <c r="D206" s="67"/>
      <c r="E206" s="67"/>
      <c r="F206" s="67"/>
      <c r="G206" s="67"/>
      <c r="H206" s="67"/>
      <c r="I206" s="67"/>
      <c r="J206" s="67"/>
      <c r="K206" s="67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jv5oLIi3g/ZeTkPvHhj+NxQsGPq/rlSs87S3IsFvIOm/BR6o42+Y6uVrCMUl022qL4r/tnjnv9emm1LI7hsfDg==" hashValue="SmhoSsINTsO75NkQJxxN7Cp09B6KhSTuBzf7EgI1tXUlWlBzi9EMfyv+9sX5AsiW2Izq70yAw9SaF0kjO3lLOQ==" algorithmName="SHA-512" password="CC35"/>
  <autoFilter ref="C120:K20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6" r:id="rId1" display="https://podminky.urs.cz/item/CS_URS_2021_02/122251107"/>
    <hyperlink ref="F132" r:id="rId2" display="https://podminky.urs.cz/item/CS_URS_2021_02/162351103"/>
    <hyperlink ref="F138" r:id="rId3" display="https://podminky.urs.cz/item/CS_URS_2021_02/171111103"/>
    <hyperlink ref="F143" r:id="rId4" display="https://podminky.urs.cz/item/CS_URS_2021_02/171251101"/>
    <hyperlink ref="F148" r:id="rId5" display="https://podminky.urs.cz/item/CS_URS_2021_02/171251201"/>
    <hyperlink ref="F151" r:id="rId6" display="https://podminky.urs.cz/item/CS_URS_2021_02/181951112"/>
    <hyperlink ref="F156" r:id="rId7" display="https://podminky.urs.cz/item/CS_URS_2021_02/182201101"/>
    <hyperlink ref="F163" r:id="rId8" display="https://podminky.urs.cz/item/CS_URS_2021_02/451579877"/>
    <hyperlink ref="F169" r:id="rId9" display="https://podminky.urs.cz/item/CS_URS_2021_02/462512370"/>
    <hyperlink ref="F173" r:id="rId10" display="https://podminky.urs.cz/item/CS_URS_2021_02/462519003"/>
    <hyperlink ref="F180" r:id="rId11" display="https://podminky.urs.cz/item/CS_URS_2021_02/564871111"/>
    <hyperlink ref="F186" r:id="rId12" display="https://podminky.urs.cz/item/CS_URS_2021_02/567122114"/>
    <hyperlink ref="F193" r:id="rId13" display="https://podminky.urs.cz/item/CS_URS_2021_02/584121112"/>
    <hyperlink ref="F205" r:id="rId14" display="https://podminky.urs.cz/item/CS_URS_2021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Skládka odpadů Hrádek u Pacova – Rozšíření skládky III.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254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ROUND((SUM(BE119:BE225)),  2)</f>
        <v>0</v>
      </c>
      <c r="G33" s="38"/>
      <c r="H33" s="38"/>
      <c r="I33" s="155">
        <v>0.20999999999999999</v>
      </c>
      <c r="J33" s="154">
        <f>ROUND(((SUM(BE119:BE225))*I33),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ROUND((SUM(BF119:BF225)),  2)</f>
        <v>0</v>
      </c>
      <c r="G34" s="38"/>
      <c r="H34" s="38"/>
      <c r="I34" s="155">
        <v>0.14999999999999999</v>
      </c>
      <c r="J34" s="154">
        <f>ROUND(((SUM(BF119:BF225))*I34),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ROUND((SUM(BG119:BG225)),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ROUND((SUM(BH119:BH225)),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ROUND((SUM(BI119:BI225)),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Skládka odpadů Hrádek u Pacova – Rozšíření skládky III.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02 - Složiště, 3. etapa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SOMPO a.s., Svatovítské nám. 126, 393 01 Pelhřimov</v>
      </c>
      <c r="G91" s="40"/>
      <c r="H91" s="40"/>
      <c r="I91" s="32" t="s">
        <v>30</v>
      </c>
      <c r="J91" s="36" t="str">
        <f>E21</f>
        <v>Sweco Hydroprojekt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179"/>
      <c r="C97" s="180"/>
      <c r="D97" s="181" t="s">
        <v>112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255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256</v>
      </c>
      <c r="E99" s="188"/>
      <c r="F99" s="188"/>
      <c r="G99" s="188"/>
      <c r="H99" s="188"/>
      <c r="I99" s="188"/>
      <c r="J99" s="189">
        <f>J166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117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Skládka odpadů Hrádek u Pacova – Rozšíření skládky III. etapa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 02 - Složiště, 3. etapa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1. 9. 2021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24</v>
      </c>
      <c r="D115" s="40"/>
      <c r="E115" s="40"/>
      <c r="F115" s="27" t="str">
        <f>E15</f>
        <v>SOMPO a.s., Svatovítské nám. 126, 393 01 Pelhřimov</v>
      </c>
      <c r="G115" s="40"/>
      <c r="H115" s="40"/>
      <c r="I115" s="32" t="s">
        <v>30</v>
      </c>
      <c r="J115" s="36" t="str">
        <f>E21</f>
        <v>Sweco Hydroprojekt a.s.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35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118</v>
      </c>
      <c r="D118" s="194" t="s">
        <v>63</v>
      </c>
      <c r="E118" s="194" t="s">
        <v>59</v>
      </c>
      <c r="F118" s="194" t="s">
        <v>60</v>
      </c>
      <c r="G118" s="194" t="s">
        <v>119</v>
      </c>
      <c r="H118" s="194" t="s">
        <v>120</v>
      </c>
      <c r="I118" s="194" t="s">
        <v>121</v>
      </c>
      <c r="J118" s="194" t="s">
        <v>109</v>
      </c>
      <c r="K118" s="195" t="s">
        <v>122</v>
      </c>
      <c r="L118" s="196"/>
      <c r="M118" s="100" t="s">
        <v>1</v>
      </c>
      <c r="N118" s="101" t="s">
        <v>42</v>
      </c>
      <c r="O118" s="101" t="s">
        <v>123</v>
      </c>
      <c r="P118" s="101" t="s">
        <v>124</v>
      </c>
      <c r="Q118" s="101" t="s">
        <v>125</v>
      </c>
      <c r="R118" s="101" t="s">
        <v>126</v>
      </c>
      <c r="S118" s="101" t="s">
        <v>127</v>
      </c>
      <c r="T118" s="102" t="s">
        <v>128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129</v>
      </c>
      <c r="D119" s="40"/>
      <c r="E119" s="40"/>
      <c r="F119" s="40"/>
      <c r="G119" s="40"/>
      <c r="H119" s="40"/>
      <c r="I119" s="40"/>
      <c r="J119" s="197">
        <f>BK119</f>
        <v>0</v>
      </c>
      <c r="K119" s="40"/>
      <c r="L119" s="44"/>
      <c r="M119" s="103"/>
      <c r="N119" s="198"/>
      <c r="O119" s="104"/>
      <c r="P119" s="199">
        <f>P120</f>
        <v>0</v>
      </c>
      <c r="Q119" s="104"/>
      <c r="R119" s="199">
        <f>R120</f>
        <v>236.26885364</v>
      </c>
      <c r="S119" s="104"/>
      <c r="T119" s="200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77</v>
      </c>
      <c r="AU119" s="17" t="s">
        <v>111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77</v>
      </c>
      <c r="E120" s="205" t="s">
        <v>130</v>
      </c>
      <c r="F120" s="205" t="s">
        <v>131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P121+P166</f>
        <v>0</v>
      </c>
      <c r="Q120" s="210"/>
      <c r="R120" s="211">
        <f>R121+R166</f>
        <v>236.26885364</v>
      </c>
      <c r="S120" s="210"/>
      <c r="T120" s="212">
        <f>T121+T166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86</v>
      </c>
      <c r="AT120" s="214" t="s">
        <v>77</v>
      </c>
      <c r="AU120" s="214" t="s">
        <v>78</v>
      </c>
      <c r="AY120" s="213" t="s">
        <v>132</v>
      </c>
      <c r="BK120" s="215">
        <f>BK121+BK166</f>
        <v>0</v>
      </c>
    </row>
    <row r="121" s="12" customFormat="1" ht="22.8" customHeight="1">
      <c r="A121" s="12"/>
      <c r="B121" s="202"/>
      <c r="C121" s="203"/>
      <c r="D121" s="204" t="s">
        <v>77</v>
      </c>
      <c r="E121" s="216" t="s">
        <v>257</v>
      </c>
      <c r="F121" s="216" t="s">
        <v>258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SUM(P122:P165)</f>
        <v>0</v>
      </c>
      <c r="Q121" s="210"/>
      <c r="R121" s="211">
        <f>SUM(R122:R165)</f>
        <v>235.94581364000001</v>
      </c>
      <c r="S121" s="210"/>
      <c r="T121" s="212">
        <f>SUM(T122:T165)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86</v>
      </c>
      <c r="AT121" s="214" t="s">
        <v>77</v>
      </c>
      <c r="AU121" s="214" t="s">
        <v>86</v>
      </c>
      <c r="AY121" s="213" t="s">
        <v>132</v>
      </c>
      <c r="BK121" s="215">
        <f>SUM(BK122:BK165)</f>
        <v>0</v>
      </c>
    </row>
    <row r="122" s="2" customFormat="1" ht="33" customHeight="1">
      <c r="A122" s="38"/>
      <c r="B122" s="39"/>
      <c r="C122" s="218" t="s">
        <v>86</v>
      </c>
      <c r="D122" s="218" t="s">
        <v>134</v>
      </c>
      <c r="E122" s="219" t="s">
        <v>259</v>
      </c>
      <c r="F122" s="220" t="s">
        <v>260</v>
      </c>
      <c r="G122" s="221" t="s">
        <v>137</v>
      </c>
      <c r="H122" s="222">
        <v>446</v>
      </c>
      <c r="I122" s="223"/>
      <c r="J122" s="224">
        <f>ROUND(I122*H122,2)</f>
        <v>0</v>
      </c>
      <c r="K122" s="220" t="s">
        <v>138</v>
      </c>
      <c r="L122" s="44"/>
      <c r="M122" s="225" t="s">
        <v>1</v>
      </c>
      <c r="N122" s="226" t="s">
        <v>43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139</v>
      </c>
      <c r="AT122" s="229" t="s">
        <v>134</v>
      </c>
      <c r="AU122" s="229" t="s">
        <v>88</v>
      </c>
      <c r="AY122" s="17" t="s">
        <v>132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86</v>
      </c>
      <c r="BK122" s="230">
        <f>ROUND(I122*H122,2)</f>
        <v>0</v>
      </c>
      <c r="BL122" s="17" t="s">
        <v>139</v>
      </c>
      <c r="BM122" s="229" t="s">
        <v>261</v>
      </c>
    </row>
    <row r="123" s="2" customFormat="1">
      <c r="A123" s="38"/>
      <c r="B123" s="39"/>
      <c r="C123" s="40"/>
      <c r="D123" s="231" t="s">
        <v>141</v>
      </c>
      <c r="E123" s="40"/>
      <c r="F123" s="232" t="s">
        <v>262</v>
      </c>
      <c r="G123" s="40"/>
      <c r="H123" s="40"/>
      <c r="I123" s="233"/>
      <c r="J123" s="40"/>
      <c r="K123" s="40"/>
      <c r="L123" s="44"/>
      <c r="M123" s="234"/>
      <c r="N123" s="235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141</v>
      </c>
      <c r="AU123" s="17" t="s">
        <v>88</v>
      </c>
    </row>
    <row r="124" s="2" customFormat="1">
      <c r="A124" s="38"/>
      <c r="B124" s="39"/>
      <c r="C124" s="40"/>
      <c r="D124" s="236" t="s">
        <v>143</v>
      </c>
      <c r="E124" s="40"/>
      <c r="F124" s="237" t="s">
        <v>263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143</v>
      </c>
      <c r="AU124" s="17" t="s">
        <v>88</v>
      </c>
    </row>
    <row r="125" s="15" customFormat="1">
      <c r="A125" s="15"/>
      <c r="B125" s="261"/>
      <c r="C125" s="262"/>
      <c r="D125" s="231" t="s">
        <v>145</v>
      </c>
      <c r="E125" s="263" t="s">
        <v>1</v>
      </c>
      <c r="F125" s="264" t="s">
        <v>264</v>
      </c>
      <c r="G125" s="262"/>
      <c r="H125" s="263" t="s">
        <v>1</v>
      </c>
      <c r="I125" s="265"/>
      <c r="J125" s="262"/>
      <c r="K125" s="262"/>
      <c r="L125" s="266"/>
      <c r="M125" s="267"/>
      <c r="N125" s="268"/>
      <c r="O125" s="268"/>
      <c r="P125" s="268"/>
      <c r="Q125" s="268"/>
      <c r="R125" s="268"/>
      <c r="S125" s="268"/>
      <c r="T125" s="269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0" t="s">
        <v>145</v>
      </c>
      <c r="AU125" s="270" t="s">
        <v>88</v>
      </c>
      <c r="AV125" s="15" t="s">
        <v>86</v>
      </c>
      <c r="AW125" s="15" t="s">
        <v>34</v>
      </c>
      <c r="AX125" s="15" t="s">
        <v>78</v>
      </c>
      <c r="AY125" s="270" t="s">
        <v>132</v>
      </c>
    </row>
    <row r="126" s="13" customFormat="1">
      <c r="A126" s="13"/>
      <c r="B126" s="238"/>
      <c r="C126" s="239"/>
      <c r="D126" s="231" t="s">
        <v>145</v>
      </c>
      <c r="E126" s="240" t="s">
        <v>1</v>
      </c>
      <c r="F126" s="241" t="s">
        <v>265</v>
      </c>
      <c r="G126" s="239"/>
      <c r="H126" s="242">
        <v>446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145</v>
      </c>
      <c r="AU126" s="248" t="s">
        <v>88</v>
      </c>
      <c r="AV126" s="13" t="s">
        <v>88</v>
      </c>
      <c r="AW126" s="13" t="s">
        <v>34</v>
      </c>
      <c r="AX126" s="13" t="s">
        <v>78</v>
      </c>
      <c r="AY126" s="248" t="s">
        <v>132</v>
      </c>
    </row>
    <row r="127" s="14" customFormat="1">
      <c r="A127" s="14"/>
      <c r="B127" s="249"/>
      <c r="C127" s="250"/>
      <c r="D127" s="231" t="s">
        <v>145</v>
      </c>
      <c r="E127" s="251" t="s">
        <v>1</v>
      </c>
      <c r="F127" s="252" t="s">
        <v>148</v>
      </c>
      <c r="G127" s="250"/>
      <c r="H127" s="253">
        <v>446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9" t="s">
        <v>145</v>
      </c>
      <c r="AU127" s="259" t="s">
        <v>88</v>
      </c>
      <c r="AV127" s="14" t="s">
        <v>139</v>
      </c>
      <c r="AW127" s="14" t="s">
        <v>34</v>
      </c>
      <c r="AX127" s="14" t="s">
        <v>86</v>
      </c>
      <c r="AY127" s="259" t="s">
        <v>132</v>
      </c>
    </row>
    <row r="128" s="2" customFormat="1" ht="37.8" customHeight="1">
      <c r="A128" s="38"/>
      <c r="B128" s="39"/>
      <c r="C128" s="218" t="s">
        <v>88</v>
      </c>
      <c r="D128" s="218" t="s">
        <v>134</v>
      </c>
      <c r="E128" s="219" t="s">
        <v>149</v>
      </c>
      <c r="F128" s="220" t="s">
        <v>150</v>
      </c>
      <c r="G128" s="221" t="s">
        <v>137</v>
      </c>
      <c r="H128" s="222">
        <v>892</v>
      </c>
      <c r="I128" s="223"/>
      <c r="J128" s="224">
        <f>ROUND(I128*H128,2)</f>
        <v>0</v>
      </c>
      <c r="K128" s="220" t="s">
        <v>138</v>
      </c>
      <c r="L128" s="44"/>
      <c r="M128" s="225" t="s">
        <v>1</v>
      </c>
      <c r="N128" s="226" t="s">
        <v>43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139</v>
      </c>
      <c r="AT128" s="229" t="s">
        <v>134</v>
      </c>
      <c r="AU128" s="229" t="s">
        <v>88</v>
      </c>
      <c r="AY128" s="17" t="s">
        <v>132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86</v>
      </c>
      <c r="BK128" s="230">
        <f>ROUND(I128*H128,2)</f>
        <v>0</v>
      </c>
      <c r="BL128" s="17" t="s">
        <v>139</v>
      </c>
      <c r="BM128" s="229" t="s">
        <v>266</v>
      </c>
    </row>
    <row r="129" s="2" customFormat="1">
      <c r="A129" s="38"/>
      <c r="B129" s="39"/>
      <c r="C129" s="40"/>
      <c r="D129" s="231" t="s">
        <v>141</v>
      </c>
      <c r="E129" s="40"/>
      <c r="F129" s="232" t="s">
        <v>152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141</v>
      </c>
      <c r="AU129" s="17" t="s">
        <v>88</v>
      </c>
    </row>
    <row r="130" s="2" customFormat="1">
      <c r="A130" s="38"/>
      <c r="B130" s="39"/>
      <c r="C130" s="40"/>
      <c r="D130" s="236" t="s">
        <v>143</v>
      </c>
      <c r="E130" s="40"/>
      <c r="F130" s="237" t="s">
        <v>153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143</v>
      </c>
      <c r="AU130" s="17" t="s">
        <v>88</v>
      </c>
    </row>
    <row r="131" s="13" customFormat="1">
      <c r="A131" s="13"/>
      <c r="B131" s="238"/>
      <c r="C131" s="239"/>
      <c r="D131" s="231" t="s">
        <v>145</v>
      </c>
      <c r="E131" s="240" t="s">
        <v>1</v>
      </c>
      <c r="F131" s="241" t="s">
        <v>267</v>
      </c>
      <c r="G131" s="239"/>
      <c r="H131" s="242">
        <v>892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145</v>
      </c>
      <c r="AU131" s="248" t="s">
        <v>88</v>
      </c>
      <c r="AV131" s="13" t="s">
        <v>88</v>
      </c>
      <c r="AW131" s="13" t="s">
        <v>34</v>
      </c>
      <c r="AX131" s="13" t="s">
        <v>78</v>
      </c>
      <c r="AY131" s="248" t="s">
        <v>132</v>
      </c>
    </row>
    <row r="132" s="14" customFormat="1">
      <c r="A132" s="14"/>
      <c r="B132" s="249"/>
      <c r="C132" s="250"/>
      <c r="D132" s="231" t="s">
        <v>145</v>
      </c>
      <c r="E132" s="251" t="s">
        <v>1</v>
      </c>
      <c r="F132" s="252" t="s">
        <v>148</v>
      </c>
      <c r="G132" s="250"/>
      <c r="H132" s="253">
        <v>892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9" t="s">
        <v>145</v>
      </c>
      <c r="AU132" s="259" t="s">
        <v>88</v>
      </c>
      <c r="AV132" s="14" t="s">
        <v>139</v>
      </c>
      <c r="AW132" s="14" t="s">
        <v>34</v>
      </c>
      <c r="AX132" s="14" t="s">
        <v>86</v>
      </c>
      <c r="AY132" s="259" t="s">
        <v>132</v>
      </c>
    </row>
    <row r="133" s="2" customFormat="1" ht="16.5" customHeight="1">
      <c r="A133" s="38"/>
      <c r="B133" s="39"/>
      <c r="C133" s="218" t="s">
        <v>156</v>
      </c>
      <c r="D133" s="218" t="s">
        <v>134</v>
      </c>
      <c r="E133" s="219" t="s">
        <v>268</v>
      </c>
      <c r="F133" s="220" t="s">
        <v>269</v>
      </c>
      <c r="G133" s="221" t="s">
        <v>270</v>
      </c>
      <c r="H133" s="222">
        <v>400</v>
      </c>
      <c r="I133" s="223"/>
      <c r="J133" s="224">
        <f>ROUND(I133*H133,2)</f>
        <v>0</v>
      </c>
      <c r="K133" s="220" t="s">
        <v>271</v>
      </c>
      <c r="L133" s="44"/>
      <c r="M133" s="225" t="s">
        <v>1</v>
      </c>
      <c r="N133" s="226" t="s">
        <v>43</v>
      </c>
      <c r="O133" s="91"/>
      <c r="P133" s="227">
        <f>O133*H133</f>
        <v>0</v>
      </c>
      <c r="Q133" s="227">
        <v>0.014999999999999999</v>
      </c>
      <c r="R133" s="227">
        <f>Q133*H133</f>
        <v>6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139</v>
      </c>
      <c r="AT133" s="229" t="s">
        <v>134</v>
      </c>
      <c r="AU133" s="229" t="s">
        <v>88</v>
      </c>
      <c r="AY133" s="17" t="s">
        <v>132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86</v>
      </c>
      <c r="BK133" s="230">
        <f>ROUND(I133*H133,2)</f>
        <v>0</v>
      </c>
      <c r="BL133" s="17" t="s">
        <v>139</v>
      </c>
      <c r="BM133" s="229" t="s">
        <v>272</v>
      </c>
    </row>
    <row r="134" s="2" customFormat="1" ht="24.15" customHeight="1">
      <c r="A134" s="38"/>
      <c r="B134" s="39"/>
      <c r="C134" s="218" t="s">
        <v>139</v>
      </c>
      <c r="D134" s="218" t="s">
        <v>134</v>
      </c>
      <c r="E134" s="219" t="s">
        <v>273</v>
      </c>
      <c r="F134" s="220" t="s">
        <v>274</v>
      </c>
      <c r="G134" s="221" t="s">
        <v>137</v>
      </c>
      <c r="H134" s="222">
        <v>446</v>
      </c>
      <c r="I134" s="223"/>
      <c r="J134" s="224">
        <f>ROUND(I134*H134,2)</f>
        <v>0</v>
      </c>
      <c r="K134" s="220" t="s">
        <v>138</v>
      </c>
      <c r="L134" s="44"/>
      <c r="M134" s="225" t="s">
        <v>1</v>
      </c>
      <c r="N134" s="226" t="s">
        <v>43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139</v>
      </c>
      <c r="AT134" s="229" t="s">
        <v>134</v>
      </c>
      <c r="AU134" s="229" t="s">
        <v>88</v>
      </c>
      <c r="AY134" s="17" t="s">
        <v>132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86</v>
      </c>
      <c r="BK134" s="230">
        <f>ROUND(I134*H134,2)</f>
        <v>0</v>
      </c>
      <c r="BL134" s="17" t="s">
        <v>139</v>
      </c>
      <c r="BM134" s="229" t="s">
        <v>275</v>
      </c>
    </row>
    <row r="135" s="2" customFormat="1">
      <c r="A135" s="38"/>
      <c r="B135" s="39"/>
      <c r="C135" s="40"/>
      <c r="D135" s="231" t="s">
        <v>141</v>
      </c>
      <c r="E135" s="40"/>
      <c r="F135" s="232" t="s">
        <v>276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141</v>
      </c>
      <c r="AU135" s="17" t="s">
        <v>88</v>
      </c>
    </row>
    <row r="136" s="2" customFormat="1">
      <c r="A136" s="38"/>
      <c r="B136" s="39"/>
      <c r="C136" s="40"/>
      <c r="D136" s="236" t="s">
        <v>143</v>
      </c>
      <c r="E136" s="40"/>
      <c r="F136" s="237" t="s">
        <v>277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143</v>
      </c>
      <c r="AU136" s="17" t="s">
        <v>88</v>
      </c>
    </row>
    <row r="137" s="2" customFormat="1">
      <c r="A137" s="38"/>
      <c r="B137" s="39"/>
      <c r="C137" s="40"/>
      <c r="D137" s="231" t="s">
        <v>189</v>
      </c>
      <c r="E137" s="40"/>
      <c r="F137" s="260" t="s">
        <v>278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189</v>
      </c>
      <c r="AU137" s="17" t="s">
        <v>88</v>
      </c>
    </row>
    <row r="138" s="13" customFormat="1">
      <c r="A138" s="13"/>
      <c r="B138" s="238"/>
      <c r="C138" s="239"/>
      <c r="D138" s="231" t="s">
        <v>145</v>
      </c>
      <c r="E138" s="240" t="s">
        <v>1</v>
      </c>
      <c r="F138" s="241" t="s">
        <v>279</v>
      </c>
      <c r="G138" s="239"/>
      <c r="H138" s="242">
        <v>446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145</v>
      </c>
      <c r="AU138" s="248" t="s">
        <v>88</v>
      </c>
      <c r="AV138" s="13" t="s">
        <v>88</v>
      </c>
      <c r="AW138" s="13" t="s">
        <v>34</v>
      </c>
      <c r="AX138" s="13" t="s">
        <v>78</v>
      </c>
      <c r="AY138" s="248" t="s">
        <v>132</v>
      </c>
    </row>
    <row r="139" s="14" customFormat="1">
      <c r="A139" s="14"/>
      <c r="B139" s="249"/>
      <c r="C139" s="250"/>
      <c r="D139" s="231" t="s">
        <v>145</v>
      </c>
      <c r="E139" s="251" t="s">
        <v>1</v>
      </c>
      <c r="F139" s="252" t="s">
        <v>148</v>
      </c>
      <c r="G139" s="250"/>
      <c r="H139" s="253">
        <v>446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145</v>
      </c>
      <c r="AU139" s="259" t="s">
        <v>88</v>
      </c>
      <c r="AV139" s="14" t="s">
        <v>139</v>
      </c>
      <c r="AW139" s="14" t="s">
        <v>34</v>
      </c>
      <c r="AX139" s="14" t="s">
        <v>86</v>
      </c>
      <c r="AY139" s="259" t="s">
        <v>132</v>
      </c>
    </row>
    <row r="140" s="2" customFormat="1" ht="16.5" customHeight="1">
      <c r="A140" s="38"/>
      <c r="B140" s="39"/>
      <c r="C140" s="218" t="s">
        <v>169</v>
      </c>
      <c r="D140" s="218" t="s">
        <v>134</v>
      </c>
      <c r="E140" s="219" t="s">
        <v>280</v>
      </c>
      <c r="F140" s="220" t="s">
        <v>281</v>
      </c>
      <c r="G140" s="221" t="s">
        <v>270</v>
      </c>
      <c r="H140" s="222">
        <v>400</v>
      </c>
      <c r="I140" s="223"/>
      <c r="J140" s="224">
        <f>ROUND(I140*H140,2)</f>
        <v>0</v>
      </c>
      <c r="K140" s="220" t="s">
        <v>271</v>
      </c>
      <c r="L140" s="44"/>
      <c r="M140" s="225" t="s">
        <v>1</v>
      </c>
      <c r="N140" s="226" t="s">
        <v>43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139</v>
      </c>
      <c r="AT140" s="229" t="s">
        <v>134</v>
      </c>
      <c r="AU140" s="229" t="s">
        <v>88</v>
      </c>
      <c r="AY140" s="17" t="s">
        <v>132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86</v>
      </c>
      <c r="BK140" s="230">
        <f>ROUND(I140*H140,2)</f>
        <v>0</v>
      </c>
      <c r="BL140" s="17" t="s">
        <v>139</v>
      </c>
      <c r="BM140" s="229" t="s">
        <v>282</v>
      </c>
    </row>
    <row r="141" s="13" customFormat="1">
      <c r="A141" s="13"/>
      <c r="B141" s="238"/>
      <c r="C141" s="239"/>
      <c r="D141" s="231" t="s">
        <v>145</v>
      </c>
      <c r="E141" s="240" t="s">
        <v>1</v>
      </c>
      <c r="F141" s="241" t="s">
        <v>283</v>
      </c>
      <c r="G141" s="239"/>
      <c r="H141" s="242">
        <v>400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145</v>
      </c>
      <c r="AU141" s="248" t="s">
        <v>88</v>
      </c>
      <c r="AV141" s="13" t="s">
        <v>88</v>
      </c>
      <c r="AW141" s="13" t="s">
        <v>34</v>
      </c>
      <c r="AX141" s="13" t="s">
        <v>78</v>
      </c>
      <c r="AY141" s="248" t="s">
        <v>132</v>
      </c>
    </row>
    <row r="142" s="14" customFormat="1">
      <c r="A142" s="14"/>
      <c r="B142" s="249"/>
      <c r="C142" s="250"/>
      <c r="D142" s="231" t="s">
        <v>145</v>
      </c>
      <c r="E142" s="251" t="s">
        <v>1</v>
      </c>
      <c r="F142" s="252" t="s">
        <v>148</v>
      </c>
      <c r="G142" s="250"/>
      <c r="H142" s="253">
        <v>400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9" t="s">
        <v>145</v>
      </c>
      <c r="AU142" s="259" t="s">
        <v>88</v>
      </c>
      <c r="AV142" s="14" t="s">
        <v>139</v>
      </c>
      <c r="AW142" s="14" t="s">
        <v>34</v>
      </c>
      <c r="AX142" s="14" t="s">
        <v>86</v>
      </c>
      <c r="AY142" s="259" t="s">
        <v>132</v>
      </c>
    </row>
    <row r="143" s="2" customFormat="1" ht="16.5" customHeight="1">
      <c r="A143" s="38"/>
      <c r="B143" s="39"/>
      <c r="C143" s="218" t="s">
        <v>175</v>
      </c>
      <c r="D143" s="218" t="s">
        <v>134</v>
      </c>
      <c r="E143" s="219" t="s">
        <v>284</v>
      </c>
      <c r="F143" s="220" t="s">
        <v>285</v>
      </c>
      <c r="G143" s="221" t="s">
        <v>270</v>
      </c>
      <c r="H143" s="222">
        <v>400</v>
      </c>
      <c r="I143" s="223"/>
      <c r="J143" s="224">
        <f>ROUND(I143*H143,2)</f>
        <v>0</v>
      </c>
      <c r="K143" s="220" t="s">
        <v>271</v>
      </c>
      <c r="L143" s="44"/>
      <c r="M143" s="225" t="s">
        <v>1</v>
      </c>
      <c r="N143" s="226" t="s">
        <v>43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139</v>
      </c>
      <c r="AT143" s="229" t="s">
        <v>134</v>
      </c>
      <c r="AU143" s="229" t="s">
        <v>88</v>
      </c>
      <c r="AY143" s="17" t="s">
        <v>132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86</v>
      </c>
      <c r="BK143" s="230">
        <f>ROUND(I143*H143,2)</f>
        <v>0</v>
      </c>
      <c r="BL143" s="17" t="s">
        <v>139</v>
      </c>
      <c r="BM143" s="229" t="s">
        <v>286</v>
      </c>
    </row>
    <row r="144" s="2" customFormat="1" ht="16.5" customHeight="1">
      <c r="A144" s="38"/>
      <c r="B144" s="39"/>
      <c r="C144" s="218" t="s">
        <v>183</v>
      </c>
      <c r="D144" s="218" t="s">
        <v>134</v>
      </c>
      <c r="E144" s="219" t="s">
        <v>287</v>
      </c>
      <c r="F144" s="220" t="s">
        <v>288</v>
      </c>
      <c r="G144" s="221" t="s">
        <v>178</v>
      </c>
      <c r="H144" s="222">
        <v>19052.837</v>
      </c>
      <c r="I144" s="223"/>
      <c r="J144" s="224">
        <f>ROUND(I144*H144,2)</f>
        <v>0</v>
      </c>
      <c r="K144" s="220" t="s">
        <v>271</v>
      </c>
      <c r="L144" s="44"/>
      <c r="M144" s="225" t="s">
        <v>1</v>
      </c>
      <c r="N144" s="226" t="s">
        <v>43</v>
      </c>
      <c r="O144" s="91"/>
      <c r="P144" s="227">
        <f>O144*H144</f>
        <v>0</v>
      </c>
      <c r="Q144" s="227">
        <v>0.0045799999999999999</v>
      </c>
      <c r="R144" s="227">
        <f>Q144*H144</f>
        <v>87.261993459999999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139</v>
      </c>
      <c r="AT144" s="229" t="s">
        <v>134</v>
      </c>
      <c r="AU144" s="229" t="s">
        <v>88</v>
      </c>
      <c r="AY144" s="17" t="s">
        <v>132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86</v>
      </c>
      <c r="BK144" s="230">
        <f>ROUND(I144*H144,2)</f>
        <v>0</v>
      </c>
      <c r="BL144" s="17" t="s">
        <v>139</v>
      </c>
      <c r="BM144" s="229" t="s">
        <v>289</v>
      </c>
    </row>
    <row r="145" s="13" customFormat="1">
      <c r="A145" s="13"/>
      <c r="B145" s="238"/>
      <c r="C145" s="239"/>
      <c r="D145" s="231" t="s">
        <v>145</v>
      </c>
      <c r="E145" s="240" t="s">
        <v>1</v>
      </c>
      <c r="F145" s="241" t="s">
        <v>290</v>
      </c>
      <c r="G145" s="239"/>
      <c r="H145" s="242">
        <v>19052.837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145</v>
      </c>
      <c r="AU145" s="248" t="s">
        <v>88</v>
      </c>
      <c r="AV145" s="13" t="s">
        <v>88</v>
      </c>
      <c r="AW145" s="13" t="s">
        <v>34</v>
      </c>
      <c r="AX145" s="13" t="s">
        <v>78</v>
      </c>
      <c r="AY145" s="248" t="s">
        <v>132</v>
      </c>
    </row>
    <row r="146" s="14" customFormat="1">
      <c r="A146" s="14"/>
      <c r="B146" s="249"/>
      <c r="C146" s="250"/>
      <c r="D146" s="231" t="s">
        <v>145</v>
      </c>
      <c r="E146" s="251" t="s">
        <v>1</v>
      </c>
      <c r="F146" s="252" t="s">
        <v>148</v>
      </c>
      <c r="G146" s="250"/>
      <c r="H146" s="253">
        <v>19052.837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145</v>
      </c>
      <c r="AU146" s="259" t="s">
        <v>88</v>
      </c>
      <c r="AV146" s="14" t="s">
        <v>139</v>
      </c>
      <c r="AW146" s="14" t="s">
        <v>34</v>
      </c>
      <c r="AX146" s="14" t="s">
        <v>86</v>
      </c>
      <c r="AY146" s="259" t="s">
        <v>132</v>
      </c>
    </row>
    <row r="147" s="2" customFormat="1" ht="24.15" customHeight="1">
      <c r="A147" s="38"/>
      <c r="B147" s="39"/>
      <c r="C147" s="218" t="s">
        <v>193</v>
      </c>
      <c r="D147" s="218" t="s">
        <v>134</v>
      </c>
      <c r="E147" s="219" t="s">
        <v>291</v>
      </c>
      <c r="F147" s="220" t="s">
        <v>292</v>
      </c>
      <c r="G147" s="221" t="s">
        <v>178</v>
      </c>
      <c r="H147" s="222">
        <v>19576.299999999999</v>
      </c>
      <c r="I147" s="223"/>
      <c r="J147" s="224">
        <f>ROUND(I147*H147,2)</f>
        <v>0</v>
      </c>
      <c r="K147" s="220" t="s">
        <v>138</v>
      </c>
      <c r="L147" s="44"/>
      <c r="M147" s="225" t="s">
        <v>1</v>
      </c>
      <c r="N147" s="226" t="s">
        <v>43</v>
      </c>
      <c r="O147" s="91"/>
      <c r="P147" s="227">
        <f>O147*H147</f>
        <v>0</v>
      </c>
      <c r="Q147" s="227">
        <v>0.00027999999999999998</v>
      </c>
      <c r="R147" s="227">
        <f>Q147*H147</f>
        <v>5.4813639999999992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139</v>
      </c>
      <c r="AT147" s="229" t="s">
        <v>134</v>
      </c>
      <c r="AU147" s="229" t="s">
        <v>88</v>
      </c>
      <c r="AY147" s="17" t="s">
        <v>132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86</v>
      </c>
      <c r="BK147" s="230">
        <f>ROUND(I147*H147,2)</f>
        <v>0</v>
      </c>
      <c r="BL147" s="17" t="s">
        <v>139</v>
      </c>
      <c r="BM147" s="229" t="s">
        <v>293</v>
      </c>
    </row>
    <row r="148" s="2" customFormat="1">
      <c r="A148" s="38"/>
      <c r="B148" s="39"/>
      <c r="C148" s="40"/>
      <c r="D148" s="231" t="s">
        <v>141</v>
      </c>
      <c r="E148" s="40"/>
      <c r="F148" s="232" t="s">
        <v>294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141</v>
      </c>
      <c r="AU148" s="17" t="s">
        <v>88</v>
      </c>
    </row>
    <row r="149" s="2" customFormat="1">
      <c r="A149" s="38"/>
      <c r="B149" s="39"/>
      <c r="C149" s="40"/>
      <c r="D149" s="236" t="s">
        <v>143</v>
      </c>
      <c r="E149" s="40"/>
      <c r="F149" s="237" t="s">
        <v>295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143</v>
      </c>
      <c r="AU149" s="17" t="s">
        <v>88</v>
      </c>
    </row>
    <row r="150" s="2" customFormat="1">
      <c r="A150" s="38"/>
      <c r="B150" s="39"/>
      <c r="C150" s="40"/>
      <c r="D150" s="231" t="s">
        <v>189</v>
      </c>
      <c r="E150" s="40"/>
      <c r="F150" s="260" t="s">
        <v>296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189</v>
      </c>
      <c r="AU150" s="17" t="s">
        <v>88</v>
      </c>
    </row>
    <row r="151" s="13" customFormat="1">
      <c r="A151" s="13"/>
      <c r="B151" s="238"/>
      <c r="C151" s="239"/>
      <c r="D151" s="231" t="s">
        <v>145</v>
      </c>
      <c r="E151" s="240" t="s">
        <v>1</v>
      </c>
      <c r="F151" s="241" t="s">
        <v>297</v>
      </c>
      <c r="G151" s="239"/>
      <c r="H151" s="242">
        <v>19576.299999999999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145</v>
      </c>
      <c r="AU151" s="248" t="s">
        <v>88</v>
      </c>
      <c r="AV151" s="13" t="s">
        <v>88</v>
      </c>
      <c r="AW151" s="13" t="s">
        <v>34</v>
      </c>
      <c r="AX151" s="13" t="s">
        <v>78</v>
      </c>
      <c r="AY151" s="248" t="s">
        <v>132</v>
      </c>
    </row>
    <row r="152" s="14" customFormat="1">
      <c r="A152" s="14"/>
      <c r="B152" s="249"/>
      <c r="C152" s="250"/>
      <c r="D152" s="231" t="s">
        <v>145</v>
      </c>
      <c r="E152" s="251" t="s">
        <v>1</v>
      </c>
      <c r="F152" s="252" t="s">
        <v>148</v>
      </c>
      <c r="G152" s="250"/>
      <c r="H152" s="253">
        <v>19576.299999999999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9" t="s">
        <v>145</v>
      </c>
      <c r="AU152" s="259" t="s">
        <v>88</v>
      </c>
      <c r="AV152" s="14" t="s">
        <v>139</v>
      </c>
      <c r="AW152" s="14" t="s">
        <v>34</v>
      </c>
      <c r="AX152" s="14" t="s">
        <v>86</v>
      </c>
      <c r="AY152" s="259" t="s">
        <v>132</v>
      </c>
    </row>
    <row r="153" s="2" customFormat="1" ht="24.15" customHeight="1">
      <c r="A153" s="38"/>
      <c r="B153" s="39"/>
      <c r="C153" s="271" t="s">
        <v>201</v>
      </c>
      <c r="D153" s="271" t="s">
        <v>240</v>
      </c>
      <c r="E153" s="272" t="s">
        <v>298</v>
      </c>
      <c r="F153" s="273" t="s">
        <v>299</v>
      </c>
      <c r="G153" s="274" t="s">
        <v>178</v>
      </c>
      <c r="H153" s="275">
        <v>21142.403999999999</v>
      </c>
      <c r="I153" s="276"/>
      <c r="J153" s="277">
        <f>ROUND(I153*H153,2)</f>
        <v>0</v>
      </c>
      <c r="K153" s="273" t="s">
        <v>271</v>
      </c>
      <c r="L153" s="278"/>
      <c r="M153" s="279" t="s">
        <v>1</v>
      </c>
      <c r="N153" s="280" t="s">
        <v>43</v>
      </c>
      <c r="O153" s="91"/>
      <c r="P153" s="227">
        <f>O153*H153</f>
        <v>0</v>
      </c>
      <c r="Q153" s="227">
        <v>0.001</v>
      </c>
      <c r="R153" s="227">
        <f>Q153*H153</f>
        <v>21.142403999999999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193</v>
      </c>
      <c r="AT153" s="229" t="s">
        <v>240</v>
      </c>
      <c r="AU153" s="229" t="s">
        <v>88</v>
      </c>
      <c r="AY153" s="17" t="s">
        <v>132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86</v>
      </c>
      <c r="BK153" s="230">
        <f>ROUND(I153*H153,2)</f>
        <v>0</v>
      </c>
      <c r="BL153" s="17" t="s">
        <v>139</v>
      </c>
      <c r="BM153" s="229" t="s">
        <v>300</v>
      </c>
    </row>
    <row r="154" s="2" customFormat="1">
      <c r="A154" s="38"/>
      <c r="B154" s="39"/>
      <c r="C154" s="40"/>
      <c r="D154" s="231" t="s">
        <v>141</v>
      </c>
      <c r="E154" s="40"/>
      <c r="F154" s="232" t="s">
        <v>299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141</v>
      </c>
      <c r="AU154" s="17" t="s">
        <v>88</v>
      </c>
    </row>
    <row r="155" s="13" customFormat="1">
      <c r="A155" s="13"/>
      <c r="B155" s="238"/>
      <c r="C155" s="239"/>
      <c r="D155" s="231" t="s">
        <v>145</v>
      </c>
      <c r="E155" s="240" t="s">
        <v>1</v>
      </c>
      <c r="F155" s="241" t="s">
        <v>301</v>
      </c>
      <c r="G155" s="239"/>
      <c r="H155" s="242">
        <v>21142.403999999999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145</v>
      </c>
      <c r="AU155" s="248" t="s">
        <v>88</v>
      </c>
      <c r="AV155" s="13" t="s">
        <v>88</v>
      </c>
      <c r="AW155" s="13" t="s">
        <v>34</v>
      </c>
      <c r="AX155" s="13" t="s">
        <v>78</v>
      </c>
      <c r="AY155" s="248" t="s">
        <v>132</v>
      </c>
    </row>
    <row r="156" s="14" customFormat="1">
      <c r="A156" s="14"/>
      <c r="B156" s="249"/>
      <c r="C156" s="250"/>
      <c r="D156" s="231" t="s">
        <v>145</v>
      </c>
      <c r="E156" s="251" t="s">
        <v>1</v>
      </c>
      <c r="F156" s="252" t="s">
        <v>148</v>
      </c>
      <c r="G156" s="250"/>
      <c r="H156" s="253">
        <v>21142.403999999999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145</v>
      </c>
      <c r="AU156" s="259" t="s">
        <v>88</v>
      </c>
      <c r="AV156" s="14" t="s">
        <v>139</v>
      </c>
      <c r="AW156" s="14" t="s">
        <v>34</v>
      </c>
      <c r="AX156" s="14" t="s">
        <v>86</v>
      </c>
      <c r="AY156" s="259" t="s">
        <v>132</v>
      </c>
    </row>
    <row r="157" s="2" customFormat="1" ht="16.5" customHeight="1">
      <c r="A157" s="38"/>
      <c r="B157" s="39"/>
      <c r="C157" s="218" t="s">
        <v>208</v>
      </c>
      <c r="D157" s="218" t="s">
        <v>134</v>
      </c>
      <c r="E157" s="219" t="s">
        <v>302</v>
      </c>
      <c r="F157" s="220" t="s">
        <v>303</v>
      </c>
      <c r="G157" s="221" t="s">
        <v>178</v>
      </c>
      <c r="H157" s="222">
        <v>19576.299999999999</v>
      </c>
      <c r="I157" s="223"/>
      <c r="J157" s="224">
        <f>ROUND(I157*H157,2)</f>
        <v>0</v>
      </c>
      <c r="K157" s="220" t="s">
        <v>271</v>
      </c>
      <c r="L157" s="44"/>
      <c r="M157" s="225" t="s">
        <v>1</v>
      </c>
      <c r="N157" s="226" t="s">
        <v>43</v>
      </c>
      <c r="O157" s="91"/>
      <c r="P157" s="227">
        <f>O157*H157</f>
        <v>0</v>
      </c>
      <c r="Q157" s="227">
        <v>0.0022000000000000001</v>
      </c>
      <c r="R157" s="227">
        <f>Q157*H157</f>
        <v>43.067860000000003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139</v>
      </c>
      <c r="AT157" s="229" t="s">
        <v>134</v>
      </c>
      <c r="AU157" s="229" t="s">
        <v>88</v>
      </c>
      <c r="AY157" s="17" t="s">
        <v>132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86</v>
      </c>
      <c r="BK157" s="230">
        <f>ROUND(I157*H157,2)</f>
        <v>0</v>
      </c>
      <c r="BL157" s="17" t="s">
        <v>139</v>
      </c>
      <c r="BM157" s="229" t="s">
        <v>304</v>
      </c>
    </row>
    <row r="158" s="13" customFormat="1">
      <c r="A158" s="13"/>
      <c r="B158" s="238"/>
      <c r="C158" s="239"/>
      <c r="D158" s="231" t="s">
        <v>145</v>
      </c>
      <c r="E158" s="240" t="s">
        <v>1</v>
      </c>
      <c r="F158" s="241" t="s">
        <v>297</v>
      </c>
      <c r="G158" s="239"/>
      <c r="H158" s="242">
        <v>19576.299999999999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145</v>
      </c>
      <c r="AU158" s="248" t="s">
        <v>88</v>
      </c>
      <c r="AV158" s="13" t="s">
        <v>88</v>
      </c>
      <c r="AW158" s="13" t="s">
        <v>34</v>
      </c>
      <c r="AX158" s="13" t="s">
        <v>78</v>
      </c>
      <c r="AY158" s="248" t="s">
        <v>132</v>
      </c>
    </row>
    <row r="159" s="14" customFormat="1">
      <c r="A159" s="14"/>
      <c r="B159" s="249"/>
      <c r="C159" s="250"/>
      <c r="D159" s="231" t="s">
        <v>145</v>
      </c>
      <c r="E159" s="251" t="s">
        <v>1</v>
      </c>
      <c r="F159" s="252" t="s">
        <v>148</v>
      </c>
      <c r="G159" s="250"/>
      <c r="H159" s="253">
        <v>19576.299999999999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145</v>
      </c>
      <c r="AU159" s="259" t="s">
        <v>88</v>
      </c>
      <c r="AV159" s="14" t="s">
        <v>139</v>
      </c>
      <c r="AW159" s="14" t="s">
        <v>34</v>
      </c>
      <c r="AX159" s="14" t="s">
        <v>86</v>
      </c>
      <c r="AY159" s="259" t="s">
        <v>132</v>
      </c>
    </row>
    <row r="160" s="2" customFormat="1" ht="21.75" customHeight="1">
      <c r="A160" s="38"/>
      <c r="B160" s="39"/>
      <c r="C160" s="218" t="s">
        <v>217</v>
      </c>
      <c r="D160" s="218" t="s">
        <v>134</v>
      </c>
      <c r="E160" s="219" t="s">
        <v>305</v>
      </c>
      <c r="F160" s="220" t="s">
        <v>306</v>
      </c>
      <c r="G160" s="221" t="s">
        <v>178</v>
      </c>
      <c r="H160" s="222">
        <v>20163.589</v>
      </c>
      <c r="I160" s="223"/>
      <c r="J160" s="224">
        <f>ROUND(I160*H160,2)</f>
        <v>0</v>
      </c>
      <c r="K160" s="220" t="s">
        <v>271</v>
      </c>
      <c r="L160" s="44"/>
      <c r="M160" s="225" t="s">
        <v>1</v>
      </c>
      <c r="N160" s="226" t="s">
        <v>43</v>
      </c>
      <c r="O160" s="91"/>
      <c r="P160" s="227">
        <f>O160*H160</f>
        <v>0</v>
      </c>
      <c r="Q160" s="227">
        <v>0.00362</v>
      </c>
      <c r="R160" s="227">
        <f>Q160*H160</f>
        <v>72.992192180000004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139</v>
      </c>
      <c r="AT160" s="229" t="s">
        <v>134</v>
      </c>
      <c r="AU160" s="229" t="s">
        <v>88</v>
      </c>
      <c r="AY160" s="17" t="s">
        <v>132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86</v>
      </c>
      <c r="BK160" s="230">
        <f>ROUND(I160*H160,2)</f>
        <v>0</v>
      </c>
      <c r="BL160" s="17" t="s">
        <v>139</v>
      </c>
      <c r="BM160" s="229" t="s">
        <v>307</v>
      </c>
    </row>
    <row r="161" s="13" customFormat="1">
      <c r="A161" s="13"/>
      <c r="B161" s="238"/>
      <c r="C161" s="239"/>
      <c r="D161" s="231" t="s">
        <v>145</v>
      </c>
      <c r="E161" s="240" t="s">
        <v>1</v>
      </c>
      <c r="F161" s="241" t="s">
        <v>308</v>
      </c>
      <c r="G161" s="239"/>
      <c r="H161" s="242">
        <v>20163.589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145</v>
      </c>
      <c r="AU161" s="248" t="s">
        <v>88</v>
      </c>
      <c r="AV161" s="13" t="s">
        <v>88</v>
      </c>
      <c r="AW161" s="13" t="s">
        <v>34</v>
      </c>
      <c r="AX161" s="13" t="s">
        <v>78</v>
      </c>
      <c r="AY161" s="248" t="s">
        <v>132</v>
      </c>
    </row>
    <row r="162" s="14" customFormat="1">
      <c r="A162" s="14"/>
      <c r="B162" s="249"/>
      <c r="C162" s="250"/>
      <c r="D162" s="231" t="s">
        <v>145</v>
      </c>
      <c r="E162" s="251" t="s">
        <v>1</v>
      </c>
      <c r="F162" s="252" t="s">
        <v>148</v>
      </c>
      <c r="G162" s="250"/>
      <c r="H162" s="253">
        <v>20163.589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145</v>
      </c>
      <c r="AU162" s="259" t="s">
        <v>88</v>
      </c>
      <c r="AV162" s="14" t="s">
        <v>139</v>
      </c>
      <c r="AW162" s="14" t="s">
        <v>34</v>
      </c>
      <c r="AX162" s="14" t="s">
        <v>86</v>
      </c>
      <c r="AY162" s="259" t="s">
        <v>132</v>
      </c>
    </row>
    <row r="163" s="2" customFormat="1" ht="24.15" customHeight="1">
      <c r="A163" s="38"/>
      <c r="B163" s="39"/>
      <c r="C163" s="218" t="s">
        <v>225</v>
      </c>
      <c r="D163" s="218" t="s">
        <v>134</v>
      </c>
      <c r="E163" s="219" t="s">
        <v>248</v>
      </c>
      <c r="F163" s="220" t="s">
        <v>249</v>
      </c>
      <c r="G163" s="221" t="s">
        <v>250</v>
      </c>
      <c r="H163" s="222">
        <v>235.946</v>
      </c>
      <c r="I163" s="223"/>
      <c r="J163" s="224">
        <f>ROUND(I163*H163,2)</f>
        <v>0</v>
      </c>
      <c r="K163" s="220" t="s">
        <v>138</v>
      </c>
      <c r="L163" s="44"/>
      <c r="M163" s="225" t="s">
        <v>1</v>
      </c>
      <c r="N163" s="226" t="s">
        <v>43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139</v>
      </c>
      <c r="AT163" s="229" t="s">
        <v>134</v>
      </c>
      <c r="AU163" s="229" t="s">
        <v>88</v>
      </c>
      <c r="AY163" s="17" t="s">
        <v>132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86</v>
      </c>
      <c r="BK163" s="230">
        <f>ROUND(I163*H163,2)</f>
        <v>0</v>
      </c>
      <c r="BL163" s="17" t="s">
        <v>139</v>
      </c>
      <c r="BM163" s="229" t="s">
        <v>309</v>
      </c>
    </row>
    <row r="164" s="2" customFormat="1">
      <c r="A164" s="38"/>
      <c r="B164" s="39"/>
      <c r="C164" s="40"/>
      <c r="D164" s="231" t="s">
        <v>141</v>
      </c>
      <c r="E164" s="40"/>
      <c r="F164" s="232" t="s">
        <v>252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141</v>
      </c>
      <c r="AU164" s="17" t="s">
        <v>88</v>
      </c>
    </row>
    <row r="165" s="2" customFormat="1">
      <c r="A165" s="38"/>
      <c r="B165" s="39"/>
      <c r="C165" s="40"/>
      <c r="D165" s="236" t="s">
        <v>143</v>
      </c>
      <c r="E165" s="40"/>
      <c r="F165" s="237" t="s">
        <v>253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143</v>
      </c>
      <c r="AU165" s="17" t="s">
        <v>88</v>
      </c>
    </row>
    <row r="166" s="12" customFormat="1" ht="22.8" customHeight="1">
      <c r="A166" s="12"/>
      <c r="B166" s="202"/>
      <c r="C166" s="203"/>
      <c r="D166" s="204" t="s">
        <v>77</v>
      </c>
      <c r="E166" s="216" t="s">
        <v>310</v>
      </c>
      <c r="F166" s="216" t="s">
        <v>311</v>
      </c>
      <c r="G166" s="203"/>
      <c r="H166" s="203"/>
      <c r="I166" s="206"/>
      <c r="J166" s="217">
        <f>BK166</f>
        <v>0</v>
      </c>
      <c r="K166" s="203"/>
      <c r="L166" s="208"/>
      <c r="M166" s="209"/>
      <c r="N166" s="210"/>
      <c r="O166" s="210"/>
      <c r="P166" s="211">
        <f>SUM(P167:P225)</f>
        <v>0</v>
      </c>
      <c r="Q166" s="210"/>
      <c r="R166" s="211">
        <f>SUM(R167:R225)</f>
        <v>0.32303999999999999</v>
      </c>
      <c r="S166" s="210"/>
      <c r="T166" s="212">
        <f>SUM(T167:T225)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86</v>
      </c>
      <c r="AT166" s="214" t="s">
        <v>77</v>
      </c>
      <c r="AU166" s="214" t="s">
        <v>86</v>
      </c>
      <c r="AY166" s="213" t="s">
        <v>132</v>
      </c>
      <c r="BK166" s="215">
        <f>SUM(BK167:BK225)</f>
        <v>0</v>
      </c>
    </row>
    <row r="167" s="2" customFormat="1" ht="33" customHeight="1">
      <c r="A167" s="38"/>
      <c r="B167" s="39"/>
      <c r="C167" s="218" t="s">
        <v>232</v>
      </c>
      <c r="D167" s="218" t="s">
        <v>134</v>
      </c>
      <c r="E167" s="219" t="s">
        <v>312</v>
      </c>
      <c r="F167" s="220" t="s">
        <v>313</v>
      </c>
      <c r="G167" s="221" t="s">
        <v>137</v>
      </c>
      <c r="H167" s="222">
        <v>77.400000000000006</v>
      </c>
      <c r="I167" s="223"/>
      <c r="J167" s="224">
        <f>ROUND(I167*H167,2)</f>
        <v>0</v>
      </c>
      <c r="K167" s="220" t="s">
        <v>138</v>
      </c>
      <c r="L167" s="44"/>
      <c r="M167" s="225" t="s">
        <v>1</v>
      </c>
      <c r="N167" s="226" t="s">
        <v>43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139</v>
      </c>
      <c r="AT167" s="229" t="s">
        <v>134</v>
      </c>
      <c r="AU167" s="229" t="s">
        <v>88</v>
      </c>
      <c r="AY167" s="17" t="s">
        <v>132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86</v>
      </c>
      <c r="BK167" s="230">
        <f>ROUND(I167*H167,2)</f>
        <v>0</v>
      </c>
      <c r="BL167" s="17" t="s">
        <v>139</v>
      </c>
      <c r="BM167" s="229" t="s">
        <v>314</v>
      </c>
    </row>
    <row r="168" s="2" customFormat="1">
      <c r="A168" s="38"/>
      <c r="B168" s="39"/>
      <c r="C168" s="40"/>
      <c r="D168" s="231" t="s">
        <v>141</v>
      </c>
      <c r="E168" s="40"/>
      <c r="F168" s="232" t="s">
        <v>315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141</v>
      </c>
      <c r="AU168" s="17" t="s">
        <v>88</v>
      </c>
    </row>
    <row r="169" s="2" customFormat="1">
      <c r="A169" s="38"/>
      <c r="B169" s="39"/>
      <c r="C169" s="40"/>
      <c r="D169" s="236" t="s">
        <v>143</v>
      </c>
      <c r="E169" s="40"/>
      <c r="F169" s="237" t="s">
        <v>316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143</v>
      </c>
      <c r="AU169" s="17" t="s">
        <v>88</v>
      </c>
    </row>
    <row r="170" s="15" customFormat="1">
      <c r="A170" s="15"/>
      <c r="B170" s="261"/>
      <c r="C170" s="262"/>
      <c r="D170" s="231" t="s">
        <v>145</v>
      </c>
      <c r="E170" s="263" t="s">
        <v>1</v>
      </c>
      <c r="F170" s="264" t="s">
        <v>317</v>
      </c>
      <c r="G170" s="262"/>
      <c r="H170" s="263" t="s">
        <v>1</v>
      </c>
      <c r="I170" s="265"/>
      <c r="J170" s="262"/>
      <c r="K170" s="262"/>
      <c r="L170" s="266"/>
      <c r="M170" s="267"/>
      <c r="N170" s="268"/>
      <c r="O170" s="268"/>
      <c r="P170" s="268"/>
      <c r="Q170" s="268"/>
      <c r="R170" s="268"/>
      <c r="S170" s="268"/>
      <c r="T170" s="26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0" t="s">
        <v>145</v>
      </c>
      <c r="AU170" s="270" t="s">
        <v>88</v>
      </c>
      <c r="AV170" s="15" t="s">
        <v>86</v>
      </c>
      <c r="AW170" s="15" t="s">
        <v>34</v>
      </c>
      <c r="AX170" s="15" t="s">
        <v>78</v>
      </c>
      <c r="AY170" s="270" t="s">
        <v>132</v>
      </c>
    </row>
    <row r="171" s="13" customFormat="1">
      <c r="A171" s="13"/>
      <c r="B171" s="238"/>
      <c r="C171" s="239"/>
      <c r="D171" s="231" t="s">
        <v>145</v>
      </c>
      <c r="E171" s="240" t="s">
        <v>1</v>
      </c>
      <c r="F171" s="241" t="s">
        <v>318</v>
      </c>
      <c r="G171" s="239"/>
      <c r="H171" s="242">
        <v>77.400000000000006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145</v>
      </c>
      <c r="AU171" s="248" t="s">
        <v>88</v>
      </c>
      <c r="AV171" s="13" t="s">
        <v>88</v>
      </c>
      <c r="AW171" s="13" t="s">
        <v>34</v>
      </c>
      <c r="AX171" s="13" t="s">
        <v>78</v>
      </c>
      <c r="AY171" s="248" t="s">
        <v>132</v>
      </c>
    </row>
    <row r="172" s="14" customFormat="1">
      <c r="A172" s="14"/>
      <c r="B172" s="249"/>
      <c r="C172" s="250"/>
      <c r="D172" s="231" t="s">
        <v>145</v>
      </c>
      <c r="E172" s="251" t="s">
        <v>1</v>
      </c>
      <c r="F172" s="252" t="s">
        <v>148</v>
      </c>
      <c r="G172" s="250"/>
      <c r="H172" s="253">
        <v>77.400000000000006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145</v>
      </c>
      <c r="AU172" s="259" t="s">
        <v>88</v>
      </c>
      <c r="AV172" s="14" t="s">
        <v>139</v>
      </c>
      <c r="AW172" s="14" t="s">
        <v>34</v>
      </c>
      <c r="AX172" s="14" t="s">
        <v>86</v>
      </c>
      <c r="AY172" s="259" t="s">
        <v>132</v>
      </c>
    </row>
    <row r="173" s="2" customFormat="1" ht="37.8" customHeight="1">
      <c r="A173" s="38"/>
      <c r="B173" s="39"/>
      <c r="C173" s="218" t="s">
        <v>239</v>
      </c>
      <c r="D173" s="218" t="s">
        <v>134</v>
      </c>
      <c r="E173" s="219" t="s">
        <v>149</v>
      </c>
      <c r="F173" s="220" t="s">
        <v>150</v>
      </c>
      <c r="G173" s="221" t="s">
        <v>137</v>
      </c>
      <c r="H173" s="222">
        <v>27.399999999999999</v>
      </c>
      <c r="I173" s="223"/>
      <c r="J173" s="224">
        <f>ROUND(I173*H173,2)</f>
        <v>0</v>
      </c>
      <c r="K173" s="220" t="s">
        <v>138</v>
      </c>
      <c r="L173" s="44"/>
      <c r="M173" s="225" t="s">
        <v>1</v>
      </c>
      <c r="N173" s="226" t="s">
        <v>43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139</v>
      </c>
      <c r="AT173" s="229" t="s">
        <v>134</v>
      </c>
      <c r="AU173" s="229" t="s">
        <v>88</v>
      </c>
      <c r="AY173" s="17" t="s">
        <v>132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86</v>
      </c>
      <c r="BK173" s="230">
        <f>ROUND(I173*H173,2)</f>
        <v>0</v>
      </c>
      <c r="BL173" s="17" t="s">
        <v>139</v>
      </c>
      <c r="BM173" s="229" t="s">
        <v>319</v>
      </c>
    </row>
    <row r="174" s="2" customFormat="1">
      <c r="A174" s="38"/>
      <c r="B174" s="39"/>
      <c r="C174" s="40"/>
      <c r="D174" s="231" t="s">
        <v>141</v>
      </c>
      <c r="E174" s="40"/>
      <c r="F174" s="232" t="s">
        <v>152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141</v>
      </c>
      <c r="AU174" s="17" t="s">
        <v>88</v>
      </c>
    </row>
    <row r="175" s="2" customFormat="1">
      <c r="A175" s="38"/>
      <c r="B175" s="39"/>
      <c r="C175" s="40"/>
      <c r="D175" s="236" t="s">
        <v>143</v>
      </c>
      <c r="E175" s="40"/>
      <c r="F175" s="237" t="s">
        <v>153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143</v>
      </c>
      <c r="AU175" s="17" t="s">
        <v>88</v>
      </c>
    </row>
    <row r="176" s="13" customFormat="1">
      <c r="A176" s="13"/>
      <c r="B176" s="238"/>
      <c r="C176" s="239"/>
      <c r="D176" s="231" t="s">
        <v>145</v>
      </c>
      <c r="E176" s="240" t="s">
        <v>1</v>
      </c>
      <c r="F176" s="241" t="s">
        <v>320</v>
      </c>
      <c r="G176" s="239"/>
      <c r="H176" s="242">
        <v>27.399999999999999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145</v>
      </c>
      <c r="AU176" s="248" t="s">
        <v>88</v>
      </c>
      <c r="AV176" s="13" t="s">
        <v>88</v>
      </c>
      <c r="AW176" s="13" t="s">
        <v>34</v>
      </c>
      <c r="AX176" s="13" t="s">
        <v>78</v>
      </c>
      <c r="AY176" s="248" t="s">
        <v>132</v>
      </c>
    </row>
    <row r="177" s="14" customFormat="1">
      <c r="A177" s="14"/>
      <c r="B177" s="249"/>
      <c r="C177" s="250"/>
      <c r="D177" s="231" t="s">
        <v>145</v>
      </c>
      <c r="E177" s="251" t="s">
        <v>1</v>
      </c>
      <c r="F177" s="252" t="s">
        <v>148</v>
      </c>
      <c r="G177" s="250"/>
      <c r="H177" s="253">
        <v>27.399999999999999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9" t="s">
        <v>145</v>
      </c>
      <c r="AU177" s="259" t="s">
        <v>88</v>
      </c>
      <c r="AV177" s="14" t="s">
        <v>139</v>
      </c>
      <c r="AW177" s="14" t="s">
        <v>34</v>
      </c>
      <c r="AX177" s="14" t="s">
        <v>86</v>
      </c>
      <c r="AY177" s="259" t="s">
        <v>132</v>
      </c>
    </row>
    <row r="178" s="2" customFormat="1" ht="24.15" customHeight="1">
      <c r="A178" s="38"/>
      <c r="B178" s="39"/>
      <c r="C178" s="218" t="s">
        <v>8</v>
      </c>
      <c r="D178" s="218" t="s">
        <v>134</v>
      </c>
      <c r="E178" s="219" t="s">
        <v>273</v>
      </c>
      <c r="F178" s="220" t="s">
        <v>274</v>
      </c>
      <c r="G178" s="221" t="s">
        <v>137</v>
      </c>
      <c r="H178" s="222">
        <v>50</v>
      </c>
      <c r="I178" s="223"/>
      <c r="J178" s="224">
        <f>ROUND(I178*H178,2)</f>
        <v>0</v>
      </c>
      <c r="K178" s="220" t="s">
        <v>138</v>
      </c>
      <c r="L178" s="44"/>
      <c r="M178" s="225" t="s">
        <v>1</v>
      </c>
      <c r="N178" s="226" t="s">
        <v>43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139</v>
      </c>
      <c r="AT178" s="229" t="s">
        <v>134</v>
      </c>
      <c r="AU178" s="229" t="s">
        <v>88</v>
      </c>
      <c r="AY178" s="17" t="s">
        <v>132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86</v>
      </c>
      <c r="BK178" s="230">
        <f>ROUND(I178*H178,2)</f>
        <v>0</v>
      </c>
      <c r="BL178" s="17" t="s">
        <v>139</v>
      </c>
      <c r="BM178" s="229" t="s">
        <v>321</v>
      </c>
    </row>
    <row r="179" s="2" customFormat="1">
      <c r="A179" s="38"/>
      <c r="B179" s="39"/>
      <c r="C179" s="40"/>
      <c r="D179" s="231" t="s">
        <v>141</v>
      </c>
      <c r="E179" s="40"/>
      <c r="F179" s="232" t="s">
        <v>276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141</v>
      </c>
      <c r="AU179" s="17" t="s">
        <v>88</v>
      </c>
    </row>
    <row r="180" s="2" customFormat="1">
      <c r="A180" s="38"/>
      <c r="B180" s="39"/>
      <c r="C180" s="40"/>
      <c r="D180" s="236" t="s">
        <v>143</v>
      </c>
      <c r="E180" s="40"/>
      <c r="F180" s="237" t="s">
        <v>277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143</v>
      </c>
      <c r="AU180" s="17" t="s">
        <v>88</v>
      </c>
    </row>
    <row r="181" s="2" customFormat="1">
      <c r="A181" s="38"/>
      <c r="B181" s="39"/>
      <c r="C181" s="40"/>
      <c r="D181" s="231" t="s">
        <v>189</v>
      </c>
      <c r="E181" s="40"/>
      <c r="F181" s="260" t="s">
        <v>278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189</v>
      </c>
      <c r="AU181" s="17" t="s">
        <v>88</v>
      </c>
    </row>
    <row r="182" s="13" customFormat="1">
      <c r="A182" s="13"/>
      <c r="B182" s="238"/>
      <c r="C182" s="239"/>
      <c r="D182" s="231" t="s">
        <v>145</v>
      </c>
      <c r="E182" s="240" t="s">
        <v>1</v>
      </c>
      <c r="F182" s="241" t="s">
        <v>322</v>
      </c>
      <c r="G182" s="239"/>
      <c r="H182" s="242">
        <v>50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145</v>
      </c>
      <c r="AU182" s="248" t="s">
        <v>88</v>
      </c>
      <c r="AV182" s="13" t="s">
        <v>88</v>
      </c>
      <c r="AW182" s="13" t="s">
        <v>34</v>
      </c>
      <c r="AX182" s="13" t="s">
        <v>78</v>
      </c>
      <c r="AY182" s="248" t="s">
        <v>132</v>
      </c>
    </row>
    <row r="183" s="14" customFormat="1">
      <c r="A183" s="14"/>
      <c r="B183" s="249"/>
      <c r="C183" s="250"/>
      <c r="D183" s="231" t="s">
        <v>145</v>
      </c>
      <c r="E183" s="251" t="s">
        <v>1</v>
      </c>
      <c r="F183" s="252" t="s">
        <v>148</v>
      </c>
      <c r="G183" s="250"/>
      <c r="H183" s="253">
        <v>50</v>
      </c>
      <c r="I183" s="254"/>
      <c r="J183" s="250"/>
      <c r="K183" s="250"/>
      <c r="L183" s="255"/>
      <c r="M183" s="256"/>
      <c r="N183" s="257"/>
      <c r="O183" s="257"/>
      <c r="P183" s="257"/>
      <c r="Q183" s="257"/>
      <c r="R183" s="257"/>
      <c r="S183" s="257"/>
      <c r="T183" s="25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9" t="s">
        <v>145</v>
      </c>
      <c r="AU183" s="259" t="s">
        <v>88</v>
      </c>
      <c r="AV183" s="14" t="s">
        <v>139</v>
      </c>
      <c r="AW183" s="14" t="s">
        <v>34</v>
      </c>
      <c r="AX183" s="14" t="s">
        <v>86</v>
      </c>
      <c r="AY183" s="259" t="s">
        <v>132</v>
      </c>
    </row>
    <row r="184" s="2" customFormat="1" ht="24.15" customHeight="1">
      <c r="A184" s="38"/>
      <c r="B184" s="39"/>
      <c r="C184" s="218" t="s">
        <v>323</v>
      </c>
      <c r="D184" s="218" t="s">
        <v>134</v>
      </c>
      <c r="E184" s="219" t="s">
        <v>324</v>
      </c>
      <c r="F184" s="220" t="s">
        <v>325</v>
      </c>
      <c r="G184" s="221" t="s">
        <v>137</v>
      </c>
      <c r="H184" s="222">
        <v>553.79999999999995</v>
      </c>
      <c r="I184" s="223"/>
      <c r="J184" s="224">
        <f>ROUND(I184*H184,2)</f>
        <v>0</v>
      </c>
      <c r="K184" s="220" t="s">
        <v>138</v>
      </c>
      <c r="L184" s="44"/>
      <c r="M184" s="225" t="s">
        <v>1</v>
      </c>
      <c r="N184" s="226" t="s">
        <v>43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139</v>
      </c>
      <c r="AT184" s="229" t="s">
        <v>134</v>
      </c>
      <c r="AU184" s="229" t="s">
        <v>88</v>
      </c>
      <c r="AY184" s="17" t="s">
        <v>132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86</v>
      </c>
      <c r="BK184" s="230">
        <f>ROUND(I184*H184,2)</f>
        <v>0</v>
      </c>
      <c r="BL184" s="17" t="s">
        <v>139</v>
      </c>
      <c r="BM184" s="229" t="s">
        <v>326</v>
      </c>
    </row>
    <row r="185" s="2" customFormat="1">
      <c r="A185" s="38"/>
      <c r="B185" s="39"/>
      <c r="C185" s="40"/>
      <c r="D185" s="231" t="s">
        <v>141</v>
      </c>
      <c r="E185" s="40"/>
      <c r="F185" s="232" t="s">
        <v>327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141</v>
      </c>
      <c r="AU185" s="17" t="s">
        <v>88</v>
      </c>
    </row>
    <row r="186" s="2" customFormat="1">
      <c r="A186" s="38"/>
      <c r="B186" s="39"/>
      <c r="C186" s="40"/>
      <c r="D186" s="236" t="s">
        <v>143</v>
      </c>
      <c r="E186" s="40"/>
      <c r="F186" s="237" t="s">
        <v>328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143</v>
      </c>
      <c r="AU186" s="17" t="s">
        <v>88</v>
      </c>
    </row>
    <row r="187" s="2" customFormat="1">
      <c r="A187" s="38"/>
      <c r="B187" s="39"/>
      <c r="C187" s="40"/>
      <c r="D187" s="231" t="s">
        <v>189</v>
      </c>
      <c r="E187" s="40"/>
      <c r="F187" s="260" t="s">
        <v>329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189</v>
      </c>
      <c r="AU187" s="17" t="s">
        <v>88</v>
      </c>
    </row>
    <row r="188" s="15" customFormat="1">
      <c r="A188" s="15"/>
      <c r="B188" s="261"/>
      <c r="C188" s="262"/>
      <c r="D188" s="231" t="s">
        <v>145</v>
      </c>
      <c r="E188" s="263" t="s">
        <v>1</v>
      </c>
      <c r="F188" s="264" t="s">
        <v>330</v>
      </c>
      <c r="G188" s="262"/>
      <c r="H188" s="263" t="s">
        <v>1</v>
      </c>
      <c r="I188" s="265"/>
      <c r="J188" s="262"/>
      <c r="K188" s="262"/>
      <c r="L188" s="266"/>
      <c r="M188" s="267"/>
      <c r="N188" s="268"/>
      <c r="O188" s="268"/>
      <c r="P188" s="268"/>
      <c r="Q188" s="268"/>
      <c r="R188" s="268"/>
      <c r="S188" s="268"/>
      <c r="T188" s="26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0" t="s">
        <v>145</v>
      </c>
      <c r="AU188" s="270" t="s">
        <v>88</v>
      </c>
      <c r="AV188" s="15" t="s">
        <v>86</v>
      </c>
      <c r="AW188" s="15" t="s">
        <v>34</v>
      </c>
      <c r="AX188" s="15" t="s">
        <v>78</v>
      </c>
      <c r="AY188" s="270" t="s">
        <v>132</v>
      </c>
    </row>
    <row r="189" s="13" customFormat="1">
      <c r="A189" s="13"/>
      <c r="B189" s="238"/>
      <c r="C189" s="239"/>
      <c r="D189" s="231" t="s">
        <v>145</v>
      </c>
      <c r="E189" s="240" t="s">
        <v>1</v>
      </c>
      <c r="F189" s="241" t="s">
        <v>331</v>
      </c>
      <c r="G189" s="239"/>
      <c r="H189" s="242">
        <v>383.39999999999998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145</v>
      </c>
      <c r="AU189" s="248" t="s">
        <v>88</v>
      </c>
      <c r="AV189" s="13" t="s">
        <v>88</v>
      </c>
      <c r="AW189" s="13" t="s">
        <v>34</v>
      </c>
      <c r="AX189" s="13" t="s">
        <v>78</v>
      </c>
      <c r="AY189" s="248" t="s">
        <v>132</v>
      </c>
    </row>
    <row r="190" s="15" customFormat="1">
      <c r="A190" s="15"/>
      <c r="B190" s="261"/>
      <c r="C190" s="262"/>
      <c r="D190" s="231" t="s">
        <v>145</v>
      </c>
      <c r="E190" s="263" t="s">
        <v>1</v>
      </c>
      <c r="F190" s="264" t="s">
        <v>332</v>
      </c>
      <c r="G190" s="262"/>
      <c r="H190" s="263" t="s">
        <v>1</v>
      </c>
      <c r="I190" s="265"/>
      <c r="J190" s="262"/>
      <c r="K190" s="262"/>
      <c r="L190" s="266"/>
      <c r="M190" s="267"/>
      <c r="N190" s="268"/>
      <c r="O190" s="268"/>
      <c r="P190" s="268"/>
      <c r="Q190" s="268"/>
      <c r="R190" s="268"/>
      <c r="S190" s="268"/>
      <c r="T190" s="26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0" t="s">
        <v>145</v>
      </c>
      <c r="AU190" s="270" t="s">
        <v>88</v>
      </c>
      <c r="AV190" s="15" t="s">
        <v>86</v>
      </c>
      <c r="AW190" s="15" t="s">
        <v>34</v>
      </c>
      <c r="AX190" s="15" t="s">
        <v>78</v>
      </c>
      <c r="AY190" s="270" t="s">
        <v>132</v>
      </c>
    </row>
    <row r="191" s="13" customFormat="1">
      <c r="A191" s="13"/>
      <c r="B191" s="238"/>
      <c r="C191" s="239"/>
      <c r="D191" s="231" t="s">
        <v>145</v>
      </c>
      <c r="E191" s="240" t="s">
        <v>1</v>
      </c>
      <c r="F191" s="241" t="s">
        <v>333</v>
      </c>
      <c r="G191" s="239"/>
      <c r="H191" s="242">
        <v>170.40000000000001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145</v>
      </c>
      <c r="AU191" s="248" t="s">
        <v>88</v>
      </c>
      <c r="AV191" s="13" t="s">
        <v>88</v>
      </c>
      <c r="AW191" s="13" t="s">
        <v>34</v>
      </c>
      <c r="AX191" s="13" t="s">
        <v>78</v>
      </c>
      <c r="AY191" s="248" t="s">
        <v>132</v>
      </c>
    </row>
    <row r="192" s="14" customFormat="1">
      <c r="A192" s="14"/>
      <c r="B192" s="249"/>
      <c r="C192" s="250"/>
      <c r="D192" s="231" t="s">
        <v>145</v>
      </c>
      <c r="E192" s="251" t="s">
        <v>1</v>
      </c>
      <c r="F192" s="252" t="s">
        <v>148</v>
      </c>
      <c r="G192" s="250"/>
      <c r="H192" s="253">
        <v>553.79999999999995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9" t="s">
        <v>145</v>
      </c>
      <c r="AU192" s="259" t="s">
        <v>88</v>
      </c>
      <c r="AV192" s="14" t="s">
        <v>139</v>
      </c>
      <c r="AW192" s="14" t="s">
        <v>34</v>
      </c>
      <c r="AX192" s="14" t="s">
        <v>86</v>
      </c>
      <c r="AY192" s="259" t="s">
        <v>132</v>
      </c>
    </row>
    <row r="193" s="2" customFormat="1" ht="16.5" customHeight="1">
      <c r="A193" s="38"/>
      <c r="B193" s="39"/>
      <c r="C193" s="271" t="s">
        <v>334</v>
      </c>
      <c r="D193" s="271" t="s">
        <v>240</v>
      </c>
      <c r="E193" s="272" t="s">
        <v>335</v>
      </c>
      <c r="F193" s="273" t="s">
        <v>336</v>
      </c>
      <c r="G193" s="274" t="s">
        <v>250</v>
      </c>
      <c r="H193" s="275">
        <v>689.39999999999998</v>
      </c>
      <c r="I193" s="276"/>
      <c r="J193" s="277">
        <f>ROUND(I193*H193,2)</f>
        <v>0</v>
      </c>
      <c r="K193" s="273" t="s">
        <v>138</v>
      </c>
      <c r="L193" s="278"/>
      <c r="M193" s="279" t="s">
        <v>1</v>
      </c>
      <c r="N193" s="280" t="s">
        <v>43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193</v>
      </c>
      <c r="AT193" s="229" t="s">
        <v>240</v>
      </c>
      <c r="AU193" s="229" t="s">
        <v>88</v>
      </c>
      <c r="AY193" s="17" t="s">
        <v>132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86</v>
      </c>
      <c r="BK193" s="230">
        <f>ROUND(I193*H193,2)</f>
        <v>0</v>
      </c>
      <c r="BL193" s="17" t="s">
        <v>139</v>
      </c>
      <c r="BM193" s="229" t="s">
        <v>337</v>
      </c>
    </row>
    <row r="194" s="2" customFormat="1">
      <c r="A194" s="38"/>
      <c r="B194" s="39"/>
      <c r="C194" s="40"/>
      <c r="D194" s="231" t="s">
        <v>141</v>
      </c>
      <c r="E194" s="40"/>
      <c r="F194" s="232" t="s">
        <v>338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141</v>
      </c>
      <c r="AU194" s="17" t="s">
        <v>88</v>
      </c>
    </row>
    <row r="195" s="15" customFormat="1">
      <c r="A195" s="15"/>
      <c r="B195" s="261"/>
      <c r="C195" s="262"/>
      <c r="D195" s="231" t="s">
        <v>145</v>
      </c>
      <c r="E195" s="263" t="s">
        <v>1</v>
      </c>
      <c r="F195" s="264" t="s">
        <v>330</v>
      </c>
      <c r="G195" s="262"/>
      <c r="H195" s="263" t="s">
        <v>1</v>
      </c>
      <c r="I195" s="265"/>
      <c r="J195" s="262"/>
      <c r="K195" s="262"/>
      <c r="L195" s="266"/>
      <c r="M195" s="267"/>
      <c r="N195" s="268"/>
      <c r="O195" s="268"/>
      <c r="P195" s="268"/>
      <c r="Q195" s="268"/>
      <c r="R195" s="268"/>
      <c r="S195" s="268"/>
      <c r="T195" s="26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0" t="s">
        <v>145</v>
      </c>
      <c r="AU195" s="270" t="s">
        <v>88</v>
      </c>
      <c r="AV195" s="15" t="s">
        <v>86</v>
      </c>
      <c r="AW195" s="15" t="s">
        <v>34</v>
      </c>
      <c r="AX195" s="15" t="s">
        <v>78</v>
      </c>
      <c r="AY195" s="270" t="s">
        <v>132</v>
      </c>
    </row>
    <row r="196" s="13" customFormat="1">
      <c r="A196" s="13"/>
      <c r="B196" s="238"/>
      <c r="C196" s="239"/>
      <c r="D196" s="231" t="s">
        <v>145</v>
      </c>
      <c r="E196" s="240" t="s">
        <v>1</v>
      </c>
      <c r="F196" s="241" t="s">
        <v>339</v>
      </c>
      <c r="G196" s="239"/>
      <c r="H196" s="242">
        <v>689.39999999999998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145</v>
      </c>
      <c r="AU196" s="248" t="s">
        <v>88</v>
      </c>
      <c r="AV196" s="13" t="s">
        <v>88</v>
      </c>
      <c r="AW196" s="13" t="s">
        <v>34</v>
      </c>
      <c r="AX196" s="13" t="s">
        <v>78</v>
      </c>
      <c r="AY196" s="248" t="s">
        <v>132</v>
      </c>
    </row>
    <row r="197" s="14" customFormat="1">
      <c r="A197" s="14"/>
      <c r="B197" s="249"/>
      <c r="C197" s="250"/>
      <c r="D197" s="231" t="s">
        <v>145</v>
      </c>
      <c r="E197" s="251" t="s">
        <v>1</v>
      </c>
      <c r="F197" s="252" t="s">
        <v>148</v>
      </c>
      <c r="G197" s="250"/>
      <c r="H197" s="253">
        <v>689.39999999999998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145</v>
      </c>
      <c r="AU197" s="259" t="s">
        <v>88</v>
      </c>
      <c r="AV197" s="14" t="s">
        <v>139</v>
      </c>
      <c r="AW197" s="14" t="s">
        <v>34</v>
      </c>
      <c r="AX197" s="14" t="s">
        <v>86</v>
      </c>
      <c r="AY197" s="259" t="s">
        <v>132</v>
      </c>
    </row>
    <row r="198" s="2" customFormat="1" ht="16.5" customHeight="1">
      <c r="A198" s="38"/>
      <c r="B198" s="39"/>
      <c r="C198" s="271" t="s">
        <v>340</v>
      </c>
      <c r="D198" s="271" t="s">
        <v>240</v>
      </c>
      <c r="E198" s="272" t="s">
        <v>341</v>
      </c>
      <c r="F198" s="273" t="s">
        <v>342</v>
      </c>
      <c r="G198" s="274" t="s">
        <v>250</v>
      </c>
      <c r="H198" s="275">
        <v>269.23200000000003</v>
      </c>
      <c r="I198" s="276"/>
      <c r="J198" s="277">
        <f>ROUND(I198*H198,2)</f>
        <v>0</v>
      </c>
      <c r="K198" s="273" t="s">
        <v>138</v>
      </c>
      <c r="L198" s="278"/>
      <c r="M198" s="279" t="s">
        <v>1</v>
      </c>
      <c r="N198" s="280" t="s">
        <v>43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193</v>
      </c>
      <c r="AT198" s="229" t="s">
        <v>240</v>
      </c>
      <c r="AU198" s="229" t="s">
        <v>88</v>
      </c>
      <c r="AY198" s="17" t="s">
        <v>132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86</v>
      </c>
      <c r="BK198" s="230">
        <f>ROUND(I198*H198,2)</f>
        <v>0</v>
      </c>
      <c r="BL198" s="17" t="s">
        <v>139</v>
      </c>
      <c r="BM198" s="229" t="s">
        <v>343</v>
      </c>
    </row>
    <row r="199" s="2" customFormat="1">
      <c r="A199" s="38"/>
      <c r="B199" s="39"/>
      <c r="C199" s="40"/>
      <c r="D199" s="231" t="s">
        <v>141</v>
      </c>
      <c r="E199" s="40"/>
      <c r="F199" s="232" t="s">
        <v>344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141</v>
      </c>
      <c r="AU199" s="17" t="s">
        <v>88</v>
      </c>
    </row>
    <row r="200" s="15" customFormat="1">
      <c r="A200" s="15"/>
      <c r="B200" s="261"/>
      <c r="C200" s="262"/>
      <c r="D200" s="231" t="s">
        <v>145</v>
      </c>
      <c r="E200" s="263" t="s">
        <v>1</v>
      </c>
      <c r="F200" s="264" t="s">
        <v>345</v>
      </c>
      <c r="G200" s="262"/>
      <c r="H200" s="263" t="s">
        <v>1</v>
      </c>
      <c r="I200" s="265"/>
      <c r="J200" s="262"/>
      <c r="K200" s="262"/>
      <c r="L200" s="266"/>
      <c r="M200" s="267"/>
      <c r="N200" s="268"/>
      <c r="O200" s="268"/>
      <c r="P200" s="268"/>
      <c r="Q200" s="268"/>
      <c r="R200" s="268"/>
      <c r="S200" s="268"/>
      <c r="T200" s="26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0" t="s">
        <v>145</v>
      </c>
      <c r="AU200" s="270" t="s">
        <v>88</v>
      </c>
      <c r="AV200" s="15" t="s">
        <v>86</v>
      </c>
      <c r="AW200" s="15" t="s">
        <v>34</v>
      </c>
      <c r="AX200" s="15" t="s">
        <v>78</v>
      </c>
      <c r="AY200" s="270" t="s">
        <v>132</v>
      </c>
    </row>
    <row r="201" s="13" customFormat="1">
      <c r="A201" s="13"/>
      <c r="B201" s="238"/>
      <c r="C201" s="239"/>
      <c r="D201" s="231" t="s">
        <v>145</v>
      </c>
      <c r="E201" s="240" t="s">
        <v>1</v>
      </c>
      <c r="F201" s="241" t="s">
        <v>346</v>
      </c>
      <c r="G201" s="239"/>
      <c r="H201" s="242">
        <v>269.23200000000003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145</v>
      </c>
      <c r="AU201" s="248" t="s">
        <v>88</v>
      </c>
      <c r="AV201" s="13" t="s">
        <v>88</v>
      </c>
      <c r="AW201" s="13" t="s">
        <v>34</v>
      </c>
      <c r="AX201" s="13" t="s">
        <v>78</v>
      </c>
      <c r="AY201" s="248" t="s">
        <v>132</v>
      </c>
    </row>
    <row r="202" s="14" customFormat="1">
      <c r="A202" s="14"/>
      <c r="B202" s="249"/>
      <c r="C202" s="250"/>
      <c r="D202" s="231" t="s">
        <v>145</v>
      </c>
      <c r="E202" s="251" t="s">
        <v>1</v>
      </c>
      <c r="F202" s="252" t="s">
        <v>148</v>
      </c>
      <c r="G202" s="250"/>
      <c r="H202" s="253">
        <v>269.23200000000003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145</v>
      </c>
      <c r="AU202" s="259" t="s">
        <v>88</v>
      </c>
      <c r="AV202" s="14" t="s">
        <v>139</v>
      </c>
      <c r="AW202" s="14" t="s">
        <v>34</v>
      </c>
      <c r="AX202" s="14" t="s">
        <v>86</v>
      </c>
      <c r="AY202" s="259" t="s">
        <v>132</v>
      </c>
    </row>
    <row r="203" s="2" customFormat="1" ht="16.5" customHeight="1">
      <c r="A203" s="38"/>
      <c r="B203" s="39"/>
      <c r="C203" s="218" t="s">
        <v>347</v>
      </c>
      <c r="D203" s="218" t="s">
        <v>134</v>
      </c>
      <c r="E203" s="219" t="s">
        <v>348</v>
      </c>
      <c r="F203" s="220" t="s">
        <v>349</v>
      </c>
      <c r="G203" s="221" t="s">
        <v>137</v>
      </c>
      <c r="H203" s="222">
        <v>27.300000000000001</v>
      </c>
      <c r="I203" s="223"/>
      <c r="J203" s="224">
        <f>ROUND(I203*H203,2)</f>
        <v>0</v>
      </c>
      <c r="K203" s="220" t="s">
        <v>138</v>
      </c>
      <c r="L203" s="44"/>
      <c r="M203" s="225" t="s">
        <v>1</v>
      </c>
      <c r="N203" s="226" t="s">
        <v>43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139</v>
      </c>
      <c r="AT203" s="229" t="s">
        <v>134</v>
      </c>
      <c r="AU203" s="229" t="s">
        <v>88</v>
      </c>
      <c r="AY203" s="17" t="s">
        <v>132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86</v>
      </c>
      <c r="BK203" s="230">
        <f>ROUND(I203*H203,2)</f>
        <v>0</v>
      </c>
      <c r="BL203" s="17" t="s">
        <v>139</v>
      </c>
      <c r="BM203" s="229" t="s">
        <v>350</v>
      </c>
    </row>
    <row r="204" s="2" customFormat="1">
      <c r="A204" s="38"/>
      <c r="B204" s="39"/>
      <c r="C204" s="40"/>
      <c r="D204" s="231" t="s">
        <v>141</v>
      </c>
      <c r="E204" s="40"/>
      <c r="F204" s="232" t="s">
        <v>351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141</v>
      </c>
      <c r="AU204" s="17" t="s">
        <v>88</v>
      </c>
    </row>
    <row r="205" s="2" customFormat="1">
      <c r="A205" s="38"/>
      <c r="B205" s="39"/>
      <c r="C205" s="40"/>
      <c r="D205" s="236" t="s">
        <v>143</v>
      </c>
      <c r="E205" s="40"/>
      <c r="F205" s="237" t="s">
        <v>352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143</v>
      </c>
      <c r="AU205" s="17" t="s">
        <v>88</v>
      </c>
    </row>
    <row r="206" s="2" customFormat="1">
      <c r="A206" s="38"/>
      <c r="B206" s="39"/>
      <c r="C206" s="40"/>
      <c r="D206" s="231" t="s">
        <v>189</v>
      </c>
      <c r="E206" s="40"/>
      <c r="F206" s="260" t="s">
        <v>353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189</v>
      </c>
      <c r="AU206" s="17" t="s">
        <v>88</v>
      </c>
    </row>
    <row r="207" s="15" customFormat="1">
      <c r="A207" s="15"/>
      <c r="B207" s="261"/>
      <c r="C207" s="262"/>
      <c r="D207" s="231" t="s">
        <v>145</v>
      </c>
      <c r="E207" s="263" t="s">
        <v>1</v>
      </c>
      <c r="F207" s="264" t="s">
        <v>354</v>
      </c>
      <c r="G207" s="262"/>
      <c r="H207" s="263" t="s">
        <v>1</v>
      </c>
      <c r="I207" s="265"/>
      <c r="J207" s="262"/>
      <c r="K207" s="262"/>
      <c r="L207" s="266"/>
      <c r="M207" s="267"/>
      <c r="N207" s="268"/>
      <c r="O207" s="268"/>
      <c r="P207" s="268"/>
      <c r="Q207" s="268"/>
      <c r="R207" s="268"/>
      <c r="S207" s="268"/>
      <c r="T207" s="269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0" t="s">
        <v>145</v>
      </c>
      <c r="AU207" s="270" t="s">
        <v>88</v>
      </c>
      <c r="AV207" s="15" t="s">
        <v>86</v>
      </c>
      <c r="AW207" s="15" t="s">
        <v>34</v>
      </c>
      <c r="AX207" s="15" t="s">
        <v>78</v>
      </c>
      <c r="AY207" s="270" t="s">
        <v>132</v>
      </c>
    </row>
    <row r="208" s="13" customFormat="1">
      <c r="A208" s="13"/>
      <c r="B208" s="238"/>
      <c r="C208" s="239"/>
      <c r="D208" s="231" t="s">
        <v>145</v>
      </c>
      <c r="E208" s="240" t="s">
        <v>1</v>
      </c>
      <c r="F208" s="241" t="s">
        <v>355</v>
      </c>
      <c r="G208" s="239"/>
      <c r="H208" s="242">
        <v>27.300000000000001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145</v>
      </c>
      <c r="AU208" s="248" t="s">
        <v>88</v>
      </c>
      <c r="AV208" s="13" t="s">
        <v>88</v>
      </c>
      <c r="AW208" s="13" t="s">
        <v>34</v>
      </c>
      <c r="AX208" s="13" t="s">
        <v>78</v>
      </c>
      <c r="AY208" s="248" t="s">
        <v>132</v>
      </c>
    </row>
    <row r="209" s="14" customFormat="1">
      <c r="A209" s="14"/>
      <c r="B209" s="249"/>
      <c r="C209" s="250"/>
      <c r="D209" s="231" t="s">
        <v>145</v>
      </c>
      <c r="E209" s="251" t="s">
        <v>1</v>
      </c>
      <c r="F209" s="252" t="s">
        <v>148</v>
      </c>
      <c r="G209" s="250"/>
      <c r="H209" s="253">
        <v>27.300000000000001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145</v>
      </c>
      <c r="AU209" s="259" t="s">
        <v>88</v>
      </c>
      <c r="AV209" s="14" t="s">
        <v>139</v>
      </c>
      <c r="AW209" s="14" t="s">
        <v>34</v>
      </c>
      <c r="AX209" s="14" t="s">
        <v>86</v>
      </c>
      <c r="AY209" s="259" t="s">
        <v>132</v>
      </c>
    </row>
    <row r="210" s="2" customFormat="1" ht="16.5" customHeight="1">
      <c r="A210" s="38"/>
      <c r="B210" s="39"/>
      <c r="C210" s="218" t="s">
        <v>356</v>
      </c>
      <c r="D210" s="218" t="s">
        <v>134</v>
      </c>
      <c r="E210" s="219" t="s">
        <v>357</v>
      </c>
      <c r="F210" s="220" t="s">
        <v>358</v>
      </c>
      <c r="G210" s="221" t="s">
        <v>137</v>
      </c>
      <c r="H210" s="222">
        <v>4241.04</v>
      </c>
      <c r="I210" s="223"/>
      <c r="J210" s="224">
        <f>ROUND(I210*H210,2)</f>
        <v>0</v>
      </c>
      <c r="K210" s="220" t="s">
        <v>271</v>
      </c>
      <c r="L210" s="44"/>
      <c r="M210" s="225" t="s">
        <v>1</v>
      </c>
      <c r="N210" s="226" t="s">
        <v>43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139</v>
      </c>
      <c r="AT210" s="229" t="s">
        <v>134</v>
      </c>
      <c r="AU210" s="229" t="s">
        <v>88</v>
      </c>
      <c r="AY210" s="17" t="s">
        <v>132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86</v>
      </c>
      <c r="BK210" s="230">
        <f>ROUND(I210*H210,2)</f>
        <v>0</v>
      </c>
      <c r="BL210" s="17" t="s">
        <v>139</v>
      </c>
      <c r="BM210" s="229" t="s">
        <v>359</v>
      </c>
    </row>
    <row r="211" s="15" customFormat="1">
      <c r="A211" s="15"/>
      <c r="B211" s="261"/>
      <c r="C211" s="262"/>
      <c r="D211" s="231" t="s">
        <v>145</v>
      </c>
      <c r="E211" s="263" t="s">
        <v>1</v>
      </c>
      <c r="F211" s="264" t="s">
        <v>360</v>
      </c>
      <c r="G211" s="262"/>
      <c r="H211" s="263" t="s">
        <v>1</v>
      </c>
      <c r="I211" s="265"/>
      <c r="J211" s="262"/>
      <c r="K211" s="262"/>
      <c r="L211" s="266"/>
      <c r="M211" s="267"/>
      <c r="N211" s="268"/>
      <c r="O211" s="268"/>
      <c r="P211" s="268"/>
      <c r="Q211" s="268"/>
      <c r="R211" s="268"/>
      <c r="S211" s="268"/>
      <c r="T211" s="26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0" t="s">
        <v>145</v>
      </c>
      <c r="AU211" s="270" t="s">
        <v>88</v>
      </c>
      <c r="AV211" s="15" t="s">
        <v>86</v>
      </c>
      <c r="AW211" s="15" t="s">
        <v>34</v>
      </c>
      <c r="AX211" s="15" t="s">
        <v>78</v>
      </c>
      <c r="AY211" s="270" t="s">
        <v>132</v>
      </c>
    </row>
    <row r="212" s="13" customFormat="1">
      <c r="A212" s="13"/>
      <c r="B212" s="238"/>
      <c r="C212" s="239"/>
      <c r="D212" s="231" t="s">
        <v>145</v>
      </c>
      <c r="E212" s="240" t="s">
        <v>1</v>
      </c>
      <c r="F212" s="241" t="s">
        <v>361</v>
      </c>
      <c r="G212" s="239"/>
      <c r="H212" s="242">
        <v>4241.04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145</v>
      </c>
      <c r="AU212" s="248" t="s">
        <v>88</v>
      </c>
      <c r="AV212" s="13" t="s">
        <v>88</v>
      </c>
      <c r="AW212" s="13" t="s">
        <v>34</v>
      </c>
      <c r="AX212" s="13" t="s">
        <v>78</v>
      </c>
      <c r="AY212" s="248" t="s">
        <v>132</v>
      </c>
    </row>
    <row r="213" s="14" customFormat="1">
      <c r="A213" s="14"/>
      <c r="B213" s="249"/>
      <c r="C213" s="250"/>
      <c r="D213" s="231" t="s">
        <v>145</v>
      </c>
      <c r="E213" s="251" t="s">
        <v>1</v>
      </c>
      <c r="F213" s="252" t="s">
        <v>148</v>
      </c>
      <c r="G213" s="250"/>
      <c r="H213" s="253">
        <v>4241.04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9" t="s">
        <v>145</v>
      </c>
      <c r="AU213" s="259" t="s">
        <v>88</v>
      </c>
      <c r="AV213" s="14" t="s">
        <v>139</v>
      </c>
      <c r="AW213" s="14" t="s">
        <v>34</v>
      </c>
      <c r="AX213" s="14" t="s">
        <v>86</v>
      </c>
      <c r="AY213" s="259" t="s">
        <v>132</v>
      </c>
    </row>
    <row r="214" s="2" customFormat="1" ht="21.75" customHeight="1">
      <c r="A214" s="38"/>
      <c r="B214" s="39"/>
      <c r="C214" s="218" t="s">
        <v>7</v>
      </c>
      <c r="D214" s="218" t="s">
        <v>134</v>
      </c>
      <c r="E214" s="219" t="s">
        <v>362</v>
      </c>
      <c r="F214" s="220" t="s">
        <v>363</v>
      </c>
      <c r="G214" s="221" t="s">
        <v>270</v>
      </c>
      <c r="H214" s="222">
        <v>299</v>
      </c>
      <c r="I214" s="223"/>
      <c r="J214" s="224">
        <f>ROUND(I214*H214,2)</f>
        <v>0</v>
      </c>
      <c r="K214" s="220" t="s">
        <v>271</v>
      </c>
      <c r="L214" s="44"/>
      <c r="M214" s="225" t="s">
        <v>1</v>
      </c>
      <c r="N214" s="226" t="s">
        <v>43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139</v>
      </c>
      <c r="AT214" s="229" t="s">
        <v>134</v>
      </c>
      <c r="AU214" s="229" t="s">
        <v>88</v>
      </c>
      <c r="AY214" s="17" t="s">
        <v>132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86</v>
      </c>
      <c r="BK214" s="230">
        <f>ROUND(I214*H214,2)</f>
        <v>0</v>
      </c>
      <c r="BL214" s="17" t="s">
        <v>139</v>
      </c>
      <c r="BM214" s="229" t="s">
        <v>364</v>
      </c>
    </row>
    <row r="215" s="13" customFormat="1">
      <c r="A215" s="13"/>
      <c r="B215" s="238"/>
      <c r="C215" s="239"/>
      <c r="D215" s="231" t="s">
        <v>145</v>
      </c>
      <c r="E215" s="240" t="s">
        <v>1</v>
      </c>
      <c r="F215" s="241" t="s">
        <v>365</v>
      </c>
      <c r="G215" s="239"/>
      <c r="H215" s="242">
        <v>213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145</v>
      </c>
      <c r="AU215" s="248" t="s">
        <v>88</v>
      </c>
      <c r="AV215" s="13" t="s">
        <v>88</v>
      </c>
      <c r="AW215" s="13" t="s">
        <v>34</v>
      </c>
      <c r="AX215" s="13" t="s">
        <v>78</v>
      </c>
      <c r="AY215" s="248" t="s">
        <v>132</v>
      </c>
    </row>
    <row r="216" s="13" customFormat="1">
      <c r="A216" s="13"/>
      <c r="B216" s="238"/>
      <c r="C216" s="239"/>
      <c r="D216" s="231" t="s">
        <v>145</v>
      </c>
      <c r="E216" s="240" t="s">
        <v>1</v>
      </c>
      <c r="F216" s="241" t="s">
        <v>366</v>
      </c>
      <c r="G216" s="239"/>
      <c r="H216" s="242">
        <v>86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145</v>
      </c>
      <c r="AU216" s="248" t="s">
        <v>88</v>
      </c>
      <c r="AV216" s="13" t="s">
        <v>88</v>
      </c>
      <c r="AW216" s="13" t="s">
        <v>34</v>
      </c>
      <c r="AX216" s="13" t="s">
        <v>78</v>
      </c>
      <c r="AY216" s="248" t="s">
        <v>132</v>
      </c>
    </row>
    <row r="217" s="14" customFormat="1">
      <c r="A217" s="14"/>
      <c r="B217" s="249"/>
      <c r="C217" s="250"/>
      <c r="D217" s="231" t="s">
        <v>145</v>
      </c>
      <c r="E217" s="251" t="s">
        <v>1</v>
      </c>
      <c r="F217" s="252" t="s">
        <v>148</v>
      </c>
      <c r="G217" s="250"/>
      <c r="H217" s="253">
        <v>299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145</v>
      </c>
      <c r="AU217" s="259" t="s">
        <v>88</v>
      </c>
      <c r="AV217" s="14" t="s">
        <v>139</v>
      </c>
      <c r="AW217" s="14" t="s">
        <v>34</v>
      </c>
      <c r="AX217" s="14" t="s">
        <v>86</v>
      </c>
      <c r="AY217" s="259" t="s">
        <v>132</v>
      </c>
    </row>
    <row r="218" s="2" customFormat="1" ht="16.5" customHeight="1">
      <c r="A218" s="38"/>
      <c r="B218" s="39"/>
      <c r="C218" s="271" t="s">
        <v>367</v>
      </c>
      <c r="D218" s="271" t="s">
        <v>240</v>
      </c>
      <c r="E218" s="272" t="s">
        <v>368</v>
      </c>
      <c r="F218" s="273" t="s">
        <v>369</v>
      </c>
      <c r="G218" s="274" t="s">
        <v>270</v>
      </c>
      <c r="H218" s="275">
        <v>213</v>
      </c>
      <c r="I218" s="276"/>
      <c r="J218" s="277">
        <f>ROUND(I218*H218,2)</f>
        <v>0</v>
      </c>
      <c r="K218" s="273" t="s">
        <v>271</v>
      </c>
      <c r="L218" s="278"/>
      <c r="M218" s="279" t="s">
        <v>1</v>
      </c>
      <c r="N218" s="280" t="s">
        <v>43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193</v>
      </c>
      <c r="AT218" s="229" t="s">
        <v>240</v>
      </c>
      <c r="AU218" s="229" t="s">
        <v>88</v>
      </c>
      <c r="AY218" s="17" t="s">
        <v>132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86</v>
      </c>
      <c r="BK218" s="230">
        <f>ROUND(I218*H218,2)</f>
        <v>0</v>
      </c>
      <c r="BL218" s="17" t="s">
        <v>139</v>
      </c>
      <c r="BM218" s="229" t="s">
        <v>370</v>
      </c>
    </row>
    <row r="219" s="2" customFormat="1" ht="16.5" customHeight="1">
      <c r="A219" s="38"/>
      <c r="B219" s="39"/>
      <c r="C219" s="271" t="s">
        <v>371</v>
      </c>
      <c r="D219" s="271" t="s">
        <v>240</v>
      </c>
      <c r="E219" s="272" t="s">
        <v>372</v>
      </c>
      <c r="F219" s="273" t="s">
        <v>373</v>
      </c>
      <c r="G219" s="274" t="s">
        <v>270</v>
      </c>
      <c r="H219" s="275">
        <v>86</v>
      </c>
      <c r="I219" s="276"/>
      <c r="J219" s="277">
        <f>ROUND(I219*H219,2)</f>
        <v>0</v>
      </c>
      <c r="K219" s="273" t="s">
        <v>271</v>
      </c>
      <c r="L219" s="278"/>
      <c r="M219" s="279" t="s">
        <v>1</v>
      </c>
      <c r="N219" s="280" t="s">
        <v>43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193</v>
      </c>
      <c r="AT219" s="229" t="s">
        <v>240</v>
      </c>
      <c r="AU219" s="229" t="s">
        <v>88</v>
      </c>
      <c r="AY219" s="17" t="s">
        <v>132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86</v>
      </c>
      <c r="BK219" s="230">
        <f>ROUND(I219*H219,2)</f>
        <v>0</v>
      </c>
      <c r="BL219" s="17" t="s">
        <v>139</v>
      </c>
      <c r="BM219" s="229" t="s">
        <v>374</v>
      </c>
    </row>
    <row r="220" s="2" customFormat="1" ht="16.5" customHeight="1">
      <c r="A220" s="38"/>
      <c r="B220" s="39"/>
      <c r="C220" s="218" t="s">
        <v>375</v>
      </c>
      <c r="D220" s="218" t="s">
        <v>134</v>
      </c>
      <c r="E220" s="219" t="s">
        <v>376</v>
      </c>
      <c r="F220" s="220" t="s">
        <v>377</v>
      </c>
      <c r="G220" s="221" t="s">
        <v>378</v>
      </c>
      <c r="H220" s="222">
        <v>1</v>
      </c>
      <c r="I220" s="223"/>
      <c r="J220" s="224">
        <f>ROUND(I220*H220,2)</f>
        <v>0</v>
      </c>
      <c r="K220" s="220" t="s">
        <v>271</v>
      </c>
      <c r="L220" s="44"/>
      <c r="M220" s="225" t="s">
        <v>1</v>
      </c>
      <c r="N220" s="226" t="s">
        <v>43</v>
      </c>
      <c r="O220" s="91"/>
      <c r="P220" s="227">
        <f>O220*H220</f>
        <v>0</v>
      </c>
      <c r="Q220" s="227">
        <v>1.0000000000000001E-05</v>
      </c>
      <c r="R220" s="227">
        <f>Q220*H220</f>
        <v>1.0000000000000001E-05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139</v>
      </c>
      <c r="AT220" s="229" t="s">
        <v>134</v>
      </c>
      <c r="AU220" s="229" t="s">
        <v>88</v>
      </c>
      <c r="AY220" s="17" t="s">
        <v>132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86</v>
      </c>
      <c r="BK220" s="230">
        <f>ROUND(I220*H220,2)</f>
        <v>0</v>
      </c>
      <c r="BL220" s="17" t="s">
        <v>139</v>
      </c>
      <c r="BM220" s="229" t="s">
        <v>379</v>
      </c>
    </row>
    <row r="221" s="2" customFormat="1" ht="16.5" customHeight="1">
      <c r="A221" s="38"/>
      <c r="B221" s="39"/>
      <c r="C221" s="218" t="s">
        <v>380</v>
      </c>
      <c r="D221" s="218" t="s">
        <v>134</v>
      </c>
      <c r="E221" s="219" t="s">
        <v>381</v>
      </c>
      <c r="F221" s="220" t="s">
        <v>382</v>
      </c>
      <c r="G221" s="221" t="s">
        <v>378</v>
      </c>
      <c r="H221" s="222">
        <v>3</v>
      </c>
      <c r="I221" s="223"/>
      <c r="J221" s="224">
        <f>ROUND(I221*H221,2)</f>
        <v>0</v>
      </c>
      <c r="K221" s="220" t="s">
        <v>271</v>
      </c>
      <c r="L221" s="44"/>
      <c r="M221" s="225" t="s">
        <v>1</v>
      </c>
      <c r="N221" s="226" t="s">
        <v>43</v>
      </c>
      <c r="O221" s="91"/>
      <c r="P221" s="227">
        <f>O221*H221</f>
        <v>0</v>
      </c>
      <c r="Q221" s="227">
        <v>1.0000000000000001E-05</v>
      </c>
      <c r="R221" s="227">
        <f>Q221*H221</f>
        <v>3.0000000000000004E-05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139</v>
      </c>
      <c r="AT221" s="229" t="s">
        <v>134</v>
      </c>
      <c r="AU221" s="229" t="s">
        <v>88</v>
      </c>
      <c r="AY221" s="17" t="s">
        <v>132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86</v>
      </c>
      <c r="BK221" s="230">
        <f>ROUND(I221*H221,2)</f>
        <v>0</v>
      </c>
      <c r="BL221" s="17" t="s">
        <v>139</v>
      </c>
      <c r="BM221" s="229" t="s">
        <v>383</v>
      </c>
    </row>
    <row r="222" s="2" customFormat="1" ht="16.5" customHeight="1">
      <c r="A222" s="38"/>
      <c r="B222" s="39"/>
      <c r="C222" s="218" t="s">
        <v>384</v>
      </c>
      <c r="D222" s="218" t="s">
        <v>134</v>
      </c>
      <c r="E222" s="219" t="s">
        <v>385</v>
      </c>
      <c r="F222" s="220" t="s">
        <v>386</v>
      </c>
      <c r="G222" s="221" t="s">
        <v>243</v>
      </c>
      <c r="H222" s="222">
        <v>1</v>
      </c>
      <c r="I222" s="223"/>
      <c r="J222" s="224">
        <f>ROUND(I222*H222,2)</f>
        <v>0</v>
      </c>
      <c r="K222" s="220" t="s">
        <v>271</v>
      </c>
      <c r="L222" s="44"/>
      <c r="M222" s="225" t="s">
        <v>1</v>
      </c>
      <c r="N222" s="226" t="s">
        <v>43</v>
      </c>
      <c r="O222" s="91"/>
      <c r="P222" s="227">
        <f>O222*H222</f>
        <v>0</v>
      </c>
      <c r="Q222" s="227">
        <v>0.32300000000000001</v>
      </c>
      <c r="R222" s="227">
        <f>Q222*H222</f>
        <v>0.32300000000000001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139</v>
      </c>
      <c r="AT222" s="229" t="s">
        <v>134</v>
      </c>
      <c r="AU222" s="229" t="s">
        <v>88</v>
      </c>
      <c r="AY222" s="17" t="s">
        <v>132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86</v>
      </c>
      <c r="BK222" s="230">
        <f>ROUND(I222*H222,2)</f>
        <v>0</v>
      </c>
      <c r="BL222" s="17" t="s">
        <v>139</v>
      </c>
      <c r="BM222" s="229" t="s">
        <v>387</v>
      </c>
    </row>
    <row r="223" s="2" customFormat="1" ht="24.15" customHeight="1">
      <c r="A223" s="38"/>
      <c r="B223" s="39"/>
      <c r="C223" s="218" t="s">
        <v>388</v>
      </c>
      <c r="D223" s="218" t="s">
        <v>134</v>
      </c>
      <c r="E223" s="219" t="s">
        <v>248</v>
      </c>
      <c r="F223" s="220" t="s">
        <v>249</v>
      </c>
      <c r="G223" s="221" t="s">
        <v>250</v>
      </c>
      <c r="H223" s="222">
        <v>0.32300000000000001</v>
      </c>
      <c r="I223" s="223"/>
      <c r="J223" s="224">
        <f>ROUND(I223*H223,2)</f>
        <v>0</v>
      </c>
      <c r="K223" s="220" t="s">
        <v>138</v>
      </c>
      <c r="L223" s="44"/>
      <c r="M223" s="225" t="s">
        <v>1</v>
      </c>
      <c r="N223" s="226" t="s">
        <v>43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139</v>
      </c>
      <c r="AT223" s="229" t="s">
        <v>134</v>
      </c>
      <c r="AU223" s="229" t="s">
        <v>88</v>
      </c>
      <c r="AY223" s="17" t="s">
        <v>132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86</v>
      </c>
      <c r="BK223" s="230">
        <f>ROUND(I223*H223,2)</f>
        <v>0</v>
      </c>
      <c r="BL223" s="17" t="s">
        <v>139</v>
      </c>
      <c r="BM223" s="229" t="s">
        <v>389</v>
      </c>
    </row>
    <row r="224" s="2" customFormat="1">
      <c r="A224" s="38"/>
      <c r="B224" s="39"/>
      <c r="C224" s="40"/>
      <c r="D224" s="231" t="s">
        <v>141</v>
      </c>
      <c r="E224" s="40"/>
      <c r="F224" s="232" t="s">
        <v>252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141</v>
      </c>
      <c r="AU224" s="17" t="s">
        <v>88</v>
      </c>
    </row>
    <row r="225" s="2" customFormat="1">
      <c r="A225" s="38"/>
      <c r="B225" s="39"/>
      <c r="C225" s="40"/>
      <c r="D225" s="236" t="s">
        <v>143</v>
      </c>
      <c r="E225" s="40"/>
      <c r="F225" s="237" t="s">
        <v>253</v>
      </c>
      <c r="G225" s="40"/>
      <c r="H225" s="40"/>
      <c r="I225" s="233"/>
      <c r="J225" s="40"/>
      <c r="K225" s="40"/>
      <c r="L225" s="44"/>
      <c r="M225" s="281"/>
      <c r="N225" s="282"/>
      <c r="O225" s="283"/>
      <c r="P225" s="283"/>
      <c r="Q225" s="283"/>
      <c r="R225" s="283"/>
      <c r="S225" s="283"/>
      <c r="T225" s="284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143</v>
      </c>
      <c r="AU225" s="17" t="s">
        <v>88</v>
      </c>
    </row>
    <row r="226" s="2" customFormat="1" ht="6.96" customHeight="1">
      <c r="A226" s="38"/>
      <c r="B226" s="66"/>
      <c r="C226" s="67"/>
      <c r="D226" s="67"/>
      <c r="E226" s="67"/>
      <c r="F226" s="67"/>
      <c r="G226" s="67"/>
      <c r="H226" s="67"/>
      <c r="I226" s="67"/>
      <c r="J226" s="67"/>
      <c r="K226" s="67"/>
      <c r="L226" s="44"/>
      <c r="M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</sheetData>
  <sheetProtection sheet="1" autoFilter="0" formatColumns="0" formatRows="0" objects="1" scenarios="1" spinCount="100000" saltValue="lO/3t1pfp9afroy04w7g4/V6u/Mb4cHY5eyAWgzykji1hod0l0a638D0kIUz5QvtEPbfIYGtp4wIfIJ66WADxA==" hashValue="kWJIrmQJxF6vqF0JOcPTDPOA5YZCULABoE9ovlyOR1E0qJMyIsd5vtWUdKOMS7527HF0k8d+jIph56HcCB3x7A==" algorithmName="SHA-512" password="CC35"/>
  <autoFilter ref="C118:K22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hyperlinks>
    <hyperlink ref="F124" r:id="rId1" display="https://podminky.urs.cz/item/CS_URS_2021_02/132251104"/>
    <hyperlink ref="F130" r:id="rId2" display="https://podminky.urs.cz/item/CS_URS_2021_02/162351103"/>
    <hyperlink ref="F136" r:id="rId3" display="https://podminky.urs.cz/item/CS_URS_2021_02/174101101"/>
    <hyperlink ref="F149" r:id="rId4" display="https://podminky.urs.cz/item/CS_URS_2021_02/457971121"/>
    <hyperlink ref="F165" r:id="rId5" display="https://podminky.urs.cz/item/CS_URS_2021_02/998231311"/>
    <hyperlink ref="F169" r:id="rId6" display="https://podminky.urs.cz/item/CS_URS_2021_02/132251103"/>
    <hyperlink ref="F175" r:id="rId7" display="https://podminky.urs.cz/item/CS_URS_2021_02/162351103"/>
    <hyperlink ref="F180" r:id="rId8" display="https://podminky.urs.cz/item/CS_URS_2021_02/174101101"/>
    <hyperlink ref="F186" r:id="rId9" display="https://podminky.urs.cz/item/CS_URS_2021_02/175151101"/>
    <hyperlink ref="F205" r:id="rId10" display="https://podminky.urs.cz/item/CS_URS_2021_02/451573111"/>
    <hyperlink ref="F225" r:id="rId11" display="https://podminky.urs.cz/item/CS_URS_2021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Skládka odpadů Hrádek u Pacova – Rozšíření skládky III.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390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ROUND((SUM(BE117:BE119)),  2)</f>
        <v>0</v>
      </c>
      <c r="G33" s="38"/>
      <c r="H33" s="38"/>
      <c r="I33" s="155">
        <v>0.20999999999999999</v>
      </c>
      <c r="J33" s="154">
        <f>ROUND(((SUM(BE117:BE119))*I33),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ROUND((SUM(BF117:BF119)),  2)</f>
        <v>0</v>
      </c>
      <c r="G34" s="38"/>
      <c r="H34" s="38"/>
      <c r="I34" s="155">
        <v>0.14999999999999999</v>
      </c>
      <c r="J34" s="154">
        <f>ROUND(((SUM(BF117:BF119))*I34),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ROUND((SUM(BG117:BG119)),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ROUND((SUM(BH117:BH119)),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ROUND((SUM(BI117:BI119)),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Skládka odpadů Hrádek u Pacova – Rozšíření skládky III.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03 - Odplynění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SOMPO a.s., Svatovítské nám. 126, 393 01 Pelhřimov</v>
      </c>
      <c r="G91" s="40"/>
      <c r="H91" s="40"/>
      <c r="I91" s="32" t="s">
        <v>30</v>
      </c>
      <c r="J91" s="36" t="str">
        <f>E21</f>
        <v>Sweco Hydroprojekt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179"/>
      <c r="C97" s="180"/>
      <c r="D97" s="181" t="s">
        <v>112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117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74" t="str">
        <f>E7</f>
        <v>Skládka odpadů Hrádek u Pacova – Rozšíření skládky III. etapa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105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SO 03 - Odplynění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 xml:space="preserve"> </v>
      </c>
      <c r="G111" s="40"/>
      <c r="H111" s="40"/>
      <c r="I111" s="32" t="s">
        <v>22</v>
      </c>
      <c r="J111" s="79" t="str">
        <f>IF(J12="","",J12)</f>
        <v>1. 9. 2021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5.65" customHeight="1">
      <c r="A113" s="38"/>
      <c r="B113" s="39"/>
      <c r="C113" s="32" t="s">
        <v>24</v>
      </c>
      <c r="D113" s="40"/>
      <c r="E113" s="40"/>
      <c r="F113" s="27" t="str">
        <f>E15</f>
        <v>SOMPO a.s., Svatovítské nám. 126, 393 01 Pelhřimov</v>
      </c>
      <c r="G113" s="40"/>
      <c r="H113" s="40"/>
      <c r="I113" s="32" t="s">
        <v>30</v>
      </c>
      <c r="J113" s="36" t="str">
        <f>E21</f>
        <v>Sweco Hydroprojekt a.s.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28</v>
      </c>
      <c r="D114" s="40"/>
      <c r="E114" s="40"/>
      <c r="F114" s="27" t="str">
        <f>IF(E18="","",E18)</f>
        <v>Vyplň údaj</v>
      </c>
      <c r="G114" s="40"/>
      <c r="H114" s="40"/>
      <c r="I114" s="32" t="s">
        <v>35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1"/>
      <c r="B116" s="192"/>
      <c r="C116" s="193" t="s">
        <v>118</v>
      </c>
      <c r="D116" s="194" t="s">
        <v>63</v>
      </c>
      <c r="E116" s="194" t="s">
        <v>59</v>
      </c>
      <c r="F116" s="194" t="s">
        <v>60</v>
      </c>
      <c r="G116" s="194" t="s">
        <v>119</v>
      </c>
      <c r="H116" s="194" t="s">
        <v>120</v>
      </c>
      <c r="I116" s="194" t="s">
        <v>121</v>
      </c>
      <c r="J116" s="194" t="s">
        <v>109</v>
      </c>
      <c r="K116" s="195" t="s">
        <v>122</v>
      </c>
      <c r="L116" s="196"/>
      <c r="M116" s="100" t="s">
        <v>1</v>
      </c>
      <c r="N116" s="101" t="s">
        <v>42</v>
      </c>
      <c r="O116" s="101" t="s">
        <v>123</v>
      </c>
      <c r="P116" s="101" t="s">
        <v>124</v>
      </c>
      <c r="Q116" s="101" t="s">
        <v>125</v>
      </c>
      <c r="R116" s="101" t="s">
        <v>126</v>
      </c>
      <c r="S116" s="101" t="s">
        <v>127</v>
      </c>
      <c r="T116" s="102" t="s">
        <v>128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8"/>
      <c r="B117" s="39"/>
      <c r="C117" s="107" t="s">
        <v>129</v>
      </c>
      <c r="D117" s="40"/>
      <c r="E117" s="40"/>
      <c r="F117" s="40"/>
      <c r="G117" s="40"/>
      <c r="H117" s="40"/>
      <c r="I117" s="40"/>
      <c r="J117" s="197">
        <f>BK117</f>
        <v>0</v>
      </c>
      <c r="K117" s="40"/>
      <c r="L117" s="44"/>
      <c r="M117" s="103"/>
      <c r="N117" s="198"/>
      <c r="O117" s="104"/>
      <c r="P117" s="199">
        <f>P118</f>
        <v>0</v>
      </c>
      <c r="Q117" s="104"/>
      <c r="R117" s="199">
        <f>R118</f>
        <v>0</v>
      </c>
      <c r="S117" s="104"/>
      <c r="T117" s="200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77</v>
      </c>
      <c r="AU117" s="17" t="s">
        <v>111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77</v>
      </c>
      <c r="E118" s="205" t="s">
        <v>130</v>
      </c>
      <c r="F118" s="205" t="s">
        <v>131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P119</f>
        <v>0</v>
      </c>
      <c r="Q118" s="210"/>
      <c r="R118" s="211">
        <f>R119</f>
        <v>0</v>
      </c>
      <c r="S118" s="210"/>
      <c r="T118" s="21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86</v>
      </c>
      <c r="AT118" s="214" t="s">
        <v>77</v>
      </c>
      <c r="AU118" s="214" t="s">
        <v>78</v>
      </c>
      <c r="AY118" s="213" t="s">
        <v>132</v>
      </c>
      <c r="BK118" s="215">
        <f>BK119</f>
        <v>0</v>
      </c>
    </row>
    <row r="119" s="2" customFormat="1" ht="21.75" customHeight="1">
      <c r="A119" s="38"/>
      <c r="B119" s="39"/>
      <c r="C119" s="218" t="s">
        <v>86</v>
      </c>
      <c r="D119" s="218" t="s">
        <v>134</v>
      </c>
      <c r="E119" s="219" t="s">
        <v>391</v>
      </c>
      <c r="F119" s="220" t="s">
        <v>392</v>
      </c>
      <c r="G119" s="221" t="s">
        <v>378</v>
      </c>
      <c r="H119" s="222">
        <v>2</v>
      </c>
      <c r="I119" s="223"/>
      <c r="J119" s="224">
        <f>ROUND(I119*H119,2)</f>
        <v>0</v>
      </c>
      <c r="K119" s="220" t="s">
        <v>271</v>
      </c>
      <c r="L119" s="44"/>
      <c r="M119" s="285" t="s">
        <v>1</v>
      </c>
      <c r="N119" s="286" t="s">
        <v>43</v>
      </c>
      <c r="O119" s="283"/>
      <c r="P119" s="287">
        <f>O119*H119</f>
        <v>0</v>
      </c>
      <c r="Q119" s="287">
        <v>0</v>
      </c>
      <c r="R119" s="287">
        <f>Q119*H119</f>
        <v>0</v>
      </c>
      <c r="S119" s="287">
        <v>0</v>
      </c>
      <c r="T119" s="28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139</v>
      </c>
      <c r="AT119" s="229" t="s">
        <v>134</v>
      </c>
      <c r="AU119" s="229" t="s">
        <v>86</v>
      </c>
      <c r="AY119" s="17" t="s">
        <v>132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86</v>
      </c>
      <c r="BK119" s="230">
        <f>ROUND(I119*H119,2)</f>
        <v>0</v>
      </c>
      <c r="BL119" s="17" t="s">
        <v>139</v>
      </c>
      <c r="BM119" s="229" t="s">
        <v>393</v>
      </c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44"/>
      <c r="M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</sheetData>
  <sheetProtection sheet="1" autoFilter="0" formatColumns="0" formatRows="0" objects="1" scenarios="1" spinCount="100000" saltValue="FkNyV0j/fHRaw6q98+xNSy/K6Mbfxa5T4AL/A71PCTn8hT0NCciHup7YMsfu66lafQ1dlxmC1fUhaffMLsVbsA==" hashValue="aV50gVuADbvPejG1du5IUPf30W7U56gxJfjzxHqZWAwFkVcSzsnEGgf4diPN4oba4cphfH4MLJnuCdg2OI4fbg==" algorithmName="SHA-512" password="CC3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Skládka odpadů Hrádek u Pacova – Rozšíření skládky III.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ROUND((SUM(BE122:BE171)),  2)</f>
        <v>0</v>
      </c>
      <c r="G33" s="38"/>
      <c r="H33" s="38"/>
      <c r="I33" s="155">
        <v>0.20999999999999999</v>
      </c>
      <c r="J33" s="154">
        <f>ROUND(((SUM(BE122:BE171))*I33),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ROUND((SUM(BF122:BF171)),  2)</f>
        <v>0</v>
      </c>
      <c r="G34" s="38"/>
      <c r="H34" s="38"/>
      <c r="I34" s="155">
        <v>0.14999999999999999</v>
      </c>
      <c r="J34" s="154">
        <f>ROUND(((SUM(BF122:BF171))*I34),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ROUND((SUM(BG122:BG171)),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ROUND((SUM(BH122:BH171)),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ROUND((SUM(BI122:BI171)),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Skládka odpadů Hrádek u Pacova – Rozšíření skládky III.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04 - Nové oplocení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SOMPO a.s., Svatovítské nám. 126, 393 01 Pelhřimov</v>
      </c>
      <c r="G91" s="40"/>
      <c r="H91" s="40"/>
      <c r="I91" s="32" t="s">
        <v>30</v>
      </c>
      <c r="J91" s="36" t="str">
        <f>E21</f>
        <v>Sweco Hydroprojekt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179"/>
      <c r="C97" s="180"/>
      <c r="D97" s="181" t="s">
        <v>112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113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395</v>
      </c>
      <c r="E99" s="188"/>
      <c r="F99" s="188"/>
      <c r="G99" s="188"/>
      <c r="H99" s="188"/>
      <c r="I99" s="188"/>
      <c r="J99" s="189">
        <f>J133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396</v>
      </c>
      <c r="E100" s="188"/>
      <c r="F100" s="188"/>
      <c r="G100" s="188"/>
      <c r="H100" s="188"/>
      <c r="I100" s="188"/>
      <c r="J100" s="189">
        <f>J152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397</v>
      </c>
      <c r="E101" s="188"/>
      <c r="F101" s="188"/>
      <c r="G101" s="188"/>
      <c r="H101" s="188"/>
      <c r="I101" s="188"/>
      <c r="J101" s="189">
        <f>J160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116</v>
      </c>
      <c r="E102" s="188"/>
      <c r="F102" s="188"/>
      <c r="G102" s="188"/>
      <c r="H102" s="188"/>
      <c r="I102" s="188"/>
      <c r="J102" s="189">
        <f>J167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Skládka odpadů Hrádek u Pacova – Rozšíření skládky III. etapa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04 - Nové oplocení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1. 9. 2021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SOMPO a.s., Svatovítské nám. 126, 393 01 Pelhřimov</v>
      </c>
      <c r="G118" s="40"/>
      <c r="H118" s="40"/>
      <c r="I118" s="32" t="s">
        <v>30</v>
      </c>
      <c r="J118" s="36" t="str">
        <f>E21</f>
        <v>Sweco Hydroprojekt a.s.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35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118</v>
      </c>
      <c r="D121" s="194" t="s">
        <v>63</v>
      </c>
      <c r="E121" s="194" t="s">
        <v>59</v>
      </c>
      <c r="F121" s="194" t="s">
        <v>60</v>
      </c>
      <c r="G121" s="194" t="s">
        <v>119</v>
      </c>
      <c r="H121" s="194" t="s">
        <v>120</v>
      </c>
      <c r="I121" s="194" t="s">
        <v>121</v>
      </c>
      <c r="J121" s="194" t="s">
        <v>109</v>
      </c>
      <c r="K121" s="195" t="s">
        <v>122</v>
      </c>
      <c r="L121" s="196"/>
      <c r="M121" s="100" t="s">
        <v>1</v>
      </c>
      <c r="N121" s="101" t="s">
        <v>42</v>
      </c>
      <c r="O121" s="101" t="s">
        <v>123</v>
      </c>
      <c r="P121" s="101" t="s">
        <v>124</v>
      </c>
      <c r="Q121" s="101" t="s">
        <v>125</v>
      </c>
      <c r="R121" s="101" t="s">
        <v>126</v>
      </c>
      <c r="S121" s="101" t="s">
        <v>127</v>
      </c>
      <c r="T121" s="102" t="s">
        <v>128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129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</f>
        <v>0</v>
      </c>
      <c r="Q122" s="104"/>
      <c r="R122" s="199">
        <f>R123</f>
        <v>57.705615199999997</v>
      </c>
      <c r="S122" s="104"/>
      <c r="T122" s="200">
        <f>T123</f>
        <v>15.596800000000002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111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77</v>
      </c>
      <c r="E123" s="205" t="s">
        <v>130</v>
      </c>
      <c r="F123" s="205" t="s">
        <v>131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P124+P133+P152+P160+P167</f>
        <v>0</v>
      </c>
      <c r="Q123" s="210"/>
      <c r="R123" s="211">
        <f>R124+R133+R152+R160+R167</f>
        <v>57.705615199999997</v>
      </c>
      <c r="S123" s="210"/>
      <c r="T123" s="212">
        <f>T124+T133+T152+T160+T167</f>
        <v>15.596800000000002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86</v>
      </c>
      <c r="AT123" s="214" t="s">
        <v>77</v>
      </c>
      <c r="AU123" s="214" t="s">
        <v>78</v>
      </c>
      <c r="AY123" s="213" t="s">
        <v>132</v>
      </c>
      <c r="BK123" s="215">
        <f>BK124+BK133+BK152+BK160+BK167</f>
        <v>0</v>
      </c>
    </row>
    <row r="124" s="12" customFormat="1" ht="22.8" customHeight="1">
      <c r="A124" s="12"/>
      <c r="B124" s="202"/>
      <c r="C124" s="203"/>
      <c r="D124" s="204" t="s">
        <v>77</v>
      </c>
      <c r="E124" s="216" t="s">
        <v>86</v>
      </c>
      <c r="F124" s="216" t="s">
        <v>133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SUM(P125:P132)</f>
        <v>0</v>
      </c>
      <c r="Q124" s="210"/>
      <c r="R124" s="211">
        <f>SUM(R125:R132)</f>
        <v>0</v>
      </c>
      <c r="S124" s="210"/>
      <c r="T124" s="212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86</v>
      </c>
      <c r="AT124" s="214" t="s">
        <v>77</v>
      </c>
      <c r="AU124" s="214" t="s">
        <v>86</v>
      </c>
      <c r="AY124" s="213" t="s">
        <v>132</v>
      </c>
      <c r="BK124" s="215">
        <f>SUM(BK125:BK132)</f>
        <v>0</v>
      </c>
    </row>
    <row r="125" s="2" customFormat="1" ht="37.8" customHeight="1">
      <c r="A125" s="38"/>
      <c r="B125" s="39"/>
      <c r="C125" s="218" t="s">
        <v>86</v>
      </c>
      <c r="D125" s="218" t="s">
        <v>134</v>
      </c>
      <c r="E125" s="219" t="s">
        <v>149</v>
      </c>
      <c r="F125" s="220" t="s">
        <v>150</v>
      </c>
      <c r="G125" s="221" t="s">
        <v>137</v>
      </c>
      <c r="H125" s="222">
        <v>22.899999999999999</v>
      </c>
      <c r="I125" s="223"/>
      <c r="J125" s="224">
        <f>ROUND(I125*H125,2)</f>
        <v>0</v>
      </c>
      <c r="K125" s="220" t="s">
        <v>138</v>
      </c>
      <c r="L125" s="44"/>
      <c r="M125" s="225" t="s">
        <v>1</v>
      </c>
      <c r="N125" s="226" t="s">
        <v>43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139</v>
      </c>
      <c r="AT125" s="229" t="s">
        <v>134</v>
      </c>
      <c r="AU125" s="229" t="s">
        <v>88</v>
      </c>
      <c r="AY125" s="17" t="s">
        <v>132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86</v>
      </c>
      <c r="BK125" s="230">
        <f>ROUND(I125*H125,2)</f>
        <v>0</v>
      </c>
      <c r="BL125" s="17" t="s">
        <v>139</v>
      </c>
      <c r="BM125" s="229" t="s">
        <v>398</v>
      </c>
    </row>
    <row r="126" s="2" customFormat="1">
      <c r="A126" s="38"/>
      <c r="B126" s="39"/>
      <c r="C126" s="40"/>
      <c r="D126" s="231" t="s">
        <v>141</v>
      </c>
      <c r="E126" s="40"/>
      <c r="F126" s="232" t="s">
        <v>152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141</v>
      </c>
      <c r="AU126" s="17" t="s">
        <v>88</v>
      </c>
    </row>
    <row r="127" s="2" customFormat="1">
      <c r="A127" s="38"/>
      <c r="B127" s="39"/>
      <c r="C127" s="40"/>
      <c r="D127" s="236" t="s">
        <v>143</v>
      </c>
      <c r="E127" s="40"/>
      <c r="F127" s="237" t="s">
        <v>153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143</v>
      </c>
      <c r="AU127" s="17" t="s">
        <v>88</v>
      </c>
    </row>
    <row r="128" s="2" customFormat="1" ht="16.5" customHeight="1">
      <c r="A128" s="38"/>
      <c r="B128" s="39"/>
      <c r="C128" s="218" t="s">
        <v>88</v>
      </c>
      <c r="D128" s="218" t="s">
        <v>134</v>
      </c>
      <c r="E128" s="219" t="s">
        <v>399</v>
      </c>
      <c r="F128" s="220" t="s">
        <v>171</v>
      </c>
      <c r="G128" s="221" t="s">
        <v>137</v>
      </c>
      <c r="H128" s="222">
        <v>22.899999999999999</v>
      </c>
      <c r="I128" s="223"/>
      <c r="J128" s="224">
        <f>ROUND(I128*H128,2)</f>
        <v>0</v>
      </c>
      <c r="K128" s="220" t="s">
        <v>138</v>
      </c>
      <c r="L128" s="44"/>
      <c r="M128" s="225" t="s">
        <v>1</v>
      </c>
      <c r="N128" s="226" t="s">
        <v>43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139</v>
      </c>
      <c r="AT128" s="229" t="s">
        <v>134</v>
      </c>
      <c r="AU128" s="229" t="s">
        <v>88</v>
      </c>
      <c r="AY128" s="17" t="s">
        <v>132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86</v>
      </c>
      <c r="BK128" s="230">
        <f>ROUND(I128*H128,2)</f>
        <v>0</v>
      </c>
      <c r="BL128" s="17" t="s">
        <v>139</v>
      </c>
      <c r="BM128" s="229" t="s">
        <v>400</v>
      </c>
    </row>
    <row r="129" s="2" customFormat="1">
      <c r="A129" s="38"/>
      <c r="B129" s="39"/>
      <c r="C129" s="40"/>
      <c r="D129" s="231" t="s">
        <v>141</v>
      </c>
      <c r="E129" s="40"/>
      <c r="F129" s="232" t="s">
        <v>401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141</v>
      </c>
      <c r="AU129" s="17" t="s">
        <v>88</v>
      </c>
    </row>
    <row r="130" s="2" customFormat="1">
      <c r="A130" s="38"/>
      <c r="B130" s="39"/>
      <c r="C130" s="40"/>
      <c r="D130" s="236" t="s">
        <v>143</v>
      </c>
      <c r="E130" s="40"/>
      <c r="F130" s="237" t="s">
        <v>402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143</v>
      </c>
      <c r="AU130" s="17" t="s">
        <v>88</v>
      </c>
    </row>
    <row r="131" s="2" customFormat="1">
      <c r="A131" s="38"/>
      <c r="B131" s="39"/>
      <c r="C131" s="40"/>
      <c r="D131" s="231" t="s">
        <v>189</v>
      </c>
      <c r="E131" s="40"/>
      <c r="F131" s="260" t="s">
        <v>403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189</v>
      </c>
      <c r="AU131" s="17" t="s">
        <v>88</v>
      </c>
    </row>
    <row r="132" s="2" customFormat="1" ht="16.5" customHeight="1">
      <c r="A132" s="38"/>
      <c r="B132" s="39"/>
      <c r="C132" s="218" t="s">
        <v>156</v>
      </c>
      <c r="D132" s="218" t="s">
        <v>134</v>
      </c>
      <c r="E132" s="219" t="s">
        <v>404</v>
      </c>
      <c r="F132" s="220" t="s">
        <v>405</v>
      </c>
      <c r="G132" s="221" t="s">
        <v>243</v>
      </c>
      <c r="H132" s="222">
        <v>143</v>
      </c>
      <c r="I132" s="223"/>
      <c r="J132" s="224">
        <f>ROUND(I132*H132,2)</f>
        <v>0</v>
      </c>
      <c r="K132" s="220" t="s">
        <v>271</v>
      </c>
      <c r="L132" s="44"/>
      <c r="M132" s="225" t="s">
        <v>1</v>
      </c>
      <c r="N132" s="226" t="s">
        <v>43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139</v>
      </c>
      <c r="AT132" s="229" t="s">
        <v>134</v>
      </c>
      <c r="AU132" s="229" t="s">
        <v>88</v>
      </c>
      <c r="AY132" s="17" t="s">
        <v>132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86</v>
      </c>
      <c r="BK132" s="230">
        <f>ROUND(I132*H132,2)</f>
        <v>0</v>
      </c>
      <c r="BL132" s="17" t="s">
        <v>139</v>
      </c>
      <c r="BM132" s="229" t="s">
        <v>406</v>
      </c>
    </row>
    <row r="133" s="12" customFormat="1" ht="22.8" customHeight="1">
      <c r="A133" s="12"/>
      <c r="B133" s="202"/>
      <c r="C133" s="203"/>
      <c r="D133" s="204" t="s">
        <v>77</v>
      </c>
      <c r="E133" s="216" t="s">
        <v>156</v>
      </c>
      <c r="F133" s="216" t="s">
        <v>407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SUM(P134:P151)</f>
        <v>0</v>
      </c>
      <c r="Q133" s="210"/>
      <c r="R133" s="211">
        <f>SUM(R134:R151)</f>
        <v>57.705615199999997</v>
      </c>
      <c r="S133" s="210"/>
      <c r="T133" s="212">
        <f>SUM(T134:T151)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86</v>
      </c>
      <c r="AT133" s="214" t="s">
        <v>77</v>
      </c>
      <c r="AU133" s="214" t="s">
        <v>86</v>
      </c>
      <c r="AY133" s="213" t="s">
        <v>132</v>
      </c>
      <c r="BK133" s="215">
        <f>SUM(BK134:BK151)</f>
        <v>0</v>
      </c>
    </row>
    <row r="134" s="2" customFormat="1" ht="24.15" customHeight="1">
      <c r="A134" s="38"/>
      <c r="B134" s="39"/>
      <c r="C134" s="218" t="s">
        <v>139</v>
      </c>
      <c r="D134" s="218" t="s">
        <v>134</v>
      </c>
      <c r="E134" s="219" t="s">
        <v>408</v>
      </c>
      <c r="F134" s="220" t="s">
        <v>409</v>
      </c>
      <c r="G134" s="221" t="s">
        <v>243</v>
      </c>
      <c r="H134" s="222">
        <v>143</v>
      </c>
      <c r="I134" s="223"/>
      <c r="J134" s="224">
        <f>ROUND(I134*H134,2)</f>
        <v>0</v>
      </c>
      <c r="K134" s="220" t="s">
        <v>138</v>
      </c>
      <c r="L134" s="44"/>
      <c r="M134" s="225" t="s">
        <v>1</v>
      </c>
      <c r="N134" s="226" t="s">
        <v>43</v>
      </c>
      <c r="O134" s="91"/>
      <c r="P134" s="227">
        <f>O134*H134</f>
        <v>0</v>
      </c>
      <c r="Q134" s="227">
        <v>0.3925264</v>
      </c>
      <c r="R134" s="227">
        <f>Q134*H134</f>
        <v>56.131275199999997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139</v>
      </c>
      <c r="AT134" s="229" t="s">
        <v>134</v>
      </c>
      <c r="AU134" s="229" t="s">
        <v>88</v>
      </c>
      <c r="AY134" s="17" t="s">
        <v>132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86</v>
      </c>
      <c r="BK134" s="230">
        <f>ROUND(I134*H134,2)</f>
        <v>0</v>
      </c>
      <c r="BL134" s="17" t="s">
        <v>139</v>
      </c>
      <c r="BM134" s="229" t="s">
        <v>410</v>
      </c>
    </row>
    <row r="135" s="2" customFormat="1">
      <c r="A135" s="38"/>
      <c r="B135" s="39"/>
      <c r="C135" s="40"/>
      <c r="D135" s="231" t="s">
        <v>141</v>
      </c>
      <c r="E135" s="40"/>
      <c r="F135" s="232" t="s">
        <v>411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141</v>
      </c>
      <c r="AU135" s="17" t="s">
        <v>88</v>
      </c>
    </row>
    <row r="136" s="2" customFormat="1">
      <c r="A136" s="38"/>
      <c r="B136" s="39"/>
      <c r="C136" s="40"/>
      <c r="D136" s="236" t="s">
        <v>143</v>
      </c>
      <c r="E136" s="40"/>
      <c r="F136" s="237" t="s">
        <v>412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143</v>
      </c>
      <c r="AU136" s="17" t="s">
        <v>88</v>
      </c>
    </row>
    <row r="137" s="2" customFormat="1">
      <c r="A137" s="38"/>
      <c r="B137" s="39"/>
      <c r="C137" s="40"/>
      <c r="D137" s="231" t="s">
        <v>189</v>
      </c>
      <c r="E137" s="40"/>
      <c r="F137" s="260" t="s">
        <v>413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189</v>
      </c>
      <c r="AU137" s="17" t="s">
        <v>88</v>
      </c>
    </row>
    <row r="138" s="2" customFormat="1" ht="16.5" customHeight="1">
      <c r="A138" s="38"/>
      <c r="B138" s="39"/>
      <c r="C138" s="271" t="s">
        <v>169</v>
      </c>
      <c r="D138" s="271" t="s">
        <v>240</v>
      </c>
      <c r="E138" s="272" t="s">
        <v>414</v>
      </c>
      <c r="F138" s="273" t="s">
        <v>415</v>
      </c>
      <c r="G138" s="274" t="s">
        <v>243</v>
      </c>
      <c r="H138" s="275">
        <v>143</v>
      </c>
      <c r="I138" s="276"/>
      <c r="J138" s="277">
        <f>ROUND(I138*H138,2)</f>
        <v>0</v>
      </c>
      <c r="K138" s="273" t="s">
        <v>271</v>
      </c>
      <c r="L138" s="278"/>
      <c r="M138" s="279" t="s">
        <v>1</v>
      </c>
      <c r="N138" s="280" t="s">
        <v>43</v>
      </c>
      <c r="O138" s="91"/>
      <c r="P138" s="227">
        <f>O138*H138</f>
        <v>0</v>
      </c>
      <c r="Q138" s="227">
        <v>0.0043</v>
      </c>
      <c r="R138" s="227">
        <f>Q138*H138</f>
        <v>0.6149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193</v>
      </c>
      <c r="AT138" s="229" t="s">
        <v>240</v>
      </c>
      <c r="AU138" s="229" t="s">
        <v>88</v>
      </c>
      <c r="AY138" s="17" t="s">
        <v>132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86</v>
      </c>
      <c r="BK138" s="230">
        <f>ROUND(I138*H138,2)</f>
        <v>0</v>
      </c>
      <c r="BL138" s="17" t="s">
        <v>139</v>
      </c>
      <c r="BM138" s="229" t="s">
        <v>416</v>
      </c>
    </row>
    <row r="139" s="2" customFormat="1" ht="24.15" customHeight="1">
      <c r="A139" s="38"/>
      <c r="B139" s="39"/>
      <c r="C139" s="218" t="s">
        <v>175</v>
      </c>
      <c r="D139" s="218" t="s">
        <v>134</v>
      </c>
      <c r="E139" s="219" t="s">
        <v>417</v>
      </c>
      <c r="F139" s="220" t="s">
        <v>418</v>
      </c>
      <c r="G139" s="221" t="s">
        <v>270</v>
      </c>
      <c r="H139" s="222">
        <v>358</v>
      </c>
      <c r="I139" s="223"/>
      <c r="J139" s="224">
        <f>ROUND(I139*H139,2)</f>
        <v>0</v>
      </c>
      <c r="K139" s="220" t="s">
        <v>138</v>
      </c>
      <c r="L139" s="44"/>
      <c r="M139" s="225" t="s">
        <v>1</v>
      </c>
      <c r="N139" s="226" t="s">
        <v>43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139</v>
      </c>
      <c r="AT139" s="229" t="s">
        <v>134</v>
      </c>
      <c r="AU139" s="229" t="s">
        <v>88</v>
      </c>
      <c r="AY139" s="17" t="s">
        <v>132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86</v>
      </c>
      <c r="BK139" s="230">
        <f>ROUND(I139*H139,2)</f>
        <v>0</v>
      </c>
      <c r="BL139" s="17" t="s">
        <v>139</v>
      </c>
      <c r="BM139" s="229" t="s">
        <v>419</v>
      </c>
    </row>
    <row r="140" s="2" customFormat="1">
      <c r="A140" s="38"/>
      <c r="B140" s="39"/>
      <c r="C140" s="40"/>
      <c r="D140" s="231" t="s">
        <v>141</v>
      </c>
      <c r="E140" s="40"/>
      <c r="F140" s="232" t="s">
        <v>420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141</v>
      </c>
      <c r="AU140" s="17" t="s">
        <v>88</v>
      </c>
    </row>
    <row r="141" s="2" customFormat="1">
      <c r="A141" s="38"/>
      <c r="B141" s="39"/>
      <c r="C141" s="40"/>
      <c r="D141" s="236" t="s">
        <v>143</v>
      </c>
      <c r="E141" s="40"/>
      <c r="F141" s="237" t="s">
        <v>421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143</v>
      </c>
      <c r="AU141" s="17" t="s">
        <v>88</v>
      </c>
    </row>
    <row r="142" s="2" customFormat="1">
      <c r="A142" s="38"/>
      <c r="B142" s="39"/>
      <c r="C142" s="40"/>
      <c r="D142" s="231" t="s">
        <v>189</v>
      </c>
      <c r="E142" s="40"/>
      <c r="F142" s="260" t="s">
        <v>422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189</v>
      </c>
      <c r="AU142" s="17" t="s">
        <v>88</v>
      </c>
    </row>
    <row r="143" s="2" customFormat="1" ht="24.15" customHeight="1">
      <c r="A143" s="38"/>
      <c r="B143" s="39"/>
      <c r="C143" s="271" t="s">
        <v>183</v>
      </c>
      <c r="D143" s="271" t="s">
        <v>240</v>
      </c>
      <c r="E143" s="272" t="s">
        <v>423</v>
      </c>
      <c r="F143" s="273" t="s">
        <v>424</v>
      </c>
      <c r="G143" s="274" t="s">
        <v>270</v>
      </c>
      <c r="H143" s="275">
        <v>358</v>
      </c>
      <c r="I143" s="276"/>
      <c r="J143" s="277">
        <f>ROUND(I143*H143,2)</f>
        <v>0</v>
      </c>
      <c r="K143" s="273" t="s">
        <v>271</v>
      </c>
      <c r="L143" s="278"/>
      <c r="M143" s="279" t="s">
        <v>1</v>
      </c>
      <c r="N143" s="280" t="s">
        <v>43</v>
      </c>
      <c r="O143" s="91"/>
      <c r="P143" s="227">
        <f>O143*H143</f>
        <v>0</v>
      </c>
      <c r="Q143" s="227">
        <v>0.00248</v>
      </c>
      <c r="R143" s="227">
        <f>Q143*H143</f>
        <v>0.88783999999999996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193</v>
      </c>
      <c r="AT143" s="229" t="s">
        <v>240</v>
      </c>
      <c r="AU143" s="229" t="s">
        <v>88</v>
      </c>
      <c r="AY143" s="17" t="s">
        <v>132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86</v>
      </c>
      <c r="BK143" s="230">
        <f>ROUND(I143*H143,2)</f>
        <v>0</v>
      </c>
      <c r="BL143" s="17" t="s">
        <v>139</v>
      </c>
      <c r="BM143" s="229" t="s">
        <v>425</v>
      </c>
    </row>
    <row r="144" s="2" customFormat="1" ht="16.5" customHeight="1">
      <c r="A144" s="38"/>
      <c r="B144" s="39"/>
      <c r="C144" s="218" t="s">
        <v>193</v>
      </c>
      <c r="D144" s="218" t="s">
        <v>134</v>
      </c>
      <c r="E144" s="219" t="s">
        <v>426</v>
      </c>
      <c r="F144" s="220" t="s">
        <v>427</v>
      </c>
      <c r="G144" s="221" t="s">
        <v>270</v>
      </c>
      <c r="H144" s="222">
        <v>716</v>
      </c>
      <c r="I144" s="223"/>
      <c r="J144" s="224">
        <f>ROUND(I144*H144,2)</f>
        <v>0</v>
      </c>
      <c r="K144" s="220" t="s">
        <v>138</v>
      </c>
      <c r="L144" s="44"/>
      <c r="M144" s="225" t="s">
        <v>1</v>
      </c>
      <c r="N144" s="226" t="s">
        <v>43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139</v>
      </c>
      <c r="AT144" s="229" t="s">
        <v>134</v>
      </c>
      <c r="AU144" s="229" t="s">
        <v>88</v>
      </c>
      <c r="AY144" s="17" t="s">
        <v>132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86</v>
      </c>
      <c r="BK144" s="230">
        <f>ROUND(I144*H144,2)</f>
        <v>0</v>
      </c>
      <c r="BL144" s="17" t="s">
        <v>139</v>
      </c>
      <c r="BM144" s="229" t="s">
        <v>428</v>
      </c>
    </row>
    <row r="145" s="2" customFormat="1">
      <c r="A145" s="38"/>
      <c r="B145" s="39"/>
      <c r="C145" s="40"/>
      <c r="D145" s="231" t="s">
        <v>141</v>
      </c>
      <c r="E145" s="40"/>
      <c r="F145" s="232" t="s">
        <v>429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141</v>
      </c>
      <c r="AU145" s="17" t="s">
        <v>88</v>
      </c>
    </row>
    <row r="146" s="2" customFormat="1">
      <c r="A146" s="38"/>
      <c r="B146" s="39"/>
      <c r="C146" s="40"/>
      <c r="D146" s="236" t="s">
        <v>143</v>
      </c>
      <c r="E146" s="40"/>
      <c r="F146" s="237" t="s">
        <v>430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143</v>
      </c>
      <c r="AU146" s="17" t="s">
        <v>88</v>
      </c>
    </row>
    <row r="147" s="15" customFormat="1">
      <c r="A147" s="15"/>
      <c r="B147" s="261"/>
      <c r="C147" s="262"/>
      <c r="D147" s="231" t="s">
        <v>145</v>
      </c>
      <c r="E147" s="263" t="s">
        <v>1</v>
      </c>
      <c r="F147" s="264" t="s">
        <v>431</v>
      </c>
      <c r="G147" s="262"/>
      <c r="H147" s="263" t="s">
        <v>1</v>
      </c>
      <c r="I147" s="265"/>
      <c r="J147" s="262"/>
      <c r="K147" s="262"/>
      <c r="L147" s="266"/>
      <c r="M147" s="267"/>
      <c r="N147" s="268"/>
      <c r="O147" s="268"/>
      <c r="P147" s="268"/>
      <c r="Q147" s="268"/>
      <c r="R147" s="268"/>
      <c r="S147" s="268"/>
      <c r="T147" s="26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0" t="s">
        <v>145</v>
      </c>
      <c r="AU147" s="270" t="s">
        <v>88</v>
      </c>
      <c r="AV147" s="15" t="s">
        <v>86</v>
      </c>
      <c r="AW147" s="15" t="s">
        <v>34</v>
      </c>
      <c r="AX147" s="15" t="s">
        <v>78</v>
      </c>
      <c r="AY147" s="270" t="s">
        <v>132</v>
      </c>
    </row>
    <row r="148" s="13" customFormat="1">
      <c r="A148" s="13"/>
      <c r="B148" s="238"/>
      <c r="C148" s="239"/>
      <c r="D148" s="231" t="s">
        <v>145</v>
      </c>
      <c r="E148" s="240" t="s">
        <v>1</v>
      </c>
      <c r="F148" s="241" t="s">
        <v>432</v>
      </c>
      <c r="G148" s="239"/>
      <c r="H148" s="242">
        <v>716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145</v>
      </c>
      <c r="AU148" s="248" t="s">
        <v>88</v>
      </c>
      <c r="AV148" s="13" t="s">
        <v>88</v>
      </c>
      <c r="AW148" s="13" t="s">
        <v>34</v>
      </c>
      <c r="AX148" s="13" t="s">
        <v>78</v>
      </c>
      <c r="AY148" s="248" t="s">
        <v>132</v>
      </c>
    </row>
    <row r="149" s="14" customFormat="1">
      <c r="A149" s="14"/>
      <c r="B149" s="249"/>
      <c r="C149" s="250"/>
      <c r="D149" s="231" t="s">
        <v>145</v>
      </c>
      <c r="E149" s="251" t="s">
        <v>1</v>
      </c>
      <c r="F149" s="252" t="s">
        <v>148</v>
      </c>
      <c r="G149" s="250"/>
      <c r="H149" s="253">
        <v>716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145</v>
      </c>
      <c r="AU149" s="259" t="s">
        <v>88</v>
      </c>
      <c r="AV149" s="14" t="s">
        <v>139</v>
      </c>
      <c r="AW149" s="14" t="s">
        <v>34</v>
      </c>
      <c r="AX149" s="14" t="s">
        <v>86</v>
      </c>
      <c r="AY149" s="259" t="s">
        <v>132</v>
      </c>
    </row>
    <row r="150" s="2" customFormat="1" ht="16.5" customHeight="1">
      <c r="A150" s="38"/>
      <c r="B150" s="39"/>
      <c r="C150" s="271" t="s">
        <v>201</v>
      </c>
      <c r="D150" s="271" t="s">
        <v>240</v>
      </c>
      <c r="E150" s="272" t="s">
        <v>433</v>
      </c>
      <c r="F150" s="273" t="s">
        <v>434</v>
      </c>
      <c r="G150" s="274" t="s">
        <v>270</v>
      </c>
      <c r="H150" s="275">
        <v>716</v>
      </c>
      <c r="I150" s="276"/>
      <c r="J150" s="277">
        <f>ROUND(I150*H150,2)</f>
        <v>0</v>
      </c>
      <c r="K150" s="273" t="s">
        <v>138</v>
      </c>
      <c r="L150" s="278"/>
      <c r="M150" s="279" t="s">
        <v>1</v>
      </c>
      <c r="N150" s="280" t="s">
        <v>43</v>
      </c>
      <c r="O150" s="91"/>
      <c r="P150" s="227">
        <f>O150*H150</f>
        <v>0</v>
      </c>
      <c r="Q150" s="227">
        <v>0.00010000000000000001</v>
      </c>
      <c r="R150" s="227">
        <f>Q150*H150</f>
        <v>0.071599999999999997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193</v>
      </c>
      <c r="AT150" s="229" t="s">
        <v>240</v>
      </c>
      <c r="AU150" s="229" t="s">
        <v>88</v>
      </c>
      <c r="AY150" s="17" t="s">
        <v>132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86</v>
      </c>
      <c r="BK150" s="230">
        <f>ROUND(I150*H150,2)</f>
        <v>0</v>
      </c>
      <c r="BL150" s="17" t="s">
        <v>139</v>
      </c>
      <c r="BM150" s="229" t="s">
        <v>435</v>
      </c>
    </row>
    <row r="151" s="2" customFormat="1">
      <c r="A151" s="38"/>
      <c r="B151" s="39"/>
      <c r="C151" s="40"/>
      <c r="D151" s="231" t="s">
        <v>141</v>
      </c>
      <c r="E151" s="40"/>
      <c r="F151" s="232" t="s">
        <v>434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141</v>
      </c>
      <c r="AU151" s="17" t="s">
        <v>88</v>
      </c>
    </row>
    <row r="152" s="12" customFormat="1" ht="22.8" customHeight="1">
      <c r="A152" s="12"/>
      <c r="B152" s="202"/>
      <c r="C152" s="203"/>
      <c r="D152" s="204" t="s">
        <v>77</v>
      </c>
      <c r="E152" s="216" t="s">
        <v>201</v>
      </c>
      <c r="F152" s="216" t="s">
        <v>436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SUM(P153:P159)</f>
        <v>0</v>
      </c>
      <c r="Q152" s="210"/>
      <c r="R152" s="211">
        <f>SUM(R153:R159)</f>
        <v>0</v>
      </c>
      <c r="S152" s="210"/>
      <c r="T152" s="212">
        <f>SUM(T153:T159)</f>
        <v>15.596800000000002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86</v>
      </c>
      <c r="AT152" s="214" t="s">
        <v>77</v>
      </c>
      <c r="AU152" s="214" t="s">
        <v>86</v>
      </c>
      <c r="AY152" s="213" t="s">
        <v>132</v>
      </c>
      <c r="BK152" s="215">
        <f>SUM(BK153:BK159)</f>
        <v>0</v>
      </c>
    </row>
    <row r="153" s="2" customFormat="1" ht="24.15" customHeight="1">
      <c r="A153" s="38"/>
      <c r="B153" s="39"/>
      <c r="C153" s="218" t="s">
        <v>208</v>
      </c>
      <c r="D153" s="218" t="s">
        <v>134</v>
      </c>
      <c r="E153" s="219" t="s">
        <v>437</v>
      </c>
      <c r="F153" s="220" t="s">
        <v>438</v>
      </c>
      <c r="G153" s="221" t="s">
        <v>243</v>
      </c>
      <c r="H153" s="222">
        <v>89</v>
      </c>
      <c r="I153" s="223"/>
      <c r="J153" s="224">
        <f>ROUND(I153*H153,2)</f>
        <v>0</v>
      </c>
      <c r="K153" s="220" t="s">
        <v>138</v>
      </c>
      <c r="L153" s="44"/>
      <c r="M153" s="225" t="s">
        <v>1</v>
      </c>
      <c r="N153" s="226" t="s">
        <v>43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0.16800000000000001</v>
      </c>
      <c r="T153" s="228">
        <f>S153*H153</f>
        <v>14.952000000000002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139</v>
      </c>
      <c r="AT153" s="229" t="s">
        <v>134</v>
      </c>
      <c r="AU153" s="229" t="s">
        <v>88</v>
      </c>
      <c r="AY153" s="17" t="s">
        <v>132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86</v>
      </c>
      <c r="BK153" s="230">
        <f>ROUND(I153*H153,2)</f>
        <v>0</v>
      </c>
      <c r="BL153" s="17" t="s">
        <v>139</v>
      </c>
      <c r="BM153" s="229" t="s">
        <v>439</v>
      </c>
    </row>
    <row r="154" s="2" customFormat="1">
      <c r="A154" s="38"/>
      <c r="B154" s="39"/>
      <c r="C154" s="40"/>
      <c r="D154" s="231" t="s">
        <v>141</v>
      </c>
      <c r="E154" s="40"/>
      <c r="F154" s="232" t="s">
        <v>440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141</v>
      </c>
      <c r="AU154" s="17" t="s">
        <v>88</v>
      </c>
    </row>
    <row r="155" s="2" customFormat="1">
      <c r="A155" s="38"/>
      <c r="B155" s="39"/>
      <c r="C155" s="40"/>
      <c r="D155" s="236" t="s">
        <v>143</v>
      </c>
      <c r="E155" s="40"/>
      <c r="F155" s="237" t="s">
        <v>441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143</v>
      </c>
      <c r="AU155" s="17" t="s">
        <v>88</v>
      </c>
    </row>
    <row r="156" s="2" customFormat="1" ht="24.15" customHeight="1">
      <c r="A156" s="38"/>
      <c r="B156" s="39"/>
      <c r="C156" s="218" t="s">
        <v>217</v>
      </c>
      <c r="D156" s="218" t="s">
        <v>134</v>
      </c>
      <c r="E156" s="219" t="s">
        <v>442</v>
      </c>
      <c r="F156" s="220" t="s">
        <v>443</v>
      </c>
      <c r="G156" s="221" t="s">
        <v>270</v>
      </c>
      <c r="H156" s="222">
        <v>260</v>
      </c>
      <c r="I156" s="223"/>
      <c r="J156" s="224">
        <f>ROUND(I156*H156,2)</f>
        <v>0</v>
      </c>
      <c r="K156" s="220" t="s">
        <v>138</v>
      </c>
      <c r="L156" s="44"/>
      <c r="M156" s="225" t="s">
        <v>1</v>
      </c>
      <c r="N156" s="226" t="s">
        <v>43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0.00248</v>
      </c>
      <c r="T156" s="228">
        <f>S156*H156</f>
        <v>0.64480000000000004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139</v>
      </c>
      <c r="AT156" s="229" t="s">
        <v>134</v>
      </c>
      <c r="AU156" s="229" t="s">
        <v>88</v>
      </c>
      <c r="AY156" s="17" t="s">
        <v>132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86</v>
      </c>
      <c r="BK156" s="230">
        <f>ROUND(I156*H156,2)</f>
        <v>0</v>
      </c>
      <c r="BL156" s="17" t="s">
        <v>139</v>
      </c>
      <c r="BM156" s="229" t="s">
        <v>444</v>
      </c>
    </row>
    <row r="157" s="2" customFormat="1">
      <c r="A157" s="38"/>
      <c r="B157" s="39"/>
      <c r="C157" s="40"/>
      <c r="D157" s="231" t="s">
        <v>141</v>
      </c>
      <c r="E157" s="40"/>
      <c r="F157" s="232" t="s">
        <v>445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141</v>
      </c>
      <c r="AU157" s="17" t="s">
        <v>88</v>
      </c>
    </row>
    <row r="158" s="2" customFormat="1">
      <c r="A158" s="38"/>
      <c r="B158" s="39"/>
      <c r="C158" s="40"/>
      <c r="D158" s="236" t="s">
        <v>143</v>
      </c>
      <c r="E158" s="40"/>
      <c r="F158" s="237" t="s">
        <v>446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143</v>
      </c>
      <c r="AU158" s="17" t="s">
        <v>88</v>
      </c>
    </row>
    <row r="159" s="2" customFormat="1">
      <c r="A159" s="38"/>
      <c r="B159" s="39"/>
      <c r="C159" s="40"/>
      <c r="D159" s="231" t="s">
        <v>189</v>
      </c>
      <c r="E159" s="40"/>
      <c r="F159" s="260" t="s">
        <v>447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189</v>
      </c>
      <c r="AU159" s="17" t="s">
        <v>88</v>
      </c>
    </row>
    <row r="160" s="12" customFormat="1" ht="22.8" customHeight="1">
      <c r="A160" s="12"/>
      <c r="B160" s="202"/>
      <c r="C160" s="203"/>
      <c r="D160" s="204" t="s">
        <v>77</v>
      </c>
      <c r="E160" s="216" t="s">
        <v>448</v>
      </c>
      <c r="F160" s="216" t="s">
        <v>449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SUM(P161:P166)</f>
        <v>0</v>
      </c>
      <c r="Q160" s="210"/>
      <c r="R160" s="211">
        <f>SUM(R161:R166)</f>
        <v>0</v>
      </c>
      <c r="S160" s="210"/>
      <c r="T160" s="212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86</v>
      </c>
      <c r="AT160" s="214" t="s">
        <v>77</v>
      </c>
      <c r="AU160" s="214" t="s">
        <v>86</v>
      </c>
      <c r="AY160" s="213" t="s">
        <v>132</v>
      </c>
      <c r="BK160" s="215">
        <f>SUM(BK161:BK166)</f>
        <v>0</v>
      </c>
    </row>
    <row r="161" s="2" customFormat="1" ht="24.15" customHeight="1">
      <c r="A161" s="38"/>
      <c r="B161" s="39"/>
      <c r="C161" s="218" t="s">
        <v>225</v>
      </c>
      <c r="D161" s="218" t="s">
        <v>134</v>
      </c>
      <c r="E161" s="219" t="s">
        <v>450</v>
      </c>
      <c r="F161" s="220" t="s">
        <v>451</v>
      </c>
      <c r="G161" s="221" t="s">
        <v>250</v>
      </c>
      <c r="H161" s="222">
        <v>15.597</v>
      </c>
      <c r="I161" s="223"/>
      <c r="J161" s="224">
        <f>ROUND(I161*H161,2)</f>
        <v>0</v>
      </c>
      <c r="K161" s="220" t="s">
        <v>138</v>
      </c>
      <c r="L161" s="44"/>
      <c r="M161" s="225" t="s">
        <v>1</v>
      </c>
      <c r="N161" s="226" t="s">
        <v>43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139</v>
      </c>
      <c r="AT161" s="229" t="s">
        <v>134</v>
      </c>
      <c r="AU161" s="229" t="s">
        <v>88</v>
      </c>
      <c r="AY161" s="17" t="s">
        <v>132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86</v>
      </c>
      <c r="BK161" s="230">
        <f>ROUND(I161*H161,2)</f>
        <v>0</v>
      </c>
      <c r="BL161" s="17" t="s">
        <v>139</v>
      </c>
      <c r="BM161" s="229" t="s">
        <v>452</v>
      </c>
    </row>
    <row r="162" s="2" customFormat="1">
      <c r="A162" s="38"/>
      <c r="B162" s="39"/>
      <c r="C162" s="40"/>
      <c r="D162" s="231" t="s">
        <v>141</v>
      </c>
      <c r="E162" s="40"/>
      <c r="F162" s="232" t="s">
        <v>453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141</v>
      </c>
      <c r="AU162" s="17" t="s">
        <v>88</v>
      </c>
    </row>
    <row r="163" s="2" customFormat="1">
      <c r="A163" s="38"/>
      <c r="B163" s="39"/>
      <c r="C163" s="40"/>
      <c r="D163" s="236" t="s">
        <v>143</v>
      </c>
      <c r="E163" s="40"/>
      <c r="F163" s="237" t="s">
        <v>454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143</v>
      </c>
      <c r="AU163" s="17" t="s">
        <v>88</v>
      </c>
    </row>
    <row r="164" s="2" customFormat="1">
      <c r="A164" s="38"/>
      <c r="B164" s="39"/>
      <c r="C164" s="40"/>
      <c r="D164" s="231" t="s">
        <v>189</v>
      </c>
      <c r="E164" s="40"/>
      <c r="F164" s="260" t="s">
        <v>455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189</v>
      </c>
      <c r="AU164" s="17" t="s">
        <v>88</v>
      </c>
    </row>
    <row r="165" s="13" customFormat="1">
      <c r="A165" s="13"/>
      <c r="B165" s="238"/>
      <c r="C165" s="239"/>
      <c r="D165" s="231" t="s">
        <v>145</v>
      </c>
      <c r="E165" s="240" t="s">
        <v>1</v>
      </c>
      <c r="F165" s="241" t="s">
        <v>456</v>
      </c>
      <c r="G165" s="239"/>
      <c r="H165" s="242">
        <v>15.597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145</v>
      </c>
      <c r="AU165" s="248" t="s">
        <v>88</v>
      </c>
      <c r="AV165" s="13" t="s">
        <v>88</v>
      </c>
      <c r="AW165" s="13" t="s">
        <v>34</v>
      </c>
      <c r="AX165" s="13" t="s">
        <v>78</v>
      </c>
      <c r="AY165" s="248" t="s">
        <v>132</v>
      </c>
    </row>
    <row r="166" s="14" customFormat="1">
      <c r="A166" s="14"/>
      <c r="B166" s="249"/>
      <c r="C166" s="250"/>
      <c r="D166" s="231" t="s">
        <v>145</v>
      </c>
      <c r="E166" s="251" t="s">
        <v>1</v>
      </c>
      <c r="F166" s="252" t="s">
        <v>148</v>
      </c>
      <c r="G166" s="250"/>
      <c r="H166" s="253">
        <v>15.597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145</v>
      </c>
      <c r="AU166" s="259" t="s">
        <v>88</v>
      </c>
      <c r="AV166" s="14" t="s">
        <v>139</v>
      </c>
      <c r="AW166" s="14" t="s">
        <v>34</v>
      </c>
      <c r="AX166" s="14" t="s">
        <v>86</v>
      </c>
      <c r="AY166" s="259" t="s">
        <v>132</v>
      </c>
    </row>
    <row r="167" s="12" customFormat="1" ht="22.8" customHeight="1">
      <c r="A167" s="12"/>
      <c r="B167" s="202"/>
      <c r="C167" s="203"/>
      <c r="D167" s="204" t="s">
        <v>77</v>
      </c>
      <c r="E167" s="216" t="s">
        <v>246</v>
      </c>
      <c r="F167" s="216" t="s">
        <v>247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SUM(P168:P171)</f>
        <v>0</v>
      </c>
      <c r="Q167" s="210"/>
      <c r="R167" s="211">
        <f>SUM(R168:R171)</f>
        <v>0</v>
      </c>
      <c r="S167" s="210"/>
      <c r="T167" s="212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86</v>
      </c>
      <c r="AT167" s="214" t="s">
        <v>77</v>
      </c>
      <c r="AU167" s="214" t="s">
        <v>86</v>
      </c>
      <c r="AY167" s="213" t="s">
        <v>132</v>
      </c>
      <c r="BK167" s="215">
        <f>SUM(BK168:BK171)</f>
        <v>0</v>
      </c>
    </row>
    <row r="168" s="2" customFormat="1" ht="24.15" customHeight="1">
      <c r="A168" s="38"/>
      <c r="B168" s="39"/>
      <c r="C168" s="218" t="s">
        <v>232</v>
      </c>
      <c r="D168" s="218" t="s">
        <v>134</v>
      </c>
      <c r="E168" s="219" t="s">
        <v>457</v>
      </c>
      <c r="F168" s="220" t="s">
        <v>458</v>
      </c>
      <c r="G168" s="221" t="s">
        <v>250</v>
      </c>
      <c r="H168" s="222">
        <v>57.706000000000003</v>
      </c>
      <c r="I168" s="223"/>
      <c r="J168" s="224">
        <f>ROUND(I168*H168,2)</f>
        <v>0</v>
      </c>
      <c r="K168" s="220" t="s">
        <v>138</v>
      </c>
      <c r="L168" s="44"/>
      <c r="M168" s="225" t="s">
        <v>1</v>
      </c>
      <c r="N168" s="226" t="s">
        <v>43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139</v>
      </c>
      <c r="AT168" s="229" t="s">
        <v>134</v>
      </c>
      <c r="AU168" s="229" t="s">
        <v>88</v>
      </c>
      <c r="AY168" s="17" t="s">
        <v>132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86</v>
      </c>
      <c r="BK168" s="230">
        <f>ROUND(I168*H168,2)</f>
        <v>0</v>
      </c>
      <c r="BL168" s="17" t="s">
        <v>139</v>
      </c>
      <c r="BM168" s="229" t="s">
        <v>459</v>
      </c>
    </row>
    <row r="169" s="2" customFormat="1">
      <c r="A169" s="38"/>
      <c r="B169" s="39"/>
      <c r="C169" s="40"/>
      <c r="D169" s="231" t="s">
        <v>141</v>
      </c>
      <c r="E169" s="40"/>
      <c r="F169" s="232" t="s">
        <v>460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141</v>
      </c>
      <c r="AU169" s="17" t="s">
        <v>88</v>
      </c>
    </row>
    <row r="170" s="2" customFormat="1">
      <c r="A170" s="38"/>
      <c r="B170" s="39"/>
      <c r="C170" s="40"/>
      <c r="D170" s="236" t="s">
        <v>143</v>
      </c>
      <c r="E170" s="40"/>
      <c r="F170" s="237" t="s">
        <v>461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143</v>
      </c>
      <c r="AU170" s="17" t="s">
        <v>88</v>
      </c>
    </row>
    <row r="171" s="2" customFormat="1">
      <c r="A171" s="38"/>
      <c r="B171" s="39"/>
      <c r="C171" s="40"/>
      <c r="D171" s="231" t="s">
        <v>189</v>
      </c>
      <c r="E171" s="40"/>
      <c r="F171" s="260" t="s">
        <v>462</v>
      </c>
      <c r="G171" s="40"/>
      <c r="H171" s="40"/>
      <c r="I171" s="233"/>
      <c r="J171" s="40"/>
      <c r="K171" s="40"/>
      <c r="L171" s="44"/>
      <c r="M171" s="281"/>
      <c r="N171" s="282"/>
      <c r="O171" s="283"/>
      <c r="P171" s="283"/>
      <c r="Q171" s="283"/>
      <c r="R171" s="283"/>
      <c r="S171" s="283"/>
      <c r="T171" s="284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189</v>
      </c>
      <c r="AU171" s="17" t="s">
        <v>88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hms7ek2R5y86HJkRQvo2FwunmRzYMEAHtRFjhu8wBI63miboEW3hhyhxgcjWER5apmGh0TzOktxyTynODdUlPQ==" hashValue="LUo/9q8GZWTqjA2c0ODVW74oBxXSoHlmk/fP0OKns+fbKNr4XpaFUDkiVNEUeHPshsGMr75B9M4Ho9vOCt2m8Q==" algorithmName="SHA-512" password="CC35"/>
  <autoFilter ref="C121:K17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1_02/162351103"/>
    <hyperlink ref="F130" r:id="rId2" display="https://podminky.urs.cz/item/CS_URS_2021_02/171201201"/>
    <hyperlink ref="F136" r:id="rId3" display="https://podminky.urs.cz/item/CS_URS_2021_02/338171123"/>
    <hyperlink ref="F141" r:id="rId4" display="https://podminky.urs.cz/item/CS_URS_2021_02/348401230"/>
    <hyperlink ref="F146" r:id="rId5" display="https://podminky.urs.cz/item/CS_URS_2021_02/348401320"/>
    <hyperlink ref="F155" r:id="rId6" display="https://podminky.urs.cz/item/CS_URS_2021_02/966052121"/>
    <hyperlink ref="F158" r:id="rId7" display="https://podminky.urs.cz/item/CS_URS_2021_02/966071822"/>
    <hyperlink ref="F163" r:id="rId8" display="https://podminky.urs.cz/item/CS_URS_2021_02/997013501"/>
    <hyperlink ref="F170" r:id="rId9" display="https://podminky.urs.cz/item/CS_URS_2021_02/998232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Skládka odpadů Hrádek u Pacova – Rozšíření skládky III.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463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ROUND((SUM(BE119:BE238)),  2)</f>
        <v>0</v>
      </c>
      <c r="G33" s="38"/>
      <c r="H33" s="38"/>
      <c r="I33" s="155">
        <v>0.20999999999999999</v>
      </c>
      <c r="J33" s="154">
        <f>ROUND(((SUM(BE119:BE238))*I33),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ROUND((SUM(BF119:BF238)),  2)</f>
        <v>0</v>
      </c>
      <c r="G34" s="38"/>
      <c r="H34" s="38"/>
      <c r="I34" s="155">
        <v>0.14999999999999999</v>
      </c>
      <c r="J34" s="154">
        <f>ROUND(((SUM(BF119:BF238))*I34),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ROUND((SUM(BG119:BG238)),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ROUND((SUM(BH119:BH238)),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ROUND((SUM(BI119:BI238)),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Skládka odpadů Hrádek u Pacova – Rozšíření skládky III.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05 - Odstínění skládky komunálního odpadu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SOMPO a.s., Svatovítské nám. 126, 393 01 Pelhřimov</v>
      </c>
      <c r="G91" s="40"/>
      <c r="H91" s="40"/>
      <c r="I91" s="32" t="s">
        <v>30</v>
      </c>
      <c r="J91" s="36" t="str">
        <f>E21</f>
        <v>Sweco Hydroprojekt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179"/>
      <c r="C97" s="180"/>
      <c r="D97" s="181" t="s">
        <v>112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464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116</v>
      </c>
      <c r="E99" s="188"/>
      <c r="F99" s="188"/>
      <c r="G99" s="188"/>
      <c r="H99" s="188"/>
      <c r="I99" s="188"/>
      <c r="J99" s="189">
        <f>J235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117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Skládka odpadů Hrádek u Pacova – Rozšíření skládky III. etapa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 05 - Odstínění skládky komunálního odpadu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1. 9. 2021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24</v>
      </c>
      <c r="D115" s="40"/>
      <c r="E115" s="40"/>
      <c r="F115" s="27" t="str">
        <f>E15</f>
        <v>SOMPO a.s., Svatovítské nám. 126, 393 01 Pelhřimov</v>
      </c>
      <c r="G115" s="40"/>
      <c r="H115" s="40"/>
      <c r="I115" s="32" t="s">
        <v>30</v>
      </c>
      <c r="J115" s="36" t="str">
        <f>E21</f>
        <v>Sweco Hydroprojekt a.s.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35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118</v>
      </c>
      <c r="D118" s="194" t="s">
        <v>63</v>
      </c>
      <c r="E118" s="194" t="s">
        <v>59</v>
      </c>
      <c r="F118" s="194" t="s">
        <v>60</v>
      </c>
      <c r="G118" s="194" t="s">
        <v>119</v>
      </c>
      <c r="H118" s="194" t="s">
        <v>120</v>
      </c>
      <c r="I118" s="194" t="s">
        <v>121</v>
      </c>
      <c r="J118" s="194" t="s">
        <v>109</v>
      </c>
      <c r="K118" s="195" t="s">
        <v>122</v>
      </c>
      <c r="L118" s="196"/>
      <c r="M118" s="100" t="s">
        <v>1</v>
      </c>
      <c r="N118" s="101" t="s">
        <v>42</v>
      </c>
      <c r="O118" s="101" t="s">
        <v>123</v>
      </c>
      <c r="P118" s="101" t="s">
        <v>124</v>
      </c>
      <c r="Q118" s="101" t="s">
        <v>125</v>
      </c>
      <c r="R118" s="101" t="s">
        <v>126</v>
      </c>
      <c r="S118" s="101" t="s">
        <v>127</v>
      </c>
      <c r="T118" s="102" t="s">
        <v>128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129</v>
      </c>
      <c r="D119" s="40"/>
      <c r="E119" s="40"/>
      <c r="F119" s="40"/>
      <c r="G119" s="40"/>
      <c r="H119" s="40"/>
      <c r="I119" s="40"/>
      <c r="J119" s="197">
        <f>BK119</f>
        <v>0</v>
      </c>
      <c r="K119" s="40"/>
      <c r="L119" s="44"/>
      <c r="M119" s="103"/>
      <c r="N119" s="198"/>
      <c r="O119" s="104"/>
      <c r="P119" s="199">
        <f>P120</f>
        <v>0</v>
      </c>
      <c r="Q119" s="104"/>
      <c r="R119" s="199">
        <f>R120</f>
        <v>82.849789999999999</v>
      </c>
      <c r="S119" s="104"/>
      <c r="T119" s="200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77</v>
      </c>
      <c r="AU119" s="17" t="s">
        <v>111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77</v>
      </c>
      <c r="E120" s="205" t="s">
        <v>130</v>
      </c>
      <c r="F120" s="205" t="s">
        <v>131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P121+P235</f>
        <v>0</v>
      </c>
      <c r="Q120" s="210"/>
      <c r="R120" s="211">
        <f>R121+R235</f>
        <v>82.849789999999999</v>
      </c>
      <c r="S120" s="210"/>
      <c r="T120" s="212">
        <f>T121+T235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86</v>
      </c>
      <c r="AT120" s="214" t="s">
        <v>77</v>
      </c>
      <c r="AU120" s="214" t="s">
        <v>78</v>
      </c>
      <c r="AY120" s="213" t="s">
        <v>132</v>
      </c>
      <c r="BK120" s="215">
        <f>BK121+BK235</f>
        <v>0</v>
      </c>
    </row>
    <row r="121" s="12" customFormat="1" ht="22.8" customHeight="1">
      <c r="A121" s="12"/>
      <c r="B121" s="202"/>
      <c r="C121" s="203"/>
      <c r="D121" s="204" t="s">
        <v>77</v>
      </c>
      <c r="E121" s="216" t="s">
        <v>86</v>
      </c>
      <c r="F121" s="216" t="s">
        <v>465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SUM(P122:P234)</f>
        <v>0</v>
      </c>
      <c r="Q121" s="210"/>
      <c r="R121" s="211">
        <f>SUM(R122:R234)</f>
        <v>82.849789999999999</v>
      </c>
      <c r="S121" s="210"/>
      <c r="T121" s="212">
        <f>SUM(T122:T234)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86</v>
      </c>
      <c r="AT121" s="214" t="s">
        <v>77</v>
      </c>
      <c r="AU121" s="214" t="s">
        <v>86</v>
      </c>
      <c r="AY121" s="213" t="s">
        <v>132</v>
      </c>
      <c r="BK121" s="215">
        <f>SUM(BK122:BK234)</f>
        <v>0</v>
      </c>
    </row>
    <row r="122" s="2" customFormat="1" ht="37.8" customHeight="1">
      <c r="A122" s="38"/>
      <c r="B122" s="39"/>
      <c r="C122" s="218" t="s">
        <v>86</v>
      </c>
      <c r="D122" s="218" t="s">
        <v>134</v>
      </c>
      <c r="E122" s="219" t="s">
        <v>466</v>
      </c>
      <c r="F122" s="220" t="s">
        <v>467</v>
      </c>
      <c r="G122" s="221" t="s">
        <v>178</v>
      </c>
      <c r="H122" s="222">
        <v>14177</v>
      </c>
      <c r="I122" s="223"/>
      <c r="J122" s="224">
        <f>ROUND(I122*H122,2)</f>
        <v>0</v>
      </c>
      <c r="K122" s="220" t="s">
        <v>138</v>
      </c>
      <c r="L122" s="44"/>
      <c r="M122" s="225" t="s">
        <v>1</v>
      </c>
      <c r="N122" s="226" t="s">
        <v>43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139</v>
      </c>
      <c r="AT122" s="229" t="s">
        <v>134</v>
      </c>
      <c r="AU122" s="229" t="s">
        <v>88</v>
      </c>
      <c r="AY122" s="17" t="s">
        <v>132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86</v>
      </c>
      <c r="BK122" s="230">
        <f>ROUND(I122*H122,2)</f>
        <v>0</v>
      </c>
      <c r="BL122" s="17" t="s">
        <v>139</v>
      </c>
      <c r="BM122" s="229" t="s">
        <v>468</v>
      </c>
    </row>
    <row r="123" s="2" customFormat="1">
      <c r="A123" s="38"/>
      <c r="B123" s="39"/>
      <c r="C123" s="40"/>
      <c r="D123" s="231" t="s">
        <v>141</v>
      </c>
      <c r="E123" s="40"/>
      <c r="F123" s="232" t="s">
        <v>469</v>
      </c>
      <c r="G123" s="40"/>
      <c r="H123" s="40"/>
      <c r="I123" s="233"/>
      <c r="J123" s="40"/>
      <c r="K123" s="40"/>
      <c r="L123" s="44"/>
      <c r="M123" s="234"/>
      <c r="N123" s="235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141</v>
      </c>
      <c r="AU123" s="17" t="s">
        <v>88</v>
      </c>
    </row>
    <row r="124" s="2" customFormat="1">
      <c r="A124" s="38"/>
      <c r="B124" s="39"/>
      <c r="C124" s="40"/>
      <c r="D124" s="236" t="s">
        <v>143</v>
      </c>
      <c r="E124" s="40"/>
      <c r="F124" s="237" t="s">
        <v>470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143</v>
      </c>
      <c r="AU124" s="17" t="s">
        <v>88</v>
      </c>
    </row>
    <row r="125" s="2" customFormat="1" ht="24.15" customHeight="1">
      <c r="A125" s="38"/>
      <c r="B125" s="39"/>
      <c r="C125" s="218" t="s">
        <v>88</v>
      </c>
      <c r="D125" s="218" t="s">
        <v>134</v>
      </c>
      <c r="E125" s="219" t="s">
        <v>471</v>
      </c>
      <c r="F125" s="220" t="s">
        <v>472</v>
      </c>
      <c r="G125" s="221" t="s">
        <v>178</v>
      </c>
      <c r="H125" s="222">
        <v>14177</v>
      </c>
      <c r="I125" s="223"/>
      <c r="J125" s="224">
        <f>ROUND(I125*H125,2)</f>
        <v>0</v>
      </c>
      <c r="K125" s="220" t="s">
        <v>138</v>
      </c>
      <c r="L125" s="44"/>
      <c r="M125" s="225" t="s">
        <v>1</v>
      </c>
      <c r="N125" s="226" t="s">
        <v>43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139</v>
      </c>
      <c r="AT125" s="229" t="s">
        <v>134</v>
      </c>
      <c r="AU125" s="229" t="s">
        <v>88</v>
      </c>
      <c r="AY125" s="17" t="s">
        <v>132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86</v>
      </c>
      <c r="BK125" s="230">
        <f>ROUND(I125*H125,2)</f>
        <v>0</v>
      </c>
      <c r="BL125" s="17" t="s">
        <v>139</v>
      </c>
      <c r="BM125" s="229" t="s">
        <v>473</v>
      </c>
    </row>
    <row r="126" s="2" customFormat="1">
      <c r="A126" s="38"/>
      <c r="B126" s="39"/>
      <c r="C126" s="40"/>
      <c r="D126" s="231" t="s">
        <v>141</v>
      </c>
      <c r="E126" s="40"/>
      <c r="F126" s="232" t="s">
        <v>474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141</v>
      </c>
      <c r="AU126" s="17" t="s">
        <v>88</v>
      </c>
    </row>
    <row r="127" s="2" customFormat="1">
      <c r="A127" s="38"/>
      <c r="B127" s="39"/>
      <c r="C127" s="40"/>
      <c r="D127" s="236" t="s">
        <v>143</v>
      </c>
      <c r="E127" s="40"/>
      <c r="F127" s="237" t="s">
        <v>475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143</v>
      </c>
      <c r="AU127" s="17" t="s">
        <v>88</v>
      </c>
    </row>
    <row r="128" s="2" customFormat="1" ht="16.5" customHeight="1">
      <c r="A128" s="38"/>
      <c r="B128" s="39"/>
      <c r="C128" s="271" t="s">
        <v>156</v>
      </c>
      <c r="D128" s="271" t="s">
        <v>240</v>
      </c>
      <c r="E128" s="272" t="s">
        <v>476</v>
      </c>
      <c r="F128" s="273" t="s">
        <v>477</v>
      </c>
      <c r="G128" s="274" t="s">
        <v>478</v>
      </c>
      <c r="H128" s="275">
        <v>283.54000000000002</v>
      </c>
      <c r="I128" s="276"/>
      <c r="J128" s="277">
        <f>ROUND(I128*H128,2)</f>
        <v>0</v>
      </c>
      <c r="K128" s="273" t="s">
        <v>138</v>
      </c>
      <c r="L128" s="278"/>
      <c r="M128" s="279" t="s">
        <v>1</v>
      </c>
      <c r="N128" s="280" t="s">
        <v>43</v>
      </c>
      <c r="O128" s="91"/>
      <c r="P128" s="227">
        <f>O128*H128</f>
        <v>0</v>
      </c>
      <c r="Q128" s="227">
        <v>0.001</v>
      </c>
      <c r="R128" s="227">
        <f>Q128*H128</f>
        <v>0.28354000000000001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193</v>
      </c>
      <c r="AT128" s="229" t="s">
        <v>240</v>
      </c>
      <c r="AU128" s="229" t="s">
        <v>88</v>
      </c>
      <c r="AY128" s="17" t="s">
        <v>132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86</v>
      </c>
      <c r="BK128" s="230">
        <f>ROUND(I128*H128,2)</f>
        <v>0</v>
      </c>
      <c r="BL128" s="17" t="s">
        <v>139</v>
      </c>
      <c r="BM128" s="229" t="s">
        <v>479</v>
      </c>
    </row>
    <row r="129" s="2" customFormat="1">
      <c r="A129" s="38"/>
      <c r="B129" s="39"/>
      <c r="C129" s="40"/>
      <c r="D129" s="231" t="s">
        <v>141</v>
      </c>
      <c r="E129" s="40"/>
      <c r="F129" s="232" t="s">
        <v>477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141</v>
      </c>
      <c r="AU129" s="17" t="s">
        <v>88</v>
      </c>
    </row>
    <row r="130" s="13" customFormat="1">
      <c r="A130" s="13"/>
      <c r="B130" s="238"/>
      <c r="C130" s="239"/>
      <c r="D130" s="231" t="s">
        <v>145</v>
      </c>
      <c r="E130" s="239"/>
      <c r="F130" s="241" t="s">
        <v>480</v>
      </c>
      <c r="G130" s="239"/>
      <c r="H130" s="242">
        <v>283.54000000000002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145</v>
      </c>
      <c r="AU130" s="248" t="s">
        <v>88</v>
      </c>
      <c r="AV130" s="13" t="s">
        <v>88</v>
      </c>
      <c r="AW130" s="13" t="s">
        <v>4</v>
      </c>
      <c r="AX130" s="13" t="s">
        <v>86</v>
      </c>
      <c r="AY130" s="248" t="s">
        <v>132</v>
      </c>
    </row>
    <row r="131" s="2" customFormat="1" ht="33" customHeight="1">
      <c r="A131" s="38"/>
      <c r="B131" s="39"/>
      <c r="C131" s="218" t="s">
        <v>139</v>
      </c>
      <c r="D131" s="218" t="s">
        <v>134</v>
      </c>
      <c r="E131" s="219" t="s">
        <v>481</v>
      </c>
      <c r="F131" s="220" t="s">
        <v>482</v>
      </c>
      <c r="G131" s="221" t="s">
        <v>243</v>
      </c>
      <c r="H131" s="222">
        <v>470</v>
      </c>
      <c r="I131" s="223"/>
      <c r="J131" s="224">
        <f>ROUND(I131*H131,2)</f>
        <v>0</v>
      </c>
      <c r="K131" s="220" t="s">
        <v>138</v>
      </c>
      <c r="L131" s="44"/>
      <c r="M131" s="225" t="s">
        <v>1</v>
      </c>
      <c r="N131" s="226" t="s">
        <v>43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139</v>
      </c>
      <c r="AT131" s="229" t="s">
        <v>134</v>
      </c>
      <c r="AU131" s="229" t="s">
        <v>88</v>
      </c>
      <c r="AY131" s="17" t="s">
        <v>132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86</v>
      </c>
      <c r="BK131" s="230">
        <f>ROUND(I131*H131,2)</f>
        <v>0</v>
      </c>
      <c r="BL131" s="17" t="s">
        <v>139</v>
      </c>
      <c r="BM131" s="229" t="s">
        <v>483</v>
      </c>
    </row>
    <row r="132" s="2" customFormat="1">
      <c r="A132" s="38"/>
      <c r="B132" s="39"/>
      <c r="C132" s="40"/>
      <c r="D132" s="231" t="s">
        <v>141</v>
      </c>
      <c r="E132" s="40"/>
      <c r="F132" s="232" t="s">
        <v>484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141</v>
      </c>
      <c r="AU132" s="17" t="s">
        <v>88</v>
      </c>
    </row>
    <row r="133" s="2" customFormat="1">
      <c r="A133" s="38"/>
      <c r="B133" s="39"/>
      <c r="C133" s="40"/>
      <c r="D133" s="236" t="s">
        <v>143</v>
      </c>
      <c r="E133" s="40"/>
      <c r="F133" s="237" t="s">
        <v>485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143</v>
      </c>
      <c r="AU133" s="17" t="s">
        <v>88</v>
      </c>
    </row>
    <row r="134" s="13" customFormat="1">
      <c r="A134" s="13"/>
      <c r="B134" s="238"/>
      <c r="C134" s="239"/>
      <c r="D134" s="231" t="s">
        <v>145</v>
      </c>
      <c r="E134" s="240" t="s">
        <v>1</v>
      </c>
      <c r="F134" s="241" t="s">
        <v>486</v>
      </c>
      <c r="G134" s="239"/>
      <c r="H134" s="242">
        <v>130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145</v>
      </c>
      <c r="AU134" s="248" t="s">
        <v>88</v>
      </c>
      <c r="AV134" s="13" t="s">
        <v>88</v>
      </c>
      <c r="AW134" s="13" t="s">
        <v>34</v>
      </c>
      <c r="AX134" s="13" t="s">
        <v>78</v>
      </c>
      <c r="AY134" s="248" t="s">
        <v>132</v>
      </c>
    </row>
    <row r="135" s="13" customFormat="1">
      <c r="A135" s="13"/>
      <c r="B135" s="238"/>
      <c r="C135" s="239"/>
      <c r="D135" s="231" t="s">
        <v>145</v>
      </c>
      <c r="E135" s="240" t="s">
        <v>1</v>
      </c>
      <c r="F135" s="241" t="s">
        <v>487</v>
      </c>
      <c r="G135" s="239"/>
      <c r="H135" s="242">
        <v>120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145</v>
      </c>
      <c r="AU135" s="248" t="s">
        <v>88</v>
      </c>
      <c r="AV135" s="13" t="s">
        <v>88</v>
      </c>
      <c r="AW135" s="13" t="s">
        <v>34</v>
      </c>
      <c r="AX135" s="13" t="s">
        <v>78</v>
      </c>
      <c r="AY135" s="248" t="s">
        <v>132</v>
      </c>
    </row>
    <row r="136" s="13" customFormat="1">
      <c r="A136" s="13"/>
      <c r="B136" s="238"/>
      <c r="C136" s="239"/>
      <c r="D136" s="231" t="s">
        <v>145</v>
      </c>
      <c r="E136" s="240" t="s">
        <v>1</v>
      </c>
      <c r="F136" s="241" t="s">
        <v>488</v>
      </c>
      <c r="G136" s="239"/>
      <c r="H136" s="242">
        <v>85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145</v>
      </c>
      <c r="AU136" s="248" t="s">
        <v>88</v>
      </c>
      <c r="AV136" s="13" t="s">
        <v>88</v>
      </c>
      <c r="AW136" s="13" t="s">
        <v>34</v>
      </c>
      <c r="AX136" s="13" t="s">
        <v>78</v>
      </c>
      <c r="AY136" s="248" t="s">
        <v>132</v>
      </c>
    </row>
    <row r="137" s="13" customFormat="1">
      <c r="A137" s="13"/>
      <c r="B137" s="238"/>
      <c r="C137" s="239"/>
      <c r="D137" s="231" t="s">
        <v>145</v>
      </c>
      <c r="E137" s="240" t="s">
        <v>1</v>
      </c>
      <c r="F137" s="241" t="s">
        <v>489</v>
      </c>
      <c r="G137" s="239"/>
      <c r="H137" s="242">
        <v>50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145</v>
      </c>
      <c r="AU137" s="248" t="s">
        <v>88</v>
      </c>
      <c r="AV137" s="13" t="s">
        <v>88</v>
      </c>
      <c r="AW137" s="13" t="s">
        <v>34</v>
      </c>
      <c r="AX137" s="13" t="s">
        <v>78</v>
      </c>
      <c r="AY137" s="248" t="s">
        <v>132</v>
      </c>
    </row>
    <row r="138" s="13" customFormat="1">
      <c r="A138" s="13"/>
      <c r="B138" s="238"/>
      <c r="C138" s="239"/>
      <c r="D138" s="231" t="s">
        <v>145</v>
      </c>
      <c r="E138" s="240" t="s">
        <v>1</v>
      </c>
      <c r="F138" s="241" t="s">
        <v>490</v>
      </c>
      <c r="G138" s="239"/>
      <c r="H138" s="242">
        <v>5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145</v>
      </c>
      <c r="AU138" s="248" t="s">
        <v>88</v>
      </c>
      <c r="AV138" s="13" t="s">
        <v>88</v>
      </c>
      <c r="AW138" s="13" t="s">
        <v>34</v>
      </c>
      <c r="AX138" s="13" t="s">
        <v>78</v>
      </c>
      <c r="AY138" s="248" t="s">
        <v>132</v>
      </c>
    </row>
    <row r="139" s="13" customFormat="1">
      <c r="A139" s="13"/>
      <c r="B139" s="238"/>
      <c r="C139" s="239"/>
      <c r="D139" s="231" t="s">
        <v>145</v>
      </c>
      <c r="E139" s="240" t="s">
        <v>1</v>
      </c>
      <c r="F139" s="241" t="s">
        <v>491</v>
      </c>
      <c r="G139" s="239"/>
      <c r="H139" s="242">
        <v>40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145</v>
      </c>
      <c r="AU139" s="248" t="s">
        <v>88</v>
      </c>
      <c r="AV139" s="13" t="s">
        <v>88</v>
      </c>
      <c r="AW139" s="13" t="s">
        <v>34</v>
      </c>
      <c r="AX139" s="13" t="s">
        <v>78</v>
      </c>
      <c r="AY139" s="248" t="s">
        <v>132</v>
      </c>
    </row>
    <row r="140" s="13" customFormat="1">
      <c r="A140" s="13"/>
      <c r="B140" s="238"/>
      <c r="C140" s="239"/>
      <c r="D140" s="231" t="s">
        <v>145</v>
      </c>
      <c r="E140" s="240" t="s">
        <v>1</v>
      </c>
      <c r="F140" s="241" t="s">
        <v>492</v>
      </c>
      <c r="G140" s="239"/>
      <c r="H140" s="242">
        <v>20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145</v>
      </c>
      <c r="AU140" s="248" t="s">
        <v>88</v>
      </c>
      <c r="AV140" s="13" t="s">
        <v>88</v>
      </c>
      <c r="AW140" s="13" t="s">
        <v>34</v>
      </c>
      <c r="AX140" s="13" t="s">
        <v>78</v>
      </c>
      <c r="AY140" s="248" t="s">
        <v>132</v>
      </c>
    </row>
    <row r="141" s="13" customFormat="1">
      <c r="A141" s="13"/>
      <c r="B141" s="238"/>
      <c r="C141" s="239"/>
      <c r="D141" s="231" t="s">
        <v>145</v>
      </c>
      <c r="E141" s="240" t="s">
        <v>1</v>
      </c>
      <c r="F141" s="241" t="s">
        <v>493</v>
      </c>
      <c r="G141" s="239"/>
      <c r="H141" s="242">
        <v>20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145</v>
      </c>
      <c r="AU141" s="248" t="s">
        <v>88</v>
      </c>
      <c r="AV141" s="13" t="s">
        <v>88</v>
      </c>
      <c r="AW141" s="13" t="s">
        <v>34</v>
      </c>
      <c r="AX141" s="13" t="s">
        <v>78</v>
      </c>
      <c r="AY141" s="248" t="s">
        <v>132</v>
      </c>
    </row>
    <row r="142" s="14" customFormat="1">
      <c r="A142" s="14"/>
      <c r="B142" s="249"/>
      <c r="C142" s="250"/>
      <c r="D142" s="231" t="s">
        <v>145</v>
      </c>
      <c r="E142" s="251" t="s">
        <v>1</v>
      </c>
      <c r="F142" s="252" t="s">
        <v>148</v>
      </c>
      <c r="G142" s="250"/>
      <c r="H142" s="253">
        <v>470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9" t="s">
        <v>145</v>
      </c>
      <c r="AU142" s="259" t="s">
        <v>88</v>
      </c>
      <c r="AV142" s="14" t="s">
        <v>139</v>
      </c>
      <c r="AW142" s="14" t="s">
        <v>34</v>
      </c>
      <c r="AX142" s="14" t="s">
        <v>86</v>
      </c>
      <c r="AY142" s="259" t="s">
        <v>132</v>
      </c>
    </row>
    <row r="143" s="2" customFormat="1" ht="16.5" customHeight="1">
      <c r="A143" s="38"/>
      <c r="B143" s="39"/>
      <c r="C143" s="271" t="s">
        <v>169</v>
      </c>
      <c r="D143" s="271" t="s">
        <v>240</v>
      </c>
      <c r="E143" s="272" t="s">
        <v>494</v>
      </c>
      <c r="F143" s="273" t="s">
        <v>495</v>
      </c>
      <c r="G143" s="274" t="s">
        <v>137</v>
      </c>
      <c r="H143" s="275">
        <v>29.375</v>
      </c>
      <c r="I143" s="276"/>
      <c r="J143" s="277">
        <f>ROUND(I143*H143,2)</f>
        <v>0</v>
      </c>
      <c r="K143" s="273" t="s">
        <v>138</v>
      </c>
      <c r="L143" s="278"/>
      <c r="M143" s="279" t="s">
        <v>1</v>
      </c>
      <c r="N143" s="280" t="s">
        <v>43</v>
      </c>
      <c r="O143" s="91"/>
      <c r="P143" s="227">
        <f>O143*H143</f>
        <v>0</v>
      </c>
      <c r="Q143" s="227">
        <v>0.22</v>
      </c>
      <c r="R143" s="227">
        <f>Q143*H143</f>
        <v>6.4625000000000004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193</v>
      </c>
      <c r="AT143" s="229" t="s">
        <v>240</v>
      </c>
      <c r="AU143" s="229" t="s">
        <v>88</v>
      </c>
      <c r="AY143" s="17" t="s">
        <v>132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86</v>
      </c>
      <c r="BK143" s="230">
        <f>ROUND(I143*H143,2)</f>
        <v>0</v>
      </c>
      <c r="BL143" s="17" t="s">
        <v>139</v>
      </c>
      <c r="BM143" s="229" t="s">
        <v>496</v>
      </c>
    </row>
    <row r="144" s="2" customFormat="1">
      <c r="A144" s="38"/>
      <c r="B144" s="39"/>
      <c r="C144" s="40"/>
      <c r="D144" s="231" t="s">
        <v>141</v>
      </c>
      <c r="E144" s="40"/>
      <c r="F144" s="232" t="s">
        <v>495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141</v>
      </c>
      <c r="AU144" s="17" t="s">
        <v>88</v>
      </c>
    </row>
    <row r="145" s="2" customFormat="1">
      <c r="A145" s="38"/>
      <c r="B145" s="39"/>
      <c r="C145" s="40"/>
      <c r="D145" s="231" t="s">
        <v>497</v>
      </c>
      <c r="E145" s="40"/>
      <c r="F145" s="260" t="s">
        <v>498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497</v>
      </c>
      <c r="AU145" s="17" t="s">
        <v>88</v>
      </c>
    </row>
    <row r="146" s="15" customFormat="1">
      <c r="A146" s="15"/>
      <c r="B146" s="261"/>
      <c r="C146" s="262"/>
      <c r="D146" s="231" t="s">
        <v>145</v>
      </c>
      <c r="E146" s="263" t="s">
        <v>1</v>
      </c>
      <c r="F146" s="264" t="s">
        <v>499</v>
      </c>
      <c r="G146" s="262"/>
      <c r="H146" s="263" t="s">
        <v>1</v>
      </c>
      <c r="I146" s="265"/>
      <c r="J146" s="262"/>
      <c r="K146" s="262"/>
      <c r="L146" s="266"/>
      <c r="M146" s="267"/>
      <c r="N146" s="268"/>
      <c r="O146" s="268"/>
      <c r="P146" s="268"/>
      <c r="Q146" s="268"/>
      <c r="R146" s="268"/>
      <c r="S146" s="268"/>
      <c r="T146" s="26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0" t="s">
        <v>145</v>
      </c>
      <c r="AU146" s="270" t="s">
        <v>88</v>
      </c>
      <c r="AV146" s="15" t="s">
        <v>86</v>
      </c>
      <c r="AW146" s="15" t="s">
        <v>34</v>
      </c>
      <c r="AX146" s="15" t="s">
        <v>78</v>
      </c>
      <c r="AY146" s="270" t="s">
        <v>132</v>
      </c>
    </row>
    <row r="147" s="13" customFormat="1">
      <c r="A147" s="13"/>
      <c r="B147" s="238"/>
      <c r="C147" s="239"/>
      <c r="D147" s="231" t="s">
        <v>145</v>
      </c>
      <c r="E147" s="240" t="s">
        <v>1</v>
      </c>
      <c r="F147" s="241" t="s">
        <v>500</v>
      </c>
      <c r="G147" s="239"/>
      <c r="H147" s="242">
        <v>29.375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145</v>
      </c>
      <c r="AU147" s="248" t="s">
        <v>88</v>
      </c>
      <c r="AV147" s="13" t="s">
        <v>88</v>
      </c>
      <c r="AW147" s="13" t="s">
        <v>34</v>
      </c>
      <c r="AX147" s="13" t="s">
        <v>78</v>
      </c>
      <c r="AY147" s="248" t="s">
        <v>132</v>
      </c>
    </row>
    <row r="148" s="14" customFormat="1">
      <c r="A148" s="14"/>
      <c r="B148" s="249"/>
      <c r="C148" s="250"/>
      <c r="D148" s="231" t="s">
        <v>145</v>
      </c>
      <c r="E148" s="251" t="s">
        <v>1</v>
      </c>
      <c r="F148" s="252" t="s">
        <v>148</v>
      </c>
      <c r="G148" s="250"/>
      <c r="H148" s="253">
        <v>29.375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145</v>
      </c>
      <c r="AU148" s="259" t="s">
        <v>88</v>
      </c>
      <c r="AV148" s="14" t="s">
        <v>139</v>
      </c>
      <c r="AW148" s="14" t="s">
        <v>34</v>
      </c>
      <c r="AX148" s="14" t="s">
        <v>86</v>
      </c>
      <c r="AY148" s="259" t="s">
        <v>132</v>
      </c>
    </row>
    <row r="149" s="2" customFormat="1" ht="16.5" customHeight="1">
      <c r="A149" s="38"/>
      <c r="B149" s="39"/>
      <c r="C149" s="271" t="s">
        <v>175</v>
      </c>
      <c r="D149" s="271" t="s">
        <v>240</v>
      </c>
      <c r="E149" s="272" t="s">
        <v>501</v>
      </c>
      <c r="F149" s="273" t="s">
        <v>502</v>
      </c>
      <c r="G149" s="274" t="s">
        <v>250</v>
      </c>
      <c r="H149" s="275">
        <v>52.875</v>
      </c>
      <c r="I149" s="276"/>
      <c r="J149" s="277">
        <f>ROUND(I149*H149,2)</f>
        <v>0</v>
      </c>
      <c r="K149" s="273" t="s">
        <v>138</v>
      </c>
      <c r="L149" s="278"/>
      <c r="M149" s="279" t="s">
        <v>1</v>
      </c>
      <c r="N149" s="280" t="s">
        <v>43</v>
      </c>
      <c r="O149" s="91"/>
      <c r="P149" s="227">
        <f>O149*H149</f>
        <v>0</v>
      </c>
      <c r="Q149" s="227">
        <v>1</v>
      </c>
      <c r="R149" s="227">
        <f>Q149*H149</f>
        <v>52.875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193</v>
      </c>
      <c r="AT149" s="229" t="s">
        <v>240</v>
      </c>
      <c r="AU149" s="229" t="s">
        <v>88</v>
      </c>
      <c r="AY149" s="17" t="s">
        <v>132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86</v>
      </c>
      <c r="BK149" s="230">
        <f>ROUND(I149*H149,2)</f>
        <v>0</v>
      </c>
      <c r="BL149" s="17" t="s">
        <v>139</v>
      </c>
      <c r="BM149" s="229" t="s">
        <v>503</v>
      </c>
    </row>
    <row r="150" s="2" customFormat="1">
      <c r="A150" s="38"/>
      <c r="B150" s="39"/>
      <c r="C150" s="40"/>
      <c r="D150" s="231" t="s">
        <v>141</v>
      </c>
      <c r="E150" s="40"/>
      <c r="F150" s="232" t="s">
        <v>502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141</v>
      </c>
      <c r="AU150" s="17" t="s">
        <v>88</v>
      </c>
    </row>
    <row r="151" s="15" customFormat="1">
      <c r="A151" s="15"/>
      <c r="B151" s="261"/>
      <c r="C151" s="262"/>
      <c r="D151" s="231" t="s">
        <v>145</v>
      </c>
      <c r="E151" s="263" t="s">
        <v>1</v>
      </c>
      <c r="F151" s="264" t="s">
        <v>504</v>
      </c>
      <c r="G151" s="262"/>
      <c r="H151" s="263" t="s">
        <v>1</v>
      </c>
      <c r="I151" s="265"/>
      <c r="J151" s="262"/>
      <c r="K151" s="262"/>
      <c r="L151" s="266"/>
      <c r="M151" s="267"/>
      <c r="N151" s="268"/>
      <c r="O151" s="268"/>
      <c r="P151" s="268"/>
      <c r="Q151" s="268"/>
      <c r="R151" s="268"/>
      <c r="S151" s="268"/>
      <c r="T151" s="269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0" t="s">
        <v>145</v>
      </c>
      <c r="AU151" s="270" t="s">
        <v>88</v>
      </c>
      <c r="AV151" s="15" t="s">
        <v>86</v>
      </c>
      <c r="AW151" s="15" t="s">
        <v>34</v>
      </c>
      <c r="AX151" s="15" t="s">
        <v>78</v>
      </c>
      <c r="AY151" s="270" t="s">
        <v>132</v>
      </c>
    </row>
    <row r="152" s="13" customFormat="1">
      <c r="A152" s="13"/>
      <c r="B152" s="238"/>
      <c r="C152" s="239"/>
      <c r="D152" s="231" t="s">
        <v>145</v>
      </c>
      <c r="E152" s="240" t="s">
        <v>1</v>
      </c>
      <c r="F152" s="241" t="s">
        <v>505</v>
      </c>
      <c r="G152" s="239"/>
      <c r="H152" s="242">
        <v>52.875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145</v>
      </c>
      <c r="AU152" s="248" t="s">
        <v>88</v>
      </c>
      <c r="AV152" s="13" t="s">
        <v>88</v>
      </c>
      <c r="AW152" s="13" t="s">
        <v>34</v>
      </c>
      <c r="AX152" s="13" t="s">
        <v>78</v>
      </c>
      <c r="AY152" s="248" t="s">
        <v>132</v>
      </c>
    </row>
    <row r="153" s="14" customFormat="1">
      <c r="A153" s="14"/>
      <c r="B153" s="249"/>
      <c r="C153" s="250"/>
      <c r="D153" s="231" t="s">
        <v>145</v>
      </c>
      <c r="E153" s="251" t="s">
        <v>1</v>
      </c>
      <c r="F153" s="252" t="s">
        <v>148</v>
      </c>
      <c r="G153" s="250"/>
      <c r="H153" s="253">
        <v>52.875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145</v>
      </c>
      <c r="AU153" s="259" t="s">
        <v>88</v>
      </c>
      <c r="AV153" s="14" t="s">
        <v>139</v>
      </c>
      <c r="AW153" s="14" t="s">
        <v>34</v>
      </c>
      <c r="AX153" s="14" t="s">
        <v>86</v>
      </c>
      <c r="AY153" s="259" t="s">
        <v>132</v>
      </c>
    </row>
    <row r="154" s="2" customFormat="1" ht="33" customHeight="1">
      <c r="A154" s="38"/>
      <c r="B154" s="39"/>
      <c r="C154" s="218" t="s">
        <v>183</v>
      </c>
      <c r="D154" s="218" t="s">
        <v>134</v>
      </c>
      <c r="E154" s="219" t="s">
        <v>506</v>
      </c>
      <c r="F154" s="220" t="s">
        <v>507</v>
      </c>
      <c r="G154" s="221" t="s">
        <v>243</v>
      </c>
      <c r="H154" s="222">
        <v>805</v>
      </c>
      <c r="I154" s="223"/>
      <c r="J154" s="224">
        <f>ROUND(I154*H154,2)</f>
        <v>0</v>
      </c>
      <c r="K154" s="220" t="s">
        <v>138</v>
      </c>
      <c r="L154" s="44"/>
      <c r="M154" s="225" t="s">
        <v>1</v>
      </c>
      <c r="N154" s="226" t="s">
        <v>43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139</v>
      </c>
      <c r="AT154" s="229" t="s">
        <v>134</v>
      </c>
      <c r="AU154" s="229" t="s">
        <v>88</v>
      </c>
      <c r="AY154" s="17" t="s">
        <v>132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86</v>
      </c>
      <c r="BK154" s="230">
        <f>ROUND(I154*H154,2)</f>
        <v>0</v>
      </c>
      <c r="BL154" s="17" t="s">
        <v>139</v>
      </c>
      <c r="BM154" s="229" t="s">
        <v>508</v>
      </c>
    </row>
    <row r="155" s="2" customFormat="1">
      <c r="A155" s="38"/>
      <c r="B155" s="39"/>
      <c r="C155" s="40"/>
      <c r="D155" s="231" t="s">
        <v>141</v>
      </c>
      <c r="E155" s="40"/>
      <c r="F155" s="232" t="s">
        <v>509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141</v>
      </c>
      <c r="AU155" s="17" t="s">
        <v>88</v>
      </c>
    </row>
    <row r="156" s="2" customFormat="1">
      <c r="A156" s="38"/>
      <c r="B156" s="39"/>
      <c r="C156" s="40"/>
      <c r="D156" s="236" t="s">
        <v>143</v>
      </c>
      <c r="E156" s="40"/>
      <c r="F156" s="237" t="s">
        <v>510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143</v>
      </c>
      <c r="AU156" s="17" t="s">
        <v>88</v>
      </c>
    </row>
    <row r="157" s="13" customFormat="1">
      <c r="A157" s="13"/>
      <c r="B157" s="238"/>
      <c r="C157" s="239"/>
      <c r="D157" s="231" t="s">
        <v>145</v>
      </c>
      <c r="E157" s="240" t="s">
        <v>1</v>
      </c>
      <c r="F157" s="241" t="s">
        <v>511</v>
      </c>
      <c r="G157" s="239"/>
      <c r="H157" s="242">
        <v>335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145</v>
      </c>
      <c r="AU157" s="248" t="s">
        <v>88</v>
      </c>
      <c r="AV157" s="13" t="s">
        <v>88</v>
      </c>
      <c r="AW157" s="13" t="s">
        <v>34</v>
      </c>
      <c r="AX157" s="13" t="s">
        <v>78</v>
      </c>
      <c r="AY157" s="248" t="s">
        <v>132</v>
      </c>
    </row>
    <row r="158" s="13" customFormat="1">
      <c r="A158" s="13"/>
      <c r="B158" s="238"/>
      <c r="C158" s="239"/>
      <c r="D158" s="231" t="s">
        <v>145</v>
      </c>
      <c r="E158" s="240" t="s">
        <v>1</v>
      </c>
      <c r="F158" s="241" t="s">
        <v>512</v>
      </c>
      <c r="G158" s="239"/>
      <c r="H158" s="242">
        <v>200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145</v>
      </c>
      <c r="AU158" s="248" t="s">
        <v>88</v>
      </c>
      <c r="AV158" s="13" t="s">
        <v>88</v>
      </c>
      <c r="AW158" s="13" t="s">
        <v>34</v>
      </c>
      <c r="AX158" s="13" t="s">
        <v>78</v>
      </c>
      <c r="AY158" s="248" t="s">
        <v>132</v>
      </c>
    </row>
    <row r="159" s="13" customFormat="1">
      <c r="A159" s="13"/>
      <c r="B159" s="238"/>
      <c r="C159" s="239"/>
      <c r="D159" s="231" t="s">
        <v>145</v>
      </c>
      <c r="E159" s="240" t="s">
        <v>1</v>
      </c>
      <c r="F159" s="241" t="s">
        <v>513</v>
      </c>
      <c r="G159" s="239"/>
      <c r="H159" s="242">
        <v>175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145</v>
      </c>
      <c r="AU159" s="248" t="s">
        <v>88</v>
      </c>
      <c r="AV159" s="13" t="s">
        <v>88</v>
      </c>
      <c r="AW159" s="13" t="s">
        <v>34</v>
      </c>
      <c r="AX159" s="13" t="s">
        <v>78</v>
      </c>
      <c r="AY159" s="248" t="s">
        <v>132</v>
      </c>
    </row>
    <row r="160" s="13" customFormat="1">
      <c r="A160" s="13"/>
      <c r="B160" s="238"/>
      <c r="C160" s="239"/>
      <c r="D160" s="231" t="s">
        <v>145</v>
      </c>
      <c r="E160" s="240" t="s">
        <v>1</v>
      </c>
      <c r="F160" s="241" t="s">
        <v>514</v>
      </c>
      <c r="G160" s="239"/>
      <c r="H160" s="242">
        <v>80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145</v>
      </c>
      <c r="AU160" s="248" t="s">
        <v>88</v>
      </c>
      <c r="AV160" s="13" t="s">
        <v>88</v>
      </c>
      <c r="AW160" s="13" t="s">
        <v>34</v>
      </c>
      <c r="AX160" s="13" t="s">
        <v>78</v>
      </c>
      <c r="AY160" s="248" t="s">
        <v>132</v>
      </c>
    </row>
    <row r="161" s="13" customFormat="1">
      <c r="A161" s="13"/>
      <c r="B161" s="238"/>
      <c r="C161" s="239"/>
      <c r="D161" s="231" t="s">
        <v>145</v>
      </c>
      <c r="E161" s="240" t="s">
        <v>1</v>
      </c>
      <c r="F161" s="241" t="s">
        <v>515</v>
      </c>
      <c r="G161" s="239"/>
      <c r="H161" s="242">
        <v>15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145</v>
      </c>
      <c r="AU161" s="248" t="s">
        <v>88</v>
      </c>
      <c r="AV161" s="13" t="s">
        <v>88</v>
      </c>
      <c r="AW161" s="13" t="s">
        <v>34</v>
      </c>
      <c r="AX161" s="13" t="s">
        <v>78</v>
      </c>
      <c r="AY161" s="248" t="s">
        <v>132</v>
      </c>
    </row>
    <row r="162" s="14" customFormat="1">
      <c r="A162" s="14"/>
      <c r="B162" s="249"/>
      <c r="C162" s="250"/>
      <c r="D162" s="231" t="s">
        <v>145</v>
      </c>
      <c r="E162" s="251" t="s">
        <v>1</v>
      </c>
      <c r="F162" s="252" t="s">
        <v>148</v>
      </c>
      <c r="G162" s="250"/>
      <c r="H162" s="253">
        <v>805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145</v>
      </c>
      <c r="AU162" s="259" t="s">
        <v>88</v>
      </c>
      <c r="AV162" s="14" t="s">
        <v>139</v>
      </c>
      <c r="AW162" s="14" t="s">
        <v>34</v>
      </c>
      <c r="AX162" s="14" t="s">
        <v>86</v>
      </c>
      <c r="AY162" s="259" t="s">
        <v>132</v>
      </c>
    </row>
    <row r="163" s="2" customFormat="1" ht="24.15" customHeight="1">
      <c r="A163" s="38"/>
      <c r="B163" s="39"/>
      <c r="C163" s="218" t="s">
        <v>193</v>
      </c>
      <c r="D163" s="218" t="s">
        <v>134</v>
      </c>
      <c r="E163" s="219" t="s">
        <v>516</v>
      </c>
      <c r="F163" s="220" t="s">
        <v>517</v>
      </c>
      <c r="G163" s="221" t="s">
        <v>243</v>
      </c>
      <c r="H163" s="222">
        <v>805</v>
      </c>
      <c r="I163" s="223"/>
      <c r="J163" s="224">
        <f>ROUND(I163*H163,2)</f>
        <v>0</v>
      </c>
      <c r="K163" s="220" t="s">
        <v>138</v>
      </c>
      <c r="L163" s="44"/>
      <c r="M163" s="225" t="s">
        <v>1</v>
      </c>
      <c r="N163" s="226" t="s">
        <v>43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139</v>
      </c>
      <c r="AT163" s="229" t="s">
        <v>134</v>
      </c>
      <c r="AU163" s="229" t="s">
        <v>88</v>
      </c>
      <c r="AY163" s="17" t="s">
        <v>132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86</v>
      </c>
      <c r="BK163" s="230">
        <f>ROUND(I163*H163,2)</f>
        <v>0</v>
      </c>
      <c r="BL163" s="17" t="s">
        <v>139</v>
      </c>
      <c r="BM163" s="229" t="s">
        <v>518</v>
      </c>
    </row>
    <row r="164" s="2" customFormat="1">
      <c r="A164" s="38"/>
      <c r="B164" s="39"/>
      <c r="C164" s="40"/>
      <c r="D164" s="231" t="s">
        <v>141</v>
      </c>
      <c r="E164" s="40"/>
      <c r="F164" s="232" t="s">
        <v>519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141</v>
      </c>
      <c r="AU164" s="17" t="s">
        <v>88</v>
      </c>
    </row>
    <row r="165" s="2" customFormat="1">
      <c r="A165" s="38"/>
      <c r="B165" s="39"/>
      <c r="C165" s="40"/>
      <c r="D165" s="236" t="s">
        <v>143</v>
      </c>
      <c r="E165" s="40"/>
      <c r="F165" s="237" t="s">
        <v>520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143</v>
      </c>
      <c r="AU165" s="17" t="s">
        <v>88</v>
      </c>
    </row>
    <row r="166" s="2" customFormat="1" ht="16.5" customHeight="1">
      <c r="A166" s="38"/>
      <c r="B166" s="39"/>
      <c r="C166" s="271" t="s">
        <v>201</v>
      </c>
      <c r="D166" s="271" t="s">
        <v>240</v>
      </c>
      <c r="E166" s="272" t="s">
        <v>521</v>
      </c>
      <c r="F166" s="273" t="s">
        <v>522</v>
      </c>
      <c r="G166" s="274" t="s">
        <v>243</v>
      </c>
      <c r="H166" s="275">
        <v>335</v>
      </c>
      <c r="I166" s="276"/>
      <c r="J166" s="277">
        <f>ROUND(I166*H166,2)</f>
        <v>0</v>
      </c>
      <c r="K166" s="273" t="s">
        <v>271</v>
      </c>
      <c r="L166" s="278"/>
      <c r="M166" s="279" t="s">
        <v>1</v>
      </c>
      <c r="N166" s="280" t="s">
        <v>43</v>
      </c>
      <c r="O166" s="91"/>
      <c r="P166" s="227">
        <f>O166*H166</f>
        <v>0</v>
      </c>
      <c r="Q166" s="227">
        <v>0.0035000000000000001</v>
      </c>
      <c r="R166" s="227">
        <f>Q166*H166</f>
        <v>1.1725000000000001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193</v>
      </c>
      <c r="AT166" s="229" t="s">
        <v>240</v>
      </c>
      <c r="AU166" s="229" t="s">
        <v>88</v>
      </c>
      <c r="AY166" s="17" t="s">
        <v>132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86</v>
      </c>
      <c r="BK166" s="230">
        <f>ROUND(I166*H166,2)</f>
        <v>0</v>
      </c>
      <c r="BL166" s="17" t="s">
        <v>139</v>
      </c>
      <c r="BM166" s="229" t="s">
        <v>523</v>
      </c>
    </row>
    <row r="167" s="13" customFormat="1">
      <c r="A167" s="13"/>
      <c r="B167" s="238"/>
      <c r="C167" s="239"/>
      <c r="D167" s="231" t="s">
        <v>145</v>
      </c>
      <c r="E167" s="240" t="s">
        <v>1</v>
      </c>
      <c r="F167" s="241" t="s">
        <v>511</v>
      </c>
      <c r="G167" s="239"/>
      <c r="H167" s="242">
        <v>335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145</v>
      </c>
      <c r="AU167" s="248" t="s">
        <v>88</v>
      </c>
      <c r="AV167" s="13" t="s">
        <v>88</v>
      </c>
      <c r="AW167" s="13" t="s">
        <v>34</v>
      </c>
      <c r="AX167" s="13" t="s">
        <v>78</v>
      </c>
      <c r="AY167" s="248" t="s">
        <v>132</v>
      </c>
    </row>
    <row r="168" s="14" customFormat="1">
      <c r="A168" s="14"/>
      <c r="B168" s="249"/>
      <c r="C168" s="250"/>
      <c r="D168" s="231" t="s">
        <v>145</v>
      </c>
      <c r="E168" s="251" t="s">
        <v>1</v>
      </c>
      <c r="F168" s="252" t="s">
        <v>148</v>
      </c>
      <c r="G168" s="250"/>
      <c r="H168" s="253">
        <v>335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9" t="s">
        <v>145</v>
      </c>
      <c r="AU168" s="259" t="s">
        <v>88</v>
      </c>
      <c r="AV168" s="14" t="s">
        <v>139</v>
      </c>
      <c r="AW168" s="14" t="s">
        <v>34</v>
      </c>
      <c r="AX168" s="14" t="s">
        <v>86</v>
      </c>
      <c r="AY168" s="259" t="s">
        <v>132</v>
      </c>
    </row>
    <row r="169" s="2" customFormat="1" ht="16.5" customHeight="1">
      <c r="A169" s="38"/>
      <c r="B169" s="39"/>
      <c r="C169" s="271" t="s">
        <v>208</v>
      </c>
      <c r="D169" s="271" t="s">
        <v>240</v>
      </c>
      <c r="E169" s="272" t="s">
        <v>524</v>
      </c>
      <c r="F169" s="273" t="s">
        <v>525</v>
      </c>
      <c r="G169" s="274" t="s">
        <v>243</v>
      </c>
      <c r="H169" s="275">
        <v>200</v>
      </c>
      <c r="I169" s="276"/>
      <c r="J169" s="277">
        <f>ROUND(I169*H169,2)</f>
        <v>0</v>
      </c>
      <c r="K169" s="273" t="s">
        <v>271</v>
      </c>
      <c r="L169" s="278"/>
      <c r="M169" s="279" t="s">
        <v>1</v>
      </c>
      <c r="N169" s="280" t="s">
        <v>43</v>
      </c>
      <c r="O169" s="91"/>
      <c r="P169" s="227">
        <f>O169*H169</f>
        <v>0</v>
      </c>
      <c r="Q169" s="227">
        <v>0.0035000000000000001</v>
      </c>
      <c r="R169" s="227">
        <f>Q169*H169</f>
        <v>0.70000000000000007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193</v>
      </c>
      <c r="AT169" s="229" t="s">
        <v>240</v>
      </c>
      <c r="AU169" s="229" t="s">
        <v>88</v>
      </c>
      <c r="AY169" s="17" t="s">
        <v>132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86</v>
      </c>
      <c r="BK169" s="230">
        <f>ROUND(I169*H169,2)</f>
        <v>0</v>
      </c>
      <c r="BL169" s="17" t="s">
        <v>139</v>
      </c>
      <c r="BM169" s="229" t="s">
        <v>526</v>
      </c>
    </row>
    <row r="170" s="13" customFormat="1">
      <c r="A170" s="13"/>
      <c r="B170" s="238"/>
      <c r="C170" s="239"/>
      <c r="D170" s="231" t="s">
        <v>145</v>
      </c>
      <c r="E170" s="240" t="s">
        <v>1</v>
      </c>
      <c r="F170" s="241" t="s">
        <v>512</v>
      </c>
      <c r="G170" s="239"/>
      <c r="H170" s="242">
        <v>200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145</v>
      </c>
      <c r="AU170" s="248" t="s">
        <v>88</v>
      </c>
      <c r="AV170" s="13" t="s">
        <v>88</v>
      </c>
      <c r="AW170" s="13" t="s">
        <v>34</v>
      </c>
      <c r="AX170" s="13" t="s">
        <v>78</v>
      </c>
      <c r="AY170" s="248" t="s">
        <v>132</v>
      </c>
    </row>
    <row r="171" s="14" customFormat="1">
      <c r="A171" s="14"/>
      <c r="B171" s="249"/>
      <c r="C171" s="250"/>
      <c r="D171" s="231" t="s">
        <v>145</v>
      </c>
      <c r="E171" s="251" t="s">
        <v>1</v>
      </c>
      <c r="F171" s="252" t="s">
        <v>148</v>
      </c>
      <c r="G171" s="250"/>
      <c r="H171" s="253">
        <v>200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145</v>
      </c>
      <c r="AU171" s="259" t="s">
        <v>88</v>
      </c>
      <c r="AV171" s="14" t="s">
        <v>139</v>
      </c>
      <c r="AW171" s="14" t="s">
        <v>34</v>
      </c>
      <c r="AX171" s="14" t="s">
        <v>86</v>
      </c>
      <c r="AY171" s="259" t="s">
        <v>132</v>
      </c>
    </row>
    <row r="172" s="2" customFormat="1" ht="16.5" customHeight="1">
      <c r="A172" s="38"/>
      <c r="B172" s="39"/>
      <c r="C172" s="271" t="s">
        <v>217</v>
      </c>
      <c r="D172" s="271" t="s">
        <v>240</v>
      </c>
      <c r="E172" s="272" t="s">
        <v>527</v>
      </c>
      <c r="F172" s="273" t="s">
        <v>528</v>
      </c>
      <c r="G172" s="274" t="s">
        <v>243</v>
      </c>
      <c r="H172" s="275">
        <v>175</v>
      </c>
      <c r="I172" s="276"/>
      <c r="J172" s="277">
        <f>ROUND(I172*H172,2)</f>
        <v>0</v>
      </c>
      <c r="K172" s="273" t="s">
        <v>271</v>
      </c>
      <c r="L172" s="278"/>
      <c r="M172" s="279" t="s">
        <v>1</v>
      </c>
      <c r="N172" s="280" t="s">
        <v>43</v>
      </c>
      <c r="O172" s="91"/>
      <c r="P172" s="227">
        <f>O172*H172</f>
        <v>0</v>
      </c>
      <c r="Q172" s="227">
        <v>0.0035000000000000001</v>
      </c>
      <c r="R172" s="227">
        <f>Q172*H172</f>
        <v>0.61250000000000004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193</v>
      </c>
      <c r="AT172" s="229" t="s">
        <v>240</v>
      </c>
      <c r="AU172" s="229" t="s">
        <v>88</v>
      </c>
      <c r="AY172" s="17" t="s">
        <v>132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86</v>
      </c>
      <c r="BK172" s="230">
        <f>ROUND(I172*H172,2)</f>
        <v>0</v>
      </c>
      <c r="BL172" s="17" t="s">
        <v>139</v>
      </c>
      <c r="BM172" s="229" t="s">
        <v>529</v>
      </c>
    </row>
    <row r="173" s="13" customFormat="1">
      <c r="A173" s="13"/>
      <c r="B173" s="238"/>
      <c r="C173" s="239"/>
      <c r="D173" s="231" t="s">
        <v>145</v>
      </c>
      <c r="E173" s="240" t="s">
        <v>1</v>
      </c>
      <c r="F173" s="241" t="s">
        <v>513</v>
      </c>
      <c r="G173" s="239"/>
      <c r="H173" s="242">
        <v>175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145</v>
      </c>
      <c r="AU173" s="248" t="s">
        <v>88</v>
      </c>
      <c r="AV173" s="13" t="s">
        <v>88</v>
      </c>
      <c r="AW173" s="13" t="s">
        <v>34</v>
      </c>
      <c r="AX173" s="13" t="s">
        <v>78</v>
      </c>
      <c r="AY173" s="248" t="s">
        <v>132</v>
      </c>
    </row>
    <row r="174" s="14" customFormat="1">
      <c r="A174" s="14"/>
      <c r="B174" s="249"/>
      <c r="C174" s="250"/>
      <c r="D174" s="231" t="s">
        <v>145</v>
      </c>
      <c r="E174" s="251" t="s">
        <v>1</v>
      </c>
      <c r="F174" s="252" t="s">
        <v>148</v>
      </c>
      <c r="G174" s="250"/>
      <c r="H174" s="253">
        <v>175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145</v>
      </c>
      <c r="AU174" s="259" t="s">
        <v>88</v>
      </c>
      <c r="AV174" s="14" t="s">
        <v>139</v>
      </c>
      <c r="AW174" s="14" t="s">
        <v>34</v>
      </c>
      <c r="AX174" s="14" t="s">
        <v>86</v>
      </c>
      <c r="AY174" s="259" t="s">
        <v>132</v>
      </c>
    </row>
    <row r="175" s="2" customFormat="1" ht="16.5" customHeight="1">
      <c r="A175" s="38"/>
      <c r="B175" s="39"/>
      <c r="C175" s="271" t="s">
        <v>225</v>
      </c>
      <c r="D175" s="271" t="s">
        <v>240</v>
      </c>
      <c r="E175" s="272" t="s">
        <v>530</v>
      </c>
      <c r="F175" s="273" t="s">
        <v>531</v>
      </c>
      <c r="G175" s="274" t="s">
        <v>243</v>
      </c>
      <c r="H175" s="275">
        <v>80</v>
      </c>
      <c r="I175" s="276"/>
      <c r="J175" s="277">
        <f>ROUND(I175*H175,2)</f>
        <v>0</v>
      </c>
      <c r="K175" s="273" t="s">
        <v>271</v>
      </c>
      <c r="L175" s="278"/>
      <c r="M175" s="279" t="s">
        <v>1</v>
      </c>
      <c r="N175" s="280" t="s">
        <v>43</v>
      </c>
      <c r="O175" s="91"/>
      <c r="P175" s="227">
        <f>O175*H175</f>
        <v>0</v>
      </c>
      <c r="Q175" s="227">
        <v>0.0035000000000000001</v>
      </c>
      <c r="R175" s="227">
        <f>Q175*H175</f>
        <v>0.28000000000000003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193</v>
      </c>
      <c r="AT175" s="229" t="s">
        <v>240</v>
      </c>
      <c r="AU175" s="229" t="s">
        <v>88</v>
      </c>
      <c r="AY175" s="17" t="s">
        <v>132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86</v>
      </c>
      <c r="BK175" s="230">
        <f>ROUND(I175*H175,2)</f>
        <v>0</v>
      </c>
      <c r="BL175" s="17" t="s">
        <v>139</v>
      </c>
      <c r="BM175" s="229" t="s">
        <v>532</v>
      </c>
    </row>
    <row r="176" s="13" customFormat="1">
      <c r="A176" s="13"/>
      <c r="B176" s="238"/>
      <c r="C176" s="239"/>
      <c r="D176" s="231" t="s">
        <v>145</v>
      </c>
      <c r="E176" s="240" t="s">
        <v>1</v>
      </c>
      <c r="F176" s="241" t="s">
        <v>514</v>
      </c>
      <c r="G176" s="239"/>
      <c r="H176" s="242">
        <v>80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145</v>
      </c>
      <c r="AU176" s="248" t="s">
        <v>88</v>
      </c>
      <c r="AV176" s="13" t="s">
        <v>88</v>
      </c>
      <c r="AW176" s="13" t="s">
        <v>34</v>
      </c>
      <c r="AX176" s="13" t="s">
        <v>78</v>
      </c>
      <c r="AY176" s="248" t="s">
        <v>132</v>
      </c>
    </row>
    <row r="177" s="14" customFormat="1">
      <c r="A177" s="14"/>
      <c r="B177" s="249"/>
      <c r="C177" s="250"/>
      <c r="D177" s="231" t="s">
        <v>145</v>
      </c>
      <c r="E177" s="251" t="s">
        <v>1</v>
      </c>
      <c r="F177" s="252" t="s">
        <v>148</v>
      </c>
      <c r="G177" s="250"/>
      <c r="H177" s="253">
        <v>80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9" t="s">
        <v>145</v>
      </c>
      <c r="AU177" s="259" t="s">
        <v>88</v>
      </c>
      <c r="AV177" s="14" t="s">
        <v>139</v>
      </c>
      <c r="AW177" s="14" t="s">
        <v>34</v>
      </c>
      <c r="AX177" s="14" t="s">
        <v>86</v>
      </c>
      <c r="AY177" s="259" t="s">
        <v>132</v>
      </c>
    </row>
    <row r="178" s="2" customFormat="1" ht="16.5" customHeight="1">
      <c r="A178" s="38"/>
      <c r="B178" s="39"/>
      <c r="C178" s="271" t="s">
        <v>232</v>
      </c>
      <c r="D178" s="271" t="s">
        <v>240</v>
      </c>
      <c r="E178" s="272" t="s">
        <v>533</v>
      </c>
      <c r="F178" s="273" t="s">
        <v>534</v>
      </c>
      <c r="G178" s="274" t="s">
        <v>243</v>
      </c>
      <c r="H178" s="275">
        <v>15</v>
      </c>
      <c r="I178" s="276"/>
      <c r="J178" s="277">
        <f>ROUND(I178*H178,2)</f>
        <v>0</v>
      </c>
      <c r="K178" s="273" t="s">
        <v>271</v>
      </c>
      <c r="L178" s="278"/>
      <c r="M178" s="279" t="s">
        <v>1</v>
      </c>
      <c r="N178" s="280" t="s">
        <v>43</v>
      </c>
      <c r="O178" s="91"/>
      <c r="P178" s="227">
        <f>O178*H178</f>
        <v>0</v>
      </c>
      <c r="Q178" s="227">
        <v>0.0035000000000000001</v>
      </c>
      <c r="R178" s="227">
        <f>Q178*H178</f>
        <v>0.052499999999999998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193</v>
      </c>
      <c r="AT178" s="229" t="s">
        <v>240</v>
      </c>
      <c r="AU178" s="229" t="s">
        <v>88</v>
      </c>
      <c r="AY178" s="17" t="s">
        <v>132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86</v>
      </c>
      <c r="BK178" s="230">
        <f>ROUND(I178*H178,2)</f>
        <v>0</v>
      </c>
      <c r="BL178" s="17" t="s">
        <v>139</v>
      </c>
      <c r="BM178" s="229" t="s">
        <v>535</v>
      </c>
    </row>
    <row r="179" s="13" customFormat="1">
      <c r="A179" s="13"/>
      <c r="B179" s="238"/>
      <c r="C179" s="239"/>
      <c r="D179" s="231" t="s">
        <v>145</v>
      </c>
      <c r="E179" s="240" t="s">
        <v>1</v>
      </c>
      <c r="F179" s="241" t="s">
        <v>515</v>
      </c>
      <c r="G179" s="239"/>
      <c r="H179" s="242">
        <v>15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145</v>
      </c>
      <c r="AU179" s="248" t="s">
        <v>88</v>
      </c>
      <c r="AV179" s="13" t="s">
        <v>88</v>
      </c>
      <c r="AW179" s="13" t="s">
        <v>34</v>
      </c>
      <c r="AX179" s="13" t="s">
        <v>78</v>
      </c>
      <c r="AY179" s="248" t="s">
        <v>132</v>
      </c>
    </row>
    <row r="180" s="14" customFormat="1">
      <c r="A180" s="14"/>
      <c r="B180" s="249"/>
      <c r="C180" s="250"/>
      <c r="D180" s="231" t="s">
        <v>145</v>
      </c>
      <c r="E180" s="251" t="s">
        <v>1</v>
      </c>
      <c r="F180" s="252" t="s">
        <v>148</v>
      </c>
      <c r="G180" s="250"/>
      <c r="H180" s="253">
        <v>15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145</v>
      </c>
      <c r="AU180" s="259" t="s">
        <v>88</v>
      </c>
      <c r="AV180" s="14" t="s">
        <v>139</v>
      </c>
      <c r="AW180" s="14" t="s">
        <v>34</v>
      </c>
      <c r="AX180" s="14" t="s">
        <v>86</v>
      </c>
      <c r="AY180" s="259" t="s">
        <v>132</v>
      </c>
    </row>
    <row r="181" s="2" customFormat="1" ht="24.15" customHeight="1">
      <c r="A181" s="38"/>
      <c r="B181" s="39"/>
      <c r="C181" s="218" t="s">
        <v>239</v>
      </c>
      <c r="D181" s="218" t="s">
        <v>134</v>
      </c>
      <c r="E181" s="219" t="s">
        <v>536</v>
      </c>
      <c r="F181" s="220" t="s">
        <v>537</v>
      </c>
      <c r="G181" s="221" t="s">
        <v>243</v>
      </c>
      <c r="H181" s="222">
        <v>470</v>
      </c>
      <c r="I181" s="223"/>
      <c r="J181" s="224">
        <f>ROUND(I181*H181,2)</f>
        <v>0</v>
      </c>
      <c r="K181" s="220" t="s">
        <v>138</v>
      </c>
      <c r="L181" s="44"/>
      <c r="M181" s="225" t="s">
        <v>1</v>
      </c>
      <c r="N181" s="226" t="s">
        <v>43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139</v>
      </c>
      <c r="AT181" s="229" t="s">
        <v>134</v>
      </c>
      <c r="AU181" s="229" t="s">
        <v>88</v>
      </c>
      <c r="AY181" s="17" t="s">
        <v>132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86</v>
      </c>
      <c r="BK181" s="230">
        <f>ROUND(I181*H181,2)</f>
        <v>0</v>
      </c>
      <c r="BL181" s="17" t="s">
        <v>139</v>
      </c>
      <c r="BM181" s="229" t="s">
        <v>538</v>
      </c>
    </row>
    <row r="182" s="2" customFormat="1">
      <c r="A182" s="38"/>
      <c r="B182" s="39"/>
      <c r="C182" s="40"/>
      <c r="D182" s="231" t="s">
        <v>141</v>
      </c>
      <c r="E182" s="40"/>
      <c r="F182" s="232" t="s">
        <v>539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141</v>
      </c>
      <c r="AU182" s="17" t="s">
        <v>88</v>
      </c>
    </row>
    <row r="183" s="2" customFormat="1">
      <c r="A183" s="38"/>
      <c r="B183" s="39"/>
      <c r="C183" s="40"/>
      <c r="D183" s="236" t="s">
        <v>143</v>
      </c>
      <c r="E183" s="40"/>
      <c r="F183" s="237" t="s">
        <v>540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143</v>
      </c>
      <c r="AU183" s="17" t="s">
        <v>88</v>
      </c>
    </row>
    <row r="184" s="2" customFormat="1">
      <c r="A184" s="38"/>
      <c r="B184" s="39"/>
      <c r="C184" s="40"/>
      <c r="D184" s="231" t="s">
        <v>497</v>
      </c>
      <c r="E184" s="40"/>
      <c r="F184" s="260" t="s">
        <v>541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497</v>
      </c>
      <c r="AU184" s="17" t="s">
        <v>88</v>
      </c>
    </row>
    <row r="185" s="13" customFormat="1">
      <c r="A185" s="13"/>
      <c r="B185" s="238"/>
      <c r="C185" s="239"/>
      <c r="D185" s="231" t="s">
        <v>145</v>
      </c>
      <c r="E185" s="240" t="s">
        <v>1</v>
      </c>
      <c r="F185" s="241" t="s">
        <v>486</v>
      </c>
      <c r="G185" s="239"/>
      <c r="H185" s="242">
        <v>130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145</v>
      </c>
      <c r="AU185" s="248" t="s">
        <v>88</v>
      </c>
      <c r="AV185" s="13" t="s">
        <v>88</v>
      </c>
      <c r="AW185" s="13" t="s">
        <v>34</v>
      </c>
      <c r="AX185" s="13" t="s">
        <v>78</v>
      </c>
      <c r="AY185" s="248" t="s">
        <v>132</v>
      </c>
    </row>
    <row r="186" s="13" customFormat="1">
      <c r="A186" s="13"/>
      <c r="B186" s="238"/>
      <c r="C186" s="239"/>
      <c r="D186" s="231" t="s">
        <v>145</v>
      </c>
      <c r="E186" s="240" t="s">
        <v>1</v>
      </c>
      <c r="F186" s="241" t="s">
        <v>487</v>
      </c>
      <c r="G186" s="239"/>
      <c r="H186" s="242">
        <v>120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145</v>
      </c>
      <c r="AU186" s="248" t="s">
        <v>88</v>
      </c>
      <c r="AV186" s="13" t="s">
        <v>88</v>
      </c>
      <c r="AW186" s="13" t="s">
        <v>34</v>
      </c>
      <c r="AX186" s="13" t="s">
        <v>78</v>
      </c>
      <c r="AY186" s="248" t="s">
        <v>132</v>
      </c>
    </row>
    <row r="187" s="13" customFormat="1">
      <c r="A187" s="13"/>
      <c r="B187" s="238"/>
      <c r="C187" s="239"/>
      <c r="D187" s="231" t="s">
        <v>145</v>
      </c>
      <c r="E187" s="240" t="s">
        <v>1</v>
      </c>
      <c r="F187" s="241" t="s">
        <v>488</v>
      </c>
      <c r="G187" s="239"/>
      <c r="H187" s="242">
        <v>85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145</v>
      </c>
      <c r="AU187" s="248" t="s">
        <v>88</v>
      </c>
      <c r="AV187" s="13" t="s">
        <v>88</v>
      </c>
      <c r="AW187" s="13" t="s">
        <v>34</v>
      </c>
      <c r="AX187" s="13" t="s">
        <v>78</v>
      </c>
      <c r="AY187" s="248" t="s">
        <v>132</v>
      </c>
    </row>
    <row r="188" s="13" customFormat="1">
      <c r="A188" s="13"/>
      <c r="B188" s="238"/>
      <c r="C188" s="239"/>
      <c r="D188" s="231" t="s">
        <v>145</v>
      </c>
      <c r="E188" s="240" t="s">
        <v>1</v>
      </c>
      <c r="F188" s="241" t="s">
        <v>489</v>
      </c>
      <c r="G188" s="239"/>
      <c r="H188" s="242">
        <v>50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145</v>
      </c>
      <c r="AU188" s="248" t="s">
        <v>88</v>
      </c>
      <c r="AV188" s="13" t="s">
        <v>88</v>
      </c>
      <c r="AW188" s="13" t="s">
        <v>34</v>
      </c>
      <c r="AX188" s="13" t="s">
        <v>78</v>
      </c>
      <c r="AY188" s="248" t="s">
        <v>132</v>
      </c>
    </row>
    <row r="189" s="13" customFormat="1">
      <c r="A189" s="13"/>
      <c r="B189" s="238"/>
      <c r="C189" s="239"/>
      <c r="D189" s="231" t="s">
        <v>145</v>
      </c>
      <c r="E189" s="240" t="s">
        <v>1</v>
      </c>
      <c r="F189" s="241" t="s">
        <v>490</v>
      </c>
      <c r="G189" s="239"/>
      <c r="H189" s="242">
        <v>5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145</v>
      </c>
      <c r="AU189" s="248" t="s">
        <v>88</v>
      </c>
      <c r="AV189" s="13" t="s">
        <v>88</v>
      </c>
      <c r="AW189" s="13" t="s">
        <v>34</v>
      </c>
      <c r="AX189" s="13" t="s">
        <v>78</v>
      </c>
      <c r="AY189" s="248" t="s">
        <v>132</v>
      </c>
    </row>
    <row r="190" s="13" customFormat="1">
      <c r="A190" s="13"/>
      <c r="B190" s="238"/>
      <c r="C190" s="239"/>
      <c r="D190" s="231" t="s">
        <v>145</v>
      </c>
      <c r="E190" s="240" t="s">
        <v>1</v>
      </c>
      <c r="F190" s="241" t="s">
        <v>491</v>
      </c>
      <c r="G190" s="239"/>
      <c r="H190" s="242">
        <v>40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145</v>
      </c>
      <c r="AU190" s="248" t="s">
        <v>88</v>
      </c>
      <c r="AV190" s="13" t="s">
        <v>88</v>
      </c>
      <c r="AW190" s="13" t="s">
        <v>34</v>
      </c>
      <c r="AX190" s="13" t="s">
        <v>78</v>
      </c>
      <c r="AY190" s="248" t="s">
        <v>132</v>
      </c>
    </row>
    <row r="191" s="13" customFormat="1">
      <c r="A191" s="13"/>
      <c r="B191" s="238"/>
      <c r="C191" s="239"/>
      <c r="D191" s="231" t="s">
        <v>145</v>
      </c>
      <c r="E191" s="240" t="s">
        <v>1</v>
      </c>
      <c r="F191" s="241" t="s">
        <v>492</v>
      </c>
      <c r="G191" s="239"/>
      <c r="H191" s="242">
        <v>20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145</v>
      </c>
      <c r="AU191" s="248" t="s">
        <v>88</v>
      </c>
      <c r="AV191" s="13" t="s">
        <v>88</v>
      </c>
      <c r="AW191" s="13" t="s">
        <v>34</v>
      </c>
      <c r="AX191" s="13" t="s">
        <v>78</v>
      </c>
      <c r="AY191" s="248" t="s">
        <v>132</v>
      </c>
    </row>
    <row r="192" s="13" customFormat="1">
      <c r="A192" s="13"/>
      <c r="B192" s="238"/>
      <c r="C192" s="239"/>
      <c r="D192" s="231" t="s">
        <v>145</v>
      </c>
      <c r="E192" s="240" t="s">
        <v>1</v>
      </c>
      <c r="F192" s="241" t="s">
        <v>493</v>
      </c>
      <c r="G192" s="239"/>
      <c r="H192" s="242">
        <v>20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145</v>
      </c>
      <c r="AU192" s="248" t="s">
        <v>88</v>
      </c>
      <c r="AV192" s="13" t="s">
        <v>88</v>
      </c>
      <c r="AW192" s="13" t="s">
        <v>34</v>
      </c>
      <c r="AX192" s="13" t="s">
        <v>78</v>
      </c>
      <c r="AY192" s="248" t="s">
        <v>132</v>
      </c>
    </row>
    <row r="193" s="14" customFormat="1">
      <c r="A193" s="14"/>
      <c r="B193" s="249"/>
      <c r="C193" s="250"/>
      <c r="D193" s="231" t="s">
        <v>145</v>
      </c>
      <c r="E193" s="251" t="s">
        <v>1</v>
      </c>
      <c r="F193" s="252" t="s">
        <v>148</v>
      </c>
      <c r="G193" s="250"/>
      <c r="H193" s="253">
        <v>470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145</v>
      </c>
      <c r="AU193" s="259" t="s">
        <v>88</v>
      </c>
      <c r="AV193" s="14" t="s">
        <v>139</v>
      </c>
      <c r="AW193" s="14" t="s">
        <v>34</v>
      </c>
      <c r="AX193" s="14" t="s">
        <v>86</v>
      </c>
      <c r="AY193" s="259" t="s">
        <v>132</v>
      </c>
    </row>
    <row r="194" s="2" customFormat="1" ht="16.5" customHeight="1">
      <c r="A194" s="38"/>
      <c r="B194" s="39"/>
      <c r="C194" s="271" t="s">
        <v>8</v>
      </c>
      <c r="D194" s="271" t="s">
        <v>240</v>
      </c>
      <c r="E194" s="272" t="s">
        <v>542</v>
      </c>
      <c r="F194" s="273" t="s">
        <v>543</v>
      </c>
      <c r="G194" s="274" t="s">
        <v>243</v>
      </c>
      <c r="H194" s="275">
        <v>130</v>
      </c>
      <c r="I194" s="276"/>
      <c r="J194" s="277">
        <f>ROUND(I194*H194,2)</f>
        <v>0</v>
      </c>
      <c r="K194" s="273" t="s">
        <v>271</v>
      </c>
      <c r="L194" s="278"/>
      <c r="M194" s="279" t="s">
        <v>1</v>
      </c>
      <c r="N194" s="280" t="s">
        <v>43</v>
      </c>
      <c r="O194" s="91"/>
      <c r="P194" s="227">
        <f>O194*H194</f>
        <v>0</v>
      </c>
      <c r="Q194" s="227">
        <v>0.025000000000000001</v>
      </c>
      <c r="R194" s="227">
        <f>Q194*H194</f>
        <v>3.25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193</v>
      </c>
      <c r="AT194" s="229" t="s">
        <v>240</v>
      </c>
      <c r="AU194" s="229" t="s">
        <v>88</v>
      </c>
      <c r="AY194" s="17" t="s">
        <v>132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86</v>
      </c>
      <c r="BK194" s="230">
        <f>ROUND(I194*H194,2)</f>
        <v>0</v>
      </c>
      <c r="BL194" s="17" t="s">
        <v>139</v>
      </c>
      <c r="BM194" s="229" t="s">
        <v>544</v>
      </c>
    </row>
    <row r="195" s="13" customFormat="1">
      <c r="A195" s="13"/>
      <c r="B195" s="238"/>
      <c r="C195" s="239"/>
      <c r="D195" s="231" t="s">
        <v>145</v>
      </c>
      <c r="E195" s="240" t="s">
        <v>1</v>
      </c>
      <c r="F195" s="241" t="s">
        <v>486</v>
      </c>
      <c r="G195" s="239"/>
      <c r="H195" s="242">
        <v>130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145</v>
      </c>
      <c r="AU195" s="248" t="s">
        <v>88</v>
      </c>
      <c r="AV195" s="13" t="s">
        <v>88</v>
      </c>
      <c r="AW195" s="13" t="s">
        <v>34</v>
      </c>
      <c r="AX195" s="13" t="s">
        <v>86</v>
      </c>
      <c r="AY195" s="248" t="s">
        <v>132</v>
      </c>
    </row>
    <row r="196" s="2" customFormat="1" ht="16.5" customHeight="1">
      <c r="A196" s="38"/>
      <c r="B196" s="39"/>
      <c r="C196" s="271" t="s">
        <v>323</v>
      </c>
      <c r="D196" s="271" t="s">
        <v>240</v>
      </c>
      <c r="E196" s="272" t="s">
        <v>545</v>
      </c>
      <c r="F196" s="273" t="s">
        <v>546</v>
      </c>
      <c r="G196" s="274" t="s">
        <v>243</v>
      </c>
      <c r="H196" s="275">
        <v>120</v>
      </c>
      <c r="I196" s="276"/>
      <c r="J196" s="277">
        <f>ROUND(I196*H196,2)</f>
        <v>0</v>
      </c>
      <c r="K196" s="273" t="s">
        <v>271</v>
      </c>
      <c r="L196" s="278"/>
      <c r="M196" s="279" t="s">
        <v>1</v>
      </c>
      <c r="N196" s="280" t="s">
        <v>43</v>
      </c>
      <c r="O196" s="91"/>
      <c r="P196" s="227">
        <f>O196*H196</f>
        <v>0</v>
      </c>
      <c r="Q196" s="227">
        <v>0.025000000000000001</v>
      </c>
      <c r="R196" s="227">
        <f>Q196*H196</f>
        <v>3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193</v>
      </c>
      <c r="AT196" s="229" t="s">
        <v>240</v>
      </c>
      <c r="AU196" s="229" t="s">
        <v>88</v>
      </c>
      <c r="AY196" s="17" t="s">
        <v>132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86</v>
      </c>
      <c r="BK196" s="230">
        <f>ROUND(I196*H196,2)</f>
        <v>0</v>
      </c>
      <c r="BL196" s="17" t="s">
        <v>139</v>
      </c>
      <c r="BM196" s="229" t="s">
        <v>547</v>
      </c>
    </row>
    <row r="197" s="13" customFormat="1">
      <c r="A197" s="13"/>
      <c r="B197" s="238"/>
      <c r="C197" s="239"/>
      <c r="D197" s="231" t="s">
        <v>145</v>
      </c>
      <c r="E197" s="240" t="s">
        <v>1</v>
      </c>
      <c r="F197" s="241" t="s">
        <v>487</v>
      </c>
      <c r="G197" s="239"/>
      <c r="H197" s="242">
        <v>120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145</v>
      </c>
      <c r="AU197" s="248" t="s">
        <v>88</v>
      </c>
      <c r="AV197" s="13" t="s">
        <v>88</v>
      </c>
      <c r="AW197" s="13" t="s">
        <v>34</v>
      </c>
      <c r="AX197" s="13" t="s">
        <v>86</v>
      </c>
      <c r="AY197" s="248" t="s">
        <v>132</v>
      </c>
    </row>
    <row r="198" s="2" customFormat="1" ht="16.5" customHeight="1">
      <c r="A198" s="38"/>
      <c r="B198" s="39"/>
      <c r="C198" s="271" t="s">
        <v>334</v>
      </c>
      <c r="D198" s="271" t="s">
        <v>240</v>
      </c>
      <c r="E198" s="272" t="s">
        <v>548</v>
      </c>
      <c r="F198" s="273" t="s">
        <v>549</v>
      </c>
      <c r="G198" s="274" t="s">
        <v>243</v>
      </c>
      <c r="H198" s="275">
        <v>85</v>
      </c>
      <c r="I198" s="276"/>
      <c r="J198" s="277">
        <f>ROUND(I198*H198,2)</f>
        <v>0</v>
      </c>
      <c r="K198" s="273" t="s">
        <v>271</v>
      </c>
      <c r="L198" s="278"/>
      <c r="M198" s="279" t="s">
        <v>1</v>
      </c>
      <c r="N198" s="280" t="s">
        <v>43</v>
      </c>
      <c r="O198" s="91"/>
      <c r="P198" s="227">
        <f>O198*H198</f>
        <v>0</v>
      </c>
      <c r="Q198" s="227">
        <v>0.025000000000000001</v>
      </c>
      <c r="R198" s="227">
        <f>Q198*H198</f>
        <v>2.125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193</v>
      </c>
      <c r="AT198" s="229" t="s">
        <v>240</v>
      </c>
      <c r="AU198" s="229" t="s">
        <v>88</v>
      </c>
      <c r="AY198" s="17" t="s">
        <v>132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86</v>
      </c>
      <c r="BK198" s="230">
        <f>ROUND(I198*H198,2)</f>
        <v>0</v>
      </c>
      <c r="BL198" s="17" t="s">
        <v>139</v>
      </c>
      <c r="BM198" s="229" t="s">
        <v>550</v>
      </c>
    </row>
    <row r="199" s="13" customFormat="1">
      <c r="A199" s="13"/>
      <c r="B199" s="238"/>
      <c r="C199" s="239"/>
      <c r="D199" s="231" t="s">
        <v>145</v>
      </c>
      <c r="E199" s="240" t="s">
        <v>1</v>
      </c>
      <c r="F199" s="241" t="s">
        <v>488</v>
      </c>
      <c r="G199" s="239"/>
      <c r="H199" s="242">
        <v>85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145</v>
      </c>
      <c r="AU199" s="248" t="s">
        <v>88</v>
      </c>
      <c r="AV199" s="13" t="s">
        <v>88</v>
      </c>
      <c r="AW199" s="13" t="s">
        <v>34</v>
      </c>
      <c r="AX199" s="13" t="s">
        <v>86</v>
      </c>
      <c r="AY199" s="248" t="s">
        <v>132</v>
      </c>
    </row>
    <row r="200" s="2" customFormat="1" ht="16.5" customHeight="1">
      <c r="A200" s="38"/>
      <c r="B200" s="39"/>
      <c r="C200" s="271" t="s">
        <v>340</v>
      </c>
      <c r="D200" s="271" t="s">
        <v>240</v>
      </c>
      <c r="E200" s="272" t="s">
        <v>551</v>
      </c>
      <c r="F200" s="273" t="s">
        <v>552</v>
      </c>
      <c r="G200" s="274" t="s">
        <v>243</v>
      </c>
      <c r="H200" s="275">
        <v>50</v>
      </c>
      <c r="I200" s="276"/>
      <c r="J200" s="277">
        <f>ROUND(I200*H200,2)</f>
        <v>0</v>
      </c>
      <c r="K200" s="273" t="s">
        <v>271</v>
      </c>
      <c r="L200" s="278"/>
      <c r="M200" s="279" t="s">
        <v>1</v>
      </c>
      <c r="N200" s="280" t="s">
        <v>43</v>
      </c>
      <c r="O200" s="91"/>
      <c r="P200" s="227">
        <f>O200*H200</f>
        <v>0</v>
      </c>
      <c r="Q200" s="227">
        <v>0.025000000000000001</v>
      </c>
      <c r="R200" s="227">
        <f>Q200*H200</f>
        <v>1.25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193</v>
      </c>
      <c r="AT200" s="229" t="s">
        <v>240</v>
      </c>
      <c r="AU200" s="229" t="s">
        <v>88</v>
      </c>
      <c r="AY200" s="17" t="s">
        <v>132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86</v>
      </c>
      <c r="BK200" s="230">
        <f>ROUND(I200*H200,2)</f>
        <v>0</v>
      </c>
      <c r="BL200" s="17" t="s">
        <v>139</v>
      </c>
      <c r="BM200" s="229" t="s">
        <v>553</v>
      </c>
    </row>
    <row r="201" s="13" customFormat="1">
      <c r="A201" s="13"/>
      <c r="B201" s="238"/>
      <c r="C201" s="239"/>
      <c r="D201" s="231" t="s">
        <v>145</v>
      </c>
      <c r="E201" s="240" t="s">
        <v>1</v>
      </c>
      <c r="F201" s="241" t="s">
        <v>489</v>
      </c>
      <c r="G201" s="239"/>
      <c r="H201" s="242">
        <v>50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145</v>
      </c>
      <c r="AU201" s="248" t="s">
        <v>88</v>
      </c>
      <c r="AV201" s="13" t="s">
        <v>88</v>
      </c>
      <c r="AW201" s="13" t="s">
        <v>34</v>
      </c>
      <c r="AX201" s="13" t="s">
        <v>86</v>
      </c>
      <c r="AY201" s="248" t="s">
        <v>132</v>
      </c>
    </row>
    <row r="202" s="2" customFormat="1" ht="16.5" customHeight="1">
      <c r="A202" s="38"/>
      <c r="B202" s="39"/>
      <c r="C202" s="271" t="s">
        <v>347</v>
      </c>
      <c r="D202" s="271" t="s">
        <v>240</v>
      </c>
      <c r="E202" s="272" t="s">
        <v>554</v>
      </c>
      <c r="F202" s="273" t="s">
        <v>555</v>
      </c>
      <c r="G202" s="274" t="s">
        <v>243</v>
      </c>
      <c r="H202" s="275">
        <v>5</v>
      </c>
      <c r="I202" s="276"/>
      <c r="J202" s="277">
        <f>ROUND(I202*H202,2)</f>
        <v>0</v>
      </c>
      <c r="K202" s="273" t="s">
        <v>271</v>
      </c>
      <c r="L202" s="278"/>
      <c r="M202" s="279" t="s">
        <v>1</v>
      </c>
      <c r="N202" s="280" t="s">
        <v>43</v>
      </c>
      <c r="O202" s="91"/>
      <c r="P202" s="227">
        <f>O202*H202</f>
        <v>0</v>
      </c>
      <c r="Q202" s="227">
        <v>0.025000000000000001</v>
      </c>
      <c r="R202" s="227">
        <f>Q202*H202</f>
        <v>0.125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193</v>
      </c>
      <c r="AT202" s="229" t="s">
        <v>240</v>
      </c>
      <c r="AU202" s="229" t="s">
        <v>88</v>
      </c>
      <c r="AY202" s="17" t="s">
        <v>132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86</v>
      </c>
      <c r="BK202" s="230">
        <f>ROUND(I202*H202,2)</f>
        <v>0</v>
      </c>
      <c r="BL202" s="17" t="s">
        <v>139</v>
      </c>
      <c r="BM202" s="229" t="s">
        <v>556</v>
      </c>
    </row>
    <row r="203" s="13" customFormat="1">
      <c r="A203" s="13"/>
      <c r="B203" s="238"/>
      <c r="C203" s="239"/>
      <c r="D203" s="231" t="s">
        <v>145</v>
      </c>
      <c r="E203" s="240" t="s">
        <v>1</v>
      </c>
      <c r="F203" s="241" t="s">
        <v>490</v>
      </c>
      <c r="G203" s="239"/>
      <c r="H203" s="242">
        <v>5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145</v>
      </c>
      <c r="AU203" s="248" t="s">
        <v>88</v>
      </c>
      <c r="AV203" s="13" t="s">
        <v>88</v>
      </c>
      <c r="AW203" s="13" t="s">
        <v>34</v>
      </c>
      <c r="AX203" s="13" t="s">
        <v>86</v>
      </c>
      <c r="AY203" s="248" t="s">
        <v>132</v>
      </c>
    </row>
    <row r="204" s="2" customFormat="1" ht="16.5" customHeight="1">
      <c r="A204" s="38"/>
      <c r="B204" s="39"/>
      <c r="C204" s="271" t="s">
        <v>356</v>
      </c>
      <c r="D204" s="271" t="s">
        <v>240</v>
      </c>
      <c r="E204" s="272" t="s">
        <v>557</v>
      </c>
      <c r="F204" s="273" t="s">
        <v>558</v>
      </c>
      <c r="G204" s="274" t="s">
        <v>243</v>
      </c>
      <c r="H204" s="275">
        <v>40</v>
      </c>
      <c r="I204" s="276"/>
      <c r="J204" s="277">
        <f>ROUND(I204*H204,2)</f>
        <v>0</v>
      </c>
      <c r="K204" s="273" t="s">
        <v>271</v>
      </c>
      <c r="L204" s="278"/>
      <c r="M204" s="279" t="s">
        <v>1</v>
      </c>
      <c r="N204" s="280" t="s">
        <v>43</v>
      </c>
      <c r="O204" s="91"/>
      <c r="P204" s="227">
        <f>O204*H204</f>
        <v>0</v>
      </c>
      <c r="Q204" s="227">
        <v>0.025000000000000001</v>
      </c>
      <c r="R204" s="227">
        <f>Q204*H204</f>
        <v>1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193</v>
      </c>
      <c r="AT204" s="229" t="s">
        <v>240</v>
      </c>
      <c r="AU204" s="229" t="s">
        <v>88</v>
      </c>
      <c r="AY204" s="17" t="s">
        <v>132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86</v>
      </c>
      <c r="BK204" s="230">
        <f>ROUND(I204*H204,2)</f>
        <v>0</v>
      </c>
      <c r="BL204" s="17" t="s">
        <v>139</v>
      </c>
      <c r="BM204" s="229" t="s">
        <v>559</v>
      </c>
    </row>
    <row r="205" s="13" customFormat="1">
      <c r="A205" s="13"/>
      <c r="B205" s="238"/>
      <c r="C205" s="239"/>
      <c r="D205" s="231" t="s">
        <v>145</v>
      </c>
      <c r="E205" s="240" t="s">
        <v>1</v>
      </c>
      <c r="F205" s="241" t="s">
        <v>491</v>
      </c>
      <c r="G205" s="239"/>
      <c r="H205" s="242">
        <v>40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145</v>
      </c>
      <c r="AU205" s="248" t="s">
        <v>88</v>
      </c>
      <c r="AV205" s="13" t="s">
        <v>88</v>
      </c>
      <c r="AW205" s="13" t="s">
        <v>34</v>
      </c>
      <c r="AX205" s="13" t="s">
        <v>86</v>
      </c>
      <c r="AY205" s="248" t="s">
        <v>132</v>
      </c>
    </row>
    <row r="206" s="2" customFormat="1" ht="16.5" customHeight="1">
      <c r="A206" s="38"/>
      <c r="B206" s="39"/>
      <c r="C206" s="271" t="s">
        <v>7</v>
      </c>
      <c r="D206" s="271" t="s">
        <v>240</v>
      </c>
      <c r="E206" s="272" t="s">
        <v>560</v>
      </c>
      <c r="F206" s="273" t="s">
        <v>561</v>
      </c>
      <c r="G206" s="274" t="s">
        <v>243</v>
      </c>
      <c r="H206" s="275">
        <v>20</v>
      </c>
      <c r="I206" s="276"/>
      <c r="J206" s="277">
        <f>ROUND(I206*H206,2)</f>
        <v>0</v>
      </c>
      <c r="K206" s="273" t="s">
        <v>271</v>
      </c>
      <c r="L206" s="278"/>
      <c r="M206" s="279" t="s">
        <v>1</v>
      </c>
      <c r="N206" s="280" t="s">
        <v>43</v>
      </c>
      <c r="O206" s="91"/>
      <c r="P206" s="227">
        <f>O206*H206</f>
        <v>0</v>
      </c>
      <c r="Q206" s="227">
        <v>0.025000000000000001</v>
      </c>
      <c r="R206" s="227">
        <f>Q206*H206</f>
        <v>0.5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193</v>
      </c>
      <c r="AT206" s="229" t="s">
        <v>240</v>
      </c>
      <c r="AU206" s="229" t="s">
        <v>88</v>
      </c>
      <c r="AY206" s="17" t="s">
        <v>132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86</v>
      </c>
      <c r="BK206" s="230">
        <f>ROUND(I206*H206,2)</f>
        <v>0</v>
      </c>
      <c r="BL206" s="17" t="s">
        <v>139</v>
      </c>
      <c r="BM206" s="229" t="s">
        <v>562</v>
      </c>
    </row>
    <row r="207" s="13" customFormat="1">
      <c r="A207" s="13"/>
      <c r="B207" s="238"/>
      <c r="C207" s="239"/>
      <c r="D207" s="231" t="s">
        <v>145</v>
      </c>
      <c r="E207" s="240" t="s">
        <v>1</v>
      </c>
      <c r="F207" s="241" t="s">
        <v>492</v>
      </c>
      <c r="G207" s="239"/>
      <c r="H207" s="242">
        <v>20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145</v>
      </c>
      <c r="AU207" s="248" t="s">
        <v>88</v>
      </c>
      <c r="AV207" s="13" t="s">
        <v>88</v>
      </c>
      <c r="AW207" s="13" t="s">
        <v>34</v>
      </c>
      <c r="AX207" s="13" t="s">
        <v>86</v>
      </c>
      <c r="AY207" s="248" t="s">
        <v>132</v>
      </c>
    </row>
    <row r="208" s="2" customFormat="1" ht="16.5" customHeight="1">
      <c r="A208" s="38"/>
      <c r="B208" s="39"/>
      <c r="C208" s="271" t="s">
        <v>367</v>
      </c>
      <c r="D208" s="271" t="s">
        <v>240</v>
      </c>
      <c r="E208" s="272" t="s">
        <v>563</v>
      </c>
      <c r="F208" s="273" t="s">
        <v>564</v>
      </c>
      <c r="G208" s="274" t="s">
        <v>243</v>
      </c>
      <c r="H208" s="275">
        <v>20</v>
      </c>
      <c r="I208" s="276"/>
      <c r="J208" s="277">
        <f>ROUND(I208*H208,2)</f>
        <v>0</v>
      </c>
      <c r="K208" s="273" t="s">
        <v>271</v>
      </c>
      <c r="L208" s="278"/>
      <c r="M208" s="279" t="s">
        <v>1</v>
      </c>
      <c r="N208" s="280" t="s">
        <v>43</v>
      </c>
      <c r="O208" s="91"/>
      <c r="P208" s="227">
        <f>O208*H208</f>
        <v>0</v>
      </c>
      <c r="Q208" s="227">
        <v>0.025000000000000001</v>
      </c>
      <c r="R208" s="227">
        <f>Q208*H208</f>
        <v>0.5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193</v>
      </c>
      <c r="AT208" s="229" t="s">
        <v>240</v>
      </c>
      <c r="AU208" s="229" t="s">
        <v>88</v>
      </c>
      <c r="AY208" s="17" t="s">
        <v>132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86</v>
      </c>
      <c r="BK208" s="230">
        <f>ROUND(I208*H208,2)</f>
        <v>0</v>
      </c>
      <c r="BL208" s="17" t="s">
        <v>139</v>
      </c>
      <c r="BM208" s="229" t="s">
        <v>565</v>
      </c>
    </row>
    <row r="209" s="13" customFormat="1">
      <c r="A209" s="13"/>
      <c r="B209" s="238"/>
      <c r="C209" s="239"/>
      <c r="D209" s="231" t="s">
        <v>145</v>
      </c>
      <c r="E209" s="240" t="s">
        <v>1</v>
      </c>
      <c r="F209" s="241" t="s">
        <v>493</v>
      </c>
      <c r="G209" s="239"/>
      <c r="H209" s="242">
        <v>20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145</v>
      </c>
      <c r="AU209" s="248" t="s">
        <v>88</v>
      </c>
      <c r="AV209" s="13" t="s">
        <v>88</v>
      </c>
      <c r="AW209" s="13" t="s">
        <v>34</v>
      </c>
      <c r="AX209" s="13" t="s">
        <v>86</v>
      </c>
      <c r="AY209" s="248" t="s">
        <v>132</v>
      </c>
    </row>
    <row r="210" s="2" customFormat="1" ht="24.15" customHeight="1">
      <c r="A210" s="38"/>
      <c r="B210" s="39"/>
      <c r="C210" s="218" t="s">
        <v>371</v>
      </c>
      <c r="D210" s="218" t="s">
        <v>134</v>
      </c>
      <c r="E210" s="219" t="s">
        <v>566</v>
      </c>
      <c r="F210" s="220" t="s">
        <v>567</v>
      </c>
      <c r="G210" s="221" t="s">
        <v>243</v>
      </c>
      <c r="H210" s="222">
        <v>470</v>
      </c>
      <c r="I210" s="223"/>
      <c r="J210" s="224">
        <f>ROUND(I210*H210,2)</f>
        <v>0</v>
      </c>
      <c r="K210" s="220" t="s">
        <v>138</v>
      </c>
      <c r="L210" s="44"/>
      <c r="M210" s="225" t="s">
        <v>1</v>
      </c>
      <c r="N210" s="226" t="s">
        <v>43</v>
      </c>
      <c r="O210" s="91"/>
      <c r="P210" s="227">
        <f>O210*H210</f>
        <v>0</v>
      </c>
      <c r="Q210" s="227">
        <v>5.0000000000000002E-05</v>
      </c>
      <c r="R210" s="227">
        <f>Q210*H210</f>
        <v>0.0235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139</v>
      </c>
      <c r="AT210" s="229" t="s">
        <v>134</v>
      </c>
      <c r="AU210" s="229" t="s">
        <v>88</v>
      </c>
      <c r="AY210" s="17" t="s">
        <v>132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86</v>
      </c>
      <c r="BK210" s="230">
        <f>ROUND(I210*H210,2)</f>
        <v>0</v>
      </c>
      <c r="BL210" s="17" t="s">
        <v>139</v>
      </c>
      <c r="BM210" s="229" t="s">
        <v>568</v>
      </c>
    </row>
    <row r="211" s="2" customFormat="1">
      <c r="A211" s="38"/>
      <c r="B211" s="39"/>
      <c r="C211" s="40"/>
      <c r="D211" s="231" t="s">
        <v>141</v>
      </c>
      <c r="E211" s="40"/>
      <c r="F211" s="232" t="s">
        <v>569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141</v>
      </c>
      <c r="AU211" s="17" t="s">
        <v>88</v>
      </c>
    </row>
    <row r="212" s="2" customFormat="1">
      <c r="A212" s="38"/>
      <c r="B212" s="39"/>
      <c r="C212" s="40"/>
      <c r="D212" s="236" t="s">
        <v>143</v>
      </c>
      <c r="E212" s="40"/>
      <c r="F212" s="237" t="s">
        <v>570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143</v>
      </c>
      <c r="AU212" s="17" t="s">
        <v>88</v>
      </c>
    </row>
    <row r="213" s="13" customFormat="1">
      <c r="A213" s="13"/>
      <c r="B213" s="238"/>
      <c r="C213" s="239"/>
      <c r="D213" s="231" t="s">
        <v>145</v>
      </c>
      <c r="E213" s="240" t="s">
        <v>1</v>
      </c>
      <c r="F213" s="241" t="s">
        <v>571</v>
      </c>
      <c r="G213" s="239"/>
      <c r="H213" s="242">
        <v>470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145</v>
      </c>
      <c r="AU213" s="248" t="s">
        <v>88</v>
      </c>
      <c r="AV213" s="13" t="s">
        <v>88</v>
      </c>
      <c r="AW213" s="13" t="s">
        <v>34</v>
      </c>
      <c r="AX213" s="13" t="s">
        <v>86</v>
      </c>
      <c r="AY213" s="248" t="s">
        <v>132</v>
      </c>
    </row>
    <row r="214" s="2" customFormat="1" ht="21.75" customHeight="1">
      <c r="A214" s="38"/>
      <c r="B214" s="39"/>
      <c r="C214" s="271" t="s">
        <v>375</v>
      </c>
      <c r="D214" s="271" t="s">
        <v>240</v>
      </c>
      <c r="E214" s="272" t="s">
        <v>572</v>
      </c>
      <c r="F214" s="273" t="s">
        <v>573</v>
      </c>
      <c r="G214" s="274" t="s">
        <v>243</v>
      </c>
      <c r="H214" s="275">
        <v>1410</v>
      </c>
      <c r="I214" s="276"/>
      <c r="J214" s="277">
        <f>ROUND(I214*H214,2)</f>
        <v>0</v>
      </c>
      <c r="K214" s="273" t="s">
        <v>138</v>
      </c>
      <c r="L214" s="278"/>
      <c r="M214" s="279" t="s">
        <v>1</v>
      </c>
      <c r="N214" s="280" t="s">
        <v>43</v>
      </c>
      <c r="O214" s="91"/>
      <c r="P214" s="227">
        <f>O214*H214</f>
        <v>0</v>
      </c>
      <c r="Q214" s="227">
        <v>0.0058999999999999999</v>
      </c>
      <c r="R214" s="227">
        <f>Q214*H214</f>
        <v>8.3189999999999991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193</v>
      </c>
      <c r="AT214" s="229" t="s">
        <v>240</v>
      </c>
      <c r="AU214" s="229" t="s">
        <v>88</v>
      </c>
      <c r="AY214" s="17" t="s">
        <v>132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86</v>
      </c>
      <c r="BK214" s="230">
        <f>ROUND(I214*H214,2)</f>
        <v>0</v>
      </c>
      <c r="BL214" s="17" t="s">
        <v>139</v>
      </c>
      <c r="BM214" s="229" t="s">
        <v>574</v>
      </c>
    </row>
    <row r="215" s="2" customFormat="1">
      <c r="A215" s="38"/>
      <c r="B215" s="39"/>
      <c r="C215" s="40"/>
      <c r="D215" s="231" t="s">
        <v>141</v>
      </c>
      <c r="E215" s="40"/>
      <c r="F215" s="232" t="s">
        <v>573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141</v>
      </c>
      <c r="AU215" s="17" t="s">
        <v>88</v>
      </c>
    </row>
    <row r="216" s="13" customFormat="1">
      <c r="A216" s="13"/>
      <c r="B216" s="238"/>
      <c r="C216" s="239"/>
      <c r="D216" s="231" t="s">
        <v>145</v>
      </c>
      <c r="E216" s="240" t="s">
        <v>1</v>
      </c>
      <c r="F216" s="241" t="s">
        <v>575</v>
      </c>
      <c r="G216" s="239"/>
      <c r="H216" s="242">
        <v>1410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145</v>
      </c>
      <c r="AU216" s="248" t="s">
        <v>88</v>
      </c>
      <c r="AV216" s="13" t="s">
        <v>88</v>
      </c>
      <c r="AW216" s="13" t="s">
        <v>34</v>
      </c>
      <c r="AX216" s="13" t="s">
        <v>86</v>
      </c>
      <c r="AY216" s="248" t="s">
        <v>132</v>
      </c>
    </row>
    <row r="217" s="2" customFormat="1" ht="24.15" customHeight="1">
      <c r="A217" s="38"/>
      <c r="B217" s="39"/>
      <c r="C217" s="218" t="s">
        <v>380</v>
      </c>
      <c r="D217" s="218" t="s">
        <v>134</v>
      </c>
      <c r="E217" s="219" t="s">
        <v>576</v>
      </c>
      <c r="F217" s="220" t="s">
        <v>577</v>
      </c>
      <c r="G217" s="221" t="s">
        <v>243</v>
      </c>
      <c r="H217" s="222">
        <v>1275</v>
      </c>
      <c r="I217" s="223"/>
      <c r="J217" s="224">
        <f>ROUND(I217*H217,2)</f>
        <v>0</v>
      </c>
      <c r="K217" s="220" t="s">
        <v>138</v>
      </c>
      <c r="L217" s="44"/>
      <c r="M217" s="225" t="s">
        <v>1</v>
      </c>
      <c r="N217" s="226" t="s">
        <v>43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139</v>
      </c>
      <c r="AT217" s="229" t="s">
        <v>134</v>
      </c>
      <c r="AU217" s="229" t="s">
        <v>88</v>
      </c>
      <c r="AY217" s="17" t="s">
        <v>132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86</v>
      </c>
      <c r="BK217" s="230">
        <f>ROUND(I217*H217,2)</f>
        <v>0</v>
      </c>
      <c r="BL217" s="17" t="s">
        <v>139</v>
      </c>
      <c r="BM217" s="229" t="s">
        <v>578</v>
      </c>
    </row>
    <row r="218" s="2" customFormat="1">
      <c r="A218" s="38"/>
      <c r="B218" s="39"/>
      <c r="C218" s="40"/>
      <c r="D218" s="231" t="s">
        <v>141</v>
      </c>
      <c r="E218" s="40"/>
      <c r="F218" s="232" t="s">
        <v>579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141</v>
      </c>
      <c r="AU218" s="17" t="s">
        <v>88</v>
      </c>
    </row>
    <row r="219" s="2" customFormat="1">
      <c r="A219" s="38"/>
      <c r="B219" s="39"/>
      <c r="C219" s="40"/>
      <c r="D219" s="236" t="s">
        <v>143</v>
      </c>
      <c r="E219" s="40"/>
      <c r="F219" s="237" t="s">
        <v>580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143</v>
      </c>
      <c r="AU219" s="17" t="s">
        <v>88</v>
      </c>
    </row>
    <row r="220" s="13" customFormat="1">
      <c r="A220" s="13"/>
      <c r="B220" s="238"/>
      <c r="C220" s="239"/>
      <c r="D220" s="231" t="s">
        <v>145</v>
      </c>
      <c r="E220" s="240" t="s">
        <v>1</v>
      </c>
      <c r="F220" s="241" t="s">
        <v>581</v>
      </c>
      <c r="G220" s="239"/>
      <c r="H220" s="242">
        <v>805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145</v>
      </c>
      <c r="AU220" s="248" t="s">
        <v>88</v>
      </c>
      <c r="AV220" s="13" t="s">
        <v>88</v>
      </c>
      <c r="AW220" s="13" t="s">
        <v>34</v>
      </c>
      <c r="AX220" s="13" t="s">
        <v>78</v>
      </c>
      <c r="AY220" s="248" t="s">
        <v>132</v>
      </c>
    </row>
    <row r="221" s="13" customFormat="1">
      <c r="A221" s="13"/>
      <c r="B221" s="238"/>
      <c r="C221" s="239"/>
      <c r="D221" s="231" t="s">
        <v>145</v>
      </c>
      <c r="E221" s="240" t="s">
        <v>1</v>
      </c>
      <c r="F221" s="241" t="s">
        <v>582</v>
      </c>
      <c r="G221" s="239"/>
      <c r="H221" s="242">
        <v>470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145</v>
      </c>
      <c r="AU221" s="248" t="s">
        <v>88</v>
      </c>
      <c r="AV221" s="13" t="s">
        <v>88</v>
      </c>
      <c r="AW221" s="13" t="s">
        <v>34</v>
      </c>
      <c r="AX221" s="13" t="s">
        <v>78</v>
      </c>
      <c r="AY221" s="248" t="s">
        <v>132</v>
      </c>
    </row>
    <row r="222" s="14" customFormat="1">
      <c r="A222" s="14"/>
      <c r="B222" s="249"/>
      <c r="C222" s="250"/>
      <c r="D222" s="231" t="s">
        <v>145</v>
      </c>
      <c r="E222" s="251" t="s">
        <v>1</v>
      </c>
      <c r="F222" s="252" t="s">
        <v>148</v>
      </c>
      <c r="G222" s="250"/>
      <c r="H222" s="253">
        <v>1275</v>
      </c>
      <c r="I222" s="254"/>
      <c r="J222" s="250"/>
      <c r="K222" s="250"/>
      <c r="L222" s="255"/>
      <c r="M222" s="256"/>
      <c r="N222" s="257"/>
      <c r="O222" s="257"/>
      <c r="P222" s="257"/>
      <c r="Q222" s="257"/>
      <c r="R222" s="257"/>
      <c r="S222" s="257"/>
      <c r="T222" s="25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9" t="s">
        <v>145</v>
      </c>
      <c r="AU222" s="259" t="s">
        <v>88</v>
      </c>
      <c r="AV222" s="14" t="s">
        <v>139</v>
      </c>
      <c r="AW222" s="14" t="s">
        <v>34</v>
      </c>
      <c r="AX222" s="14" t="s">
        <v>86</v>
      </c>
      <c r="AY222" s="259" t="s">
        <v>132</v>
      </c>
    </row>
    <row r="223" s="2" customFormat="1" ht="16.5" customHeight="1">
      <c r="A223" s="38"/>
      <c r="B223" s="39"/>
      <c r="C223" s="271" t="s">
        <v>384</v>
      </c>
      <c r="D223" s="271" t="s">
        <v>240</v>
      </c>
      <c r="E223" s="272" t="s">
        <v>583</v>
      </c>
      <c r="F223" s="273" t="s">
        <v>584</v>
      </c>
      <c r="G223" s="274" t="s">
        <v>478</v>
      </c>
      <c r="H223" s="275">
        <v>318.75</v>
      </c>
      <c r="I223" s="276"/>
      <c r="J223" s="277">
        <f>ROUND(I223*H223,2)</f>
        <v>0</v>
      </c>
      <c r="K223" s="273" t="s">
        <v>138</v>
      </c>
      <c r="L223" s="278"/>
      <c r="M223" s="279" t="s">
        <v>1</v>
      </c>
      <c r="N223" s="280" t="s">
        <v>43</v>
      </c>
      <c r="O223" s="91"/>
      <c r="P223" s="227">
        <f>O223*H223</f>
        <v>0</v>
      </c>
      <c r="Q223" s="227">
        <v>0.001</v>
      </c>
      <c r="R223" s="227">
        <f>Q223*H223</f>
        <v>0.31875000000000003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193</v>
      </c>
      <c r="AT223" s="229" t="s">
        <v>240</v>
      </c>
      <c r="AU223" s="229" t="s">
        <v>88</v>
      </c>
      <c r="AY223" s="17" t="s">
        <v>132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86</v>
      </c>
      <c r="BK223" s="230">
        <f>ROUND(I223*H223,2)</f>
        <v>0</v>
      </c>
      <c r="BL223" s="17" t="s">
        <v>139</v>
      </c>
      <c r="BM223" s="229" t="s">
        <v>585</v>
      </c>
    </row>
    <row r="224" s="2" customFormat="1">
      <c r="A224" s="38"/>
      <c r="B224" s="39"/>
      <c r="C224" s="40"/>
      <c r="D224" s="231" t="s">
        <v>141</v>
      </c>
      <c r="E224" s="40"/>
      <c r="F224" s="232" t="s">
        <v>584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141</v>
      </c>
      <c r="AU224" s="17" t="s">
        <v>88</v>
      </c>
    </row>
    <row r="225" s="13" customFormat="1">
      <c r="A225" s="13"/>
      <c r="B225" s="238"/>
      <c r="C225" s="239"/>
      <c r="D225" s="231" t="s">
        <v>145</v>
      </c>
      <c r="E225" s="240" t="s">
        <v>1</v>
      </c>
      <c r="F225" s="241" t="s">
        <v>586</v>
      </c>
      <c r="G225" s="239"/>
      <c r="H225" s="242">
        <v>201.25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145</v>
      </c>
      <c r="AU225" s="248" t="s">
        <v>88</v>
      </c>
      <c r="AV225" s="13" t="s">
        <v>88</v>
      </c>
      <c r="AW225" s="13" t="s">
        <v>34</v>
      </c>
      <c r="AX225" s="13" t="s">
        <v>78</v>
      </c>
      <c r="AY225" s="248" t="s">
        <v>132</v>
      </c>
    </row>
    <row r="226" s="13" customFormat="1">
      <c r="A226" s="13"/>
      <c r="B226" s="238"/>
      <c r="C226" s="239"/>
      <c r="D226" s="231" t="s">
        <v>145</v>
      </c>
      <c r="E226" s="240" t="s">
        <v>1</v>
      </c>
      <c r="F226" s="241" t="s">
        <v>587</v>
      </c>
      <c r="G226" s="239"/>
      <c r="H226" s="242">
        <v>117.5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145</v>
      </c>
      <c r="AU226" s="248" t="s">
        <v>88</v>
      </c>
      <c r="AV226" s="13" t="s">
        <v>88</v>
      </c>
      <c r="AW226" s="13" t="s">
        <v>34</v>
      </c>
      <c r="AX226" s="13" t="s">
        <v>78</v>
      </c>
      <c r="AY226" s="248" t="s">
        <v>132</v>
      </c>
    </row>
    <row r="227" s="14" customFormat="1">
      <c r="A227" s="14"/>
      <c r="B227" s="249"/>
      <c r="C227" s="250"/>
      <c r="D227" s="231" t="s">
        <v>145</v>
      </c>
      <c r="E227" s="251" t="s">
        <v>1</v>
      </c>
      <c r="F227" s="252" t="s">
        <v>148</v>
      </c>
      <c r="G227" s="250"/>
      <c r="H227" s="253">
        <v>318.75</v>
      </c>
      <c r="I227" s="254"/>
      <c r="J227" s="250"/>
      <c r="K227" s="250"/>
      <c r="L227" s="255"/>
      <c r="M227" s="256"/>
      <c r="N227" s="257"/>
      <c r="O227" s="257"/>
      <c r="P227" s="257"/>
      <c r="Q227" s="257"/>
      <c r="R227" s="257"/>
      <c r="S227" s="257"/>
      <c r="T227" s="25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9" t="s">
        <v>145</v>
      </c>
      <c r="AU227" s="259" t="s">
        <v>88</v>
      </c>
      <c r="AV227" s="14" t="s">
        <v>139</v>
      </c>
      <c r="AW227" s="14" t="s">
        <v>34</v>
      </c>
      <c r="AX227" s="14" t="s">
        <v>86</v>
      </c>
      <c r="AY227" s="259" t="s">
        <v>132</v>
      </c>
    </row>
    <row r="228" s="2" customFormat="1" ht="16.5" customHeight="1">
      <c r="A228" s="38"/>
      <c r="B228" s="39"/>
      <c r="C228" s="218" t="s">
        <v>388</v>
      </c>
      <c r="D228" s="218" t="s">
        <v>134</v>
      </c>
      <c r="E228" s="219" t="s">
        <v>588</v>
      </c>
      <c r="F228" s="220" t="s">
        <v>589</v>
      </c>
      <c r="G228" s="221" t="s">
        <v>243</v>
      </c>
      <c r="H228" s="222">
        <v>470</v>
      </c>
      <c r="I228" s="223"/>
      <c r="J228" s="224">
        <f>ROUND(I228*H228,2)</f>
        <v>0</v>
      </c>
      <c r="K228" s="220" t="s">
        <v>271</v>
      </c>
      <c r="L228" s="44"/>
      <c r="M228" s="225" t="s">
        <v>1</v>
      </c>
      <c r="N228" s="226" t="s">
        <v>43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139</v>
      </c>
      <c r="AT228" s="229" t="s">
        <v>134</v>
      </c>
      <c r="AU228" s="229" t="s">
        <v>88</v>
      </c>
      <c r="AY228" s="17" t="s">
        <v>132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86</v>
      </c>
      <c r="BK228" s="230">
        <f>ROUND(I228*H228,2)</f>
        <v>0</v>
      </c>
      <c r="BL228" s="17" t="s">
        <v>139</v>
      </c>
      <c r="BM228" s="229" t="s">
        <v>590</v>
      </c>
    </row>
    <row r="229" s="2" customFormat="1" ht="16.5" customHeight="1">
      <c r="A229" s="38"/>
      <c r="B229" s="39"/>
      <c r="C229" s="218" t="s">
        <v>591</v>
      </c>
      <c r="D229" s="218" t="s">
        <v>134</v>
      </c>
      <c r="E229" s="219" t="s">
        <v>592</v>
      </c>
      <c r="F229" s="220" t="s">
        <v>593</v>
      </c>
      <c r="G229" s="221" t="s">
        <v>137</v>
      </c>
      <c r="H229" s="222">
        <v>177.19999999999999</v>
      </c>
      <c r="I229" s="223"/>
      <c r="J229" s="224">
        <f>ROUND(I229*H229,2)</f>
        <v>0</v>
      </c>
      <c r="K229" s="220" t="s">
        <v>138</v>
      </c>
      <c r="L229" s="44"/>
      <c r="M229" s="225" t="s">
        <v>1</v>
      </c>
      <c r="N229" s="226" t="s">
        <v>43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139</v>
      </c>
      <c r="AT229" s="229" t="s">
        <v>134</v>
      </c>
      <c r="AU229" s="229" t="s">
        <v>88</v>
      </c>
      <c r="AY229" s="17" t="s">
        <v>132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86</v>
      </c>
      <c r="BK229" s="230">
        <f>ROUND(I229*H229,2)</f>
        <v>0</v>
      </c>
      <c r="BL229" s="17" t="s">
        <v>139</v>
      </c>
      <c r="BM229" s="229" t="s">
        <v>594</v>
      </c>
    </row>
    <row r="230" s="2" customFormat="1">
      <c r="A230" s="38"/>
      <c r="B230" s="39"/>
      <c r="C230" s="40"/>
      <c r="D230" s="231" t="s">
        <v>141</v>
      </c>
      <c r="E230" s="40"/>
      <c r="F230" s="232" t="s">
        <v>595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141</v>
      </c>
      <c r="AU230" s="17" t="s">
        <v>88</v>
      </c>
    </row>
    <row r="231" s="2" customFormat="1">
      <c r="A231" s="38"/>
      <c r="B231" s="39"/>
      <c r="C231" s="40"/>
      <c r="D231" s="236" t="s">
        <v>143</v>
      </c>
      <c r="E231" s="40"/>
      <c r="F231" s="237" t="s">
        <v>596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143</v>
      </c>
      <c r="AU231" s="17" t="s">
        <v>88</v>
      </c>
    </row>
    <row r="232" s="13" customFormat="1">
      <c r="A232" s="13"/>
      <c r="B232" s="238"/>
      <c r="C232" s="239"/>
      <c r="D232" s="231" t="s">
        <v>145</v>
      </c>
      <c r="E232" s="240" t="s">
        <v>1</v>
      </c>
      <c r="F232" s="241" t="s">
        <v>597</v>
      </c>
      <c r="G232" s="239"/>
      <c r="H232" s="242">
        <v>112.8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145</v>
      </c>
      <c r="AU232" s="248" t="s">
        <v>88</v>
      </c>
      <c r="AV232" s="13" t="s">
        <v>88</v>
      </c>
      <c r="AW232" s="13" t="s">
        <v>34</v>
      </c>
      <c r="AX232" s="13" t="s">
        <v>78</v>
      </c>
      <c r="AY232" s="248" t="s">
        <v>132</v>
      </c>
    </row>
    <row r="233" s="13" customFormat="1">
      <c r="A233" s="13"/>
      <c r="B233" s="238"/>
      <c r="C233" s="239"/>
      <c r="D233" s="231" t="s">
        <v>145</v>
      </c>
      <c r="E233" s="240" t="s">
        <v>1</v>
      </c>
      <c r="F233" s="241" t="s">
        <v>598</v>
      </c>
      <c r="G233" s="239"/>
      <c r="H233" s="242">
        <v>64.400000000000006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145</v>
      </c>
      <c r="AU233" s="248" t="s">
        <v>88</v>
      </c>
      <c r="AV233" s="13" t="s">
        <v>88</v>
      </c>
      <c r="AW233" s="13" t="s">
        <v>34</v>
      </c>
      <c r="AX233" s="13" t="s">
        <v>78</v>
      </c>
      <c r="AY233" s="248" t="s">
        <v>132</v>
      </c>
    </row>
    <row r="234" s="14" customFormat="1">
      <c r="A234" s="14"/>
      <c r="B234" s="249"/>
      <c r="C234" s="250"/>
      <c r="D234" s="231" t="s">
        <v>145</v>
      </c>
      <c r="E234" s="251" t="s">
        <v>1</v>
      </c>
      <c r="F234" s="252" t="s">
        <v>148</v>
      </c>
      <c r="G234" s="250"/>
      <c r="H234" s="253">
        <v>177.19999999999999</v>
      </c>
      <c r="I234" s="254"/>
      <c r="J234" s="250"/>
      <c r="K234" s="250"/>
      <c r="L234" s="255"/>
      <c r="M234" s="256"/>
      <c r="N234" s="257"/>
      <c r="O234" s="257"/>
      <c r="P234" s="257"/>
      <c r="Q234" s="257"/>
      <c r="R234" s="257"/>
      <c r="S234" s="257"/>
      <c r="T234" s="25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9" t="s">
        <v>145</v>
      </c>
      <c r="AU234" s="259" t="s">
        <v>88</v>
      </c>
      <c r="AV234" s="14" t="s">
        <v>139</v>
      </c>
      <c r="AW234" s="14" t="s">
        <v>34</v>
      </c>
      <c r="AX234" s="14" t="s">
        <v>86</v>
      </c>
      <c r="AY234" s="259" t="s">
        <v>132</v>
      </c>
    </row>
    <row r="235" s="12" customFormat="1" ht="22.8" customHeight="1">
      <c r="A235" s="12"/>
      <c r="B235" s="202"/>
      <c r="C235" s="203"/>
      <c r="D235" s="204" t="s">
        <v>77</v>
      </c>
      <c r="E235" s="216" t="s">
        <v>246</v>
      </c>
      <c r="F235" s="216" t="s">
        <v>247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SUM(P236:P238)</f>
        <v>0</v>
      </c>
      <c r="Q235" s="210"/>
      <c r="R235" s="211">
        <f>SUM(R236:R238)</f>
        <v>0</v>
      </c>
      <c r="S235" s="210"/>
      <c r="T235" s="212">
        <f>SUM(T236:T238)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86</v>
      </c>
      <c r="AT235" s="214" t="s">
        <v>77</v>
      </c>
      <c r="AU235" s="214" t="s">
        <v>86</v>
      </c>
      <c r="AY235" s="213" t="s">
        <v>132</v>
      </c>
      <c r="BK235" s="215">
        <f>SUM(BK236:BK238)</f>
        <v>0</v>
      </c>
    </row>
    <row r="236" s="2" customFormat="1" ht="24.15" customHeight="1">
      <c r="A236" s="38"/>
      <c r="B236" s="39"/>
      <c r="C236" s="218" t="s">
        <v>599</v>
      </c>
      <c r="D236" s="218" t="s">
        <v>134</v>
      </c>
      <c r="E236" s="219" t="s">
        <v>248</v>
      </c>
      <c r="F236" s="220" t="s">
        <v>249</v>
      </c>
      <c r="G236" s="221" t="s">
        <v>250</v>
      </c>
      <c r="H236" s="222">
        <v>82.849999999999994</v>
      </c>
      <c r="I236" s="223"/>
      <c r="J236" s="224">
        <f>ROUND(I236*H236,2)</f>
        <v>0</v>
      </c>
      <c r="K236" s="220" t="s">
        <v>138</v>
      </c>
      <c r="L236" s="44"/>
      <c r="M236" s="225" t="s">
        <v>1</v>
      </c>
      <c r="N236" s="226" t="s">
        <v>43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139</v>
      </c>
      <c r="AT236" s="229" t="s">
        <v>134</v>
      </c>
      <c r="AU236" s="229" t="s">
        <v>88</v>
      </c>
      <c r="AY236" s="17" t="s">
        <v>132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86</v>
      </c>
      <c r="BK236" s="230">
        <f>ROUND(I236*H236,2)</f>
        <v>0</v>
      </c>
      <c r="BL236" s="17" t="s">
        <v>139</v>
      </c>
      <c r="BM236" s="229" t="s">
        <v>600</v>
      </c>
    </row>
    <row r="237" s="2" customFormat="1">
      <c r="A237" s="38"/>
      <c r="B237" s="39"/>
      <c r="C237" s="40"/>
      <c r="D237" s="231" t="s">
        <v>141</v>
      </c>
      <c r="E237" s="40"/>
      <c r="F237" s="232" t="s">
        <v>252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141</v>
      </c>
      <c r="AU237" s="17" t="s">
        <v>88</v>
      </c>
    </row>
    <row r="238" s="2" customFormat="1">
      <c r="A238" s="38"/>
      <c r="B238" s="39"/>
      <c r="C238" s="40"/>
      <c r="D238" s="236" t="s">
        <v>143</v>
      </c>
      <c r="E238" s="40"/>
      <c r="F238" s="237" t="s">
        <v>253</v>
      </c>
      <c r="G238" s="40"/>
      <c r="H238" s="40"/>
      <c r="I238" s="233"/>
      <c r="J238" s="40"/>
      <c r="K238" s="40"/>
      <c r="L238" s="44"/>
      <c r="M238" s="281"/>
      <c r="N238" s="282"/>
      <c r="O238" s="283"/>
      <c r="P238" s="283"/>
      <c r="Q238" s="283"/>
      <c r="R238" s="283"/>
      <c r="S238" s="283"/>
      <c r="T238" s="284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143</v>
      </c>
      <c r="AU238" s="17" t="s">
        <v>88</v>
      </c>
    </row>
    <row r="239" s="2" customFormat="1" ht="6.96" customHeight="1">
      <c r="A239" s="38"/>
      <c r="B239" s="66"/>
      <c r="C239" s="67"/>
      <c r="D239" s="67"/>
      <c r="E239" s="67"/>
      <c r="F239" s="67"/>
      <c r="G239" s="67"/>
      <c r="H239" s="67"/>
      <c r="I239" s="67"/>
      <c r="J239" s="67"/>
      <c r="K239" s="67"/>
      <c r="L239" s="44"/>
      <c r="M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</sheetData>
  <sheetProtection sheet="1" autoFilter="0" formatColumns="0" formatRows="0" objects="1" scenarios="1" spinCount="100000" saltValue="ENKpvq4j39RhfbHVDO5hI2C0YUrErqwvJ9BYNepgZVVlhKPM+tNV03gU24Npdk+yWges5o2cXcAH+Dmn+QbEoA==" hashValue="RlUgVJzQD2jdJd0Z97t5DWw/vj3o3NBpTY1DJTcRUVR1rdsvMYtGpq7fCUJu4Jnxy0qaIsab6p3cRAe2IjZOyA==" algorithmName="SHA-512" password="CC35"/>
  <autoFilter ref="C118:K238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hyperlinks>
    <hyperlink ref="F124" r:id="rId1" display="https://podminky.urs.cz/item/CS_URS_2021_02/181151311"/>
    <hyperlink ref="F127" r:id="rId2" display="https://podminky.urs.cz/item/CS_URS_2021_02/181451121"/>
    <hyperlink ref="F133" r:id="rId3" display="https://podminky.urs.cz/item/CS_URS_2021_02/183101314"/>
    <hyperlink ref="F156" r:id="rId4" display="https://podminky.urs.cz/item/CS_URS_2021_02/183151111"/>
    <hyperlink ref="F165" r:id="rId5" display="https://podminky.urs.cz/item/CS_URS_2021_02/184102110"/>
    <hyperlink ref="F183" r:id="rId6" display="https://podminky.urs.cz/item/CS_URS_2021_02/184102113"/>
    <hyperlink ref="F212" r:id="rId7" display="https://podminky.urs.cz/item/CS_URS_2021_02/184215132"/>
    <hyperlink ref="F219" r:id="rId8" display="https://podminky.urs.cz/item/CS_URS_2021_02/184816111"/>
    <hyperlink ref="F231" r:id="rId9" display="https://podminky.urs.cz/item/CS_URS_2021_02/185804311"/>
    <hyperlink ref="F238" r:id="rId10" display="https://podminky.urs.cz/item/CS_URS_2021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Skládka odpadů Hrádek u Pacova – Rozšíření skládky III.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ROUND((SUM(BE118:BE121)),  2)</f>
        <v>0</v>
      </c>
      <c r="G33" s="38"/>
      <c r="H33" s="38"/>
      <c r="I33" s="155">
        <v>0.20999999999999999</v>
      </c>
      <c r="J33" s="154">
        <f>ROUND(((SUM(BE118:BE121))*I33),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ROUND((SUM(BF118:BF121)),  2)</f>
        <v>0</v>
      </c>
      <c r="G34" s="38"/>
      <c r="H34" s="38"/>
      <c r="I34" s="155">
        <v>0.14999999999999999</v>
      </c>
      <c r="J34" s="154">
        <f>ROUND(((SUM(BF118:BF121))*I34),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ROUND((SUM(BG118:BG121)),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ROUND((SUM(BH118:BH121)),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ROUND((SUM(BI118:BI121)),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Skládka odpadů Hrádek u Pacova – Rozšíření skládky III.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SOMPO a.s., Svatovítské nám. 126, 393 01 Pelhřimov</v>
      </c>
      <c r="G91" s="40"/>
      <c r="H91" s="40"/>
      <c r="I91" s="32" t="s">
        <v>30</v>
      </c>
      <c r="J91" s="36" t="str">
        <f>E21</f>
        <v>Sweco Hydroprojekt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108</v>
      </c>
      <c r="D94" s="176"/>
      <c r="E94" s="176"/>
      <c r="F94" s="176"/>
      <c r="G94" s="176"/>
      <c r="H94" s="176"/>
      <c r="I94" s="176"/>
      <c r="J94" s="177" t="s">
        <v>109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110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179"/>
      <c r="C97" s="180"/>
      <c r="D97" s="181" t="s">
        <v>602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603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117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Skládka odpadů Hrádek u Pacova – Rozšíření skládky III. etapa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VON - Vedlejší a ostatní náklady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1. 9. 2021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SOMPO a.s., Svatovítské nám. 126, 393 01 Pelhřimov</v>
      </c>
      <c r="G114" s="40"/>
      <c r="H114" s="40"/>
      <c r="I114" s="32" t="s">
        <v>30</v>
      </c>
      <c r="J114" s="36" t="str">
        <f>E21</f>
        <v>Sweco Hydroprojekt a.s.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35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118</v>
      </c>
      <c r="D117" s="194" t="s">
        <v>63</v>
      </c>
      <c r="E117" s="194" t="s">
        <v>59</v>
      </c>
      <c r="F117" s="194" t="s">
        <v>60</v>
      </c>
      <c r="G117" s="194" t="s">
        <v>119</v>
      </c>
      <c r="H117" s="194" t="s">
        <v>120</v>
      </c>
      <c r="I117" s="194" t="s">
        <v>121</v>
      </c>
      <c r="J117" s="194" t="s">
        <v>109</v>
      </c>
      <c r="K117" s="195" t="s">
        <v>122</v>
      </c>
      <c r="L117" s="196"/>
      <c r="M117" s="100" t="s">
        <v>1</v>
      </c>
      <c r="N117" s="101" t="s">
        <v>42</v>
      </c>
      <c r="O117" s="101" t="s">
        <v>123</v>
      </c>
      <c r="P117" s="101" t="s">
        <v>124</v>
      </c>
      <c r="Q117" s="101" t="s">
        <v>125</v>
      </c>
      <c r="R117" s="101" t="s">
        <v>126</v>
      </c>
      <c r="S117" s="101" t="s">
        <v>127</v>
      </c>
      <c r="T117" s="102" t="s">
        <v>128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129</v>
      </c>
      <c r="D118" s="40"/>
      <c r="E118" s="40"/>
      <c r="F118" s="40"/>
      <c r="G118" s="40"/>
      <c r="H118" s="40"/>
      <c r="I118" s="40"/>
      <c r="J118" s="197">
        <f>BK118</f>
        <v>0</v>
      </c>
      <c r="K118" s="40"/>
      <c r="L118" s="44"/>
      <c r="M118" s="103"/>
      <c r="N118" s="198"/>
      <c r="O118" s="104"/>
      <c r="P118" s="199">
        <f>P119</f>
        <v>0</v>
      </c>
      <c r="Q118" s="104"/>
      <c r="R118" s="199">
        <f>R119</f>
        <v>0</v>
      </c>
      <c r="S118" s="104"/>
      <c r="T118" s="200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77</v>
      </c>
      <c r="AU118" s="17" t="s">
        <v>111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77</v>
      </c>
      <c r="E119" s="205" t="s">
        <v>604</v>
      </c>
      <c r="F119" s="205" t="s">
        <v>605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169</v>
      </c>
      <c r="AT119" s="214" t="s">
        <v>77</v>
      </c>
      <c r="AU119" s="214" t="s">
        <v>78</v>
      </c>
      <c r="AY119" s="213" t="s">
        <v>132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77</v>
      </c>
      <c r="E120" s="216" t="s">
        <v>606</v>
      </c>
      <c r="F120" s="216" t="s">
        <v>607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P121</f>
        <v>0</v>
      </c>
      <c r="Q120" s="210"/>
      <c r="R120" s="211">
        <f>R121</f>
        <v>0</v>
      </c>
      <c r="S120" s="210"/>
      <c r="T120" s="212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169</v>
      </c>
      <c r="AT120" s="214" t="s">
        <v>77</v>
      </c>
      <c r="AU120" s="214" t="s">
        <v>86</v>
      </c>
      <c r="AY120" s="213" t="s">
        <v>132</v>
      </c>
      <c r="BK120" s="215">
        <f>BK121</f>
        <v>0</v>
      </c>
    </row>
    <row r="121" s="2" customFormat="1" ht="16.5" customHeight="1">
      <c r="A121" s="38"/>
      <c r="B121" s="39"/>
      <c r="C121" s="218" t="s">
        <v>86</v>
      </c>
      <c r="D121" s="218" t="s">
        <v>134</v>
      </c>
      <c r="E121" s="219" t="s">
        <v>608</v>
      </c>
      <c r="F121" s="220" t="s">
        <v>607</v>
      </c>
      <c r="G121" s="221" t="s">
        <v>609</v>
      </c>
      <c r="H121" s="222">
        <v>1</v>
      </c>
      <c r="I121" s="223"/>
      <c r="J121" s="224">
        <f>ROUND(I121*H121,2)</f>
        <v>0</v>
      </c>
      <c r="K121" s="220" t="s">
        <v>1</v>
      </c>
      <c r="L121" s="44"/>
      <c r="M121" s="285" t="s">
        <v>1</v>
      </c>
      <c r="N121" s="286" t="s">
        <v>43</v>
      </c>
      <c r="O121" s="283"/>
      <c r="P121" s="287">
        <f>O121*H121</f>
        <v>0</v>
      </c>
      <c r="Q121" s="287">
        <v>0</v>
      </c>
      <c r="R121" s="287">
        <f>Q121*H121</f>
        <v>0</v>
      </c>
      <c r="S121" s="287">
        <v>0</v>
      </c>
      <c r="T121" s="28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610</v>
      </c>
      <c r="AT121" s="229" t="s">
        <v>134</v>
      </c>
      <c r="AU121" s="229" t="s">
        <v>88</v>
      </c>
      <c r="AY121" s="17" t="s">
        <v>132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86</v>
      </c>
      <c r="BK121" s="230">
        <f>ROUND(I121*H121,2)</f>
        <v>0</v>
      </c>
      <c r="BL121" s="17" t="s">
        <v>610</v>
      </c>
      <c r="BM121" s="229" t="s">
        <v>611</v>
      </c>
    </row>
    <row r="122" s="2" customFormat="1" ht="6.96" customHeight="1">
      <c r="A122" s="38"/>
      <c r="B122" s="66"/>
      <c r="C122" s="67"/>
      <c r="D122" s="67"/>
      <c r="E122" s="67"/>
      <c r="F122" s="67"/>
      <c r="G122" s="67"/>
      <c r="H122" s="67"/>
      <c r="I122" s="67"/>
      <c r="J122" s="67"/>
      <c r="K122" s="67"/>
      <c r="L122" s="44"/>
      <c r="M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</sheetData>
  <sheetProtection sheet="1" autoFilter="0" formatColumns="0" formatRows="0" objects="1" scenarios="1" spinCount="100000" saltValue="o0D14rcm6BKRuItTRCcUoMx1Lusl+LkLDcTUWHgfg72mlVeIrBD+TdLoPmUOSPgfMGCmGSXJ85bTGr0HwNPI/Q==" hashValue="4OieqGBUcpNCwjZFRPw2vU3EuNm4RfanscF/rSkJL4fC+P7iRQ77laZkJOygCdXZPchfJqNn1PQNLrGcoQ92mA==" algorithmName="SHA-512" password="CC35"/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Klocová, Lucie</dc:creator>
  <cp:lastModifiedBy>Klocová, Lucie</cp:lastModifiedBy>
  <dcterms:created xsi:type="dcterms:W3CDTF">2022-03-10T09:09:18Z</dcterms:created>
  <dcterms:modified xsi:type="dcterms:W3CDTF">2022-03-10T09:09:27Z</dcterms:modified>
</cp:coreProperties>
</file>